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Google Drive\AGGP2\Meta-analysis\aggp2_meta-analysis\meta-analysis_git\datasets\"/>
    </mc:Choice>
  </mc:AlternateContent>
  <xr:revisionPtr revIDLastSave="0" documentId="13_ncr:1_{B2FB59ED-8CF5-4203-B57C-F8200DE078A8}" xr6:coauthVersionLast="44" xr6:coauthVersionMax="44" xr10:uidLastSave="{00000000-0000-0000-0000-000000000000}"/>
  <bookViews>
    <workbookView xWindow="9270" yWindow="2820" windowWidth="24825" windowHeight="15000" activeTab="2" xr2:uid="{00000000-000D-0000-FFFF-FFFF00000000}"/>
  </bookViews>
  <sheets>
    <sheet name="forest_plot_stock_apr20" sheetId="1" r:id="rId1"/>
    <sheet name="duration" sheetId="2" r:id="rId2"/>
    <sheet name="depth du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8" i="2"/>
  <c r="H19" i="2"/>
  <c r="H20" i="2"/>
  <c r="H21" i="2"/>
  <c r="H22" i="2"/>
  <c r="H23" i="2"/>
  <c r="H24" i="2"/>
  <c r="H25" i="2"/>
  <c r="H30" i="2"/>
  <c r="H33" i="2"/>
  <c r="H3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8" i="2"/>
  <c r="G19" i="2"/>
  <c r="G20" i="2"/>
  <c r="G21" i="2"/>
  <c r="G22" i="2"/>
  <c r="G23" i="2"/>
  <c r="G24" i="2"/>
  <c r="G25" i="2"/>
  <c r="G30" i="2"/>
  <c r="G33" i="2"/>
  <c r="G34" i="2"/>
  <c r="G2" i="2"/>
  <c r="B36" i="1" l="1"/>
  <c r="B37" i="1"/>
  <c r="B38" i="1"/>
  <c r="B39" i="1"/>
  <c r="B40" i="1"/>
  <c r="B41" i="1"/>
  <c r="B42" i="1"/>
  <c r="B43" i="1"/>
  <c r="B44" i="1"/>
  <c r="B45" i="1"/>
  <c r="B35" i="1"/>
  <c r="B25" i="1"/>
  <c r="B26" i="1"/>
  <c r="B27" i="1"/>
  <c r="B28" i="1"/>
  <c r="B29" i="1"/>
  <c r="B30" i="1"/>
  <c r="B31" i="1"/>
  <c r="B32" i="1"/>
  <c r="B33" i="1"/>
  <c r="B34" i="1"/>
  <c r="B24" i="1"/>
  <c r="B14" i="1"/>
  <c r="B15" i="1"/>
  <c r="B16" i="1"/>
  <c r="B17" i="1"/>
  <c r="B18" i="1"/>
  <c r="B19" i="1"/>
  <c r="B20" i="1"/>
  <c r="B21" i="1"/>
  <c r="B22" i="1"/>
  <c r="B23" i="1"/>
  <c r="B13" i="1"/>
  <c r="B3" i="1"/>
  <c r="B4" i="1"/>
  <c r="B5" i="1"/>
  <c r="B6" i="1"/>
  <c r="B7" i="1"/>
  <c r="B8" i="1"/>
  <c r="B9" i="1"/>
  <c r="B10" i="1"/>
  <c r="B11" i="1"/>
  <c r="B12" i="1"/>
  <c r="B2" i="1"/>
  <c r="I41" i="1"/>
  <c r="I42" i="1"/>
  <c r="I4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  <c r="I4" i="1"/>
  <c r="I5" i="1"/>
  <c r="I6" i="1"/>
  <c r="I7" i="1"/>
  <c r="I8" i="1"/>
  <c r="I9" i="1"/>
  <c r="I10" i="1"/>
  <c r="I13" i="1"/>
  <c r="I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17" i="1"/>
  <c r="H18" i="1"/>
  <c r="H19" i="1"/>
  <c r="H20" i="1"/>
  <c r="H21" i="1"/>
  <c r="H13" i="1"/>
  <c r="H14" i="1"/>
  <c r="H16" i="1"/>
  <c r="H3" i="1"/>
  <c r="H4" i="1"/>
  <c r="H5" i="1"/>
  <c r="H6" i="1"/>
  <c r="H7" i="1"/>
  <c r="H8" i="1"/>
  <c r="H9" i="1"/>
  <c r="H10" i="1"/>
  <c r="H2" i="1"/>
  <c r="G45" i="1"/>
  <c r="I45" i="1" s="1"/>
  <c r="G23" i="1"/>
  <c r="I23" i="1" s="1"/>
  <c r="G12" i="1"/>
  <c r="H12" i="1" s="1"/>
  <c r="G22" i="1"/>
  <c r="I22" i="1" s="1"/>
  <c r="G44" i="1"/>
  <c r="I44" i="1" s="1"/>
  <c r="G11" i="1"/>
  <c r="I11" i="1" s="1"/>
  <c r="H11" i="1" l="1"/>
  <c r="H45" i="1"/>
  <c r="I12" i="1"/>
  <c r="H23" i="1"/>
  <c r="H44" i="1"/>
  <c r="H22" i="1"/>
</calcChain>
</file>

<file path=xl/sharedStrings.xml><?xml version="1.0" encoding="utf-8"?>
<sst xmlns="http://schemas.openxmlformats.org/spreadsheetml/2006/main" count="389" uniqueCount="39">
  <si>
    <t>ID</t>
  </si>
  <si>
    <t>TopGroup</t>
  </si>
  <si>
    <t>SubGroup</t>
  </si>
  <si>
    <t>depth_increment</t>
  </si>
  <si>
    <t>Mean_Perc</t>
  </si>
  <si>
    <t>se</t>
  </si>
  <si>
    <t>Low_Perc</t>
  </si>
  <si>
    <t>High_Perc</t>
  </si>
  <si>
    <t>col</t>
  </si>
  <si>
    <t>obs</t>
  </si>
  <si>
    <t>n_study</t>
  </si>
  <si>
    <t>Aridity</t>
  </si>
  <si>
    <t>Arid</t>
  </si>
  <si>
    <t>0 - 10 cm</t>
  </si>
  <si>
    <t>Semi-Arid</t>
  </si>
  <si>
    <t>Dry Sub-Humid</t>
  </si>
  <si>
    <t>Humid</t>
  </si>
  <si>
    <t>Irrigation</t>
  </si>
  <si>
    <t>Drippers</t>
  </si>
  <si>
    <t>Sprinkler</t>
  </si>
  <si>
    <t>Flood/Furrow</t>
  </si>
  <si>
    <t>Texture</t>
  </si>
  <si>
    <t>Coarse</t>
  </si>
  <si>
    <t>Medium</t>
  </si>
  <si>
    <t>Fine</t>
  </si>
  <si>
    <t>Increment Mean</t>
  </si>
  <si>
    <t>black</t>
  </si>
  <si>
    <t>10 - 20 cm</t>
  </si>
  <si>
    <t>20 - 30 cm</t>
  </si>
  <si>
    <t>30+ cm</t>
  </si>
  <si>
    <t>orange</t>
  </si>
  <si>
    <t>cadetblue</t>
  </si>
  <si>
    <t>#bf63bf</t>
  </si>
  <si>
    <t>study_druation</t>
  </si>
  <si>
    <t>short</t>
  </si>
  <si>
    <t>medium</t>
  </si>
  <si>
    <t>long</t>
  </si>
  <si>
    <t>study_duration</t>
  </si>
  <si>
    <t>Duration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</si>
</sst>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workbookViewId="0">
      <selection activeCell="E1" sqref="E1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5">
      <c r="A2" s="1">
        <v>59</v>
      </c>
      <c r="B2" s="1">
        <f>A2-3</f>
        <v>56</v>
      </c>
      <c r="C2" s="1" t="s">
        <v>11</v>
      </c>
      <c r="D2" s="1" t="s">
        <v>12</v>
      </c>
      <c r="E2" s="1" t="s">
        <v>13</v>
      </c>
      <c r="F2" s="1">
        <v>23.466750000000001</v>
      </c>
      <c r="G2" s="1">
        <v>5.4546739999999998</v>
      </c>
      <c r="H2" s="1">
        <f>F2-(1.96*G2)</f>
        <v>12.775588960000002</v>
      </c>
      <c r="I2" s="1">
        <f>F2+(1.96*G2)</f>
        <v>34.157911040000002</v>
      </c>
      <c r="J2" t="s">
        <v>30</v>
      </c>
      <c r="K2" s="1">
        <v>38</v>
      </c>
      <c r="L2" s="1">
        <v>7</v>
      </c>
    </row>
    <row r="3" spans="1:12" s="1" customFormat="1" x14ac:dyDescent="0.25">
      <c r="A3" s="1">
        <v>58</v>
      </c>
      <c r="B3" s="1">
        <f t="shared" ref="B3:B12" si="0">A3-3</f>
        <v>55</v>
      </c>
      <c r="C3" s="1" t="s">
        <v>11</v>
      </c>
      <c r="D3" s="1" t="s">
        <v>14</v>
      </c>
      <c r="E3" s="1" t="s">
        <v>13</v>
      </c>
      <c r="F3" s="1">
        <v>4.5860174520000001</v>
      </c>
      <c r="G3" s="1">
        <v>2.6225640000000001</v>
      </c>
      <c r="H3" s="1">
        <f t="shared" ref="H3:H11" si="1">F3-(1.96*G3)</f>
        <v>-0.55420798799999993</v>
      </c>
      <c r="I3" s="1">
        <f t="shared" ref="I3:I45" si="2">F3+(1.96*G3)</f>
        <v>9.7262428920000001</v>
      </c>
      <c r="J3" t="s">
        <v>30</v>
      </c>
      <c r="K3" s="1">
        <v>105</v>
      </c>
      <c r="L3" s="1">
        <v>30</v>
      </c>
    </row>
    <row r="4" spans="1:12" s="1" customFormat="1" x14ac:dyDescent="0.25">
      <c r="A4" s="1">
        <v>57</v>
      </c>
      <c r="B4" s="1">
        <f t="shared" si="0"/>
        <v>54</v>
      </c>
      <c r="C4" s="1" t="s">
        <v>11</v>
      </c>
      <c r="D4" s="1" t="s">
        <v>15</v>
      </c>
      <c r="E4" s="1" t="s">
        <v>13</v>
      </c>
      <c r="F4" s="1">
        <v>2.3347741289999999</v>
      </c>
      <c r="G4" s="1">
        <v>2.990472</v>
      </c>
      <c r="H4" s="1">
        <f t="shared" si="1"/>
        <v>-3.5265509910000001</v>
      </c>
      <c r="I4" s="1">
        <f t="shared" si="2"/>
        <v>8.1960992489999995</v>
      </c>
      <c r="J4" t="s">
        <v>30</v>
      </c>
      <c r="K4" s="1">
        <v>27</v>
      </c>
      <c r="L4" s="1">
        <v>7</v>
      </c>
    </row>
    <row r="5" spans="1:12" s="1" customFormat="1" x14ac:dyDescent="0.25">
      <c r="A5" s="1">
        <v>56</v>
      </c>
      <c r="B5" s="1">
        <f t="shared" si="0"/>
        <v>53</v>
      </c>
      <c r="C5" s="1" t="s">
        <v>11</v>
      </c>
      <c r="D5" s="1" t="s">
        <v>16</v>
      </c>
      <c r="E5" s="1" t="s">
        <v>13</v>
      </c>
      <c r="F5" s="1">
        <v>-16.687256470000001</v>
      </c>
      <c r="G5" s="1">
        <v>0.58172009999999996</v>
      </c>
      <c r="H5" s="1">
        <f t="shared" si="1"/>
        <v>-17.827427866000001</v>
      </c>
      <c r="I5" s="1">
        <f t="shared" si="2"/>
        <v>-15.547085074000002</v>
      </c>
      <c r="J5" t="s">
        <v>30</v>
      </c>
      <c r="K5" s="1">
        <v>9</v>
      </c>
      <c r="L5" s="1">
        <v>2</v>
      </c>
    </row>
    <row r="6" spans="1:12" s="1" customFormat="1" x14ac:dyDescent="0.25">
      <c r="A6" s="1">
        <v>50</v>
      </c>
      <c r="B6" s="1">
        <f t="shared" si="0"/>
        <v>47</v>
      </c>
      <c r="C6" s="1" t="s">
        <v>17</v>
      </c>
      <c r="D6" s="1" t="s">
        <v>18</v>
      </c>
      <c r="E6" s="1" t="s">
        <v>13</v>
      </c>
      <c r="F6" s="1">
        <v>2.247437159</v>
      </c>
      <c r="G6" s="1">
        <v>3.8128660000000001</v>
      </c>
      <c r="H6" s="1">
        <f t="shared" si="1"/>
        <v>-5.225780201000001</v>
      </c>
      <c r="I6" s="1">
        <f t="shared" si="2"/>
        <v>9.720654519</v>
      </c>
      <c r="J6" t="s">
        <v>31</v>
      </c>
      <c r="K6" s="1">
        <v>25</v>
      </c>
      <c r="L6" s="1">
        <v>7</v>
      </c>
    </row>
    <row r="7" spans="1:12" s="1" customFormat="1" x14ac:dyDescent="0.25">
      <c r="A7" s="1">
        <v>49</v>
      </c>
      <c r="B7" s="1">
        <f t="shared" si="0"/>
        <v>46</v>
      </c>
      <c r="C7" s="1" t="s">
        <v>17</v>
      </c>
      <c r="D7" s="1" t="s">
        <v>19</v>
      </c>
      <c r="E7" s="1" t="s">
        <v>13</v>
      </c>
      <c r="F7" s="1">
        <v>3.6857777600000001</v>
      </c>
      <c r="G7" s="1">
        <v>3.1076950000000001</v>
      </c>
      <c r="H7" s="1">
        <f t="shared" si="1"/>
        <v>-2.4053044399999997</v>
      </c>
      <c r="I7" s="1">
        <f t="shared" si="2"/>
        <v>9.7768599599999995</v>
      </c>
      <c r="J7" t="s">
        <v>31</v>
      </c>
      <c r="K7" s="1">
        <v>81</v>
      </c>
      <c r="L7" s="1">
        <v>20</v>
      </c>
    </row>
    <row r="8" spans="1:12" s="1" customFormat="1" x14ac:dyDescent="0.25">
      <c r="A8" s="1">
        <v>48</v>
      </c>
      <c r="B8" s="1">
        <f t="shared" si="0"/>
        <v>45</v>
      </c>
      <c r="C8" s="1" t="s">
        <v>17</v>
      </c>
      <c r="D8" s="1" t="s">
        <v>20</v>
      </c>
      <c r="E8" s="1" t="s">
        <v>13</v>
      </c>
      <c r="F8" s="1">
        <v>11.046582709999999</v>
      </c>
      <c r="G8" s="1">
        <v>3.7401049999999998</v>
      </c>
      <c r="H8" s="1">
        <f t="shared" si="1"/>
        <v>3.7159769099999993</v>
      </c>
      <c r="I8" s="1">
        <f t="shared" si="2"/>
        <v>18.37718851</v>
      </c>
      <c r="J8" t="s">
        <v>31</v>
      </c>
      <c r="K8" s="1">
        <v>65</v>
      </c>
      <c r="L8" s="1">
        <v>16</v>
      </c>
    </row>
    <row r="9" spans="1:12" s="1" customFormat="1" x14ac:dyDescent="0.25">
      <c r="A9" s="1">
        <v>54</v>
      </c>
      <c r="B9" s="1">
        <f t="shared" si="0"/>
        <v>51</v>
      </c>
      <c r="C9" s="1" t="s">
        <v>21</v>
      </c>
      <c r="D9" s="1" t="s">
        <v>22</v>
      </c>
      <c r="E9" s="1" t="s">
        <v>13</v>
      </c>
      <c r="F9" s="1">
        <v>5.1173352669999996</v>
      </c>
      <c r="G9" s="1">
        <v>4.3954319999999996</v>
      </c>
      <c r="H9" s="1">
        <f t="shared" si="1"/>
        <v>-3.4977114529999991</v>
      </c>
      <c r="I9" s="1">
        <f t="shared" si="2"/>
        <v>13.732381986999998</v>
      </c>
      <c r="J9" t="s">
        <v>32</v>
      </c>
      <c r="K9" s="1">
        <v>43</v>
      </c>
      <c r="L9" s="1">
        <v>13</v>
      </c>
    </row>
    <row r="10" spans="1:12" s="1" customFormat="1" x14ac:dyDescent="0.25">
      <c r="A10" s="1">
        <v>53</v>
      </c>
      <c r="B10" s="1">
        <f t="shared" si="0"/>
        <v>50</v>
      </c>
      <c r="C10" s="1" t="s">
        <v>21</v>
      </c>
      <c r="D10" s="1" t="s">
        <v>23</v>
      </c>
      <c r="E10" s="1" t="s">
        <v>13</v>
      </c>
      <c r="F10" s="1">
        <v>12.63963</v>
      </c>
      <c r="G10" s="1">
        <v>3.396112</v>
      </c>
      <c r="H10" s="1">
        <f t="shared" si="1"/>
        <v>5.9832504800000006</v>
      </c>
      <c r="I10" s="1">
        <f t="shared" si="2"/>
        <v>19.296009519999998</v>
      </c>
      <c r="J10" t="s">
        <v>32</v>
      </c>
      <c r="K10" s="1">
        <v>41</v>
      </c>
      <c r="L10" s="1">
        <v>11</v>
      </c>
    </row>
    <row r="11" spans="1:12" s="1" customFormat="1" x14ac:dyDescent="0.25">
      <c r="A11" s="1">
        <v>52</v>
      </c>
      <c r="B11" s="1">
        <f t="shared" si="0"/>
        <v>49</v>
      </c>
      <c r="C11" s="1" t="s">
        <v>21</v>
      </c>
      <c r="D11" s="1" t="s">
        <v>24</v>
      </c>
      <c r="E11" s="1" t="s">
        <v>13</v>
      </c>
      <c r="F11" s="1">
        <v>4.8731350000000004</v>
      </c>
      <c r="G11" s="1">
        <f>28.84972/SQRT(K11)</f>
        <v>3.0410275019370965</v>
      </c>
      <c r="H11" s="1">
        <f t="shared" si="1"/>
        <v>-1.0872789037967081</v>
      </c>
      <c r="I11" s="1">
        <f t="shared" si="2"/>
        <v>10.833548903796709</v>
      </c>
      <c r="J11" t="s">
        <v>32</v>
      </c>
      <c r="K11" s="1">
        <v>90</v>
      </c>
      <c r="L11" s="1">
        <v>20</v>
      </c>
    </row>
    <row r="12" spans="1:12" x14ac:dyDescent="0.25">
      <c r="A12">
        <v>46</v>
      </c>
      <c r="B12" s="1">
        <f t="shared" si="0"/>
        <v>43</v>
      </c>
      <c r="D12" t="s">
        <v>25</v>
      </c>
      <c r="E12" t="s">
        <v>13</v>
      </c>
      <c r="F12">
        <v>7.1850389999999997</v>
      </c>
      <c r="G12">
        <f>28.1542/SQRT(K12)</f>
        <v>2.1043437088356551</v>
      </c>
      <c r="H12" s="1">
        <f>F12-(1.96*G12)</f>
        <v>3.0605253306821156</v>
      </c>
      <c r="I12" s="1">
        <f t="shared" si="2"/>
        <v>11.309552669317885</v>
      </c>
      <c r="J12" t="s">
        <v>26</v>
      </c>
      <c r="K12">
        <v>179</v>
      </c>
      <c r="L12">
        <v>46</v>
      </c>
    </row>
    <row r="13" spans="1:12" s="1" customFormat="1" x14ac:dyDescent="0.25">
      <c r="A13" s="1">
        <v>44</v>
      </c>
      <c r="B13" s="1">
        <f>A13-2</f>
        <v>42</v>
      </c>
      <c r="C13" s="1" t="s">
        <v>11</v>
      </c>
      <c r="D13" s="1" t="s">
        <v>12</v>
      </c>
      <c r="E13" s="1" t="s">
        <v>27</v>
      </c>
      <c r="F13" s="1">
        <v>46.629719999999999</v>
      </c>
      <c r="G13" s="1">
        <v>11.99774</v>
      </c>
      <c r="H13" s="1">
        <f>F13-(1.96*G13)</f>
        <v>23.114149599999998</v>
      </c>
      <c r="I13" s="1">
        <f t="shared" si="2"/>
        <v>70.145290399999993</v>
      </c>
      <c r="J13" t="s">
        <v>30</v>
      </c>
      <c r="K13" s="1">
        <v>6</v>
      </c>
      <c r="L13" s="1">
        <v>2</v>
      </c>
    </row>
    <row r="14" spans="1:12" s="1" customFormat="1" x14ac:dyDescent="0.25">
      <c r="A14" s="1">
        <v>43</v>
      </c>
      <c r="B14" s="1">
        <f t="shared" ref="B14:B23" si="3">A14-2</f>
        <v>41</v>
      </c>
      <c r="C14" s="1" t="s">
        <v>11</v>
      </c>
      <c r="D14" s="1" t="s">
        <v>14</v>
      </c>
      <c r="E14" s="1" t="s">
        <v>27</v>
      </c>
      <c r="F14" s="1">
        <v>2.9657909999999998</v>
      </c>
      <c r="G14" s="1">
        <v>2.300468</v>
      </c>
      <c r="H14" s="1">
        <f t="shared" ref="H14:H16" si="4">F14-(1.96*G14)</f>
        <v>-1.5431262799999996</v>
      </c>
      <c r="I14" s="1">
        <f t="shared" si="2"/>
        <v>7.4747082799999998</v>
      </c>
      <c r="J14" t="s">
        <v>30</v>
      </c>
      <c r="K14" s="1">
        <v>38</v>
      </c>
      <c r="L14" s="1">
        <v>11</v>
      </c>
    </row>
    <row r="15" spans="1:12" s="1" customFormat="1" x14ac:dyDescent="0.25">
      <c r="A15" s="1">
        <v>42</v>
      </c>
      <c r="B15" s="1">
        <f t="shared" si="3"/>
        <v>40</v>
      </c>
      <c r="C15" s="1" t="s">
        <v>11</v>
      </c>
      <c r="D15" s="1" t="s">
        <v>15</v>
      </c>
      <c r="E15" s="1" t="s">
        <v>27</v>
      </c>
      <c r="J15" t="s">
        <v>30</v>
      </c>
    </row>
    <row r="16" spans="1:12" s="1" customFormat="1" x14ac:dyDescent="0.25">
      <c r="A16" s="1">
        <v>41</v>
      </c>
      <c r="B16" s="1">
        <f t="shared" si="3"/>
        <v>39</v>
      </c>
      <c r="C16" s="1" t="s">
        <v>11</v>
      </c>
      <c r="D16" s="1" t="s">
        <v>16</v>
      </c>
      <c r="E16" s="1" t="s">
        <v>27</v>
      </c>
      <c r="F16" s="1">
        <v>-6.2953995159999998</v>
      </c>
      <c r="G16" s="1">
        <v>0</v>
      </c>
      <c r="H16" s="1">
        <f t="shared" si="4"/>
        <v>-6.2953995159999998</v>
      </c>
      <c r="I16" s="1">
        <f t="shared" si="2"/>
        <v>-6.2953995159999998</v>
      </c>
      <c r="J16" t="s">
        <v>30</v>
      </c>
      <c r="K16" s="1">
        <v>4</v>
      </c>
      <c r="L16" s="1">
        <v>1</v>
      </c>
    </row>
    <row r="17" spans="1:12" s="1" customFormat="1" x14ac:dyDescent="0.25">
      <c r="A17" s="1">
        <v>35</v>
      </c>
      <c r="B17" s="1">
        <f t="shared" si="3"/>
        <v>33</v>
      </c>
      <c r="C17" s="1" t="s">
        <v>17</v>
      </c>
      <c r="D17" s="1" t="s">
        <v>18</v>
      </c>
      <c r="E17" s="1" t="s">
        <v>27</v>
      </c>
      <c r="F17" s="1">
        <v>-5.8530102499999996</v>
      </c>
      <c r="G17" s="1">
        <v>0.19307450000000001</v>
      </c>
      <c r="H17" s="1">
        <f>F17-(1.96*G17)</f>
        <v>-6.2314362699999997</v>
      </c>
      <c r="I17" s="1">
        <f t="shared" si="2"/>
        <v>-5.4745842299999996</v>
      </c>
      <c r="J17" t="s">
        <v>31</v>
      </c>
      <c r="K17" s="1">
        <v>7</v>
      </c>
      <c r="L17" s="1">
        <v>2</v>
      </c>
    </row>
    <row r="18" spans="1:12" s="1" customFormat="1" x14ac:dyDescent="0.25">
      <c r="A18" s="1">
        <v>34</v>
      </c>
      <c r="B18" s="1">
        <f t="shared" si="3"/>
        <v>32</v>
      </c>
      <c r="C18" s="1" t="s">
        <v>17</v>
      </c>
      <c r="D18" s="1" t="s">
        <v>19</v>
      </c>
      <c r="E18" s="1" t="s">
        <v>27</v>
      </c>
      <c r="F18" s="1">
        <v>11.30980443</v>
      </c>
      <c r="G18" s="1">
        <v>8.0416030000000003</v>
      </c>
      <c r="H18" s="1">
        <f t="shared" ref="H18:H22" si="5">F18-(1.96*G18)</f>
        <v>-4.4517374500000013</v>
      </c>
      <c r="I18" s="1">
        <f t="shared" si="2"/>
        <v>27.071346310000003</v>
      </c>
      <c r="J18" t="s">
        <v>31</v>
      </c>
      <c r="K18" s="1">
        <v>16</v>
      </c>
      <c r="L18" s="1">
        <v>5</v>
      </c>
    </row>
    <row r="19" spans="1:12" s="1" customFormat="1" x14ac:dyDescent="0.25">
      <c r="A19" s="1">
        <v>33</v>
      </c>
      <c r="B19" s="1">
        <f t="shared" si="3"/>
        <v>31</v>
      </c>
      <c r="C19" s="1" t="s">
        <v>17</v>
      </c>
      <c r="D19" s="1" t="s">
        <v>20</v>
      </c>
      <c r="E19" s="1" t="s">
        <v>27</v>
      </c>
      <c r="F19" s="1">
        <v>10.075089999999999</v>
      </c>
      <c r="G19" s="1">
        <v>3.2642739999999999</v>
      </c>
      <c r="H19" s="1">
        <f t="shared" si="5"/>
        <v>3.6771129599999997</v>
      </c>
      <c r="I19" s="1">
        <f t="shared" si="2"/>
        <v>16.47306704</v>
      </c>
      <c r="J19" t="s">
        <v>31</v>
      </c>
      <c r="K19" s="1">
        <v>18</v>
      </c>
      <c r="L19" s="1">
        <v>5</v>
      </c>
    </row>
    <row r="20" spans="1:12" s="1" customFormat="1" x14ac:dyDescent="0.25">
      <c r="A20" s="1">
        <v>39</v>
      </c>
      <c r="B20" s="1">
        <f t="shared" si="3"/>
        <v>37</v>
      </c>
      <c r="C20" s="1" t="s">
        <v>21</v>
      </c>
      <c r="D20" s="1" t="s">
        <v>22</v>
      </c>
      <c r="E20" s="1" t="s">
        <v>27</v>
      </c>
      <c r="F20" s="1">
        <v>22.563839130000002</v>
      </c>
      <c r="G20" s="1">
        <v>11.28482</v>
      </c>
      <c r="H20" s="1">
        <f t="shared" si="5"/>
        <v>0.44559193000000263</v>
      </c>
      <c r="I20" s="1">
        <f t="shared" si="2"/>
        <v>44.682086330000004</v>
      </c>
      <c r="J20" t="s">
        <v>32</v>
      </c>
      <c r="K20" s="1">
        <v>10</v>
      </c>
      <c r="L20" s="1">
        <v>3</v>
      </c>
    </row>
    <row r="21" spans="1:12" s="1" customFormat="1" x14ac:dyDescent="0.25">
      <c r="A21" s="1">
        <v>38</v>
      </c>
      <c r="B21" s="1">
        <f t="shared" si="3"/>
        <v>36</v>
      </c>
      <c r="C21" s="1" t="s">
        <v>21</v>
      </c>
      <c r="D21" s="1" t="s">
        <v>23</v>
      </c>
      <c r="E21" s="1" t="s">
        <v>27</v>
      </c>
      <c r="F21" s="1">
        <v>9.0451859999999993</v>
      </c>
      <c r="G21" s="1">
        <v>5.0986005780000001</v>
      </c>
      <c r="H21" s="1">
        <f t="shared" si="5"/>
        <v>-0.94807113288000089</v>
      </c>
      <c r="I21" s="1">
        <f t="shared" si="2"/>
        <v>19.038443132879998</v>
      </c>
      <c r="J21" t="s">
        <v>32</v>
      </c>
      <c r="K21" s="1">
        <v>17</v>
      </c>
      <c r="L21" s="1">
        <v>5</v>
      </c>
    </row>
    <row r="22" spans="1:12" s="1" customFormat="1" x14ac:dyDescent="0.25">
      <c r="A22" s="1">
        <v>37</v>
      </c>
      <c r="B22" s="1">
        <f t="shared" si="3"/>
        <v>35</v>
      </c>
      <c r="C22" s="1" t="s">
        <v>21</v>
      </c>
      <c r="D22" s="1" t="s">
        <v>24</v>
      </c>
      <c r="E22" s="1" t="s">
        <v>27</v>
      </c>
      <c r="F22" s="1">
        <v>-0.57665650000000002</v>
      </c>
      <c r="G22" s="1">
        <f>12.0275/SQRT(K22)</f>
        <v>2.6246156748133984</v>
      </c>
      <c r="H22" s="1">
        <f t="shared" si="5"/>
        <v>-5.7209032226342611</v>
      </c>
      <c r="I22" s="1">
        <f t="shared" si="2"/>
        <v>4.5675902226342604</v>
      </c>
      <c r="J22" t="s">
        <v>32</v>
      </c>
      <c r="K22" s="1">
        <v>21</v>
      </c>
      <c r="L22" s="1">
        <v>6</v>
      </c>
    </row>
    <row r="23" spans="1:12" x14ac:dyDescent="0.25">
      <c r="A23">
        <v>31</v>
      </c>
      <c r="B23" s="1">
        <f t="shared" si="3"/>
        <v>29</v>
      </c>
      <c r="D23" t="s">
        <v>25</v>
      </c>
      <c r="E23" t="s">
        <v>27</v>
      </c>
      <c r="F23">
        <v>7.6520159999999997</v>
      </c>
      <c r="G23">
        <f>22.15105/SQRT(K23)</f>
        <v>3.1972286700832155</v>
      </c>
      <c r="H23" s="1">
        <f>F23-(1.96*G23)</f>
        <v>1.3854478066368969</v>
      </c>
      <c r="I23" s="1">
        <f t="shared" si="2"/>
        <v>13.918584193363102</v>
      </c>
      <c r="J23" t="s">
        <v>26</v>
      </c>
      <c r="K23">
        <v>48</v>
      </c>
      <c r="L23">
        <v>14</v>
      </c>
    </row>
    <row r="24" spans="1:12" s="1" customFormat="1" x14ac:dyDescent="0.25">
      <c r="A24" s="1">
        <v>29</v>
      </c>
      <c r="B24" s="1">
        <f>A24-1</f>
        <v>28</v>
      </c>
      <c r="C24" s="1" t="s">
        <v>11</v>
      </c>
      <c r="D24" s="1" t="s">
        <v>12</v>
      </c>
      <c r="E24" s="1" t="s">
        <v>28</v>
      </c>
      <c r="F24" s="1">
        <v>10.60281</v>
      </c>
      <c r="G24" s="1">
        <v>4.7844629999999997</v>
      </c>
      <c r="H24" s="1">
        <f t="shared" ref="H24:H45" si="6">F24-(1.96*G24)</f>
        <v>1.2252625200000011</v>
      </c>
      <c r="I24" s="1">
        <f t="shared" si="2"/>
        <v>19.980357479999999</v>
      </c>
      <c r="J24" t="s">
        <v>30</v>
      </c>
      <c r="K24" s="1">
        <v>27</v>
      </c>
      <c r="L24" s="1">
        <v>4</v>
      </c>
    </row>
    <row r="25" spans="1:12" s="1" customFormat="1" x14ac:dyDescent="0.25">
      <c r="A25" s="1">
        <v>28</v>
      </c>
      <c r="B25" s="1">
        <f t="shared" ref="B25:B34" si="7">A25-1</f>
        <v>27</v>
      </c>
      <c r="C25" s="1" t="s">
        <v>11</v>
      </c>
      <c r="D25" s="1" t="s">
        <v>14</v>
      </c>
      <c r="E25" s="1" t="s">
        <v>28</v>
      </c>
      <c r="F25" s="1">
        <v>4.4622055400000002</v>
      </c>
      <c r="G25" s="1">
        <v>3.0312939999999999</v>
      </c>
      <c r="H25" s="1">
        <f t="shared" si="6"/>
        <v>-1.4791306999999998</v>
      </c>
      <c r="I25" s="1">
        <f t="shared" si="2"/>
        <v>10.403541780000001</v>
      </c>
      <c r="J25" t="s">
        <v>30</v>
      </c>
      <c r="K25" s="1">
        <v>44</v>
      </c>
      <c r="L25" s="1">
        <v>14</v>
      </c>
    </row>
    <row r="26" spans="1:12" s="1" customFormat="1" x14ac:dyDescent="0.25">
      <c r="A26" s="1">
        <v>27</v>
      </c>
      <c r="B26" s="1">
        <f t="shared" si="7"/>
        <v>26</v>
      </c>
      <c r="C26" s="1" t="s">
        <v>11</v>
      </c>
      <c r="D26" s="1" t="s">
        <v>15</v>
      </c>
      <c r="E26" s="1" t="s">
        <v>28</v>
      </c>
      <c r="F26" s="1">
        <v>-3.420086687</v>
      </c>
      <c r="G26" s="1">
        <v>4.0536750000000001</v>
      </c>
      <c r="H26" s="1">
        <f t="shared" si="6"/>
        <v>-11.365289687000001</v>
      </c>
      <c r="I26" s="1">
        <f t="shared" si="2"/>
        <v>4.5251163129999998</v>
      </c>
      <c r="J26" t="s">
        <v>30</v>
      </c>
      <c r="K26" s="1">
        <v>9</v>
      </c>
      <c r="L26" s="1">
        <v>2</v>
      </c>
    </row>
    <row r="27" spans="1:12" s="1" customFormat="1" x14ac:dyDescent="0.25">
      <c r="A27" s="1">
        <v>26</v>
      </c>
      <c r="B27" s="1">
        <f t="shared" si="7"/>
        <v>25</v>
      </c>
      <c r="C27" s="1" t="s">
        <v>11</v>
      </c>
      <c r="D27" s="1" t="s">
        <v>16</v>
      </c>
      <c r="E27" s="1" t="s">
        <v>28</v>
      </c>
      <c r="F27" s="1">
        <v>-30.299372200000001</v>
      </c>
      <c r="G27" s="1">
        <v>0</v>
      </c>
      <c r="H27" s="1">
        <f t="shared" si="6"/>
        <v>-30.299372200000001</v>
      </c>
      <c r="I27" s="1">
        <f t="shared" si="2"/>
        <v>-30.299372200000001</v>
      </c>
      <c r="J27" t="s">
        <v>30</v>
      </c>
      <c r="K27" s="1">
        <v>4</v>
      </c>
      <c r="L27" s="1">
        <v>1</v>
      </c>
    </row>
    <row r="28" spans="1:12" s="1" customFormat="1" x14ac:dyDescent="0.25">
      <c r="A28" s="1">
        <v>20</v>
      </c>
      <c r="B28" s="1">
        <f t="shared" si="7"/>
        <v>19</v>
      </c>
      <c r="C28" s="1" t="s">
        <v>17</v>
      </c>
      <c r="D28" s="1" t="s">
        <v>18</v>
      </c>
      <c r="E28" s="1" t="s">
        <v>28</v>
      </c>
      <c r="F28" s="1">
        <v>-18.683161389999999</v>
      </c>
      <c r="G28" s="1">
        <v>2.8827769999999999</v>
      </c>
      <c r="H28" s="1">
        <f t="shared" si="6"/>
        <v>-24.333404309999999</v>
      </c>
      <c r="I28" s="1">
        <f t="shared" si="2"/>
        <v>-13.032918469999998</v>
      </c>
      <c r="J28" t="s">
        <v>31</v>
      </c>
      <c r="K28" s="1">
        <v>16</v>
      </c>
      <c r="L28" s="1">
        <v>4</v>
      </c>
    </row>
    <row r="29" spans="1:12" s="1" customFormat="1" x14ac:dyDescent="0.25">
      <c r="A29" s="1">
        <v>19</v>
      </c>
      <c r="B29" s="1">
        <f t="shared" si="7"/>
        <v>18</v>
      </c>
      <c r="C29" s="1" t="s">
        <v>17</v>
      </c>
      <c r="D29" s="1" t="s">
        <v>19</v>
      </c>
      <c r="E29" s="1" t="s">
        <v>28</v>
      </c>
      <c r="F29" s="1">
        <v>4.2900060550000001</v>
      </c>
      <c r="G29" s="1">
        <v>3.6944219999999999</v>
      </c>
      <c r="H29" s="1">
        <f t="shared" si="6"/>
        <v>-2.9510610649999993</v>
      </c>
      <c r="I29" s="1">
        <f t="shared" si="2"/>
        <v>11.531073175</v>
      </c>
      <c r="J29" t="s">
        <v>31</v>
      </c>
      <c r="K29" s="1">
        <v>36</v>
      </c>
      <c r="L29" s="1">
        <v>11</v>
      </c>
    </row>
    <row r="30" spans="1:12" s="1" customFormat="1" x14ac:dyDescent="0.25">
      <c r="A30" s="1">
        <v>18</v>
      </c>
      <c r="B30" s="1">
        <f t="shared" si="7"/>
        <v>17</v>
      </c>
      <c r="C30" s="1" t="s">
        <v>17</v>
      </c>
      <c r="D30" s="1" t="s">
        <v>20</v>
      </c>
      <c r="E30" s="1" t="s">
        <v>28</v>
      </c>
      <c r="F30" s="1">
        <v>12.46271975</v>
      </c>
      <c r="G30" s="1">
        <v>3.201368</v>
      </c>
      <c r="H30" s="1">
        <f t="shared" si="6"/>
        <v>6.1880384699999995</v>
      </c>
      <c r="I30" s="1">
        <f t="shared" si="2"/>
        <v>18.737401030000001</v>
      </c>
      <c r="J30" t="s">
        <v>31</v>
      </c>
      <c r="K30" s="1">
        <v>29</v>
      </c>
      <c r="L30" s="1">
        <v>5</v>
      </c>
    </row>
    <row r="31" spans="1:12" s="1" customFormat="1" x14ac:dyDescent="0.25">
      <c r="A31" s="1">
        <v>24</v>
      </c>
      <c r="B31" s="1">
        <f t="shared" si="7"/>
        <v>23</v>
      </c>
      <c r="C31" s="1" t="s">
        <v>21</v>
      </c>
      <c r="D31" s="1" t="s">
        <v>22</v>
      </c>
      <c r="E31" s="1" t="s">
        <v>28</v>
      </c>
      <c r="F31" s="1">
        <v>-1.5799650000000001</v>
      </c>
      <c r="G31" s="1">
        <v>8.7198720000000005</v>
      </c>
      <c r="H31" s="1">
        <f t="shared" si="6"/>
        <v>-18.670914120000003</v>
      </c>
      <c r="I31" s="1">
        <f t="shared" si="2"/>
        <v>15.510984120000002</v>
      </c>
      <c r="J31" t="s">
        <v>32</v>
      </c>
      <c r="K31" s="1">
        <v>17</v>
      </c>
      <c r="L31" s="1">
        <v>5</v>
      </c>
    </row>
    <row r="32" spans="1:12" s="1" customFormat="1" x14ac:dyDescent="0.25">
      <c r="A32" s="1">
        <v>23</v>
      </c>
      <c r="B32" s="1">
        <f t="shared" si="7"/>
        <v>22</v>
      </c>
      <c r="C32" s="1" t="s">
        <v>21</v>
      </c>
      <c r="D32" s="1" t="s">
        <v>23</v>
      </c>
      <c r="E32" s="1" t="s">
        <v>28</v>
      </c>
      <c r="F32" s="1">
        <v>-0.11102049999999999</v>
      </c>
      <c r="G32" s="1">
        <v>1.3445972150000001</v>
      </c>
      <c r="H32" s="1">
        <f t="shared" si="6"/>
        <v>-2.7464310414000002</v>
      </c>
      <c r="I32" s="1">
        <f t="shared" si="2"/>
        <v>2.5243900414000002</v>
      </c>
      <c r="J32" t="s">
        <v>32</v>
      </c>
      <c r="K32" s="1">
        <v>16</v>
      </c>
      <c r="L32" s="1">
        <v>4</v>
      </c>
    </row>
    <row r="33" spans="1:12" s="1" customFormat="1" x14ac:dyDescent="0.25">
      <c r="A33" s="1">
        <v>22</v>
      </c>
      <c r="B33" s="1">
        <f t="shared" si="7"/>
        <v>21</v>
      </c>
      <c r="C33" s="1" t="s">
        <v>21</v>
      </c>
      <c r="D33" s="1" t="s">
        <v>24</v>
      </c>
      <c r="E33" s="1" t="s">
        <v>28</v>
      </c>
      <c r="F33" s="1">
        <v>6.7522147239999999</v>
      </c>
      <c r="G33" s="1">
        <v>2.2913260000000002</v>
      </c>
      <c r="H33" s="1">
        <f t="shared" si="6"/>
        <v>2.2612157639999992</v>
      </c>
      <c r="I33" s="1">
        <f t="shared" si="2"/>
        <v>11.243213684000001</v>
      </c>
      <c r="J33" t="s">
        <v>32</v>
      </c>
      <c r="K33" s="1">
        <v>50</v>
      </c>
      <c r="L33" s="1">
        <v>11</v>
      </c>
    </row>
    <row r="34" spans="1:12" x14ac:dyDescent="0.25">
      <c r="A34">
        <v>16</v>
      </c>
      <c r="B34" s="1">
        <f t="shared" si="7"/>
        <v>15</v>
      </c>
      <c r="D34" t="s">
        <v>25</v>
      </c>
      <c r="E34" t="s">
        <v>28</v>
      </c>
      <c r="F34">
        <v>3.9361269999999999</v>
      </c>
      <c r="G34">
        <v>2.4454216899999999</v>
      </c>
      <c r="H34" s="1">
        <f t="shared" si="6"/>
        <v>-0.85689951240000006</v>
      </c>
      <c r="I34" s="1">
        <f t="shared" si="2"/>
        <v>8.7291535123999999</v>
      </c>
      <c r="J34" t="s">
        <v>26</v>
      </c>
      <c r="K34">
        <v>84</v>
      </c>
      <c r="L34">
        <v>21</v>
      </c>
    </row>
    <row r="35" spans="1:12" s="1" customFormat="1" x14ac:dyDescent="0.25">
      <c r="A35" s="1">
        <v>14</v>
      </c>
      <c r="B35" s="1">
        <f>A35</f>
        <v>14</v>
      </c>
      <c r="C35" s="1" t="s">
        <v>11</v>
      </c>
      <c r="D35" s="1" t="s">
        <v>12</v>
      </c>
      <c r="E35" s="1" t="s">
        <v>29</v>
      </c>
      <c r="F35" s="1">
        <v>30.99399</v>
      </c>
      <c r="G35" s="1">
        <v>7.8072679999999997</v>
      </c>
      <c r="H35" s="1">
        <f t="shared" si="6"/>
        <v>15.691744720000001</v>
      </c>
      <c r="I35" s="1">
        <f t="shared" si="2"/>
        <v>46.296235279999998</v>
      </c>
      <c r="J35" t="s">
        <v>30</v>
      </c>
      <c r="K35" s="1">
        <v>14</v>
      </c>
      <c r="L35" s="1">
        <v>5</v>
      </c>
    </row>
    <row r="36" spans="1:12" s="1" customFormat="1" x14ac:dyDescent="0.25">
      <c r="A36" s="1">
        <v>13</v>
      </c>
      <c r="B36" s="1">
        <f t="shared" ref="B36:B45" si="8">A36</f>
        <v>13</v>
      </c>
      <c r="C36" s="1" t="s">
        <v>11</v>
      </c>
      <c r="D36" s="1" t="s">
        <v>14</v>
      </c>
      <c r="E36" s="1" t="s">
        <v>29</v>
      </c>
      <c r="F36" s="1">
        <v>-0.96036207799999995</v>
      </c>
      <c r="G36" s="1">
        <v>3.6401340000000002</v>
      </c>
      <c r="H36" s="1">
        <f t="shared" si="6"/>
        <v>-8.0950247179999995</v>
      </c>
      <c r="I36" s="1">
        <f t="shared" si="2"/>
        <v>6.174300562</v>
      </c>
      <c r="J36" t="s">
        <v>30</v>
      </c>
      <c r="K36" s="1">
        <v>24</v>
      </c>
      <c r="L36" s="1">
        <v>8</v>
      </c>
    </row>
    <row r="37" spans="1:12" s="1" customFormat="1" x14ac:dyDescent="0.25">
      <c r="A37" s="1">
        <v>12</v>
      </c>
      <c r="B37" s="1">
        <f t="shared" si="8"/>
        <v>12</v>
      </c>
      <c r="C37" s="1" t="s">
        <v>11</v>
      </c>
      <c r="D37" s="1" t="s">
        <v>15</v>
      </c>
      <c r="E37" s="1" t="s">
        <v>29</v>
      </c>
      <c r="F37" s="1">
        <v>-0.45414129600000003</v>
      </c>
      <c r="G37" s="1">
        <v>0.51704539999999999</v>
      </c>
      <c r="H37" s="1">
        <f t="shared" si="6"/>
        <v>-1.46755028</v>
      </c>
      <c r="I37" s="1">
        <f t="shared" si="2"/>
        <v>0.55926768800000004</v>
      </c>
      <c r="J37" t="s">
        <v>30</v>
      </c>
      <c r="K37" s="1">
        <v>9</v>
      </c>
      <c r="L37" s="1">
        <v>2</v>
      </c>
    </row>
    <row r="38" spans="1:12" s="1" customFormat="1" x14ac:dyDescent="0.25">
      <c r="A38" s="1">
        <v>11</v>
      </c>
      <c r="B38" s="1">
        <f t="shared" si="8"/>
        <v>11</v>
      </c>
      <c r="C38" s="1" t="s">
        <v>11</v>
      </c>
      <c r="D38" s="1" t="s">
        <v>16</v>
      </c>
      <c r="E38" s="1" t="s">
        <v>29</v>
      </c>
      <c r="F38" s="1">
        <v>-32.880313030000003</v>
      </c>
      <c r="G38" s="1">
        <v>0</v>
      </c>
      <c r="H38" s="1">
        <f t="shared" si="6"/>
        <v>-32.880313030000003</v>
      </c>
      <c r="I38" s="1">
        <f t="shared" si="2"/>
        <v>-32.880313030000003</v>
      </c>
      <c r="J38" t="s">
        <v>30</v>
      </c>
      <c r="K38" s="1">
        <v>4</v>
      </c>
      <c r="L38" s="1">
        <v>1</v>
      </c>
    </row>
    <row r="39" spans="1:12" s="1" customFormat="1" x14ac:dyDescent="0.25">
      <c r="A39" s="1">
        <v>5</v>
      </c>
      <c r="B39" s="1">
        <f t="shared" si="8"/>
        <v>5</v>
      </c>
      <c r="C39" s="1" t="s">
        <v>17</v>
      </c>
      <c r="D39" s="1" t="s">
        <v>18</v>
      </c>
      <c r="E39" s="1" t="s">
        <v>29</v>
      </c>
      <c r="F39" s="1">
        <v>-14.520641619999999</v>
      </c>
      <c r="G39" s="1">
        <v>4.1274550000000003</v>
      </c>
      <c r="H39" s="1">
        <f t="shared" si="6"/>
        <v>-22.610453419999999</v>
      </c>
      <c r="I39" s="1">
        <f t="shared" si="2"/>
        <v>-6.4308298199999996</v>
      </c>
      <c r="J39" t="s">
        <v>31</v>
      </c>
      <c r="K39" s="1">
        <v>12</v>
      </c>
      <c r="L39" s="1">
        <v>4</v>
      </c>
    </row>
    <row r="40" spans="1:12" s="1" customFormat="1" x14ac:dyDescent="0.25">
      <c r="A40" s="1">
        <v>4</v>
      </c>
      <c r="B40" s="1">
        <f t="shared" si="8"/>
        <v>4</v>
      </c>
      <c r="C40" s="1" t="s">
        <v>17</v>
      </c>
      <c r="D40" s="1" t="s">
        <v>19</v>
      </c>
      <c r="E40" s="1" t="s">
        <v>29</v>
      </c>
      <c r="F40" s="1">
        <v>10.084091109999999</v>
      </c>
      <c r="G40" s="1">
        <v>5.3996069999999996</v>
      </c>
      <c r="H40" s="1">
        <f t="shared" si="6"/>
        <v>-0.49913860999999926</v>
      </c>
      <c r="I40" s="1">
        <f t="shared" si="2"/>
        <v>20.667320829999998</v>
      </c>
      <c r="J40" t="s">
        <v>31</v>
      </c>
      <c r="K40" s="1">
        <v>24</v>
      </c>
      <c r="L40" s="1">
        <v>7</v>
      </c>
    </row>
    <row r="41" spans="1:12" s="1" customFormat="1" x14ac:dyDescent="0.25">
      <c r="A41" s="1">
        <v>3</v>
      </c>
      <c r="B41" s="1">
        <f t="shared" si="8"/>
        <v>3</v>
      </c>
      <c r="C41" s="1" t="s">
        <v>17</v>
      </c>
      <c r="D41" s="1" t="s">
        <v>20</v>
      </c>
      <c r="E41" s="1" t="s">
        <v>29</v>
      </c>
      <c r="F41" s="1">
        <v>7.7714447030000002</v>
      </c>
      <c r="G41" s="1">
        <v>7.5028649999999999</v>
      </c>
      <c r="H41" s="1">
        <f t="shared" si="6"/>
        <v>-6.934170696999999</v>
      </c>
      <c r="I41" s="1">
        <f>F41+(1.96*G41)</f>
        <v>22.477060102999999</v>
      </c>
      <c r="J41" t="s">
        <v>31</v>
      </c>
      <c r="K41" s="1">
        <v>12</v>
      </c>
      <c r="L41" s="1">
        <v>4</v>
      </c>
    </row>
    <row r="42" spans="1:12" s="1" customFormat="1" x14ac:dyDescent="0.25">
      <c r="A42" s="1">
        <v>9</v>
      </c>
      <c r="B42" s="1">
        <f t="shared" si="8"/>
        <v>9</v>
      </c>
      <c r="C42" s="1" t="s">
        <v>21</v>
      </c>
      <c r="D42" s="1" t="s">
        <v>22</v>
      </c>
      <c r="E42" s="1" t="s">
        <v>29</v>
      </c>
      <c r="F42" s="1">
        <v>2.430184374</v>
      </c>
      <c r="G42" s="1">
        <v>10.5769</v>
      </c>
      <c r="H42" s="1">
        <f t="shared" si="6"/>
        <v>-18.300539625999999</v>
      </c>
      <c r="I42" s="1">
        <f t="shared" si="2"/>
        <v>23.160908373999998</v>
      </c>
      <c r="J42" t="s">
        <v>32</v>
      </c>
      <c r="K42" s="1">
        <v>11</v>
      </c>
      <c r="L42" s="1">
        <v>4</v>
      </c>
    </row>
    <row r="43" spans="1:12" s="1" customFormat="1" x14ac:dyDescent="0.25">
      <c r="A43" s="1">
        <v>8</v>
      </c>
      <c r="B43" s="1">
        <f t="shared" si="8"/>
        <v>8</v>
      </c>
      <c r="C43" s="1" t="s">
        <v>21</v>
      </c>
      <c r="D43" s="1" t="s">
        <v>23</v>
      </c>
      <c r="E43" s="1" t="s">
        <v>29</v>
      </c>
      <c r="F43" s="1">
        <v>7.0455129999999997</v>
      </c>
      <c r="G43" s="1">
        <v>4.7187919999999997</v>
      </c>
      <c r="H43" s="1">
        <f t="shared" si="6"/>
        <v>-2.2033193200000003</v>
      </c>
      <c r="I43" s="1">
        <f t="shared" si="2"/>
        <v>16.294345319999998</v>
      </c>
      <c r="J43" t="s">
        <v>32</v>
      </c>
      <c r="K43" s="1">
        <v>13</v>
      </c>
      <c r="L43" s="1">
        <v>3</v>
      </c>
    </row>
    <row r="44" spans="1:12" s="1" customFormat="1" x14ac:dyDescent="0.25">
      <c r="A44" s="1">
        <v>7</v>
      </c>
      <c r="B44" s="1">
        <f t="shared" si="8"/>
        <v>7</v>
      </c>
      <c r="C44" s="1" t="s">
        <v>21</v>
      </c>
      <c r="D44" s="1" t="s">
        <v>24</v>
      </c>
      <c r="E44" s="1" t="s">
        <v>29</v>
      </c>
      <c r="F44" s="1">
        <v>-0.1658338</v>
      </c>
      <c r="G44" s="1">
        <f>22.11608/SQRT(K44)</f>
        <v>4.6115214624393905</v>
      </c>
      <c r="H44" s="1">
        <f t="shared" si="6"/>
        <v>-9.2044158663812041</v>
      </c>
      <c r="I44" s="1">
        <f t="shared" si="2"/>
        <v>8.8727482663812047</v>
      </c>
      <c r="J44" t="s">
        <v>32</v>
      </c>
      <c r="K44" s="1">
        <v>23</v>
      </c>
      <c r="L44" s="1">
        <v>7</v>
      </c>
    </row>
    <row r="45" spans="1:12" x14ac:dyDescent="0.25">
      <c r="A45">
        <v>1</v>
      </c>
      <c r="B45" s="1">
        <f t="shared" si="8"/>
        <v>1</v>
      </c>
      <c r="D45" t="s">
        <v>25</v>
      </c>
      <c r="E45" t="s">
        <v>29</v>
      </c>
      <c r="F45">
        <v>5.397227</v>
      </c>
      <c r="G45">
        <f>26.53612/SQRT(K45)</f>
        <v>3.7158000343377351</v>
      </c>
      <c r="H45" s="1">
        <f t="shared" si="6"/>
        <v>-1.8857410673019608</v>
      </c>
      <c r="I45" s="1">
        <f t="shared" si="2"/>
        <v>12.680195067301961</v>
      </c>
      <c r="J45" t="s">
        <v>26</v>
      </c>
      <c r="K45">
        <v>51</v>
      </c>
      <c r="L45">
        <v>16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6840-D698-4036-8CA5-3443CBA61700}">
  <dimension ref="B1:K45"/>
  <sheetViews>
    <sheetView workbookViewId="0">
      <selection activeCell="A21" sqref="A21"/>
    </sheetView>
  </sheetViews>
  <sheetFormatPr defaultRowHeight="15" x14ac:dyDescent="0.25"/>
  <sheetData>
    <row r="1" spans="2:11" x14ac:dyDescent="0.25">
      <c r="B1" t="s">
        <v>1</v>
      </c>
      <c r="C1" t="s">
        <v>2</v>
      </c>
      <c r="D1" t="s">
        <v>33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2:11" x14ac:dyDescent="0.25">
      <c r="B2" s="1" t="s">
        <v>11</v>
      </c>
      <c r="C2" s="1" t="s">
        <v>12</v>
      </c>
      <c r="D2" s="1" t="s">
        <v>34</v>
      </c>
      <c r="E2" s="1">
        <v>6.0070670000000002</v>
      </c>
      <c r="F2" s="1">
        <v>4.70282</v>
      </c>
      <c r="G2" s="1">
        <f>E2-F2</f>
        <v>1.3042470000000002</v>
      </c>
      <c r="H2" s="1">
        <f>E2+F2</f>
        <v>10.709887</v>
      </c>
      <c r="I2" t="s">
        <v>30</v>
      </c>
      <c r="J2" s="1">
        <v>19</v>
      </c>
      <c r="K2" s="1">
        <v>6</v>
      </c>
    </row>
    <row r="3" spans="2:11" x14ac:dyDescent="0.25">
      <c r="B3" s="1" t="s">
        <v>11</v>
      </c>
      <c r="C3" s="1" t="s">
        <v>14</v>
      </c>
      <c r="D3" s="1" t="s">
        <v>34</v>
      </c>
      <c r="E3" s="1">
        <v>9.8210449999999998</v>
      </c>
      <c r="F3" s="1">
        <v>1.6547430000000001</v>
      </c>
      <c r="G3" s="1">
        <f t="shared" ref="G3:G34" si="0">E3-F3</f>
        <v>8.1663019999999999</v>
      </c>
      <c r="H3" s="1">
        <f t="shared" ref="H3:H34" si="1">E3+F3</f>
        <v>11.475788</v>
      </c>
      <c r="I3" t="s">
        <v>30</v>
      </c>
      <c r="J3" s="1">
        <v>122</v>
      </c>
      <c r="K3" s="1">
        <v>34</v>
      </c>
    </row>
    <row r="4" spans="2:11" x14ac:dyDescent="0.25">
      <c r="B4" s="1" t="s">
        <v>11</v>
      </c>
      <c r="C4" s="1" t="s">
        <v>15</v>
      </c>
      <c r="D4" s="1" t="s">
        <v>34</v>
      </c>
      <c r="E4" s="1">
        <v>1.654847</v>
      </c>
      <c r="F4" s="1">
        <v>4.7907320000000002</v>
      </c>
      <c r="G4" s="1">
        <f t="shared" si="0"/>
        <v>-3.135885</v>
      </c>
      <c r="H4" s="1">
        <f t="shared" si="1"/>
        <v>6.4455790000000004</v>
      </c>
      <c r="I4" t="s">
        <v>30</v>
      </c>
      <c r="J4" s="1">
        <v>17</v>
      </c>
      <c r="K4" s="1">
        <v>5</v>
      </c>
    </row>
    <row r="5" spans="2:11" x14ac:dyDescent="0.25">
      <c r="B5" s="1" t="s">
        <v>11</v>
      </c>
      <c r="C5" s="1" t="s">
        <v>16</v>
      </c>
      <c r="D5" s="1" t="s">
        <v>34</v>
      </c>
      <c r="E5" s="1">
        <v>-20.38503</v>
      </c>
      <c r="F5" s="1">
        <v>2.109394</v>
      </c>
      <c r="G5" s="1">
        <f t="shared" si="0"/>
        <v>-22.494424000000002</v>
      </c>
      <c r="H5" s="1">
        <f t="shared" si="1"/>
        <v>-18.275635999999999</v>
      </c>
      <c r="I5" t="s">
        <v>30</v>
      </c>
      <c r="J5" s="1">
        <v>21</v>
      </c>
      <c r="K5" s="1">
        <v>5</v>
      </c>
    </row>
    <row r="6" spans="2:11" x14ac:dyDescent="0.25">
      <c r="B6" s="1" t="s">
        <v>17</v>
      </c>
      <c r="C6" s="1" t="s">
        <v>18</v>
      </c>
      <c r="D6" s="1" t="s">
        <v>34</v>
      </c>
      <c r="E6" s="1">
        <v>-7.6327239999999996</v>
      </c>
      <c r="F6" s="1">
        <v>2.2763520000000002</v>
      </c>
      <c r="G6" s="1">
        <f t="shared" si="0"/>
        <v>-9.9090759999999989</v>
      </c>
      <c r="H6" s="1">
        <f t="shared" si="1"/>
        <v>-5.3563719999999995</v>
      </c>
      <c r="I6" t="s">
        <v>31</v>
      </c>
      <c r="J6" s="1">
        <v>60</v>
      </c>
      <c r="K6" s="1">
        <v>17</v>
      </c>
    </row>
    <row r="7" spans="2:11" x14ac:dyDescent="0.25">
      <c r="B7" s="1" t="s">
        <v>17</v>
      </c>
      <c r="C7" s="1" t="s">
        <v>19</v>
      </c>
      <c r="D7" s="1" t="s">
        <v>34</v>
      </c>
      <c r="E7" s="1">
        <v>5.2908200000000001</v>
      </c>
      <c r="F7" s="1">
        <v>1.7254879999999999</v>
      </c>
      <c r="G7" s="1">
        <f t="shared" si="0"/>
        <v>3.5653320000000002</v>
      </c>
      <c r="H7" s="1">
        <f t="shared" si="1"/>
        <v>7.0163080000000004</v>
      </c>
      <c r="I7" t="s">
        <v>31</v>
      </c>
      <c r="J7" s="1">
        <v>67</v>
      </c>
      <c r="K7" s="1">
        <v>18</v>
      </c>
    </row>
    <row r="8" spans="2:11" x14ac:dyDescent="0.25">
      <c r="B8" s="1" t="s">
        <v>17</v>
      </c>
      <c r="C8" s="1" t="s">
        <v>20</v>
      </c>
      <c r="D8" s="1" t="s">
        <v>34</v>
      </c>
      <c r="E8" s="1">
        <v>16.540310000000002</v>
      </c>
      <c r="F8" s="1">
        <v>3.2923119999999999</v>
      </c>
      <c r="G8" s="1">
        <f t="shared" si="0"/>
        <v>13.247998000000003</v>
      </c>
      <c r="H8" s="1">
        <f t="shared" si="1"/>
        <v>19.832622000000001</v>
      </c>
      <c r="I8" t="s">
        <v>31</v>
      </c>
      <c r="J8" s="1">
        <v>32</v>
      </c>
      <c r="K8" s="1">
        <v>9</v>
      </c>
    </row>
    <row r="9" spans="2:11" x14ac:dyDescent="0.25">
      <c r="B9" s="1" t="s">
        <v>21</v>
      </c>
      <c r="C9" s="1" t="s">
        <v>22</v>
      </c>
      <c r="D9" s="1" t="s">
        <v>34</v>
      </c>
      <c r="E9" s="1">
        <v>-5.227455</v>
      </c>
      <c r="F9" s="1">
        <v>2.8883169999999998</v>
      </c>
      <c r="G9" s="1">
        <f t="shared" si="0"/>
        <v>-8.1157719999999998</v>
      </c>
      <c r="H9" s="1">
        <f t="shared" si="1"/>
        <v>-2.3391380000000002</v>
      </c>
      <c r="I9" t="s">
        <v>32</v>
      </c>
      <c r="J9" s="1">
        <v>49</v>
      </c>
      <c r="K9" s="1">
        <v>14</v>
      </c>
    </row>
    <row r="10" spans="2:11" x14ac:dyDescent="0.25">
      <c r="B10" s="1" t="s">
        <v>21</v>
      </c>
      <c r="C10" s="1" t="s">
        <v>23</v>
      </c>
      <c r="D10" s="1" t="s">
        <v>34</v>
      </c>
      <c r="E10" s="1">
        <v>7.0058790000000002</v>
      </c>
      <c r="F10" s="1">
        <v>2.5933030000000001</v>
      </c>
      <c r="G10" s="1">
        <f t="shared" si="0"/>
        <v>4.4125759999999996</v>
      </c>
      <c r="H10" s="1">
        <f t="shared" si="1"/>
        <v>9.5991820000000008</v>
      </c>
      <c r="I10" t="s">
        <v>32</v>
      </c>
      <c r="J10" s="1">
        <v>45</v>
      </c>
      <c r="K10" s="1">
        <v>12</v>
      </c>
    </row>
    <row r="11" spans="2:11" x14ac:dyDescent="0.25">
      <c r="B11" s="1" t="s">
        <v>21</v>
      </c>
      <c r="C11" s="1" t="s">
        <v>24</v>
      </c>
      <c r="D11" s="1" t="s">
        <v>34</v>
      </c>
      <c r="E11" s="1">
        <v>11.14789</v>
      </c>
      <c r="F11" s="1">
        <v>1.8216319999999999</v>
      </c>
      <c r="G11" s="1">
        <f t="shared" si="0"/>
        <v>9.326258000000001</v>
      </c>
      <c r="H11" s="1">
        <f t="shared" si="1"/>
        <v>12.969522</v>
      </c>
      <c r="I11" t="s">
        <v>32</v>
      </c>
      <c r="J11" s="1">
        <v>63</v>
      </c>
      <c r="K11" s="1">
        <v>18</v>
      </c>
    </row>
    <row r="12" spans="2:11" x14ac:dyDescent="0.25">
      <c r="C12" t="s">
        <v>25</v>
      </c>
      <c r="D12" s="1" t="s">
        <v>34</v>
      </c>
      <c r="E12">
        <v>5.0969189999999998</v>
      </c>
      <c r="F12">
        <v>1.5187930000000001</v>
      </c>
      <c r="G12" s="1">
        <f t="shared" si="0"/>
        <v>3.5781259999999997</v>
      </c>
      <c r="H12" s="1">
        <f t="shared" si="1"/>
        <v>6.6157120000000003</v>
      </c>
      <c r="I12" t="s">
        <v>26</v>
      </c>
      <c r="J12">
        <v>178</v>
      </c>
      <c r="K12">
        <v>50</v>
      </c>
    </row>
    <row r="13" spans="2:11" x14ac:dyDescent="0.25">
      <c r="B13" s="1" t="s">
        <v>11</v>
      </c>
      <c r="C13" s="1" t="s">
        <v>12</v>
      </c>
      <c r="D13" s="1" t="s">
        <v>35</v>
      </c>
      <c r="E13" s="1">
        <v>64.558250000000001</v>
      </c>
      <c r="F13" s="1">
        <v>3.4185490000000001</v>
      </c>
      <c r="G13" s="1">
        <f t="shared" si="0"/>
        <v>61.139701000000002</v>
      </c>
      <c r="H13" s="1">
        <f t="shared" si="1"/>
        <v>67.976799</v>
      </c>
      <c r="I13" t="s">
        <v>30</v>
      </c>
      <c r="J13" s="1">
        <v>24</v>
      </c>
      <c r="K13" s="1">
        <v>8</v>
      </c>
    </row>
    <row r="14" spans="2:11" x14ac:dyDescent="0.25">
      <c r="B14" s="1" t="s">
        <v>11</v>
      </c>
      <c r="C14" s="1" t="s">
        <v>14</v>
      </c>
      <c r="D14" s="1" t="s">
        <v>35</v>
      </c>
      <c r="E14" s="1">
        <v>-0.72003989999999995</v>
      </c>
      <c r="F14" s="1">
        <v>2.7611789999999998</v>
      </c>
      <c r="G14" s="1">
        <f t="shared" si="0"/>
        <v>-3.4812189</v>
      </c>
      <c r="H14" s="1">
        <f t="shared" si="1"/>
        <v>2.0411390999999997</v>
      </c>
      <c r="I14" t="s">
        <v>30</v>
      </c>
      <c r="J14" s="1">
        <v>73</v>
      </c>
      <c r="K14" s="1">
        <v>27</v>
      </c>
    </row>
    <row r="15" spans="2:11" x14ac:dyDescent="0.25">
      <c r="B15" s="1" t="s">
        <v>11</v>
      </c>
      <c r="C15" s="1" t="s">
        <v>15</v>
      </c>
      <c r="D15" s="1" t="s">
        <v>35</v>
      </c>
      <c r="E15" s="1">
        <v>1.373099E-3</v>
      </c>
      <c r="F15" s="1">
        <v>1.358525</v>
      </c>
      <c r="G15" s="1">
        <f t="shared" si="0"/>
        <v>-1.3571519009999999</v>
      </c>
      <c r="H15" s="1">
        <f t="shared" si="1"/>
        <v>1.359898099</v>
      </c>
      <c r="I15" t="s">
        <v>30</v>
      </c>
      <c r="J15" s="1">
        <v>28</v>
      </c>
      <c r="K15" s="1">
        <v>6</v>
      </c>
    </row>
    <row r="16" spans="2:11" x14ac:dyDescent="0.25">
      <c r="B16" s="1" t="s">
        <v>11</v>
      </c>
      <c r="C16" s="1" t="s">
        <v>16</v>
      </c>
      <c r="D16" s="1" t="s">
        <v>35</v>
      </c>
      <c r="E16" s="1"/>
      <c r="F16" s="1"/>
      <c r="G16" s="1"/>
      <c r="H16" s="1"/>
      <c r="I16" t="s">
        <v>30</v>
      </c>
      <c r="J16" s="1"/>
      <c r="K16" s="1"/>
    </row>
    <row r="17" spans="2:11" x14ac:dyDescent="0.25">
      <c r="B17" s="1" t="s">
        <v>17</v>
      </c>
      <c r="C17" s="1" t="s">
        <v>18</v>
      </c>
      <c r="D17" s="1" t="s">
        <v>35</v>
      </c>
      <c r="E17" s="1"/>
      <c r="F17" s="1"/>
      <c r="G17" s="1"/>
      <c r="H17" s="1"/>
      <c r="I17" t="s">
        <v>31</v>
      </c>
      <c r="J17" s="1"/>
      <c r="K17" s="1"/>
    </row>
    <row r="18" spans="2:11" x14ac:dyDescent="0.25">
      <c r="B18" s="1" t="s">
        <v>17</v>
      </c>
      <c r="C18" s="1" t="s">
        <v>19</v>
      </c>
      <c r="D18" s="1" t="s">
        <v>35</v>
      </c>
      <c r="E18" s="1">
        <v>12.56475</v>
      </c>
      <c r="F18" s="1">
        <v>3.524435</v>
      </c>
      <c r="G18" s="1">
        <f t="shared" si="0"/>
        <v>9.0403149999999997</v>
      </c>
      <c r="H18" s="1">
        <f t="shared" si="1"/>
        <v>16.089185000000001</v>
      </c>
      <c r="I18" t="s">
        <v>31</v>
      </c>
      <c r="J18" s="1">
        <v>78</v>
      </c>
      <c r="K18" s="1">
        <v>24</v>
      </c>
    </row>
    <row r="19" spans="2:11" x14ac:dyDescent="0.25">
      <c r="B19" s="1" t="s">
        <v>17</v>
      </c>
      <c r="C19" s="1" t="s">
        <v>20</v>
      </c>
      <c r="D19" s="1" t="s">
        <v>35</v>
      </c>
      <c r="E19" s="1">
        <v>11.21965</v>
      </c>
      <c r="F19" s="1">
        <v>5.1072230000000003</v>
      </c>
      <c r="G19" s="1">
        <f t="shared" si="0"/>
        <v>6.1124269999999994</v>
      </c>
      <c r="H19" s="1">
        <f t="shared" si="1"/>
        <v>16.326872999999999</v>
      </c>
      <c r="I19" t="s">
        <v>31</v>
      </c>
      <c r="J19" s="1">
        <v>46</v>
      </c>
      <c r="K19" s="1">
        <v>16</v>
      </c>
    </row>
    <row r="20" spans="2:11" x14ac:dyDescent="0.25">
      <c r="B20" s="1" t="s">
        <v>21</v>
      </c>
      <c r="C20" s="1" t="s">
        <v>22</v>
      </c>
      <c r="D20" s="1" t="s">
        <v>35</v>
      </c>
      <c r="E20" s="1">
        <v>30.96547</v>
      </c>
      <c r="F20" s="1">
        <v>7.3533499999999998</v>
      </c>
      <c r="G20" s="1">
        <f t="shared" si="0"/>
        <v>23.612120000000001</v>
      </c>
      <c r="H20" s="1">
        <f t="shared" si="1"/>
        <v>38.318820000000002</v>
      </c>
      <c r="I20" t="s">
        <v>32</v>
      </c>
      <c r="J20" s="1">
        <v>27</v>
      </c>
      <c r="K20" s="1">
        <v>10</v>
      </c>
    </row>
    <row r="21" spans="2:11" x14ac:dyDescent="0.25">
      <c r="B21" s="1" t="s">
        <v>21</v>
      </c>
      <c r="C21" s="1" t="s">
        <v>23</v>
      </c>
      <c r="D21" s="1" t="s">
        <v>35</v>
      </c>
      <c r="E21" s="1">
        <v>-1.6956249999999999</v>
      </c>
      <c r="F21" s="1">
        <v>1.8375060000000001</v>
      </c>
      <c r="G21" s="1">
        <f t="shared" si="0"/>
        <v>-3.533131</v>
      </c>
      <c r="H21" s="1">
        <f t="shared" si="1"/>
        <v>0.14188100000000015</v>
      </c>
      <c r="I21" t="s">
        <v>32</v>
      </c>
      <c r="J21" s="1">
        <v>19</v>
      </c>
      <c r="K21" s="1">
        <v>4</v>
      </c>
    </row>
    <row r="22" spans="2:11" x14ac:dyDescent="0.25">
      <c r="B22" s="1" t="s">
        <v>21</v>
      </c>
      <c r="C22" s="1" t="s">
        <v>24</v>
      </c>
      <c r="D22" s="1" t="s">
        <v>35</v>
      </c>
      <c r="E22" s="1">
        <v>5.8165839999999998</v>
      </c>
      <c r="F22" s="1">
        <v>3.551412</v>
      </c>
      <c r="G22" s="1">
        <f t="shared" si="0"/>
        <v>2.2651719999999997</v>
      </c>
      <c r="H22" s="1">
        <f t="shared" si="1"/>
        <v>9.3679959999999998</v>
      </c>
      <c r="I22" t="s">
        <v>32</v>
      </c>
      <c r="J22" s="1">
        <v>69</v>
      </c>
      <c r="K22" s="1">
        <v>22</v>
      </c>
    </row>
    <row r="23" spans="2:11" x14ac:dyDescent="0.25">
      <c r="C23" t="s">
        <v>25</v>
      </c>
      <c r="D23" s="1" t="s">
        <v>35</v>
      </c>
      <c r="E23">
        <v>11.97499</v>
      </c>
      <c r="F23">
        <v>2.8949220000000002</v>
      </c>
      <c r="G23" s="1">
        <f t="shared" si="0"/>
        <v>9.0800680000000007</v>
      </c>
      <c r="H23" s="1">
        <f t="shared" si="1"/>
        <v>14.869911999999999</v>
      </c>
      <c r="I23" t="s">
        <v>26</v>
      </c>
      <c r="J23">
        <v>125</v>
      </c>
      <c r="K23">
        <v>41</v>
      </c>
    </row>
    <row r="24" spans="2:11" x14ac:dyDescent="0.25">
      <c r="B24" s="1" t="s">
        <v>11</v>
      </c>
      <c r="C24" s="1" t="s">
        <v>12</v>
      </c>
      <c r="D24" s="1" t="s">
        <v>36</v>
      </c>
      <c r="E24" s="1">
        <v>5.4327199999999998</v>
      </c>
      <c r="F24" s="1">
        <v>2.4478300000000002</v>
      </c>
      <c r="G24" s="1">
        <f t="shared" si="0"/>
        <v>2.9848899999999996</v>
      </c>
      <c r="H24" s="1">
        <f t="shared" si="1"/>
        <v>7.8805499999999995</v>
      </c>
      <c r="I24" t="s">
        <v>30</v>
      </c>
      <c r="J24" s="1">
        <v>42</v>
      </c>
      <c r="K24" s="1">
        <v>4</v>
      </c>
    </row>
    <row r="25" spans="2:11" x14ac:dyDescent="0.25">
      <c r="B25" s="1" t="s">
        <v>11</v>
      </c>
      <c r="C25" s="1" t="s">
        <v>14</v>
      </c>
      <c r="D25" s="1" t="s">
        <v>36</v>
      </c>
      <c r="E25" s="1">
        <v>-23.630269999999999</v>
      </c>
      <c r="F25" s="1">
        <v>6.3150890000000004</v>
      </c>
      <c r="G25" s="1">
        <f t="shared" si="0"/>
        <v>-29.945359</v>
      </c>
      <c r="H25" s="1">
        <f t="shared" si="1"/>
        <v>-17.315180999999999</v>
      </c>
      <c r="I25" t="s">
        <v>30</v>
      </c>
      <c r="J25" s="1">
        <v>16</v>
      </c>
      <c r="K25" s="1">
        <v>2</v>
      </c>
    </row>
    <row r="26" spans="2:11" x14ac:dyDescent="0.25">
      <c r="B26" s="1" t="s">
        <v>11</v>
      </c>
      <c r="C26" s="1" t="s">
        <v>15</v>
      </c>
      <c r="D26" s="1" t="s">
        <v>36</v>
      </c>
      <c r="E26" s="1"/>
      <c r="F26" s="1"/>
      <c r="G26" s="1"/>
      <c r="H26" s="1"/>
      <c r="I26" t="s">
        <v>30</v>
      </c>
      <c r="J26" s="1"/>
      <c r="K26" s="1"/>
    </row>
    <row r="27" spans="2:11" x14ac:dyDescent="0.25">
      <c r="B27" s="1" t="s">
        <v>11</v>
      </c>
      <c r="C27" s="1" t="s">
        <v>16</v>
      </c>
      <c r="D27" s="1" t="s">
        <v>36</v>
      </c>
      <c r="E27" s="1"/>
      <c r="F27" s="1"/>
      <c r="G27" s="1"/>
      <c r="H27" s="1"/>
      <c r="I27" t="s">
        <v>30</v>
      </c>
      <c r="J27" s="1"/>
      <c r="K27" s="1"/>
    </row>
    <row r="28" spans="2:11" x14ac:dyDescent="0.25">
      <c r="B28" s="1" t="s">
        <v>17</v>
      </c>
      <c r="C28" s="1" t="s">
        <v>18</v>
      </c>
      <c r="D28" s="1" t="s">
        <v>36</v>
      </c>
      <c r="E28" s="1"/>
      <c r="F28" s="1"/>
      <c r="G28" s="1"/>
      <c r="H28" s="1"/>
      <c r="I28" t="s">
        <v>31</v>
      </c>
      <c r="J28" s="1"/>
      <c r="K28" s="1"/>
    </row>
    <row r="29" spans="2:11" x14ac:dyDescent="0.25">
      <c r="B29" s="1" t="s">
        <v>17</v>
      </c>
      <c r="C29" s="1" t="s">
        <v>19</v>
      </c>
      <c r="D29" s="1" t="s">
        <v>36</v>
      </c>
      <c r="E29" s="1">
        <v>-38.214350000000003</v>
      </c>
      <c r="F29" s="1"/>
      <c r="G29" s="1"/>
      <c r="H29" s="1"/>
      <c r="I29" t="s">
        <v>31</v>
      </c>
      <c r="J29" s="1">
        <v>12</v>
      </c>
      <c r="K29" s="1">
        <v>1</v>
      </c>
    </row>
    <row r="30" spans="2:11" x14ac:dyDescent="0.25">
      <c r="B30" s="1" t="s">
        <v>17</v>
      </c>
      <c r="C30" s="1" t="s">
        <v>20</v>
      </c>
      <c r="D30" s="1" t="s">
        <v>36</v>
      </c>
      <c r="E30" s="1">
        <v>6.7100439999999999</v>
      </c>
      <c r="F30" s="1">
        <v>2.3167939999999998</v>
      </c>
      <c r="G30" s="1">
        <f t="shared" si="0"/>
        <v>4.3932500000000001</v>
      </c>
      <c r="H30" s="1">
        <f t="shared" si="1"/>
        <v>9.0268379999999997</v>
      </c>
      <c r="I30" t="s">
        <v>31</v>
      </c>
      <c r="J30" s="1">
        <v>46</v>
      </c>
      <c r="K30" s="1">
        <v>5</v>
      </c>
    </row>
    <row r="31" spans="2:11" x14ac:dyDescent="0.25">
      <c r="B31" s="1" t="s">
        <v>21</v>
      </c>
      <c r="C31" s="1" t="s">
        <v>22</v>
      </c>
      <c r="D31" s="1" t="s">
        <v>36</v>
      </c>
      <c r="E31" s="1"/>
      <c r="F31" s="1"/>
      <c r="G31" s="1"/>
      <c r="H31" s="1"/>
      <c r="I31" t="s">
        <v>32</v>
      </c>
      <c r="J31" s="1"/>
      <c r="K31" s="1"/>
    </row>
    <row r="32" spans="2:11" x14ac:dyDescent="0.25">
      <c r="B32" s="1" t="s">
        <v>21</v>
      </c>
      <c r="C32" s="1" t="s">
        <v>23</v>
      </c>
      <c r="D32" s="1" t="s">
        <v>36</v>
      </c>
      <c r="E32" s="1"/>
      <c r="F32" s="1"/>
      <c r="G32" s="1"/>
      <c r="H32" s="1"/>
      <c r="I32" t="s">
        <v>32</v>
      </c>
      <c r="J32" s="1"/>
      <c r="K32" s="1"/>
    </row>
    <row r="33" spans="2:11" x14ac:dyDescent="0.25">
      <c r="B33" s="1" t="s">
        <v>21</v>
      </c>
      <c r="C33" s="1" t="s">
        <v>24</v>
      </c>
      <c r="D33" s="1" t="s">
        <v>36</v>
      </c>
      <c r="E33" s="1">
        <v>-7.561687</v>
      </c>
      <c r="F33" s="1">
        <v>2.5522269999999998</v>
      </c>
      <c r="G33" s="1">
        <f t="shared" si="0"/>
        <v>-10.113913999999999</v>
      </c>
      <c r="H33" s="1">
        <f t="shared" si="1"/>
        <v>-5.0094600000000007</v>
      </c>
      <c r="I33" t="s">
        <v>32</v>
      </c>
      <c r="J33" s="1">
        <v>50</v>
      </c>
      <c r="K33" s="1">
        <v>4</v>
      </c>
    </row>
    <row r="34" spans="2:11" x14ac:dyDescent="0.25">
      <c r="C34" t="s">
        <v>25</v>
      </c>
      <c r="D34" s="1" t="s">
        <v>36</v>
      </c>
      <c r="E34">
        <v>-2.584657</v>
      </c>
      <c r="F34">
        <v>3.0143040000000001</v>
      </c>
      <c r="G34" s="1">
        <f t="shared" si="0"/>
        <v>-5.5989610000000001</v>
      </c>
      <c r="H34" s="1">
        <f t="shared" si="1"/>
        <v>0.42964700000000011</v>
      </c>
      <c r="I34" t="s">
        <v>26</v>
      </c>
      <c r="J34">
        <v>58</v>
      </c>
      <c r="K34">
        <v>6</v>
      </c>
    </row>
    <row r="35" spans="2:11" x14ac:dyDescent="0.25">
      <c r="B35" s="1"/>
      <c r="C35" s="1"/>
      <c r="D35" s="1"/>
      <c r="E35" s="1"/>
      <c r="F35" s="1"/>
      <c r="G35" s="1"/>
      <c r="H35" s="1"/>
      <c r="J35" s="1"/>
      <c r="K35" s="1"/>
    </row>
    <row r="36" spans="2:11" x14ac:dyDescent="0.25">
      <c r="B36" s="1"/>
      <c r="C36" s="1"/>
      <c r="D36" s="1"/>
      <c r="E36" s="1"/>
      <c r="F36" s="1"/>
      <c r="G36" s="1"/>
      <c r="H36" s="1"/>
      <c r="J36" s="1"/>
      <c r="K36" s="1"/>
    </row>
    <row r="37" spans="2:11" x14ac:dyDescent="0.25">
      <c r="B37" s="1"/>
      <c r="C37" s="1"/>
      <c r="D37" s="1"/>
      <c r="E37" s="1"/>
      <c r="F37" s="1"/>
      <c r="G37" s="1"/>
      <c r="H37" s="1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H38" s="1"/>
      <c r="J38" s="1"/>
      <c r="K38" s="1"/>
    </row>
    <row r="39" spans="2:11" x14ac:dyDescent="0.25">
      <c r="B39" s="1"/>
      <c r="C39" s="1"/>
      <c r="D39" s="1"/>
      <c r="E39" s="1"/>
      <c r="F39" s="1"/>
      <c r="G39" s="1"/>
      <c r="H39" s="1"/>
      <c r="J39" s="1"/>
      <c r="K39" s="1"/>
    </row>
    <row r="40" spans="2:11" x14ac:dyDescent="0.25">
      <c r="B40" s="1"/>
      <c r="C40" s="1"/>
      <c r="D40" s="1"/>
      <c r="E40" s="1"/>
      <c r="F40" s="1"/>
      <c r="G40" s="1"/>
      <c r="H40" s="1"/>
      <c r="J40" s="1"/>
      <c r="K40" s="1"/>
    </row>
    <row r="41" spans="2:11" x14ac:dyDescent="0.25">
      <c r="B41" s="1"/>
      <c r="C41" s="1"/>
      <c r="D41" s="1"/>
      <c r="E41" s="1"/>
      <c r="F41" s="1"/>
      <c r="G41" s="1"/>
      <c r="H41" s="1"/>
      <c r="J41" s="1"/>
      <c r="K41" s="1"/>
    </row>
    <row r="42" spans="2:11" x14ac:dyDescent="0.25">
      <c r="B42" s="1"/>
      <c r="C42" s="1"/>
      <c r="D42" s="1"/>
      <c r="E42" s="1"/>
      <c r="F42" s="1"/>
      <c r="G42" s="1"/>
      <c r="H42" s="1"/>
      <c r="J42" s="1"/>
      <c r="K42" s="1"/>
    </row>
    <row r="43" spans="2:11" x14ac:dyDescent="0.25">
      <c r="B43" s="1"/>
      <c r="C43" s="1"/>
      <c r="D43" s="1"/>
      <c r="E43" s="1"/>
      <c r="F43" s="1"/>
      <c r="G43" s="1"/>
      <c r="H43" s="1"/>
      <c r="J43" s="1"/>
      <c r="K43" s="1"/>
    </row>
    <row r="44" spans="2:11" x14ac:dyDescent="0.25">
      <c r="B44" s="1"/>
      <c r="C44" s="1"/>
      <c r="D44" s="1"/>
      <c r="E44" s="1"/>
      <c r="F44" s="1"/>
      <c r="G44" s="1"/>
      <c r="H44" s="1"/>
      <c r="J44" s="1"/>
      <c r="K44" s="1"/>
    </row>
    <row r="45" spans="2:11" x14ac:dyDescent="0.25">
      <c r="G45" s="1"/>
      <c r="H4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275F-AC4D-48ED-8194-FAE1B6ACCDCC}">
  <dimension ref="B1:K16"/>
  <sheetViews>
    <sheetView tabSelected="1" workbookViewId="0">
      <selection activeCell="F17" sqref="F17"/>
    </sheetView>
  </sheetViews>
  <sheetFormatPr defaultRowHeight="15" x14ac:dyDescent="0.25"/>
  <sheetData>
    <row r="1" spans="2:11" x14ac:dyDescent="0.25">
      <c r="B1" t="s">
        <v>1</v>
      </c>
      <c r="C1" t="s">
        <v>2</v>
      </c>
      <c r="D1" t="s">
        <v>37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2:11" x14ac:dyDescent="0.25">
      <c r="B2" s="1" t="s">
        <v>34</v>
      </c>
      <c r="C2" s="1" t="s">
        <v>13</v>
      </c>
      <c r="D2" s="1" t="s">
        <v>34</v>
      </c>
      <c r="E2" s="1">
        <v>7.3705129999999999</v>
      </c>
      <c r="F2" s="1">
        <v>2.1925439999999998</v>
      </c>
      <c r="G2" s="1"/>
      <c r="H2" s="1"/>
      <c r="I2" t="s">
        <v>30</v>
      </c>
      <c r="J2" s="1">
        <v>88</v>
      </c>
      <c r="K2" s="1">
        <v>24</v>
      </c>
    </row>
    <row r="3" spans="2:11" x14ac:dyDescent="0.25">
      <c r="B3" s="1" t="s">
        <v>34</v>
      </c>
      <c r="C3" s="1" t="s">
        <v>27</v>
      </c>
      <c r="D3" s="1" t="s">
        <v>34</v>
      </c>
      <c r="E3" s="1">
        <v>6.5072619999999999</v>
      </c>
      <c r="F3" s="1">
        <v>2.7242190000000002</v>
      </c>
      <c r="G3" s="1"/>
      <c r="H3" s="1"/>
      <c r="I3" t="s">
        <v>30</v>
      </c>
      <c r="J3" s="1">
        <v>25</v>
      </c>
      <c r="K3" s="1">
        <v>7</v>
      </c>
    </row>
    <row r="4" spans="2:11" x14ac:dyDescent="0.25">
      <c r="B4" s="1" t="s">
        <v>34</v>
      </c>
      <c r="C4" s="1" t="s">
        <v>28</v>
      </c>
      <c r="D4" s="1" t="s">
        <v>34</v>
      </c>
      <c r="E4" s="1">
        <v>3.721438</v>
      </c>
      <c r="F4" s="1">
        <v>3.5061089999999999</v>
      </c>
      <c r="G4" s="1"/>
      <c r="H4" s="1"/>
      <c r="I4" t="s">
        <v>30</v>
      </c>
      <c r="J4" s="1">
        <v>41</v>
      </c>
      <c r="K4" s="1">
        <v>11</v>
      </c>
    </row>
    <row r="5" spans="2:11" x14ac:dyDescent="0.25">
      <c r="B5" s="1" t="s">
        <v>34</v>
      </c>
      <c r="C5" s="1" t="s">
        <v>29</v>
      </c>
      <c r="D5" s="1" t="s">
        <v>34</v>
      </c>
      <c r="E5" s="1">
        <v>-2.060686</v>
      </c>
      <c r="F5" s="1">
        <v>3.9022299999999999</v>
      </c>
      <c r="G5" s="1"/>
      <c r="H5" s="1"/>
      <c r="I5" t="s">
        <v>30</v>
      </c>
      <c r="J5" s="1">
        <v>25</v>
      </c>
      <c r="K5" s="1">
        <v>8</v>
      </c>
    </row>
    <row r="6" spans="2:11" x14ac:dyDescent="0.25">
      <c r="C6" t="s">
        <v>38</v>
      </c>
      <c r="D6" s="1" t="s">
        <v>34</v>
      </c>
      <c r="E6">
        <v>5.0969189999999998</v>
      </c>
      <c r="F6">
        <v>1.5187930000000001</v>
      </c>
      <c r="G6" s="1"/>
      <c r="H6" s="1"/>
      <c r="I6" t="s">
        <v>26</v>
      </c>
      <c r="J6">
        <v>179</v>
      </c>
      <c r="K6">
        <v>50</v>
      </c>
    </row>
    <row r="7" spans="2:11" x14ac:dyDescent="0.25">
      <c r="B7" s="1" t="s">
        <v>35</v>
      </c>
      <c r="C7" s="1" t="s">
        <v>13</v>
      </c>
      <c r="D7" s="1" t="s">
        <v>35</v>
      </c>
      <c r="E7" s="1">
        <v>16.072500000000002</v>
      </c>
      <c r="F7" s="1">
        <v>4.7515830000000001</v>
      </c>
      <c r="G7" s="1"/>
      <c r="H7" s="1"/>
      <c r="I7" t="s">
        <v>30</v>
      </c>
      <c r="J7" s="1">
        <v>54</v>
      </c>
      <c r="K7" s="1">
        <v>18</v>
      </c>
    </row>
    <row r="8" spans="2:11" x14ac:dyDescent="0.25">
      <c r="B8" s="1" t="s">
        <v>35</v>
      </c>
      <c r="C8" s="1" t="s">
        <v>27</v>
      </c>
      <c r="D8" s="1" t="s">
        <v>35</v>
      </c>
      <c r="E8" s="1">
        <v>6.5330219999999999</v>
      </c>
      <c r="F8" s="1">
        <v>7.1072519999999999</v>
      </c>
      <c r="G8" s="1"/>
      <c r="H8" s="1"/>
      <c r="I8" t="s">
        <v>30</v>
      </c>
      <c r="J8" s="1">
        <v>19</v>
      </c>
      <c r="K8" s="1">
        <v>6</v>
      </c>
    </row>
    <row r="9" spans="2:11" x14ac:dyDescent="0.25">
      <c r="B9" s="1" t="s">
        <v>35</v>
      </c>
      <c r="C9" s="1" t="s">
        <v>28</v>
      </c>
      <c r="D9" s="1" t="s">
        <v>35</v>
      </c>
      <c r="E9" s="1">
        <v>6.8482950000000002</v>
      </c>
      <c r="F9" s="1">
        <v>5.5796479999999997</v>
      </c>
      <c r="G9" s="1"/>
      <c r="H9" s="1"/>
      <c r="I9" t="s">
        <v>30</v>
      </c>
      <c r="J9" s="1">
        <v>26</v>
      </c>
      <c r="K9" s="1">
        <v>9</v>
      </c>
    </row>
    <row r="10" spans="2:11" x14ac:dyDescent="0.25">
      <c r="B10" s="1" t="s">
        <v>35</v>
      </c>
      <c r="C10" s="1" t="s">
        <v>29</v>
      </c>
      <c r="D10" s="1" t="s">
        <v>35</v>
      </c>
      <c r="E10" s="1">
        <v>12.568300000000001</v>
      </c>
      <c r="F10" s="1">
        <v>5.9170540000000003</v>
      </c>
      <c r="G10" s="1"/>
      <c r="H10" s="1"/>
      <c r="I10" t="s">
        <v>30</v>
      </c>
      <c r="J10" s="1">
        <v>26</v>
      </c>
      <c r="K10" s="1">
        <v>8</v>
      </c>
    </row>
    <row r="11" spans="2:11" x14ac:dyDescent="0.25">
      <c r="C11" t="s">
        <v>38</v>
      </c>
      <c r="D11" s="1" t="s">
        <v>35</v>
      </c>
      <c r="E11">
        <v>11.97499</v>
      </c>
      <c r="F11">
        <v>2.8949220000000002</v>
      </c>
      <c r="G11" s="1"/>
      <c r="H11" s="1"/>
      <c r="I11" t="s">
        <v>26</v>
      </c>
      <c r="J11">
        <v>125</v>
      </c>
      <c r="K11">
        <v>41</v>
      </c>
    </row>
    <row r="12" spans="2:11" x14ac:dyDescent="0.25">
      <c r="B12" s="1" t="s">
        <v>36</v>
      </c>
      <c r="C12" s="1" t="s">
        <v>13</v>
      </c>
      <c r="D12" s="1" t="s">
        <v>36</v>
      </c>
      <c r="E12" s="1">
        <v>-6.2269709999999998</v>
      </c>
      <c r="F12" s="1">
        <v>4.5142920000000002</v>
      </c>
      <c r="G12" s="1"/>
      <c r="H12" s="1"/>
      <c r="I12" t="s">
        <v>30</v>
      </c>
      <c r="J12" s="1">
        <v>37</v>
      </c>
      <c r="K12" s="1">
        <v>4</v>
      </c>
    </row>
    <row r="13" spans="2:11" x14ac:dyDescent="0.25">
      <c r="B13" s="1" t="s">
        <v>36</v>
      </c>
      <c r="C13" s="1" t="s">
        <v>27</v>
      </c>
      <c r="D13" s="1" t="s">
        <v>36</v>
      </c>
      <c r="E13" s="1">
        <v>20.121949999999998</v>
      </c>
      <c r="F13" s="1">
        <v>0</v>
      </c>
      <c r="G13" s="1"/>
      <c r="H13" s="1"/>
      <c r="I13" t="s">
        <v>30</v>
      </c>
      <c r="J13" s="1">
        <v>4</v>
      </c>
      <c r="K13" s="1">
        <v>1</v>
      </c>
    </row>
    <row r="14" spans="2:11" x14ac:dyDescent="0.25">
      <c r="B14" s="1" t="s">
        <v>36</v>
      </c>
      <c r="C14" s="1" t="s">
        <v>28</v>
      </c>
      <c r="D14" s="1" t="s">
        <v>36</v>
      </c>
      <c r="E14" s="1">
        <v>0</v>
      </c>
      <c r="F14" s="1">
        <v>0</v>
      </c>
      <c r="G14" s="1"/>
      <c r="H14" s="1"/>
      <c r="I14" t="s">
        <v>30</v>
      </c>
      <c r="J14" s="1">
        <v>17</v>
      </c>
      <c r="K14" s="1">
        <v>1</v>
      </c>
    </row>
    <row r="15" spans="2:11" x14ac:dyDescent="0.25">
      <c r="B15" s="1" t="s">
        <v>36</v>
      </c>
      <c r="C15" s="1" t="s">
        <v>29</v>
      </c>
      <c r="D15" s="1" t="s">
        <v>36</v>
      </c>
      <c r="E15" s="1"/>
      <c r="F15" s="1"/>
      <c r="G15" s="1"/>
      <c r="H15" s="1"/>
      <c r="I15" t="s">
        <v>30</v>
      </c>
      <c r="J15" s="1"/>
      <c r="K15" s="1"/>
    </row>
    <row r="16" spans="2:11" x14ac:dyDescent="0.25">
      <c r="C16" t="s">
        <v>38</v>
      </c>
      <c r="D16" s="1" t="s">
        <v>36</v>
      </c>
      <c r="E16">
        <v>-2.584657</v>
      </c>
      <c r="F16">
        <v>3.0143040000000001</v>
      </c>
      <c r="G16" s="1"/>
      <c r="H16" s="1"/>
      <c r="I16" t="s">
        <v>26</v>
      </c>
      <c r="J16">
        <v>58</v>
      </c>
      <c r="K1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forest_plot_stock_apr20</vt:lpstr>
      <vt:lpstr>duration</vt:lpstr>
      <vt:lpstr>depth 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2020-04-20T22:44:00Z</dcterms:created>
  <dcterms:modified xsi:type="dcterms:W3CDTF">2020-05-13T18:44:11Z</dcterms:modified>
</cp:coreProperties>
</file>