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ave\Google Drive\AGGP2\Meta-analysis\aggp2_meta-analysis\meta-analysis_git\datasets\"/>
    </mc:Choice>
  </mc:AlternateContent>
  <xr:revisionPtr revIDLastSave="0" documentId="8_{D4924D90-4BF4-4766-A67C-D6848E9B6813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irrt1vt2_estBD" sheetId="1" r:id="rId1"/>
    <sheet name="Sheet1" sheetId="2" r:id="rId2"/>
  </sheets>
  <definedNames>
    <definedName name="_xlnm._FilterDatabase" localSheetId="1" hidden="1">Sheet1!$A$1:$B$996</definedName>
    <definedName name="_xlnm.Criteria" localSheetId="1">Sheet1!$A$1:$A$115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ruA5ux+qPfb6iirvZOA7qNZdMew=="/>
    </ext>
  </extLst>
</workbook>
</file>

<file path=xl/calcChain.xml><?xml version="1.0" encoding="utf-8"?>
<calcChain xmlns="http://schemas.openxmlformats.org/spreadsheetml/2006/main">
  <c r="EL13" i="1" l="1"/>
  <c r="EL14" i="1"/>
  <c r="EL15" i="1"/>
  <c r="EL16" i="1"/>
  <c r="EL17" i="1"/>
  <c r="EL18" i="1"/>
  <c r="EL19" i="1"/>
  <c r="EL35" i="1"/>
  <c r="EL36" i="1"/>
  <c r="EL37" i="1"/>
  <c r="EL38" i="1"/>
  <c r="EL46" i="1"/>
  <c r="EL59" i="1"/>
  <c r="EL60" i="1"/>
  <c r="EL68" i="1"/>
  <c r="EL69" i="1"/>
  <c r="EL72" i="1"/>
  <c r="EL73" i="1"/>
  <c r="EL74" i="1"/>
  <c r="EL75" i="1"/>
  <c r="EL76" i="1"/>
  <c r="EL83" i="1"/>
  <c r="EL92" i="1"/>
  <c r="EL93" i="1"/>
  <c r="EL94" i="1"/>
  <c r="EL95" i="1"/>
  <c r="EL96" i="1"/>
  <c r="EL97" i="1"/>
  <c r="EL98" i="1"/>
  <c r="EL99" i="1"/>
  <c r="EL100" i="1"/>
  <c r="EL101" i="1"/>
  <c r="EL102" i="1"/>
  <c r="EL115" i="1"/>
  <c r="DU46" i="1"/>
  <c r="DU75" i="1"/>
  <c r="DU76" i="1"/>
  <c r="DU109" i="1"/>
  <c r="DU110" i="1"/>
  <c r="DU111" i="1"/>
  <c r="DU112" i="1"/>
  <c r="CZ10" i="1"/>
  <c r="CX2" i="1"/>
  <c r="CZ2" i="1" s="1"/>
  <c r="CX3" i="1"/>
  <c r="CZ3" i="1" s="1"/>
  <c r="CX4" i="1"/>
  <c r="CZ4" i="1" s="1"/>
  <c r="CX5" i="1"/>
  <c r="CZ5" i="1" s="1"/>
  <c r="CX6" i="1"/>
  <c r="CZ6" i="1" s="1"/>
  <c r="CX7" i="1"/>
  <c r="CZ7" i="1" s="1"/>
  <c r="CX8" i="1"/>
  <c r="CZ8" i="1" s="1"/>
  <c r="CX9" i="1"/>
  <c r="CZ9" i="1" s="1"/>
  <c r="CX10" i="1"/>
  <c r="CX11" i="1"/>
  <c r="CZ11" i="1" s="1"/>
  <c r="CX12" i="1"/>
  <c r="CZ12" i="1" s="1"/>
  <c r="CX13" i="1"/>
  <c r="CZ13" i="1" s="1"/>
  <c r="CX14" i="1"/>
  <c r="CZ14" i="1" s="1"/>
  <c r="CX15" i="1"/>
  <c r="CZ15" i="1" s="1"/>
  <c r="CX16" i="1"/>
  <c r="CZ16" i="1" s="1"/>
  <c r="CX17" i="1"/>
  <c r="CZ17" i="1" s="1"/>
  <c r="CX18" i="1"/>
  <c r="CZ18" i="1" s="1"/>
  <c r="CX19" i="1"/>
  <c r="CZ19" i="1" s="1"/>
  <c r="CX20" i="1"/>
  <c r="CZ20" i="1" s="1"/>
  <c r="CX21" i="1"/>
  <c r="CZ21" i="1" s="1"/>
  <c r="CX22" i="1"/>
  <c r="CZ22" i="1" s="1"/>
  <c r="CX23" i="1"/>
  <c r="CZ23" i="1" s="1"/>
  <c r="CX24" i="1"/>
  <c r="CZ24" i="1" s="1"/>
  <c r="CX25" i="1"/>
  <c r="CZ25" i="1" s="1"/>
  <c r="CX26" i="1"/>
  <c r="CZ26" i="1" s="1"/>
  <c r="CX27" i="1"/>
  <c r="CZ27" i="1" s="1"/>
  <c r="CX28" i="1"/>
  <c r="CZ28" i="1" s="1"/>
  <c r="CX29" i="1"/>
  <c r="CZ29" i="1" s="1"/>
  <c r="CX30" i="1"/>
  <c r="CZ30" i="1" s="1"/>
  <c r="CX31" i="1"/>
  <c r="CZ31" i="1" s="1"/>
  <c r="CX32" i="1"/>
  <c r="CZ32" i="1" s="1"/>
  <c r="CX33" i="1"/>
  <c r="CZ33" i="1" s="1"/>
  <c r="CX34" i="1"/>
  <c r="CZ34" i="1" s="1"/>
  <c r="CX35" i="1"/>
  <c r="CZ35" i="1" s="1"/>
  <c r="CX36" i="1"/>
  <c r="CZ36" i="1" s="1"/>
  <c r="CX37" i="1"/>
  <c r="CZ37" i="1" s="1"/>
  <c r="CX38" i="1"/>
  <c r="CZ38" i="1" s="1"/>
  <c r="CX39" i="1"/>
  <c r="CZ39" i="1" s="1"/>
  <c r="CX40" i="1"/>
  <c r="CZ40" i="1" s="1"/>
  <c r="CX41" i="1"/>
  <c r="CZ41" i="1" s="1"/>
  <c r="CX42" i="1"/>
  <c r="CZ42" i="1" s="1"/>
  <c r="CX43" i="1"/>
  <c r="CZ43" i="1" s="1"/>
  <c r="CX44" i="1"/>
  <c r="CZ44" i="1" s="1"/>
  <c r="CX45" i="1"/>
  <c r="CZ45" i="1" s="1"/>
  <c r="CX46" i="1"/>
  <c r="CZ46" i="1" s="1"/>
  <c r="CX47" i="1"/>
  <c r="CZ47" i="1" s="1"/>
  <c r="CX48" i="1"/>
  <c r="CZ48" i="1" s="1"/>
  <c r="CX49" i="1"/>
  <c r="CZ49" i="1" s="1"/>
  <c r="CX50" i="1"/>
  <c r="CZ50" i="1" s="1"/>
  <c r="CX51" i="1"/>
  <c r="CZ51" i="1" s="1"/>
  <c r="CX52" i="1"/>
  <c r="CZ52" i="1" s="1"/>
  <c r="CX53" i="1"/>
  <c r="CZ53" i="1" s="1"/>
  <c r="CX54" i="1"/>
  <c r="CZ54" i="1" s="1"/>
  <c r="CX55" i="1"/>
  <c r="CZ55" i="1" s="1"/>
  <c r="CX56" i="1"/>
  <c r="CZ56" i="1" s="1"/>
  <c r="CX57" i="1"/>
  <c r="CZ57" i="1" s="1"/>
  <c r="CX58" i="1"/>
  <c r="CZ58" i="1" s="1"/>
  <c r="CX59" i="1"/>
  <c r="CZ59" i="1" s="1"/>
  <c r="CX60" i="1"/>
  <c r="CZ60" i="1" s="1"/>
  <c r="CX61" i="1"/>
  <c r="CZ61" i="1" s="1"/>
  <c r="CX62" i="1"/>
  <c r="CZ62" i="1" s="1"/>
  <c r="CX63" i="1"/>
  <c r="CZ63" i="1" s="1"/>
  <c r="CX64" i="1"/>
  <c r="CZ64" i="1" s="1"/>
  <c r="CX65" i="1"/>
  <c r="CZ65" i="1" s="1"/>
  <c r="CX66" i="1"/>
  <c r="CZ66" i="1" s="1"/>
  <c r="CX67" i="1"/>
  <c r="CZ67" i="1" s="1"/>
  <c r="CX68" i="1"/>
  <c r="CZ68" i="1" s="1"/>
  <c r="CX69" i="1"/>
  <c r="CZ69" i="1" s="1"/>
  <c r="CX70" i="1"/>
  <c r="CZ70" i="1" s="1"/>
  <c r="CX71" i="1"/>
  <c r="CZ71" i="1" s="1"/>
  <c r="CX72" i="1"/>
  <c r="CZ72" i="1" s="1"/>
  <c r="CX73" i="1"/>
  <c r="CZ73" i="1" s="1"/>
  <c r="CX74" i="1"/>
  <c r="CZ74" i="1" s="1"/>
  <c r="CX75" i="1"/>
  <c r="CZ75" i="1" s="1"/>
  <c r="CX76" i="1"/>
  <c r="CZ76" i="1" s="1"/>
  <c r="CX77" i="1"/>
  <c r="CZ77" i="1" s="1"/>
  <c r="CX78" i="1"/>
  <c r="CZ78" i="1" s="1"/>
  <c r="CX79" i="1"/>
  <c r="CZ79" i="1" s="1"/>
  <c r="CX80" i="1"/>
  <c r="CZ80" i="1" s="1"/>
  <c r="CX81" i="1"/>
  <c r="CZ81" i="1" s="1"/>
  <c r="CX82" i="1"/>
  <c r="CZ82" i="1" s="1"/>
  <c r="CX83" i="1"/>
  <c r="CZ83" i="1" s="1"/>
  <c r="CX84" i="1"/>
  <c r="CZ84" i="1" s="1"/>
  <c r="CX85" i="1"/>
  <c r="CZ85" i="1" s="1"/>
  <c r="CX86" i="1"/>
  <c r="CZ86" i="1" s="1"/>
  <c r="CX87" i="1"/>
  <c r="CZ87" i="1" s="1"/>
  <c r="CX88" i="1"/>
  <c r="CZ88" i="1" s="1"/>
  <c r="CX89" i="1"/>
  <c r="CZ89" i="1" s="1"/>
  <c r="CX90" i="1"/>
  <c r="CZ90" i="1" s="1"/>
  <c r="CX91" i="1"/>
  <c r="CZ91" i="1" s="1"/>
  <c r="CX92" i="1"/>
  <c r="CZ92" i="1" s="1"/>
  <c r="CX93" i="1"/>
  <c r="CZ93" i="1" s="1"/>
  <c r="CX94" i="1"/>
  <c r="CZ94" i="1" s="1"/>
  <c r="CX95" i="1"/>
  <c r="CZ95" i="1" s="1"/>
  <c r="CX96" i="1"/>
  <c r="CZ96" i="1" s="1"/>
  <c r="CX97" i="1"/>
  <c r="CZ97" i="1" s="1"/>
  <c r="CX98" i="1"/>
  <c r="CZ98" i="1" s="1"/>
  <c r="CX99" i="1"/>
  <c r="CZ99" i="1" s="1"/>
  <c r="CX100" i="1"/>
  <c r="CZ100" i="1" s="1"/>
  <c r="CX101" i="1"/>
  <c r="CZ101" i="1" s="1"/>
  <c r="CX102" i="1"/>
  <c r="CZ102" i="1" s="1"/>
  <c r="CX103" i="1"/>
  <c r="CZ103" i="1" s="1"/>
  <c r="CX104" i="1"/>
  <c r="CZ104" i="1" s="1"/>
  <c r="CX105" i="1"/>
  <c r="CZ105" i="1" s="1"/>
  <c r="CX106" i="1"/>
  <c r="CZ106" i="1" s="1"/>
  <c r="CX107" i="1"/>
  <c r="CZ107" i="1" s="1"/>
  <c r="CX108" i="1"/>
  <c r="CZ108" i="1" s="1"/>
  <c r="CX109" i="1"/>
  <c r="CZ109" i="1" s="1"/>
  <c r="CX110" i="1"/>
  <c r="CZ110" i="1" s="1"/>
  <c r="CX111" i="1"/>
  <c r="CZ111" i="1" s="1"/>
  <c r="CX112" i="1"/>
  <c r="CZ112" i="1" s="1"/>
  <c r="CX113" i="1"/>
  <c r="CZ113" i="1" s="1"/>
  <c r="CX114" i="1"/>
  <c r="CZ114" i="1" s="1"/>
  <c r="CX115" i="1"/>
  <c r="CZ115" i="1" s="1"/>
  <c r="CE2" i="1"/>
  <c r="CG2" i="1" s="1"/>
  <c r="CE3" i="1"/>
  <c r="CG3" i="1" s="1"/>
  <c r="CE4" i="1"/>
  <c r="CG4" i="1" s="1"/>
  <c r="CE5" i="1"/>
  <c r="CG5" i="1" s="1"/>
  <c r="CE6" i="1"/>
  <c r="CG6" i="1" s="1"/>
  <c r="CE7" i="1"/>
  <c r="CG7" i="1" s="1"/>
  <c r="CE8" i="1"/>
  <c r="CG8" i="1" s="1"/>
  <c r="CE9" i="1"/>
  <c r="CG9" i="1" s="1"/>
  <c r="CE10" i="1"/>
  <c r="CG10" i="1" s="1"/>
  <c r="CE11" i="1"/>
  <c r="CG11" i="1" s="1"/>
  <c r="CE12" i="1"/>
  <c r="CG12" i="1" s="1"/>
  <c r="CE13" i="1"/>
  <c r="CG13" i="1" s="1"/>
  <c r="CE14" i="1"/>
  <c r="CG14" i="1" s="1"/>
  <c r="CE15" i="1"/>
  <c r="CG15" i="1" s="1"/>
  <c r="CE16" i="1"/>
  <c r="CG16" i="1" s="1"/>
  <c r="CE17" i="1"/>
  <c r="CG17" i="1" s="1"/>
  <c r="CE18" i="1"/>
  <c r="CG18" i="1" s="1"/>
  <c r="CE19" i="1"/>
  <c r="CG19" i="1" s="1"/>
  <c r="CE20" i="1"/>
  <c r="CG20" i="1" s="1"/>
  <c r="CE21" i="1"/>
  <c r="CG21" i="1" s="1"/>
  <c r="CE22" i="1"/>
  <c r="CG22" i="1" s="1"/>
  <c r="CE23" i="1"/>
  <c r="CG23" i="1" s="1"/>
  <c r="CE24" i="1"/>
  <c r="CG24" i="1" s="1"/>
  <c r="CE25" i="1"/>
  <c r="CG25" i="1" s="1"/>
  <c r="CE26" i="1"/>
  <c r="CG26" i="1" s="1"/>
  <c r="CE27" i="1"/>
  <c r="CG27" i="1" s="1"/>
  <c r="CE28" i="1"/>
  <c r="CG28" i="1" s="1"/>
  <c r="CE29" i="1"/>
  <c r="CG29" i="1" s="1"/>
  <c r="CE30" i="1"/>
  <c r="CG30" i="1" s="1"/>
  <c r="CE31" i="1"/>
  <c r="CG31" i="1" s="1"/>
  <c r="CE32" i="1"/>
  <c r="CG32" i="1" s="1"/>
  <c r="CE33" i="1"/>
  <c r="CG33" i="1" s="1"/>
  <c r="CE34" i="1"/>
  <c r="CG34" i="1" s="1"/>
  <c r="CE35" i="1"/>
  <c r="CG35" i="1" s="1"/>
  <c r="CE36" i="1"/>
  <c r="CG36" i="1" s="1"/>
  <c r="CE37" i="1"/>
  <c r="CG37" i="1" s="1"/>
  <c r="CE38" i="1"/>
  <c r="CG38" i="1" s="1"/>
  <c r="CE39" i="1"/>
  <c r="CG39" i="1" s="1"/>
  <c r="CE40" i="1"/>
  <c r="CG40" i="1" s="1"/>
  <c r="CE41" i="1"/>
  <c r="CG41" i="1" s="1"/>
  <c r="CE42" i="1"/>
  <c r="CG42" i="1" s="1"/>
  <c r="CE43" i="1"/>
  <c r="CG43" i="1" s="1"/>
  <c r="CE44" i="1"/>
  <c r="CG44" i="1" s="1"/>
  <c r="CE45" i="1"/>
  <c r="CG45" i="1" s="1"/>
  <c r="CE46" i="1"/>
  <c r="CG46" i="1" s="1"/>
  <c r="CE47" i="1"/>
  <c r="CG47" i="1" s="1"/>
  <c r="CE48" i="1"/>
  <c r="CG48" i="1" s="1"/>
  <c r="CE49" i="1"/>
  <c r="CG49" i="1" s="1"/>
  <c r="CE50" i="1"/>
  <c r="CG50" i="1" s="1"/>
  <c r="CE51" i="1"/>
  <c r="CG51" i="1" s="1"/>
  <c r="CE52" i="1"/>
  <c r="CG52" i="1" s="1"/>
  <c r="CE53" i="1"/>
  <c r="CG53" i="1" s="1"/>
  <c r="CE54" i="1"/>
  <c r="CG54" i="1" s="1"/>
  <c r="CE55" i="1"/>
  <c r="CG55" i="1" s="1"/>
  <c r="CE56" i="1"/>
  <c r="CG56" i="1" s="1"/>
  <c r="CE57" i="1"/>
  <c r="CG57" i="1" s="1"/>
  <c r="CE58" i="1"/>
  <c r="CG58" i="1" s="1"/>
  <c r="CE59" i="1"/>
  <c r="CG59" i="1" s="1"/>
  <c r="CE60" i="1"/>
  <c r="CG60" i="1" s="1"/>
  <c r="CE61" i="1"/>
  <c r="CG61" i="1" s="1"/>
  <c r="CE62" i="1"/>
  <c r="CG62" i="1" s="1"/>
  <c r="CE63" i="1"/>
  <c r="CG63" i="1" s="1"/>
  <c r="CE64" i="1"/>
  <c r="CG64" i="1" s="1"/>
  <c r="CE65" i="1"/>
  <c r="CG65" i="1" s="1"/>
  <c r="CE66" i="1"/>
  <c r="CG66" i="1" s="1"/>
  <c r="CE67" i="1"/>
  <c r="CG67" i="1" s="1"/>
  <c r="CE68" i="1"/>
  <c r="CG68" i="1" s="1"/>
  <c r="CE69" i="1"/>
  <c r="CG69" i="1" s="1"/>
  <c r="CE70" i="1"/>
  <c r="CG70" i="1" s="1"/>
  <c r="CE71" i="1"/>
  <c r="CG71" i="1" s="1"/>
  <c r="CE72" i="1"/>
  <c r="CG72" i="1" s="1"/>
  <c r="CE73" i="1"/>
  <c r="CG73" i="1" s="1"/>
  <c r="CE74" i="1"/>
  <c r="CG74" i="1" s="1"/>
  <c r="CE75" i="1"/>
  <c r="CG75" i="1" s="1"/>
  <c r="CE76" i="1"/>
  <c r="CG76" i="1" s="1"/>
  <c r="CE77" i="1"/>
  <c r="CG77" i="1" s="1"/>
  <c r="CE78" i="1"/>
  <c r="CG78" i="1" s="1"/>
  <c r="CE79" i="1"/>
  <c r="CG79" i="1" s="1"/>
  <c r="CE80" i="1"/>
  <c r="CG80" i="1" s="1"/>
  <c r="CE81" i="1"/>
  <c r="CG81" i="1" s="1"/>
  <c r="CE82" i="1"/>
  <c r="CG82" i="1" s="1"/>
  <c r="CE83" i="1"/>
  <c r="CG83" i="1" s="1"/>
  <c r="CE84" i="1"/>
  <c r="CG84" i="1" s="1"/>
  <c r="CE85" i="1"/>
  <c r="CG85" i="1" s="1"/>
  <c r="CE86" i="1"/>
  <c r="CG86" i="1" s="1"/>
  <c r="CE87" i="1"/>
  <c r="CG87" i="1" s="1"/>
  <c r="CE88" i="1"/>
  <c r="CG88" i="1" s="1"/>
  <c r="CE89" i="1"/>
  <c r="CG89" i="1" s="1"/>
  <c r="CE90" i="1"/>
  <c r="CG90" i="1" s="1"/>
  <c r="CE91" i="1"/>
  <c r="CG91" i="1" s="1"/>
  <c r="CE92" i="1"/>
  <c r="CG92" i="1" s="1"/>
  <c r="CE93" i="1"/>
  <c r="CG93" i="1" s="1"/>
  <c r="CE94" i="1"/>
  <c r="CG94" i="1" s="1"/>
  <c r="CE95" i="1"/>
  <c r="CG95" i="1" s="1"/>
  <c r="CE96" i="1"/>
  <c r="CG96" i="1" s="1"/>
  <c r="CE97" i="1"/>
  <c r="CG97" i="1" s="1"/>
  <c r="CE98" i="1"/>
  <c r="CG98" i="1" s="1"/>
  <c r="CE99" i="1"/>
  <c r="CG99" i="1" s="1"/>
  <c r="CE100" i="1"/>
  <c r="CG100" i="1" s="1"/>
  <c r="CE101" i="1"/>
  <c r="CG101" i="1" s="1"/>
  <c r="CE102" i="1"/>
  <c r="CG102" i="1" s="1"/>
  <c r="CE103" i="1"/>
  <c r="CG103" i="1" s="1"/>
  <c r="CE104" i="1"/>
  <c r="CG104" i="1" s="1"/>
  <c r="CE105" i="1"/>
  <c r="CG105" i="1" s="1"/>
  <c r="CE106" i="1"/>
  <c r="CG106" i="1" s="1"/>
  <c r="CE107" i="1"/>
  <c r="CG107" i="1" s="1"/>
  <c r="CE108" i="1"/>
  <c r="CG108" i="1" s="1"/>
  <c r="CE109" i="1"/>
  <c r="CG109" i="1" s="1"/>
  <c r="CE110" i="1"/>
  <c r="CG110" i="1" s="1"/>
  <c r="CE111" i="1"/>
  <c r="CG111" i="1" s="1"/>
  <c r="CE112" i="1"/>
  <c r="CG112" i="1" s="1"/>
  <c r="CE113" i="1"/>
  <c r="CG113" i="1" s="1"/>
  <c r="CE114" i="1"/>
  <c r="CG114" i="1" s="1"/>
  <c r="CE115" i="1"/>
  <c r="CG115" i="1" s="1"/>
  <c r="BX13" i="1"/>
  <c r="BX14" i="1"/>
  <c r="BX15" i="1"/>
  <c r="BX16" i="1"/>
  <c r="CW2" i="1" l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V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F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D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B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Q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P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AX115" i="1" l="1"/>
  <c r="AX114" i="1"/>
  <c r="AX113" i="1"/>
  <c r="AX108" i="1"/>
  <c r="AX107" i="1"/>
  <c r="AX106" i="1"/>
  <c r="AX105" i="1"/>
  <c r="AX104" i="1"/>
  <c r="AX103" i="1"/>
  <c r="AX102" i="1"/>
  <c r="AX101" i="1"/>
  <c r="AX100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6" i="1"/>
  <c r="AX45" i="1"/>
  <c r="AX44" i="1"/>
  <c r="AX43" i="1"/>
  <c r="AX42" i="1"/>
  <c r="AX41" i="1"/>
  <c r="AX40" i="1"/>
  <c r="AX39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</calcChain>
</file>

<file path=xl/sharedStrings.xml><?xml version="1.0" encoding="utf-8"?>
<sst xmlns="http://schemas.openxmlformats.org/spreadsheetml/2006/main" count="3459" uniqueCount="477">
  <si>
    <t>ref_num</t>
  </si>
  <si>
    <t>authors</t>
  </si>
  <si>
    <t>year</t>
  </si>
  <si>
    <t>country</t>
  </si>
  <si>
    <t>site_name</t>
  </si>
  <si>
    <t>N_pair</t>
  </si>
  <si>
    <t>N_pair_state</t>
  </si>
  <si>
    <t>latitude</t>
  </si>
  <si>
    <t>longitude</t>
  </si>
  <si>
    <t>elevation</t>
  </si>
  <si>
    <t>elev_raster</t>
  </si>
  <si>
    <t>avg_annual_precip</t>
  </si>
  <si>
    <t>precip_raster</t>
  </si>
  <si>
    <t>avg_annual_temp</t>
  </si>
  <si>
    <t>temp_raster</t>
  </si>
  <si>
    <t>climate</t>
  </si>
  <si>
    <t>aridity_index_study</t>
  </si>
  <si>
    <t>aridity_category</t>
  </si>
  <si>
    <t>aridity_index</t>
  </si>
  <si>
    <t>crop type_study</t>
  </si>
  <si>
    <t>crop_type</t>
  </si>
  <si>
    <t>multiple_crops</t>
  </si>
  <si>
    <t>tillage_freq_study</t>
  </si>
  <si>
    <t>tillage_freq</t>
  </si>
  <si>
    <t>tillage_type</t>
  </si>
  <si>
    <t>residue_removal</t>
  </si>
  <si>
    <t>grazed</t>
  </si>
  <si>
    <t>cover_crop</t>
  </si>
  <si>
    <t>inorganic_N_applied</t>
  </si>
  <si>
    <t>herbicide</t>
  </si>
  <si>
    <t>OM_applied</t>
  </si>
  <si>
    <t>inorganic_C_applied</t>
  </si>
  <si>
    <t>years_since_irrig_t1</t>
  </si>
  <si>
    <t>years_since_irrig_t2</t>
  </si>
  <si>
    <t>study_duration</t>
  </si>
  <si>
    <t>irrig_method</t>
  </si>
  <si>
    <t>irrig_methodcat</t>
  </si>
  <si>
    <t>irrig_water_type</t>
  </si>
  <si>
    <t>irrig_water_pH</t>
  </si>
  <si>
    <t>irrig_water_bicarbonate</t>
  </si>
  <si>
    <t>irrig_water_Ca</t>
  </si>
  <si>
    <t>irrig_water_OC</t>
  </si>
  <si>
    <t>irrig_water_N</t>
  </si>
  <si>
    <t>study_scale</t>
  </si>
  <si>
    <t>soil_upper_limit</t>
  </si>
  <si>
    <t>soil_lower_limit</t>
  </si>
  <si>
    <t>soil_sample_thickness</t>
  </si>
  <si>
    <t>depth_category</t>
  </si>
  <si>
    <t>depth_cat_2</t>
  </si>
  <si>
    <t>BD_t1</t>
  </si>
  <si>
    <t>BD_t2</t>
  </si>
  <si>
    <t>BD_t1_rf</t>
  </si>
  <si>
    <t>BD_t2_rf</t>
  </si>
  <si>
    <t>soil_texture_t1</t>
  </si>
  <si>
    <t>per_sand_t1</t>
  </si>
  <si>
    <t>per_clay_t1</t>
  </si>
  <si>
    <t>soil_texture_t2</t>
  </si>
  <si>
    <t>per_sand_t2</t>
  </si>
  <si>
    <t>per_clay_t2</t>
  </si>
  <si>
    <t>soil_pH_t1</t>
  </si>
  <si>
    <t>soil_pH_t2</t>
  </si>
  <si>
    <t>total_C_n_t1</t>
  </si>
  <si>
    <t>total_C_n_t2</t>
  </si>
  <si>
    <t>total_C_t1</t>
  </si>
  <si>
    <t>total_C_t2</t>
  </si>
  <si>
    <t>total_C_sd_t1</t>
  </si>
  <si>
    <t>total_C_sd_t2</t>
  </si>
  <si>
    <t>total_C_st_t1</t>
  </si>
  <si>
    <t>total_C_st_t2</t>
  </si>
  <si>
    <t>total_C_st_sd_t1</t>
  </si>
  <si>
    <t>total_C_st_sd_t2</t>
  </si>
  <si>
    <t>total_C_st_t1_calc</t>
  </si>
  <si>
    <t>total_C_st_t2_calc</t>
  </si>
  <si>
    <t>log_total_C_rr</t>
  </si>
  <si>
    <t>organic_C_n_t1</t>
  </si>
  <si>
    <t>organic_C_n_t2</t>
  </si>
  <si>
    <t>organic_C_t1</t>
  </si>
  <si>
    <t>organic_C_t2</t>
  </si>
  <si>
    <t>organic_C_sd_t1</t>
  </si>
  <si>
    <t>organic_C_sd_t2</t>
  </si>
  <si>
    <t>organic_C_t1_cov</t>
  </si>
  <si>
    <t>organic_C_t2_cov</t>
  </si>
  <si>
    <t>organic_C_t1_sd_calc</t>
  </si>
  <si>
    <t>organic_C_t2_sd_calc</t>
  </si>
  <si>
    <t>organic_C_st_t1</t>
  </si>
  <si>
    <t>organic_C_st_t2</t>
  </si>
  <si>
    <t>organic_C_st_sd_t1</t>
  </si>
  <si>
    <t>organic_C_st_sd_t2</t>
  </si>
  <si>
    <t>organic_C_st_t1_cov</t>
  </si>
  <si>
    <t>organic_C_st_t2_cov</t>
  </si>
  <si>
    <t>organic_C_st_t1_calc</t>
  </si>
  <si>
    <t>organic_C_st_t2_calc</t>
  </si>
  <si>
    <t>organic_C_st_sd_t1_calc</t>
  </si>
  <si>
    <t>organic_C_st_sd_t2_calc</t>
  </si>
  <si>
    <t>log_organic_C_st_rr</t>
  </si>
  <si>
    <t>OC_change_rate</t>
  </si>
  <si>
    <t>inorganic_C_n_t1</t>
  </si>
  <si>
    <t>inorganic_C_n_t2</t>
  </si>
  <si>
    <t>inorganic_C_t1</t>
  </si>
  <si>
    <t>inorganic_C_t2</t>
  </si>
  <si>
    <t>inorganic_C_sd_t1</t>
  </si>
  <si>
    <t>inorganic_C_sd_t2</t>
  </si>
  <si>
    <t>inorganic_C_sd_t1_cov</t>
  </si>
  <si>
    <t>inorganic_C_sd_t2_cov</t>
  </si>
  <si>
    <t>inorganic_C_sd_t1_calc</t>
  </si>
  <si>
    <t>inorganic_C_sd_t2_calc</t>
  </si>
  <si>
    <t>inorganic_C_st_t1</t>
  </si>
  <si>
    <t>inorganic_C_st_t2</t>
  </si>
  <si>
    <t>inorganic_C_st_sd_t1</t>
  </si>
  <si>
    <t>inorganic_C_st_sd_t2</t>
  </si>
  <si>
    <t>inorganic_C_st_t1_calc</t>
  </si>
  <si>
    <t>inorganic_C_st_t2_calc</t>
  </si>
  <si>
    <t>inorganic_C_st_t1_cov</t>
  </si>
  <si>
    <t>inorganic_C_st_t2_cov</t>
  </si>
  <si>
    <t>inorganic_C_st_t1_sd_cov</t>
  </si>
  <si>
    <t>inorganic_C_st_t2_sd_cov</t>
  </si>
  <si>
    <t>log_inorg_C_rr</t>
  </si>
  <si>
    <t>total_N_n_t1</t>
  </si>
  <si>
    <t>total_N_n_t2</t>
  </si>
  <si>
    <t>total_N_t1</t>
  </si>
  <si>
    <t>total_N_t2</t>
  </si>
  <si>
    <t>total_N_sd_t1</t>
  </si>
  <si>
    <t>total_N_sd_t2</t>
  </si>
  <si>
    <t>total_N_t1_cov</t>
  </si>
  <si>
    <t>total_N_t2_cov</t>
  </si>
  <si>
    <t>total_N_t1_sd_calc</t>
  </si>
  <si>
    <t>total_N_t2_sd_calc</t>
  </si>
  <si>
    <t>total_N_st_t1</t>
  </si>
  <si>
    <t>total_N_st_t2</t>
  </si>
  <si>
    <t>total_N_st_sd_t1</t>
  </si>
  <si>
    <t>total_N_st_sd_t2</t>
  </si>
  <si>
    <t>total_N_st_t1_calc</t>
  </si>
  <si>
    <t>total_N_st_t2_calc</t>
  </si>
  <si>
    <t>log_total_N_rr</t>
  </si>
  <si>
    <t>total_N_st_t1_cov</t>
  </si>
  <si>
    <t>total_N_st_t2_cov</t>
  </si>
  <si>
    <t>total_N_st_t1_sd_calc</t>
  </si>
  <si>
    <t>total_N_st_t2_sd_calc</t>
  </si>
  <si>
    <t>USA</t>
  </si>
  <si>
    <t>semiarid</t>
  </si>
  <si>
    <t>Arid</t>
  </si>
  <si>
    <t>mixed</t>
  </si>
  <si>
    <t>cereals</t>
  </si>
  <si>
    <t>yes</t>
  </si>
  <si>
    <t>multiple</t>
  </si>
  <si>
    <t>CT</t>
  </si>
  <si>
    <t>no</t>
  </si>
  <si>
    <t>fresh</t>
  </si>
  <si>
    <t>Farm</t>
  </si>
  <si>
    <t>0-10cm</t>
  </si>
  <si>
    <t>L</t>
  </si>
  <si>
    <t>10-20cm</t>
  </si>
  <si>
    <t>40-50cm</t>
  </si>
  <si>
    <t>annually</t>
  </si>
  <si>
    <t>once</t>
  </si>
  <si>
    <t>2a</t>
  </si>
  <si>
    <t xml:space="preserve">Sainju et al. </t>
  </si>
  <si>
    <t>Nesson Valley, North Dakota, NTBO</t>
  </si>
  <si>
    <t>N-</t>
  </si>
  <si>
    <t>48° 6' N</t>
  </si>
  <si>
    <t>103° 6' W</t>
  </si>
  <si>
    <t>Semi-Arid</t>
  </si>
  <si>
    <t>never</t>
  </si>
  <si>
    <t>NT</t>
  </si>
  <si>
    <t>sprinklers</t>
  </si>
  <si>
    <t>sprinkler</t>
  </si>
  <si>
    <t>Plot</t>
  </si>
  <si>
    <t>SL</t>
  </si>
  <si>
    <t>2b</t>
  </si>
  <si>
    <t>Nesson Valley, North Dakota, NTBN</t>
  </si>
  <si>
    <t>N+</t>
  </si>
  <si>
    <t>Bedbais et al.</t>
  </si>
  <si>
    <t>Tunisia</t>
  </si>
  <si>
    <t>El Hajeb</t>
  </si>
  <si>
    <t>34° 43' N</t>
  </si>
  <si>
    <t>10° 41' E</t>
  </si>
  <si>
    <t>woody perennials</t>
  </si>
  <si>
    <t>woody crops</t>
  </si>
  <si>
    <t>na</t>
  </si>
  <si>
    <t>drippers</t>
  </si>
  <si>
    <t>30-40cm</t>
  </si>
  <si>
    <t>Benjamin et al.</t>
  </si>
  <si>
    <t>Akron</t>
  </si>
  <si>
    <t>40° 8' N</t>
  </si>
  <si>
    <t>103° 9' W</t>
  </si>
  <si>
    <t>20-30cm</t>
  </si>
  <si>
    <t>SiCL</t>
  </si>
  <si>
    <t>Deshmukh et al.</t>
  </si>
  <si>
    <t>India</t>
  </si>
  <si>
    <t>Keshopur</t>
  </si>
  <si>
    <t>28° 42' N</t>
  </si>
  <si>
    <t>77° 5' E</t>
  </si>
  <si>
    <t>sewage</t>
  </si>
  <si>
    <t>Eleftheriadis &amp; Turrion</t>
  </si>
  <si>
    <t>Greece</t>
  </si>
  <si>
    <t>Filyria</t>
  </si>
  <si>
    <t>40° 54' N</t>
  </si>
  <si>
    <t>22° 29' E</t>
  </si>
  <si>
    <t>mediterranean</t>
  </si>
  <si>
    <t>CL</t>
  </si>
  <si>
    <t>7a</t>
  </si>
  <si>
    <t>Faria et al.</t>
  </si>
  <si>
    <t>Brazil</t>
  </si>
  <si>
    <t>Petrolina-1</t>
  </si>
  <si>
    <t>9° 23' S</t>
  </si>
  <si>
    <t>40° 30' W</t>
  </si>
  <si>
    <t>microsprinkler</t>
  </si>
  <si>
    <t>LS</t>
  </si>
  <si>
    <t>7b</t>
  </si>
  <si>
    <t>8a</t>
  </si>
  <si>
    <t>Follett et al.</t>
  </si>
  <si>
    <t>Mexico</t>
  </si>
  <si>
    <t>Bajio Research Station</t>
  </si>
  <si>
    <t>20° 30' N</t>
  </si>
  <si>
    <t>100° 49' W</t>
  </si>
  <si>
    <t>flood</t>
  </si>
  <si>
    <t>floodfurr</t>
  </si>
  <si>
    <t>C</t>
  </si>
  <si>
    <t>8b</t>
  </si>
  <si>
    <t>9a</t>
  </si>
  <si>
    <t>Halvorson and Jantalla</t>
  </si>
  <si>
    <t>Fort Collins-1</t>
  </si>
  <si>
    <t>40° 39' N</t>
  </si>
  <si>
    <t>105° 0' W</t>
  </si>
  <si>
    <t>9b</t>
  </si>
  <si>
    <t xml:space="preserve">sprinklers </t>
  </si>
  <si>
    <t>10a</t>
  </si>
  <si>
    <t>Friedel et al.</t>
  </si>
  <si>
    <t>Mezquital-1</t>
  </si>
  <si>
    <t>99° 15' W</t>
  </si>
  <si>
    <t>maize</t>
  </si>
  <si>
    <t>10b</t>
  </si>
  <si>
    <t>Ghimire et al.</t>
  </si>
  <si>
    <t>Lingle</t>
  </si>
  <si>
    <t>42° 7' N</t>
  </si>
  <si>
    <t>104° 23' W</t>
  </si>
  <si>
    <t>RT</t>
  </si>
  <si>
    <t>Halvorson et al.</t>
  </si>
  <si>
    <t>Dalhart</t>
  </si>
  <si>
    <t>36° 4' N</t>
  </si>
  <si>
    <t>102° 30' W</t>
  </si>
  <si>
    <t>Hao et al.</t>
  </si>
  <si>
    <t>Canada</t>
  </si>
  <si>
    <t>Lethbridge-1</t>
  </si>
  <si>
    <t>49° 42' N</t>
  </si>
  <si>
    <t>112° 48' W</t>
  </si>
  <si>
    <t>14a</t>
  </si>
  <si>
    <t>Haring et al.</t>
  </si>
  <si>
    <t>Ghana</t>
  </si>
  <si>
    <t>Tamale</t>
  </si>
  <si>
    <t>9° 28' N</t>
  </si>
  <si>
    <t>0° 51' W</t>
  </si>
  <si>
    <t>Dry sub-humid</t>
  </si>
  <si>
    <t>horticulture</t>
  </si>
  <si>
    <t>frequent</t>
  </si>
  <si>
    <t>14b</t>
  </si>
  <si>
    <t>Burkina Faso</t>
  </si>
  <si>
    <t>Ouagadougou</t>
  </si>
  <si>
    <t>12° 24' N</t>
  </si>
  <si>
    <t>1° 29' W</t>
  </si>
  <si>
    <t>15a</t>
  </si>
  <si>
    <t>Hegde et al.</t>
  </si>
  <si>
    <t>Akola-N</t>
  </si>
  <si>
    <t>20° 42' N</t>
  </si>
  <si>
    <t>77° 02' E</t>
  </si>
  <si>
    <t>15aa</t>
  </si>
  <si>
    <t>Akola+N</t>
  </si>
  <si>
    <t>15b</t>
  </si>
  <si>
    <t>Parbhani-N</t>
  </si>
  <si>
    <t>19° 0' N</t>
  </si>
  <si>
    <t>76° 0' E</t>
  </si>
  <si>
    <t>15bb</t>
  </si>
  <si>
    <t>Parbhani+N</t>
  </si>
  <si>
    <t>15c</t>
  </si>
  <si>
    <t>Rahuri-N</t>
  </si>
  <si>
    <t>19° 52' N</t>
  </si>
  <si>
    <t>74° 18' E</t>
  </si>
  <si>
    <t>15cc</t>
  </si>
  <si>
    <t>Rahuri+N</t>
  </si>
  <si>
    <t>Hou et al.</t>
  </si>
  <si>
    <t>China</t>
  </si>
  <si>
    <t>Yucheng</t>
  </si>
  <si>
    <t>36° 50' N</t>
  </si>
  <si>
    <t>116° 34' E</t>
  </si>
  <si>
    <t>SiL</t>
  </si>
  <si>
    <t>30+cm</t>
  </si>
  <si>
    <t>Hulugalle et al.</t>
  </si>
  <si>
    <t>Australia</t>
  </si>
  <si>
    <t>Narrabri-1</t>
  </si>
  <si>
    <t>30° 13' S</t>
  </si>
  <si>
    <t>149° 47' E</t>
  </si>
  <si>
    <t>furrow</t>
  </si>
  <si>
    <t>HC</t>
  </si>
  <si>
    <t>18a</t>
  </si>
  <si>
    <t>Iqbal et al.</t>
  </si>
  <si>
    <t>Pakistan</t>
  </si>
  <si>
    <t>Faisalabad-N</t>
  </si>
  <si>
    <t>31° 26' N</t>
  </si>
  <si>
    <t>73° 06' E</t>
  </si>
  <si>
    <t>SCL</t>
  </si>
  <si>
    <t>18b</t>
  </si>
  <si>
    <t>Faisalabad+N</t>
  </si>
  <si>
    <t>Kiziloglu et al.</t>
  </si>
  <si>
    <t>Turkey</t>
  </si>
  <si>
    <t>Erzurum</t>
  </si>
  <si>
    <t>39° 55' N</t>
  </si>
  <si>
    <t>41° 16' E</t>
  </si>
  <si>
    <t>vegetables</t>
  </si>
  <si>
    <t>waste</t>
  </si>
  <si>
    <t>Larney et al.</t>
  </si>
  <si>
    <t>Vauxhall</t>
  </si>
  <si>
    <t>50° 04' N</t>
  </si>
  <si>
    <t>112° 06' W</t>
  </si>
  <si>
    <t>21a</t>
  </si>
  <si>
    <t>Lenka et al.</t>
  </si>
  <si>
    <t>Pusa-N</t>
  </si>
  <si>
    <t>23° 27' N</t>
  </si>
  <si>
    <t>78° 48' E</t>
  </si>
  <si>
    <t>21b</t>
  </si>
  <si>
    <t>Pusa+N</t>
  </si>
  <si>
    <t>Leavitt et al.</t>
  </si>
  <si>
    <t>FACE</t>
  </si>
  <si>
    <t>33° 03' N</t>
  </si>
  <si>
    <t>112° 01' W</t>
  </si>
  <si>
    <t>subsurface drip</t>
  </si>
  <si>
    <t>Libutti et al.</t>
  </si>
  <si>
    <t>Italy</t>
  </si>
  <si>
    <t>Stornarella</t>
  </si>
  <si>
    <t>41° 15' N</t>
  </si>
  <si>
    <t>15° 44' E</t>
  </si>
  <si>
    <t>Lucho-Constantino et al.</t>
  </si>
  <si>
    <t>Mezquital-2</t>
  </si>
  <si>
    <t>20° 22' N</t>
  </si>
  <si>
    <t>99° 04' W</t>
  </si>
  <si>
    <t>arid</t>
  </si>
  <si>
    <t>25a</t>
  </si>
  <si>
    <t>Montanaro et al.</t>
  </si>
  <si>
    <t>Basilicata - kiwi</t>
  </si>
  <si>
    <t>40° 23' N</t>
  </si>
  <si>
    <t>16° 45' E</t>
  </si>
  <si>
    <t>microjet</t>
  </si>
  <si>
    <t>25b</t>
  </si>
  <si>
    <t>Basilicata - apricot</t>
  </si>
  <si>
    <t>41° 08' N</t>
  </si>
  <si>
    <t>16° 38' E</t>
  </si>
  <si>
    <t>Morugan-Coronado et al.</t>
  </si>
  <si>
    <t>Spain</t>
  </si>
  <si>
    <t>Biar</t>
  </si>
  <si>
    <t>38° 38' N</t>
  </si>
  <si>
    <t>0° 46' W</t>
  </si>
  <si>
    <t>Munoz et al.</t>
  </si>
  <si>
    <t>Extremadura</t>
  </si>
  <si>
    <t>39° 06' N</t>
  </si>
  <si>
    <t>5° 40' W</t>
  </si>
  <si>
    <t>mutiple</t>
  </si>
  <si>
    <t>Olson et al.</t>
  </si>
  <si>
    <t>Lethbridge-2</t>
  </si>
  <si>
    <t>49° 46' N</t>
  </si>
  <si>
    <t>112° 40' W</t>
  </si>
  <si>
    <t>29a</t>
  </si>
  <si>
    <t>Perez-Bermudez et al.</t>
  </si>
  <si>
    <t>Camporrobles - Tempranillo</t>
  </si>
  <si>
    <t>39° 39' N</t>
  </si>
  <si>
    <t>1° 24' W</t>
  </si>
  <si>
    <t>29b</t>
  </si>
  <si>
    <t>Camporrobles - Bobal</t>
  </si>
  <si>
    <t>Quin &amp; Woods</t>
  </si>
  <si>
    <t>New Zealand</t>
  </si>
  <si>
    <t>Templeton</t>
  </si>
  <si>
    <t>43° 32' S</t>
  </si>
  <si>
    <t>172° 38' E</t>
  </si>
  <si>
    <t>temperate</t>
  </si>
  <si>
    <t>31a</t>
  </si>
  <si>
    <t>Ramirez-Fuentes et al.</t>
  </si>
  <si>
    <t>Mezquital-3</t>
  </si>
  <si>
    <t>31b</t>
  </si>
  <si>
    <t>Rochester</t>
  </si>
  <si>
    <t>Narrabri-2</t>
  </si>
  <si>
    <t>30° 12' S</t>
  </si>
  <si>
    <t>149° 36' E</t>
  </si>
  <si>
    <t>subtropical</t>
  </si>
  <si>
    <t>cotton</t>
  </si>
  <si>
    <t>30° 12 'S</t>
  </si>
  <si>
    <t>Rotenberg et al.</t>
  </si>
  <si>
    <t>Hancock</t>
  </si>
  <si>
    <t>44° 07' N</t>
  </si>
  <si>
    <t>89° 32' W</t>
  </si>
  <si>
    <t>Humid</t>
  </si>
  <si>
    <t>Rusan et al.</t>
  </si>
  <si>
    <t>Jordan</t>
  </si>
  <si>
    <t>Ramtha</t>
  </si>
  <si>
    <t>32° 34' N</t>
  </si>
  <si>
    <t>36° 01' E</t>
  </si>
  <si>
    <t>Sanchez-Garcia et al.</t>
  </si>
  <si>
    <t>Casa Pareja</t>
  </si>
  <si>
    <t>38° 23' N</t>
  </si>
  <si>
    <t>1° 22' W</t>
  </si>
  <si>
    <t>drip</t>
  </si>
  <si>
    <t>Sanchez-Gonzalez et al.</t>
  </si>
  <si>
    <t>Mezquital-4</t>
  </si>
  <si>
    <t>Schmer et al.</t>
  </si>
  <si>
    <t>Ithaca</t>
  </si>
  <si>
    <t>41° 10' N</t>
  </si>
  <si>
    <t>96° 25' W</t>
  </si>
  <si>
    <t>38a</t>
  </si>
  <si>
    <t>Silva et al.</t>
  </si>
  <si>
    <t>Petrolina-2 -N</t>
  </si>
  <si>
    <t>9° 08' S</t>
  </si>
  <si>
    <t>40° 19' W</t>
  </si>
  <si>
    <t>38b</t>
  </si>
  <si>
    <t>Petrolina-2 +N</t>
  </si>
  <si>
    <t>39a</t>
  </si>
  <si>
    <t>Stewart et al.</t>
  </si>
  <si>
    <t>Fort Collins-2 -N</t>
  </si>
  <si>
    <t>104° 60' W</t>
  </si>
  <si>
    <t>39b</t>
  </si>
  <si>
    <t>Fort Collins-2 +N</t>
  </si>
  <si>
    <t>Stone et al.</t>
  </si>
  <si>
    <t>Duplin County</t>
  </si>
  <si>
    <t>35° 05' N</t>
  </si>
  <si>
    <t>78° 02' W</t>
  </si>
  <si>
    <t>41a</t>
  </si>
  <si>
    <t>Trost et al.</t>
  </si>
  <si>
    <t>Germany</t>
  </si>
  <si>
    <t>Thyrow-N</t>
  </si>
  <si>
    <t>52° 15' N</t>
  </si>
  <si>
    <t>13° 14' E</t>
  </si>
  <si>
    <t>41b</t>
  </si>
  <si>
    <t>Thyrow+N</t>
  </si>
  <si>
    <t>Undersander and Reiger</t>
  </si>
  <si>
    <t>Etter</t>
  </si>
  <si>
    <t>36° 02' N</t>
  </si>
  <si>
    <t>102° 00' W</t>
  </si>
  <si>
    <t>Wang et al.</t>
  </si>
  <si>
    <t>Yangling</t>
  </si>
  <si>
    <t>34° 18' N</t>
  </si>
  <si>
    <t>108° 04' E</t>
  </si>
  <si>
    <t>Xing et al.</t>
  </si>
  <si>
    <t>Fredericton</t>
  </si>
  <si>
    <t>45° 55' N</t>
  </si>
  <si>
    <t>66° 36' W</t>
  </si>
  <si>
    <t>Xu et al.</t>
  </si>
  <si>
    <t>Palmdale</t>
  </si>
  <si>
    <t>34° 37' N</t>
  </si>
  <si>
    <t>118° 02' W</t>
  </si>
  <si>
    <t>Alidoust et al.</t>
  </si>
  <si>
    <t>Iran</t>
  </si>
  <si>
    <t>Lordegan</t>
  </si>
  <si>
    <t>31° 23' N</t>
  </si>
  <si>
    <t>50° 56' E</t>
  </si>
  <si>
    <t>wheat and alfalfa</t>
  </si>
  <si>
    <t>Ma et al.</t>
  </si>
  <si>
    <t>Jingtai County, Gansu Province</t>
  </si>
  <si>
    <t>37° 13' N</t>
  </si>
  <si>
    <t>103° 51' E</t>
  </si>
  <si>
    <t>Wolfberry</t>
  </si>
  <si>
    <t>geo_area</t>
  </si>
  <si>
    <t>North America</t>
  </si>
  <si>
    <t>Africa</t>
  </si>
  <si>
    <t>Asia</t>
  </si>
  <si>
    <t>Europe</t>
  </si>
  <si>
    <t>South America</t>
  </si>
  <si>
    <t>Oceania</t>
  </si>
  <si>
    <t>Middle East</t>
  </si>
  <si>
    <t>check basin</t>
  </si>
  <si>
    <t>spray by hose</t>
  </si>
  <si>
    <t>wheel line sprinkler</t>
  </si>
  <si>
    <t>OC_st_change_rate</t>
  </si>
  <si>
    <t>log_organic_C_rr</t>
  </si>
  <si>
    <t>per_OC_change</t>
  </si>
  <si>
    <t>OC_t1_calc</t>
  </si>
  <si>
    <t>OC_t2_calc</t>
  </si>
  <si>
    <t>per_OC_st_change</t>
  </si>
  <si>
    <t>soil_texture</t>
  </si>
  <si>
    <t>medium</t>
  </si>
  <si>
    <t>fine</t>
  </si>
  <si>
    <t>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</si>
</sst>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9E2F3"/>
      </patternFill>
    </fill>
    <fill>
      <patternFill patternType="solid">
        <fgColor theme="5" tint="0.79998168889431442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3" fillId="0" borderId="0" xfId="0" applyFont="1" applyAlignment="1"/>
    <xf numFmtId="0" fontId="3" fillId="6" borderId="0" xfId="0" applyFont="1" applyFill="1" applyAlignment="1"/>
    <xf numFmtId="0" fontId="3" fillId="2" borderId="1" xfId="0" applyFont="1" applyFill="1" applyBorder="1"/>
    <xf numFmtId="0" fontId="3" fillId="3" borderId="1" xfId="0" applyFont="1" applyFill="1" applyBorder="1"/>
    <xf numFmtId="0" fontId="3" fillId="7" borderId="1" xfId="0" applyFont="1" applyFill="1" applyBorder="1"/>
    <xf numFmtId="0" fontId="3" fillId="6" borderId="0" xfId="0" applyFont="1" applyFill="1"/>
    <xf numFmtId="0" fontId="3" fillId="3" borderId="1" xfId="0" applyFont="1" applyFill="1" applyBorder="1" applyAlignment="1"/>
    <xf numFmtId="0" fontId="3" fillId="8" borderId="1" xfId="0" applyFont="1" applyFill="1" applyBorder="1"/>
    <xf numFmtId="0" fontId="5" fillId="0" borderId="0" xfId="0" applyFont="1" applyAlignment="1">
      <alignment horizontal="right"/>
    </xf>
    <xf numFmtId="0" fontId="5" fillId="6" borderId="0" xfId="0" applyFont="1" applyFill="1" applyAlignment="1">
      <alignment horizontal="right"/>
    </xf>
    <xf numFmtId="0" fontId="5" fillId="6" borderId="0" xfId="0" applyFont="1" applyFill="1"/>
    <xf numFmtId="0" fontId="5" fillId="2" borderId="1" xfId="0" applyFont="1" applyFill="1" applyBorder="1" applyAlignment="1">
      <alignment horizontal="right"/>
    </xf>
    <xf numFmtId="0" fontId="5" fillId="4" borderId="1" xfId="0" applyFont="1" applyFill="1" applyBorder="1"/>
    <xf numFmtId="0" fontId="4" fillId="5" borderId="1" xfId="0" applyFont="1" applyFill="1" applyBorder="1"/>
    <xf numFmtId="0" fontId="5" fillId="3" borderId="1" xfId="0" applyFont="1" applyFill="1" applyBorder="1"/>
    <xf numFmtId="0" fontId="5" fillId="0" borderId="0" xfId="0" applyFont="1" applyAlignment="1"/>
    <xf numFmtId="0" fontId="5" fillId="9" borderId="1" xfId="0" applyFont="1" applyFill="1" applyBorder="1"/>
    <xf numFmtId="0" fontId="5" fillId="3" borderId="1" xfId="0" applyFont="1" applyFill="1" applyBorder="1" applyAlignment="1"/>
    <xf numFmtId="0" fontId="5" fillId="0" borderId="0" xfId="0" applyFont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" fillId="3" borderId="1" xfId="0" applyFont="1" applyFill="1" applyBorder="1"/>
    <xf numFmtId="0" fontId="5" fillId="0" borderId="0" xfId="0" applyFont="1"/>
    <xf numFmtId="0" fontId="5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996"/>
  <sheetViews>
    <sheetView workbookViewId="0">
      <pane ySplit="1" topLeftCell="A2" activePane="bottomLeft" state="frozen"/>
      <selection activeCell="AY1" sqref="AY1"/>
      <selection pane="bottomLeft" activeCell="F1" activeCellId="1" sqref="E1:E1048576 F1:F1048576"/>
    </sheetView>
  </sheetViews>
  <sheetFormatPr defaultColWidth="12.625" defaultRowHeight="15" customHeight="1" x14ac:dyDescent="0.2"/>
  <cols>
    <col min="1" max="1" width="7.5" customWidth="1"/>
    <col min="2" max="2" width="24.625" customWidth="1"/>
    <col min="3" max="3" width="4.25" customWidth="1"/>
    <col min="4" max="4" width="6.75" customWidth="1"/>
    <col min="5" max="5" width="33.375" customWidth="1"/>
    <col min="6" max="6" width="21.625" customWidth="1"/>
    <col min="7" max="8" width="14.75" customWidth="1"/>
    <col min="9" max="9" width="7" customWidth="1"/>
    <col min="10" max="10" width="8.375" customWidth="1"/>
    <col min="11" max="11" width="8.25" customWidth="1"/>
    <col min="12" max="12" width="9.625" customWidth="1"/>
    <col min="13" max="13" width="15.625" customWidth="1"/>
    <col min="14" max="14" width="11.125" customWidth="1"/>
    <col min="15" max="15" width="14.75" customWidth="1"/>
    <col min="16" max="16" width="10.375" customWidth="1"/>
    <col min="17" max="17" width="12.875" customWidth="1"/>
    <col min="18" max="18" width="16.5" customWidth="1"/>
    <col min="19" max="19" width="13.5" customWidth="1"/>
    <col min="20" max="20" width="11.125" customWidth="1"/>
    <col min="21" max="21" width="13.375" customWidth="1"/>
    <col min="22" max="22" width="8.625" customWidth="1"/>
    <col min="24" max="24" width="15.25" customWidth="1"/>
    <col min="25" max="25" width="9.875" customWidth="1"/>
    <col min="26" max="26" width="10.125" customWidth="1"/>
    <col min="27" max="27" width="14.125" customWidth="1"/>
    <col min="28" max="28" width="6" customWidth="1"/>
    <col min="29" max="29" width="9.375" customWidth="1"/>
    <col min="30" max="30" width="17.125" customWidth="1"/>
    <col min="31" max="31" width="8.25" customWidth="1"/>
    <col min="32" max="32" width="10.375" customWidth="1"/>
    <col min="33" max="33" width="16.875" customWidth="1"/>
    <col min="34" max="35" width="16.5" customWidth="1"/>
    <col min="36" max="36" width="12.75" customWidth="1"/>
    <col min="37" max="37" width="11" customWidth="1"/>
    <col min="38" max="38" width="13.375" customWidth="1"/>
    <col min="39" max="39" width="13.875" customWidth="1"/>
    <col min="40" max="40" width="12.5" customWidth="1"/>
    <col min="41" max="41" width="19.875" customWidth="1"/>
    <col min="42" max="42" width="12.25" customWidth="1"/>
    <col min="44" max="44" width="11.625" customWidth="1"/>
    <col min="45" max="45" width="9.875" customWidth="1"/>
    <col min="46" max="46" width="13.75" customWidth="1"/>
    <col min="47" max="47" width="13.625" customWidth="1"/>
    <col min="48" max="48" width="18.5" customWidth="1"/>
    <col min="49" max="49" width="13.125" customWidth="1"/>
    <col min="50" max="50" width="10.375" customWidth="1"/>
    <col min="51" max="52" width="5.375" customWidth="1"/>
    <col min="53" max="54" width="7.5" customWidth="1"/>
    <col min="55" max="55" width="10.875" style="34" customWidth="1"/>
    <col min="56" max="56" width="12.75" customWidth="1"/>
    <col min="57" max="57" width="10.375" customWidth="1"/>
    <col min="58" max="58" width="9.75" customWidth="1"/>
    <col min="59" max="59" width="12.75" customWidth="1"/>
    <col min="60" max="60" width="10.375" customWidth="1"/>
    <col min="61" max="61" width="9.75" customWidth="1"/>
    <col min="62" max="63" width="9" customWidth="1"/>
    <col min="64" max="65" width="10.625" customWidth="1"/>
    <col min="66" max="67" width="8.75" customWidth="1"/>
    <col min="68" max="69" width="11.5" customWidth="1"/>
    <col min="70" max="71" width="11" customWidth="1"/>
    <col min="72" max="73" width="13.75" customWidth="1"/>
    <col min="74" max="75" width="14.875" customWidth="1"/>
    <col min="76" max="76" width="11.875" customWidth="1"/>
    <col min="77" max="78" width="12.75" customWidth="1"/>
    <col min="79" max="79" width="10.75" customWidth="1"/>
    <col min="80" max="80" width="10.75" style="3" customWidth="1"/>
    <col min="81" max="81" width="10.75" customWidth="1"/>
    <col min="82" max="82" width="10.75" style="3" customWidth="1"/>
    <col min="83" max="84" width="10.75" style="2" customWidth="1"/>
    <col min="85" max="85" width="10.75" style="5" customWidth="1"/>
    <col min="86" max="87" width="13.5" customWidth="1"/>
    <col min="88" max="89" width="14.375" customWidth="1"/>
    <col min="90" max="91" width="17.375" style="5" customWidth="1"/>
    <col min="92" max="93" width="13.125" customWidth="1"/>
    <col min="94" max="95" width="17" customWidth="1"/>
    <col min="96" max="97" width="15.875" customWidth="1"/>
    <col min="98" max="99" width="16.75" customWidth="1"/>
    <col min="100" max="101" width="19.75" style="5" customWidth="1"/>
    <col min="102" max="102" width="18" customWidth="1"/>
    <col min="103" max="103" width="13.625" customWidth="1"/>
    <col min="104" max="104" width="13.625" style="4" customWidth="1"/>
    <col min="105" max="106" width="14.25" customWidth="1"/>
    <col min="107" max="108" width="12.375" customWidth="1"/>
    <col min="109" max="110" width="15.125" customWidth="1"/>
    <col min="111" max="112" width="18.75" customWidth="1"/>
    <col min="113" max="114" width="19" customWidth="1"/>
    <col min="115" max="116" width="14.625" customWidth="1"/>
    <col min="117" max="118" width="17.375" customWidth="1"/>
    <col min="119" max="120" width="18.5" customWidth="1"/>
    <col min="121" max="122" width="18.25" customWidth="1"/>
    <col min="123" max="124" width="21" customWidth="1"/>
    <col min="125" max="125" width="15.5" customWidth="1"/>
    <col min="126" max="127" width="10.875" customWidth="1"/>
    <col min="128" max="129" width="9" customWidth="1"/>
    <col min="130" max="131" width="11.75" customWidth="1"/>
    <col min="134" max="135" width="15.625" customWidth="1"/>
    <col min="136" max="137" width="11.25" customWidth="1"/>
    <col min="138" max="139" width="14" customWidth="1"/>
    <col min="140" max="141" width="15.25" customWidth="1"/>
    <col min="142" max="142" width="12.125" customWidth="1"/>
    <col min="143" max="144" width="14.875" customWidth="1"/>
    <col min="145" max="146" width="17.875" customWidth="1"/>
  </cols>
  <sheetData>
    <row r="1" spans="1:14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456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28" t="s">
        <v>473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470</v>
      </c>
      <c r="CC1" s="6" t="s">
        <v>77</v>
      </c>
      <c r="CD1" s="6" t="s">
        <v>471</v>
      </c>
      <c r="CE1" s="6" t="s">
        <v>468</v>
      </c>
      <c r="CF1" s="6" t="s">
        <v>95</v>
      </c>
      <c r="CG1" s="6" t="s">
        <v>469</v>
      </c>
      <c r="CH1" s="6" t="s">
        <v>78</v>
      </c>
      <c r="CI1" s="6" t="s">
        <v>79</v>
      </c>
      <c r="CJ1" s="6" t="s">
        <v>80</v>
      </c>
      <c r="CK1" s="6" t="s">
        <v>81</v>
      </c>
      <c r="CL1" s="6" t="s">
        <v>82</v>
      </c>
      <c r="CM1" s="6" t="s">
        <v>83</v>
      </c>
      <c r="CN1" s="6" t="s">
        <v>84</v>
      </c>
      <c r="CO1" s="6" t="s">
        <v>85</v>
      </c>
      <c r="CP1" s="6" t="s">
        <v>90</v>
      </c>
      <c r="CQ1" s="6" t="s">
        <v>91</v>
      </c>
      <c r="CR1" s="6" t="s">
        <v>86</v>
      </c>
      <c r="CS1" s="6" t="s">
        <v>87</v>
      </c>
      <c r="CT1" s="6" t="s">
        <v>88</v>
      </c>
      <c r="CU1" s="6" t="s">
        <v>89</v>
      </c>
      <c r="CV1" s="6" t="s">
        <v>92</v>
      </c>
      <c r="CW1" s="6" t="s">
        <v>93</v>
      </c>
      <c r="CX1" s="6" t="s">
        <v>94</v>
      </c>
      <c r="CY1" s="6" t="s">
        <v>467</v>
      </c>
      <c r="CZ1" s="6" t="s">
        <v>472</v>
      </c>
      <c r="DA1" s="6" t="s">
        <v>96</v>
      </c>
      <c r="DB1" s="6" t="s">
        <v>97</v>
      </c>
      <c r="DC1" s="6" t="s">
        <v>98</v>
      </c>
      <c r="DD1" s="6" t="s">
        <v>99</v>
      </c>
      <c r="DE1" s="6" t="s">
        <v>100</v>
      </c>
      <c r="DF1" s="6" t="s">
        <v>101</v>
      </c>
      <c r="DG1" s="6" t="s">
        <v>102</v>
      </c>
      <c r="DH1" s="6" t="s">
        <v>103</v>
      </c>
      <c r="DI1" s="6" t="s">
        <v>104</v>
      </c>
      <c r="DJ1" s="6" t="s">
        <v>105</v>
      </c>
      <c r="DK1" s="6" t="s">
        <v>106</v>
      </c>
      <c r="DL1" s="6" t="s">
        <v>107</v>
      </c>
      <c r="DM1" s="6" t="s">
        <v>108</v>
      </c>
      <c r="DN1" s="6" t="s">
        <v>109</v>
      </c>
      <c r="DO1" s="6" t="s">
        <v>110</v>
      </c>
      <c r="DP1" s="6" t="s">
        <v>111</v>
      </c>
      <c r="DQ1" s="6" t="s">
        <v>112</v>
      </c>
      <c r="DR1" s="6" t="s">
        <v>113</v>
      </c>
      <c r="DS1" s="6" t="s">
        <v>114</v>
      </c>
      <c r="DT1" s="6" t="s">
        <v>115</v>
      </c>
      <c r="DU1" s="7" t="s">
        <v>116</v>
      </c>
      <c r="DV1" s="6" t="s">
        <v>117</v>
      </c>
      <c r="DW1" s="6" t="s">
        <v>118</v>
      </c>
      <c r="DX1" s="6" t="s">
        <v>119</v>
      </c>
      <c r="DY1" s="6" t="s">
        <v>120</v>
      </c>
      <c r="DZ1" s="6" t="s">
        <v>121</v>
      </c>
      <c r="EA1" s="6" t="s">
        <v>122</v>
      </c>
      <c r="EB1" s="6" t="s">
        <v>123</v>
      </c>
      <c r="EC1" s="6" t="s">
        <v>124</v>
      </c>
      <c r="ED1" s="6" t="s">
        <v>125</v>
      </c>
      <c r="EE1" s="6" t="s">
        <v>126</v>
      </c>
      <c r="EF1" s="6" t="s">
        <v>127</v>
      </c>
      <c r="EG1" s="6" t="s">
        <v>128</v>
      </c>
      <c r="EH1" s="6" t="s">
        <v>129</v>
      </c>
      <c r="EI1" s="6" t="s">
        <v>130</v>
      </c>
      <c r="EJ1" s="6" t="s">
        <v>131</v>
      </c>
      <c r="EK1" s="6" t="s">
        <v>132</v>
      </c>
      <c r="EL1" s="6" t="s">
        <v>133</v>
      </c>
      <c r="EM1" s="6" t="s">
        <v>134</v>
      </c>
      <c r="EN1" s="6" t="s">
        <v>135</v>
      </c>
      <c r="EO1" s="6" t="s">
        <v>136</v>
      </c>
      <c r="EP1" s="6" t="s">
        <v>137</v>
      </c>
    </row>
    <row r="2" spans="1:146" x14ac:dyDescent="0.25">
      <c r="A2" s="6" t="s">
        <v>155</v>
      </c>
      <c r="B2" s="6" t="s">
        <v>156</v>
      </c>
      <c r="C2" s="6">
        <v>2014</v>
      </c>
      <c r="D2" s="6" t="s">
        <v>138</v>
      </c>
      <c r="E2" s="6" t="s">
        <v>157</v>
      </c>
      <c r="F2" s="6" t="s">
        <v>457</v>
      </c>
      <c r="G2" s="6" t="s">
        <v>143</v>
      </c>
      <c r="H2" s="6" t="s">
        <v>158</v>
      </c>
      <c r="I2" s="6" t="s">
        <v>159</v>
      </c>
      <c r="J2" s="6" t="s">
        <v>160</v>
      </c>
      <c r="K2" s="8"/>
      <c r="L2" s="6">
        <v>573</v>
      </c>
      <c r="M2" s="6">
        <v>373</v>
      </c>
      <c r="N2" s="6">
        <v>364</v>
      </c>
      <c r="O2" s="6">
        <v>13.5</v>
      </c>
      <c r="P2" s="6">
        <v>5.4</v>
      </c>
      <c r="Q2" s="6" t="s">
        <v>139</v>
      </c>
      <c r="R2" s="6">
        <v>0.29449999999999998</v>
      </c>
      <c r="S2" s="6" t="s">
        <v>161</v>
      </c>
      <c r="T2" s="6">
        <v>3.3929</v>
      </c>
      <c r="U2" s="6" t="s">
        <v>142</v>
      </c>
      <c r="V2" s="6" t="s">
        <v>142</v>
      </c>
      <c r="W2" s="6" t="s">
        <v>146</v>
      </c>
      <c r="X2" s="6">
        <v>0</v>
      </c>
      <c r="Y2" s="6" t="s">
        <v>162</v>
      </c>
      <c r="Z2" s="6" t="s">
        <v>163</v>
      </c>
      <c r="AA2" s="6" t="s">
        <v>146</v>
      </c>
      <c r="AB2" s="6" t="s">
        <v>146</v>
      </c>
      <c r="AC2" s="6" t="s">
        <v>146</v>
      </c>
      <c r="AD2" s="6" t="s">
        <v>146</v>
      </c>
      <c r="AE2" s="6" t="s">
        <v>143</v>
      </c>
      <c r="AF2" s="6" t="s">
        <v>146</v>
      </c>
      <c r="AG2" s="6" t="s">
        <v>146</v>
      </c>
      <c r="AH2" s="6">
        <v>3</v>
      </c>
      <c r="AI2" s="6">
        <v>6</v>
      </c>
      <c r="AJ2" s="6">
        <v>3</v>
      </c>
      <c r="AK2" s="6" t="s">
        <v>164</v>
      </c>
      <c r="AL2" s="6" t="s">
        <v>165</v>
      </c>
      <c r="AM2" s="8"/>
      <c r="AN2" s="8"/>
      <c r="AO2" s="8"/>
      <c r="AP2" s="8"/>
      <c r="AQ2" s="8"/>
      <c r="AR2" s="8"/>
      <c r="AS2" s="6" t="s">
        <v>166</v>
      </c>
      <c r="AT2" s="6">
        <v>0</v>
      </c>
      <c r="AU2" s="6">
        <v>10</v>
      </c>
      <c r="AV2" s="6">
        <v>10</v>
      </c>
      <c r="AW2" s="6" t="s">
        <v>149</v>
      </c>
      <c r="AX2" s="6" t="str">
        <f t="shared" ref="AX2:AX16" si="0">IF(AND(MEDIAN(AT2,AU2)&lt;=10,MEDIAN(AT2,AU2)&gt;0),"0-10cm",IF(AND(MEDIAN(AT2,AU2)&lt;=20,MEDIAN(AT2,AU2)&gt;10),"10-20cm",IF(AND(MEDIAN(AT2,AU2)&lt;=30,MEDIAN(AT2,AU2)&gt;20),"20-30cm",IF(MEDIAN(AT2,AU2)&gt;30,"30+cm"))))</f>
        <v>0-10cm</v>
      </c>
      <c r="AY2" s="13">
        <v>1.450007759</v>
      </c>
      <c r="AZ2" s="13">
        <v>1.376103667</v>
      </c>
      <c r="BA2" s="6">
        <v>1.450007759</v>
      </c>
      <c r="BB2" s="6">
        <v>1.376103667</v>
      </c>
      <c r="BC2" s="28" t="s">
        <v>476</v>
      </c>
      <c r="BD2" s="6" t="s">
        <v>167</v>
      </c>
      <c r="BE2" s="6">
        <v>72</v>
      </c>
      <c r="BF2" s="6">
        <v>16</v>
      </c>
      <c r="BG2" s="6" t="s">
        <v>167</v>
      </c>
      <c r="BH2" s="6">
        <v>72</v>
      </c>
      <c r="BI2" s="6">
        <v>16</v>
      </c>
      <c r="BJ2" s="6">
        <v>7.7</v>
      </c>
      <c r="BK2" s="6">
        <v>7.7</v>
      </c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6"/>
      <c r="BY2" s="6">
        <v>3</v>
      </c>
      <c r="BZ2" s="6">
        <v>3</v>
      </c>
      <c r="CA2" s="9">
        <v>8.7585738222246299</v>
      </c>
      <c r="CB2" s="6">
        <f t="shared" ref="CB2:CB27" si="1">(CN2*10)/(AY2*AV2)</f>
        <v>8.7585738222246299</v>
      </c>
      <c r="CC2" s="9">
        <v>8.7929421962655088</v>
      </c>
      <c r="CD2" s="6">
        <f t="shared" ref="CD2:CD27" si="2">(CO2*10)/(AZ2*AV2)</f>
        <v>8.7929421962655088</v>
      </c>
      <c r="CE2" s="6">
        <f t="shared" ref="CE2:CE60" si="3">LN(CC2/CA2)</f>
        <v>3.9162905279813854E-3</v>
      </c>
      <c r="CF2" s="6">
        <f t="shared" ref="CF2:CF27" si="4">(CC2-CA2)/AJ2</f>
        <v>1.1456124680292964E-2</v>
      </c>
      <c r="CG2" s="6">
        <f t="shared" ref="CG2:CG60" si="5">100*(EXP(CE2)-1)</f>
        <v>0.3923969214447931</v>
      </c>
      <c r="CH2" s="9">
        <v>0.82111629583355905</v>
      </c>
      <c r="CI2" s="9">
        <v>0.72412516868905341</v>
      </c>
      <c r="CJ2" s="8"/>
      <c r="CK2" s="8"/>
      <c r="CL2" s="6">
        <f>MEDIAN($CJ$2:$CJ$115)*CA2</f>
        <v>0.82763267475729418</v>
      </c>
      <c r="CM2" s="6">
        <f>MEDIAN($CK$2:$CK$115)*CC2</f>
        <v>0.74106871546473407</v>
      </c>
      <c r="CN2" s="6">
        <v>12.7</v>
      </c>
      <c r="CO2" s="6">
        <v>12.1</v>
      </c>
      <c r="CP2" s="6">
        <f t="shared" ref="CP2:CP27" si="6">CA2*AY2*AV2*0.1</f>
        <v>12.700000000000001</v>
      </c>
      <c r="CQ2" s="6">
        <f t="shared" ref="CQ2:CQ27" si="7">CC2*AZ2*AV2*0.1</f>
        <v>12.100000000000001</v>
      </c>
      <c r="CR2" s="9">
        <v>1.1943714999999997</v>
      </c>
      <c r="CS2" s="9">
        <v>0.67563451229999993</v>
      </c>
      <c r="CT2" s="8"/>
      <c r="CU2" s="8"/>
      <c r="CV2" s="6">
        <f>MEDIAN($CT$2:$CT$115)*CN2</f>
        <v>1.1943714999999997</v>
      </c>
      <c r="CW2" s="6">
        <f>MEDIAN($CU$2:$CU$115)*CO2</f>
        <v>0.67563451229999993</v>
      </c>
      <c r="CX2" s="6">
        <f t="shared" ref="CX2:CX60" si="8">LN(CO2/CN2)</f>
        <v>-4.8396540861850211E-2</v>
      </c>
      <c r="CY2" s="6">
        <f t="shared" ref="CY2:CY27" si="9">(CO2-CN2)/AJ2</f>
        <v>-0.19999999999999987</v>
      </c>
      <c r="CZ2" s="6">
        <f t="shared" ref="CZ2:CZ61" si="10">100*(EXP(CX2)-1)</f>
        <v>-4.7244094488188999</v>
      </c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6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6"/>
      <c r="EM2" s="8"/>
      <c r="EN2" s="8"/>
      <c r="EO2" s="8"/>
      <c r="EP2" s="8"/>
    </row>
    <row r="3" spans="1:146" x14ac:dyDescent="0.25">
      <c r="A3" s="11" t="s">
        <v>168</v>
      </c>
      <c r="B3" s="11" t="s">
        <v>156</v>
      </c>
      <c r="C3" s="11">
        <v>2014</v>
      </c>
      <c r="D3" s="11" t="s">
        <v>138</v>
      </c>
      <c r="E3" s="11" t="s">
        <v>169</v>
      </c>
      <c r="F3" s="6" t="s">
        <v>457</v>
      </c>
      <c r="G3" s="6" t="s">
        <v>143</v>
      </c>
      <c r="H3" s="11" t="s">
        <v>170</v>
      </c>
      <c r="I3" s="11" t="s">
        <v>159</v>
      </c>
      <c r="J3" s="11" t="s">
        <v>160</v>
      </c>
      <c r="K3" s="11"/>
      <c r="L3" s="11">
        <v>573</v>
      </c>
      <c r="M3" s="11">
        <v>373</v>
      </c>
      <c r="N3" s="11">
        <v>364</v>
      </c>
      <c r="O3" s="11">
        <v>13.5</v>
      </c>
      <c r="P3" s="11">
        <v>5.4</v>
      </c>
      <c r="Q3" s="11" t="s">
        <v>139</v>
      </c>
      <c r="R3" s="11">
        <v>0.29449999999999998</v>
      </c>
      <c r="S3" s="11" t="s">
        <v>161</v>
      </c>
      <c r="T3" s="11">
        <v>3.3929</v>
      </c>
      <c r="U3" s="11" t="s">
        <v>142</v>
      </c>
      <c r="V3" s="11" t="s">
        <v>142</v>
      </c>
      <c r="W3" s="11" t="s">
        <v>146</v>
      </c>
      <c r="X3" s="11">
        <v>0</v>
      </c>
      <c r="Y3" s="11" t="s">
        <v>162</v>
      </c>
      <c r="Z3" s="11" t="s">
        <v>163</v>
      </c>
      <c r="AA3" s="11" t="s">
        <v>146</v>
      </c>
      <c r="AB3" s="11" t="s">
        <v>146</v>
      </c>
      <c r="AC3" s="11" t="s">
        <v>146</v>
      </c>
      <c r="AD3" s="11" t="s">
        <v>143</v>
      </c>
      <c r="AE3" s="11" t="s">
        <v>143</v>
      </c>
      <c r="AF3" s="11" t="s">
        <v>146</v>
      </c>
      <c r="AG3" s="11" t="s">
        <v>146</v>
      </c>
      <c r="AH3" s="11">
        <v>3</v>
      </c>
      <c r="AI3" s="11">
        <v>6</v>
      </c>
      <c r="AJ3" s="11">
        <v>3</v>
      </c>
      <c r="AK3" s="11" t="s">
        <v>164</v>
      </c>
      <c r="AL3" s="11" t="s">
        <v>165</v>
      </c>
      <c r="AM3" s="11"/>
      <c r="AN3" s="11"/>
      <c r="AO3" s="11"/>
      <c r="AP3" s="11"/>
      <c r="AQ3" s="11"/>
      <c r="AR3" s="11"/>
      <c r="AS3" s="11" t="s">
        <v>166</v>
      </c>
      <c r="AT3" s="11">
        <v>0</v>
      </c>
      <c r="AU3" s="11">
        <v>10</v>
      </c>
      <c r="AV3" s="11">
        <v>10</v>
      </c>
      <c r="AW3" s="11" t="s">
        <v>149</v>
      </c>
      <c r="AX3" s="6" t="str">
        <f t="shared" si="0"/>
        <v>0-10cm</v>
      </c>
      <c r="AY3" s="12">
        <v>1.450304885</v>
      </c>
      <c r="AZ3" s="12">
        <v>1.379034833</v>
      </c>
      <c r="BA3" s="11">
        <v>1.450304885</v>
      </c>
      <c r="BB3" s="11">
        <v>1.379034833</v>
      </c>
      <c r="BC3" s="28" t="s">
        <v>476</v>
      </c>
      <c r="BD3" s="11" t="s">
        <v>167</v>
      </c>
      <c r="BE3" s="11">
        <v>72</v>
      </c>
      <c r="BF3" s="11">
        <v>16</v>
      </c>
      <c r="BG3" s="11" t="s">
        <v>167</v>
      </c>
      <c r="BH3" s="11">
        <v>72</v>
      </c>
      <c r="BI3" s="11">
        <v>16</v>
      </c>
      <c r="BJ3" s="11">
        <v>7.7</v>
      </c>
      <c r="BK3" s="11">
        <v>7.7</v>
      </c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6"/>
      <c r="BY3" s="11">
        <v>3</v>
      </c>
      <c r="BZ3" s="11">
        <v>3</v>
      </c>
      <c r="CA3" s="12">
        <v>9.2394365754342758</v>
      </c>
      <c r="CB3" s="6">
        <f t="shared" si="1"/>
        <v>9.2394365754342758</v>
      </c>
      <c r="CC3" s="12">
        <v>9.281854013908001</v>
      </c>
      <c r="CD3" s="6">
        <f t="shared" si="2"/>
        <v>9.281854013908001</v>
      </c>
      <c r="CE3" s="6">
        <f t="shared" si="3"/>
        <v>4.5804057151762846E-3</v>
      </c>
      <c r="CF3" s="6">
        <f t="shared" si="4"/>
        <v>1.4139146157908419E-2</v>
      </c>
      <c r="CG3" s="6">
        <f t="shared" si="5"/>
        <v>0.4590911808032061</v>
      </c>
      <c r="CH3" s="12">
        <v>0.86619717894696335</v>
      </c>
      <c r="CI3" s="12">
        <v>0.76438852360736553</v>
      </c>
      <c r="CJ3" s="11"/>
      <c r="CK3" s="11"/>
      <c r="CL3" s="6">
        <f>MEDIAN($CJ$2:$CJ$115)*CA3</f>
        <v>0.87307131975908636</v>
      </c>
      <c r="CM3" s="6">
        <f>MEDIAN($CK$2:$CK$115)*CC3</f>
        <v>0.78227417827668466</v>
      </c>
      <c r="CN3" s="11">
        <v>13.4</v>
      </c>
      <c r="CO3" s="11">
        <v>12.8</v>
      </c>
      <c r="CP3" s="6">
        <f t="shared" si="6"/>
        <v>13.4</v>
      </c>
      <c r="CQ3" s="6">
        <f t="shared" si="7"/>
        <v>12.799999999999999</v>
      </c>
      <c r="CR3" s="12">
        <v>1.260203</v>
      </c>
      <c r="CS3" s="12">
        <v>0.71472080640000002</v>
      </c>
      <c r="CT3" s="11"/>
      <c r="CU3" s="11"/>
      <c r="CV3" s="6">
        <f>MEDIAN($CT$2:$CT$115)*CN3</f>
        <v>1.260203</v>
      </c>
      <c r="CW3" s="6">
        <f>MEDIAN($CU$2:$CU$115)*CO3</f>
        <v>0.71472080640000002</v>
      </c>
      <c r="CX3" s="6">
        <f t="shared" si="8"/>
        <v>-4.5809536031294222E-2</v>
      </c>
      <c r="CY3" s="6">
        <f t="shared" si="9"/>
        <v>-0.19999999999999987</v>
      </c>
      <c r="CZ3" s="6">
        <f t="shared" si="10"/>
        <v>-4.4776119402985088</v>
      </c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6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6"/>
      <c r="EM3" s="11"/>
      <c r="EN3" s="11"/>
      <c r="EO3" s="11"/>
      <c r="EP3" s="11"/>
    </row>
    <row r="4" spans="1:146" x14ac:dyDescent="0.25">
      <c r="A4" s="6">
        <v>3</v>
      </c>
      <c r="B4" s="6" t="s">
        <v>171</v>
      </c>
      <c r="C4" s="6">
        <v>2017</v>
      </c>
      <c r="D4" s="6" t="s">
        <v>172</v>
      </c>
      <c r="E4" s="6" t="s">
        <v>173</v>
      </c>
      <c r="F4" s="6" t="s">
        <v>458</v>
      </c>
      <c r="G4" s="6" t="s">
        <v>146</v>
      </c>
      <c r="H4" s="6"/>
      <c r="I4" s="6" t="s">
        <v>174</v>
      </c>
      <c r="J4" s="6" t="s">
        <v>175</v>
      </c>
      <c r="K4" s="8"/>
      <c r="L4" s="6">
        <v>20</v>
      </c>
      <c r="M4" s="6">
        <v>250</v>
      </c>
      <c r="N4" s="6">
        <v>228</v>
      </c>
      <c r="O4" s="6">
        <v>23</v>
      </c>
      <c r="P4" s="6">
        <v>19.2</v>
      </c>
      <c r="Q4" s="6" t="s">
        <v>139</v>
      </c>
      <c r="R4" s="6">
        <v>0.1227</v>
      </c>
      <c r="S4" s="6" t="s">
        <v>140</v>
      </c>
      <c r="T4" s="6">
        <v>8.1052999999999997</v>
      </c>
      <c r="U4" s="6" t="s">
        <v>176</v>
      </c>
      <c r="V4" s="6" t="s">
        <v>177</v>
      </c>
      <c r="W4" s="6" t="s">
        <v>146</v>
      </c>
      <c r="X4" s="6" t="s">
        <v>146</v>
      </c>
      <c r="Y4" s="6" t="s">
        <v>162</v>
      </c>
      <c r="Z4" s="6" t="s">
        <v>178</v>
      </c>
      <c r="AA4" s="8"/>
      <c r="AB4" s="8"/>
      <c r="AC4" s="8"/>
      <c r="AD4" s="6" t="s">
        <v>146</v>
      </c>
      <c r="AE4" s="8"/>
      <c r="AF4" s="6" t="s">
        <v>146</v>
      </c>
      <c r="AG4" s="8"/>
      <c r="AH4" s="6">
        <v>5</v>
      </c>
      <c r="AI4" s="6">
        <v>10</v>
      </c>
      <c r="AJ4" s="6">
        <v>5</v>
      </c>
      <c r="AK4" s="6" t="s">
        <v>179</v>
      </c>
      <c r="AL4" s="6" t="s">
        <v>179</v>
      </c>
      <c r="AM4" s="6" t="s">
        <v>147</v>
      </c>
      <c r="AN4" s="6">
        <v>7.95</v>
      </c>
      <c r="AO4" s="6">
        <v>288.5</v>
      </c>
      <c r="AP4" s="6">
        <v>184.5</v>
      </c>
      <c r="AQ4" s="8"/>
      <c r="AR4" s="8"/>
      <c r="AS4" s="6" t="s">
        <v>166</v>
      </c>
      <c r="AT4" s="6">
        <v>0</v>
      </c>
      <c r="AU4" s="6">
        <v>80</v>
      </c>
      <c r="AV4" s="6">
        <v>80</v>
      </c>
      <c r="AW4" s="6" t="s">
        <v>180</v>
      </c>
      <c r="AX4" s="6" t="str">
        <f t="shared" si="0"/>
        <v>30+cm</v>
      </c>
      <c r="AY4" s="13">
        <v>1.4271933910000001</v>
      </c>
      <c r="AZ4" s="13">
        <v>1.3662996670000001</v>
      </c>
      <c r="BA4" s="6">
        <v>1.4271933910000001</v>
      </c>
      <c r="BB4" s="6">
        <v>1.3662996670000001</v>
      </c>
      <c r="BC4" s="28" t="s">
        <v>476</v>
      </c>
      <c r="BD4" s="6" t="s">
        <v>167</v>
      </c>
      <c r="BE4" s="6">
        <v>68</v>
      </c>
      <c r="BF4" s="6">
        <v>7</v>
      </c>
      <c r="BG4" s="6" t="s">
        <v>167</v>
      </c>
      <c r="BH4" s="6">
        <v>68</v>
      </c>
      <c r="BI4" s="6">
        <v>7</v>
      </c>
      <c r="BJ4" s="6">
        <v>7.8</v>
      </c>
      <c r="BK4" s="6">
        <v>7.7</v>
      </c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6"/>
      <c r="BY4" s="6">
        <v>1</v>
      </c>
      <c r="BZ4" s="6">
        <v>1</v>
      </c>
      <c r="CA4" s="6">
        <v>0.47</v>
      </c>
      <c r="CB4" s="6">
        <f t="shared" si="1"/>
        <v>0.47</v>
      </c>
      <c r="CC4" s="6">
        <v>0.37</v>
      </c>
      <c r="CD4" s="6">
        <f t="shared" si="2"/>
        <v>0.37</v>
      </c>
      <c r="CE4" s="6">
        <f t="shared" si="3"/>
        <v>-0.23922968906583411</v>
      </c>
      <c r="CF4" s="6">
        <f t="shared" si="4"/>
        <v>-1.9999999999999997E-2</v>
      </c>
      <c r="CG4" s="6">
        <f t="shared" si="5"/>
        <v>-21.276595744680847</v>
      </c>
      <c r="CH4" s="9">
        <v>4.4062499999999998E-2</v>
      </c>
      <c r="CI4" s="9">
        <v>3.0470609999999999E-2</v>
      </c>
      <c r="CJ4" s="8"/>
      <c r="CK4" s="8"/>
      <c r="CL4" s="6">
        <f>MEDIAN($CJ$2:$CJ$115)*CA4</f>
        <v>4.4412179999999996E-2</v>
      </c>
      <c r="CM4" s="6">
        <f>MEDIAN($CK$2:$CK$115)*CC4</f>
        <v>3.1183580945000001E-2</v>
      </c>
      <c r="CN4" s="9">
        <v>5.3662471501600004</v>
      </c>
      <c r="CO4" s="9">
        <v>4.0442470143199998</v>
      </c>
      <c r="CP4" s="6">
        <f t="shared" si="6"/>
        <v>5.3662471501600004</v>
      </c>
      <c r="CQ4" s="6">
        <f t="shared" si="7"/>
        <v>4.0442470143199998</v>
      </c>
      <c r="CR4" s="9">
        <v>0.50466871323679718</v>
      </c>
      <c r="CS4" s="9">
        <v>0.22582089744965489</v>
      </c>
      <c r="CT4" s="8"/>
      <c r="CU4" s="8"/>
      <c r="CV4" s="6">
        <f>MEDIAN($CT$2:$CT$115)*CN4</f>
        <v>0.50466871323679718</v>
      </c>
      <c r="CW4" s="6">
        <f>MEDIAN($CU$2:$CU$115)*CO4</f>
        <v>0.22582089744965489</v>
      </c>
      <c r="CX4" s="6">
        <f t="shared" si="8"/>
        <v>-0.28283342851485499</v>
      </c>
      <c r="CY4" s="6">
        <f t="shared" si="9"/>
        <v>-0.26440002716800015</v>
      </c>
      <c r="CZ4" s="6">
        <f t="shared" si="10"/>
        <v>-24.635468677594986</v>
      </c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6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6"/>
      <c r="EM4" s="8"/>
      <c r="EN4" s="8"/>
      <c r="EO4" s="8"/>
      <c r="EP4" s="8"/>
    </row>
    <row r="5" spans="1:146" x14ac:dyDescent="0.25">
      <c r="A5" s="11">
        <v>4</v>
      </c>
      <c r="B5" s="11" t="s">
        <v>181</v>
      </c>
      <c r="C5" s="11">
        <v>2010</v>
      </c>
      <c r="D5" s="11" t="s">
        <v>138</v>
      </c>
      <c r="E5" s="11" t="s">
        <v>182</v>
      </c>
      <c r="F5" s="11" t="s">
        <v>457</v>
      </c>
      <c r="G5" s="6" t="s">
        <v>146</v>
      </c>
      <c r="H5" s="6"/>
      <c r="I5" s="11" t="s">
        <v>183</v>
      </c>
      <c r="J5" s="11" t="s">
        <v>184</v>
      </c>
      <c r="K5" s="11">
        <v>1384</v>
      </c>
      <c r="L5" s="11">
        <v>1388</v>
      </c>
      <c r="M5" s="11">
        <v>400</v>
      </c>
      <c r="N5" s="11">
        <v>396</v>
      </c>
      <c r="O5" s="11"/>
      <c r="P5" s="11">
        <v>9.5</v>
      </c>
      <c r="Q5" s="11" t="s">
        <v>139</v>
      </c>
      <c r="R5" s="11">
        <v>0.22620000000000001</v>
      </c>
      <c r="S5" s="11" t="s">
        <v>161</v>
      </c>
      <c r="T5" s="11">
        <v>4.4090999999999996</v>
      </c>
      <c r="U5" s="11" t="s">
        <v>142</v>
      </c>
      <c r="V5" s="11" t="s">
        <v>142</v>
      </c>
      <c r="W5" s="11" t="s">
        <v>143</v>
      </c>
      <c r="X5" s="11">
        <v>0</v>
      </c>
      <c r="Y5" s="11" t="s">
        <v>162</v>
      </c>
      <c r="Z5" s="11" t="s">
        <v>163</v>
      </c>
      <c r="AA5" s="11" t="s">
        <v>146</v>
      </c>
      <c r="AB5" s="11" t="s">
        <v>146</v>
      </c>
      <c r="AC5" s="11" t="s">
        <v>146</v>
      </c>
      <c r="AD5" s="11"/>
      <c r="AE5" s="11"/>
      <c r="AF5" s="11"/>
      <c r="AG5" s="11"/>
      <c r="AH5" s="11">
        <v>4</v>
      </c>
      <c r="AI5" s="11">
        <v>10</v>
      </c>
      <c r="AJ5" s="11">
        <v>6</v>
      </c>
      <c r="AK5" s="11" t="s">
        <v>164</v>
      </c>
      <c r="AL5" s="11" t="s">
        <v>165</v>
      </c>
      <c r="AM5" s="11" t="s">
        <v>147</v>
      </c>
      <c r="AN5" s="11"/>
      <c r="AO5" s="11"/>
      <c r="AP5" s="11"/>
      <c r="AQ5" s="11"/>
      <c r="AR5" s="11"/>
      <c r="AS5" s="11" t="s">
        <v>166</v>
      </c>
      <c r="AT5" s="11">
        <v>0</v>
      </c>
      <c r="AU5" s="11">
        <v>15</v>
      </c>
      <c r="AV5" s="11">
        <v>15</v>
      </c>
      <c r="AW5" s="11" t="s">
        <v>149</v>
      </c>
      <c r="AX5" s="6" t="str">
        <f t="shared" si="0"/>
        <v>0-10cm</v>
      </c>
      <c r="AY5" s="11">
        <v>1.52</v>
      </c>
      <c r="AZ5" s="11">
        <v>1.31</v>
      </c>
      <c r="BA5" s="11">
        <v>1.4493051720000001</v>
      </c>
      <c r="BB5" s="11">
        <v>1.3256635000000001</v>
      </c>
      <c r="BC5" s="28" t="s">
        <v>476</v>
      </c>
      <c r="BD5" s="11" t="s">
        <v>167</v>
      </c>
      <c r="BE5" s="11"/>
      <c r="BF5" s="11"/>
      <c r="BG5" s="11" t="s">
        <v>167</v>
      </c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6"/>
      <c r="BY5" s="11">
        <v>3</v>
      </c>
      <c r="BZ5" s="11">
        <v>3</v>
      </c>
      <c r="CA5" s="11">
        <v>19.600000000000001</v>
      </c>
      <c r="CB5" s="6">
        <f t="shared" si="1"/>
        <v>19.599999999999998</v>
      </c>
      <c r="CC5" s="11">
        <v>24.6</v>
      </c>
      <c r="CD5" s="6">
        <f t="shared" si="2"/>
        <v>24.6</v>
      </c>
      <c r="CE5" s="6">
        <f t="shared" si="3"/>
        <v>0.22721687670184554</v>
      </c>
      <c r="CF5" s="6">
        <f t="shared" si="4"/>
        <v>0.83333333333333337</v>
      </c>
      <c r="CG5" s="6">
        <f t="shared" si="5"/>
        <v>25.510204081632647</v>
      </c>
      <c r="CH5" s="12">
        <v>1.8375000000000001</v>
      </c>
      <c r="CI5" s="12">
        <v>2.0258837999999999</v>
      </c>
      <c r="CJ5" s="11"/>
      <c r="CK5" s="11"/>
      <c r="CL5" s="6">
        <f>MEDIAN($CJ$2:$CJ$115)*CA5</f>
        <v>1.8520824</v>
      </c>
      <c r="CM5" s="6">
        <f>MEDIAN($CK$2:$CK$115)*CC5</f>
        <v>2.0732867331000002</v>
      </c>
      <c r="CN5" s="12">
        <v>44.688000000000002</v>
      </c>
      <c r="CO5" s="12">
        <v>48.339000000000013</v>
      </c>
      <c r="CP5" s="6">
        <f t="shared" si="6"/>
        <v>44.688000000000002</v>
      </c>
      <c r="CQ5" s="6">
        <f t="shared" si="7"/>
        <v>48.339000000000013</v>
      </c>
      <c r="CR5" s="12">
        <v>4.2026829599999997</v>
      </c>
      <c r="CS5" s="12">
        <v>2.6991319578570008</v>
      </c>
      <c r="CT5" s="11"/>
      <c r="CU5" s="11"/>
      <c r="CV5" s="6">
        <f>MEDIAN($CT$2:$CT$115)*CN5</f>
        <v>4.2026829599999997</v>
      </c>
      <c r="CW5" s="6">
        <f>MEDIAN($CU$2:$CU$115)*CO5</f>
        <v>2.6991319578570008</v>
      </c>
      <c r="CX5" s="6">
        <f t="shared" si="8"/>
        <v>7.8533679056720915E-2</v>
      </c>
      <c r="CY5" s="6">
        <f t="shared" si="9"/>
        <v>0.60850000000000171</v>
      </c>
      <c r="CZ5" s="6">
        <f t="shared" si="10"/>
        <v>8.1699785177228978</v>
      </c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6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6"/>
      <c r="EM5" s="11"/>
      <c r="EN5" s="11"/>
      <c r="EO5" s="11"/>
      <c r="EP5" s="11"/>
    </row>
    <row r="6" spans="1:146" x14ac:dyDescent="0.25">
      <c r="A6" s="11">
        <v>4</v>
      </c>
      <c r="B6" s="11" t="s">
        <v>181</v>
      </c>
      <c r="C6" s="11">
        <v>2010</v>
      </c>
      <c r="D6" s="11" t="s">
        <v>138</v>
      </c>
      <c r="E6" s="11" t="s">
        <v>182</v>
      </c>
      <c r="F6" s="11" t="s">
        <v>457</v>
      </c>
      <c r="G6" s="6" t="s">
        <v>146</v>
      </c>
      <c r="H6" s="6"/>
      <c r="I6" s="11" t="s">
        <v>183</v>
      </c>
      <c r="J6" s="11" t="s">
        <v>184</v>
      </c>
      <c r="K6" s="11">
        <v>1384</v>
      </c>
      <c r="L6" s="11">
        <v>1388</v>
      </c>
      <c r="M6" s="11">
        <v>400</v>
      </c>
      <c r="N6" s="11">
        <v>396</v>
      </c>
      <c r="O6" s="11"/>
      <c r="P6" s="11">
        <v>9.5</v>
      </c>
      <c r="Q6" s="11" t="s">
        <v>139</v>
      </c>
      <c r="R6" s="11">
        <v>0.22620000000000001</v>
      </c>
      <c r="S6" s="11" t="s">
        <v>161</v>
      </c>
      <c r="T6" s="11">
        <v>4.4090999999999996</v>
      </c>
      <c r="U6" s="11" t="s">
        <v>142</v>
      </c>
      <c r="V6" s="11" t="s">
        <v>142</v>
      </c>
      <c r="W6" s="11" t="s">
        <v>143</v>
      </c>
      <c r="X6" s="11">
        <v>0</v>
      </c>
      <c r="Y6" s="11" t="s">
        <v>162</v>
      </c>
      <c r="Z6" s="11" t="s">
        <v>163</v>
      </c>
      <c r="AA6" s="11" t="s">
        <v>146</v>
      </c>
      <c r="AB6" s="11" t="s">
        <v>146</v>
      </c>
      <c r="AC6" s="11" t="s">
        <v>146</v>
      </c>
      <c r="AD6" s="11"/>
      <c r="AE6" s="11"/>
      <c r="AF6" s="11"/>
      <c r="AG6" s="11"/>
      <c r="AH6" s="11">
        <v>4</v>
      </c>
      <c r="AI6" s="11">
        <v>10</v>
      </c>
      <c r="AJ6" s="11">
        <v>6</v>
      </c>
      <c r="AK6" s="11" t="s">
        <v>164</v>
      </c>
      <c r="AL6" s="11" t="s">
        <v>165</v>
      </c>
      <c r="AM6" s="11" t="s">
        <v>147</v>
      </c>
      <c r="AN6" s="11"/>
      <c r="AO6" s="11"/>
      <c r="AP6" s="11"/>
      <c r="AQ6" s="11"/>
      <c r="AR6" s="11"/>
      <c r="AS6" s="11" t="s">
        <v>166</v>
      </c>
      <c r="AT6" s="11">
        <v>15</v>
      </c>
      <c r="AU6" s="11">
        <v>30</v>
      </c>
      <c r="AV6" s="11">
        <v>15</v>
      </c>
      <c r="AW6" s="11" t="s">
        <v>185</v>
      </c>
      <c r="AX6" s="6" t="str">
        <f t="shared" si="0"/>
        <v>20-30cm</v>
      </c>
      <c r="AY6" s="11">
        <v>1.46</v>
      </c>
      <c r="AZ6" s="11">
        <v>1.28</v>
      </c>
      <c r="BA6" s="11">
        <v>1.402823851</v>
      </c>
      <c r="BB6" s="11">
        <v>1.3160775</v>
      </c>
      <c r="BC6" s="29" t="s">
        <v>475</v>
      </c>
      <c r="BD6" s="11" t="s">
        <v>186</v>
      </c>
      <c r="BE6" s="11"/>
      <c r="BF6" s="11"/>
      <c r="BG6" s="11" t="s">
        <v>186</v>
      </c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6"/>
      <c r="BY6" s="11">
        <v>3</v>
      </c>
      <c r="BZ6" s="11">
        <v>3</v>
      </c>
      <c r="CA6" s="11">
        <v>18.7</v>
      </c>
      <c r="CB6" s="6">
        <f t="shared" si="1"/>
        <v>18.700000000000003</v>
      </c>
      <c r="CC6" s="11">
        <v>16.8</v>
      </c>
      <c r="CD6" s="6">
        <f t="shared" si="2"/>
        <v>16.8</v>
      </c>
      <c r="CE6" s="6">
        <f t="shared" si="3"/>
        <v>-0.10714463745132766</v>
      </c>
      <c r="CF6" s="6">
        <f t="shared" si="4"/>
        <v>-0.31666666666666643</v>
      </c>
      <c r="CG6" s="6">
        <f t="shared" si="5"/>
        <v>-10.160427807486627</v>
      </c>
      <c r="CH6" s="12">
        <v>1.7531249999999998</v>
      </c>
      <c r="CI6" s="12">
        <v>1.3835303999999999</v>
      </c>
      <c r="CJ6" s="11"/>
      <c r="CK6" s="11"/>
      <c r="CL6" s="6">
        <f>MEDIAN($CJ$2:$CJ$115)*CA6</f>
        <v>1.7670377999999998</v>
      </c>
      <c r="CM6" s="6">
        <f>MEDIAN($CK$2:$CK$115)*CC6</f>
        <v>1.4159031348000002</v>
      </c>
      <c r="CN6" s="12">
        <v>40.953000000000003</v>
      </c>
      <c r="CO6" s="12">
        <v>32.256</v>
      </c>
      <c r="CP6" s="6">
        <f t="shared" si="6"/>
        <v>40.953000000000003</v>
      </c>
      <c r="CQ6" s="6">
        <f t="shared" si="7"/>
        <v>32.256</v>
      </c>
      <c r="CR6" s="12">
        <v>3.8514248849999997</v>
      </c>
      <c r="CS6" s="12">
        <v>1.8010964321280001</v>
      </c>
      <c r="CT6" s="11"/>
      <c r="CU6" s="11"/>
      <c r="CV6" s="6">
        <f>MEDIAN($CT$2:$CT$115)*CN6</f>
        <v>3.8514248849999997</v>
      </c>
      <c r="CW6" s="6">
        <f>MEDIAN($CU$2:$CU$115)*CO6</f>
        <v>1.8010964321280001</v>
      </c>
      <c r="CX6" s="6">
        <f t="shared" si="8"/>
        <v>-0.23872099524004706</v>
      </c>
      <c r="CY6" s="6">
        <f t="shared" si="9"/>
        <v>-1.4495000000000005</v>
      </c>
      <c r="CZ6" s="6">
        <f t="shared" si="10"/>
        <v>-21.236539447659521</v>
      </c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6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6"/>
      <c r="EM6" s="11"/>
      <c r="EN6" s="11"/>
      <c r="EO6" s="11"/>
      <c r="EP6" s="11"/>
    </row>
    <row r="7" spans="1:146" x14ac:dyDescent="0.25">
      <c r="A7" s="6">
        <v>5</v>
      </c>
      <c r="B7" s="6" t="s">
        <v>187</v>
      </c>
      <c r="C7" s="6">
        <v>2015</v>
      </c>
      <c r="D7" s="6" t="s">
        <v>188</v>
      </c>
      <c r="E7" s="6" t="s">
        <v>189</v>
      </c>
      <c r="F7" s="6" t="s">
        <v>459</v>
      </c>
      <c r="G7" s="6" t="s">
        <v>146</v>
      </c>
      <c r="H7" s="6"/>
      <c r="I7" s="6" t="s">
        <v>190</v>
      </c>
      <c r="J7" s="6" t="s">
        <v>191</v>
      </c>
      <c r="K7" s="8"/>
      <c r="L7" s="6">
        <v>216</v>
      </c>
      <c r="M7" s="8"/>
      <c r="N7" s="6">
        <v>660</v>
      </c>
      <c r="O7" s="8"/>
      <c r="P7" s="6">
        <v>25.1</v>
      </c>
      <c r="Q7" s="8"/>
      <c r="R7" s="6">
        <v>0.33439999999999998</v>
      </c>
      <c r="S7" s="6" t="s">
        <v>161</v>
      </c>
      <c r="T7" s="6">
        <v>3.0257999999999998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6">
        <v>5</v>
      </c>
      <c r="AI7" s="6">
        <v>20</v>
      </c>
      <c r="AJ7" s="6">
        <v>15</v>
      </c>
      <c r="AK7" s="14" t="s">
        <v>216</v>
      </c>
      <c r="AL7" s="14" t="s">
        <v>216</v>
      </c>
      <c r="AM7" s="6" t="s">
        <v>192</v>
      </c>
      <c r="AN7" s="8"/>
      <c r="AO7" s="8"/>
      <c r="AP7" s="8"/>
      <c r="AQ7" s="8"/>
      <c r="AR7" s="8"/>
      <c r="AS7" s="6" t="s">
        <v>148</v>
      </c>
      <c r="AT7" s="6">
        <v>0</v>
      </c>
      <c r="AU7" s="6">
        <v>15</v>
      </c>
      <c r="AV7" s="6">
        <v>15</v>
      </c>
      <c r="AW7" s="6" t="s">
        <v>149</v>
      </c>
      <c r="AX7" s="6" t="str">
        <f t="shared" si="0"/>
        <v>0-10cm</v>
      </c>
      <c r="AY7" s="13">
        <v>1.3576209770000001</v>
      </c>
      <c r="AZ7" s="13">
        <v>1.317817333</v>
      </c>
      <c r="BA7" s="6">
        <v>1.3576209770000001</v>
      </c>
      <c r="BB7" s="6">
        <v>1.317817333</v>
      </c>
      <c r="BC7" s="30"/>
      <c r="BD7" s="8"/>
      <c r="BE7" s="8"/>
      <c r="BF7" s="8"/>
      <c r="BG7" s="8"/>
      <c r="BH7" s="8"/>
      <c r="BI7" s="8"/>
      <c r="BJ7" s="6">
        <v>7.7</v>
      </c>
      <c r="BK7" s="6">
        <v>7.6</v>
      </c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6"/>
      <c r="BY7" s="6">
        <v>1</v>
      </c>
      <c r="BZ7" s="6">
        <v>1</v>
      </c>
      <c r="CA7" s="6">
        <v>0.4</v>
      </c>
      <c r="CB7" s="6">
        <f t="shared" si="1"/>
        <v>0.40000000000000008</v>
      </c>
      <c r="CC7" s="6">
        <v>0.85</v>
      </c>
      <c r="CD7" s="6">
        <f t="shared" si="2"/>
        <v>0.85</v>
      </c>
      <c r="CE7" s="6">
        <f t="shared" si="3"/>
        <v>0.7537718023763802</v>
      </c>
      <c r="CF7" s="6">
        <f t="shared" si="4"/>
        <v>2.9999999999999995E-2</v>
      </c>
      <c r="CG7" s="6">
        <f t="shared" si="5"/>
        <v>112.5</v>
      </c>
      <c r="CH7" s="9">
        <v>3.7500000000000006E-2</v>
      </c>
      <c r="CI7" s="9">
        <v>7.0000049999999994E-2</v>
      </c>
      <c r="CJ7" s="8"/>
      <c r="CK7" s="8"/>
      <c r="CL7" s="6">
        <f>MEDIAN($CJ$2:$CJ$115)*CA7</f>
        <v>3.7797600000000001E-2</v>
      </c>
      <c r="CM7" s="6">
        <f>MEDIAN($CK$2:$CK$115)*CC7</f>
        <v>7.1637956225000007E-2</v>
      </c>
      <c r="CN7" s="9">
        <v>0.81457258620000017</v>
      </c>
      <c r="CO7" s="9">
        <v>1.6802170995750001</v>
      </c>
      <c r="CP7" s="6">
        <f t="shared" si="6"/>
        <v>0.81457258620000017</v>
      </c>
      <c r="CQ7" s="6">
        <f t="shared" si="7"/>
        <v>1.6802170995750001</v>
      </c>
      <c r="CR7" s="9">
        <v>7.6606478869179012E-2</v>
      </c>
      <c r="CS7" s="9">
        <v>9.3819228151196338E-2</v>
      </c>
      <c r="CT7" s="8"/>
      <c r="CU7" s="8"/>
      <c r="CV7" s="6">
        <f>MEDIAN($CT$2:$CT$115)*CN7</f>
        <v>7.6606478869179012E-2</v>
      </c>
      <c r="CW7" s="6">
        <f>MEDIAN($CU$2:$CU$115)*CO7</f>
        <v>9.3819228151196338E-2</v>
      </c>
      <c r="CX7" s="6">
        <f t="shared" si="8"/>
        <v>0.72401474841908453</v>
      </c>
      <c r="CY7" s="6">
        <f t="shared" si="9"/>
        <v>5.7709634224999994E-2</v>
      </c>
      <c r="CZ7" s="6">
        <f t="shared" si="10"/>
        <v>106.26978221956271</v>
      </c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6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6"/>
      <c r="EM7" s="8"/>
      <c r="EN7" s="8"/>
      <c r="EO7" s="8"/>
      <c r="EP7" s="8"/>
    </row>
    <row r="8" spans="1:146" x14ac:dyDescent="0.25">
      <c r="A8" s="6">
        <v>5</v>
      </c>
      <c r="B8" s="6" t="s">
        <v>187</v>
      </c>
      <c r="C8" s="6">
        <v>2015</v>
      </c>
      <c r="D8" s="6" t="s">
        <v>188</v>
      </c>
      <c r="E8" s="6" t="s">
        <v>189</v>
      </c>
      <c r="F8" s="6" t="s">
        <v>459</v>
      </c>
      <c r="G8" s="6" t="s">
        <v>146</v>
      </c>
      <c r="H8" s="6"/>
      <c r="I8" s="6" t="s">
        <v>190</v>
      </c>
      <c r="J8" s="6" t="s">
        <v>191</v>
      </c>
      <c r="K8" s="8"/>
      <c r="L8" s="6">
        <v>216</v>
      </c>
      <c r="M8" s="8"/>
      <c r="N8" s="6">
        <v>660</v>
      </c>
      <c r="O8" s="8"/>
      <c r="P8" s="6">
        <v>25.1</v>
      </c>
      <c r="Q8" s="8"/>
      <c r="R8" s="6">
        <v>0.33439999999999998</v>
      </c>
      <c r="S8" s="6" t="s">
        <v>161</v>
      </c>
      <c r="T8" s="6">
        <v>3.0257999999999998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6">
        <v>5</v>
      </c>
      <c r="AI8" s="6">
        <v>20</v>
      </c>
      <c r="AJ8" s="6">
        <v>15</v>
      </c>
      <c r="AK8" s="14" t="s">
        <v>216</v>
      </c>
      <c r="AL8" s="14" t="s">
        <v>216</v>
      </c>
      <c r="AM8" s="6" t="s">
        <v>192</v>
      </c>
      <c r="AN8" s="8"/>
      <c r="AO8" s="8"/>
      <c r="AP8" s="8"/>
      <c r="AQ8" s="8"/>
      <c r="AR8" s="8"/>
      <c r="AS8" s="6" t="s">
        <v>148</v>
      </c>
      <c r="AT8" s="6">
        <v>15</v>
      </c>
      <c r="AU8" s="6">
        <v>30</v>
      </c>
      <c r="AV8" s="6">
        <v>15</v>
      </c>
      <c r="AW8" s="6" t="s">
        <v>185</v>
      </c>
      <c r="AX8" s="6" t="str">
        <f t="shared" si="0"/>
        <v>20-30cm</v>
      </c>
      <c r="AY8" s="13">
        <v>1.3441336209999999</v>
      </c>
      <c r="AZ8" s="13">
        <v>1.3082145000000001</v>
      </c>
      <c r="BA8" s="6">
        <v>1.3441336209999999</v>
      </c>
      <c r="BB8" s="6">
        <v>1.3082145000000001</v>
      </c>
      <c r="BC8" s="30"/>
      <c r="BD8" s="8"/>
      <c r="BE8" s="8"/>
      <c r="BF8" s="8"/>
      <c r="BG8" s="8"/>
      <c r="BH8" s="8"/>
      <c r="BI8" s="8"/>
      <c r="BJ8" s="6">
        <v>8.1</v>
      </c>
      <c r="BK8" s="6">
        <v>7.9</v>
      </c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6"/>
      <c r="BY8" s="6">
        <v>1</v>
      </c>
      <c r="BZ8" s="6">
        <v>1</v>
      </c>
      <c r="CA8" s="6">
        <v>0.24</v>
      </c>
      <c r="CB8" s="6">
        <f t="shared" si="1"/>
        <v>0.24000000000000005</v>
      </c>
      <c r="CC8" s="6">
        <v>0.3</v>
      </c>
      <c r="CD8" s="6">
        <f t="shared" si="2"/>
        <v>0.3</v>
      </c>
      <c r="CE8" s="6">
        <f t="shared" si="3"/>
        <v>0.22314355131420976</v>
      </c>
      <c r="CF8" s="6">
        <f t="shared" si="4"/>
        <v>4.0000000000000001E-3</v>
      </c>
      <c r="CG8" s="6">
        <f t="shared" si="5"/>
        <v>25</v>
      </c>
      <c r="CH8" s="9">
        <v>2.2499999999999999E-2</v>
      </c>
      <c r="CI8" s="9">
        <v>2.4705899999999999E-2</v>
      </c>
      <c r="CJ8" s="8"/>
      <c r="CK8" s="8"/>
      <c r="CL8" s="6">
        <f>MEDIAN($CJ$2:$CJ$115)*CA8</f>
        <v>2.2678559999999997E-2</v>
      </c>
      <c r="CM8" s="6">
        <f>MEDIAN($CK$2:$CK$115)*CC8</f>
        <v>2.5283984550000003E-2</v>
      </c>
      <c r="CN8" s="9">
        <v>0.48388810356</v>
      </c>
      <c r="CO8" s="9">
        <v>0.58869652500000003</v>
      </c>
      <c r="CP8" s="6">
        <f t="shared" si="6"/>
        <v>0.48388810356</v>
      </c>
      <c r="CQ8" s="6">
        <f t="shared" si="7"/>
        <v>0.58869652500000003</v>
      </c>
      <c r="CR8" s="9">
        <v>4.5507256699300197E-2</v>
      </c>
      <c r="CS8" s="9">
        <v>3.2871379302568574E-2</v>
      </c>
      <c r="CT8" s="8"/>
      <c r="CU8" s="8"/>
      <c r="CV8" s="6">
        <f>MEDIAN($CT$2:$CT$115)*CN8</f>
        <v>4.5507256699300197E-2</v>
      </c>
      <c r="CW8" s="6">
        <f>MEDIAN($CU$2:$CU$115)*CO8</f>
        <v>3.2871379302568574E-2</v>
      </c>
      <c r="CX8" s="6">
        <f t="shared" si="8"/>
        <v>0.19605712418389587</v>
      </c>
      <c r="CY8" s="6">
        <f t="shared" si="9"/>
        <v>6.9872280960000012E-3</v>
      </c>
      <c r="CZ8" s="6">
        <f t="shared" si="10"/>
        <v>21.659640042587714</v>
      </c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6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6"/>
      <c r="EM8" s="8"/>
      <c r="EN8" s="8"/>
      <c r="EO8" s="8"/>
      <c r="EP8" s="8"/>
    </row>
    <row r="9" spans="1:146" x14ac:dyDescent="0.25">
      <c r="A9" s="6">
        <v>5</v>
      </c>
      <c r="B9" s="6" t="s">
        <v>187</v>
      </c>
      <c r="C9" s="6">
        <v>2015</v>
      </c>
      <c r="D9" s="6" t="s">
        <v>188</v>
      </c>
      <c r="E9" s="6" t="s">
        <v>189</v>
      </c>
      <c r="F9" s="6" t="s">
        <v>459</v>
      </c>
      <c r="G9" s="6" t="s">
        <v>146</v>
      </c>
      <c r="H9" s="6"/>
      <c r="I9" s="6" t="s">
        <v>190</v>
      </c>
      <c r="J9" s="6" t="s">
        <v>191</v>
      </c>
      <c r="K9" s="8"/>
      <c r="L9" s="6">
        <v>216</v>
      </c>
      <c r="M9" s="8"/>
      <c r="N9" s="6">
        <v>660</v>
      </c>
      <c r="O9" s="8"/>
      <c r="P9" s="6">
        <v>25.1</v>
      </c>
      <c r="Q9" s="8"/>
      <c r="R9" s="6">
        <v>0.33439999999999998</v>
      </c>
      <c r="S9" s="6" t="s">
        <v>161</v>
      </c>
      <c r="T9" s="6">
        <v>3.0257999999999998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6">
        <v>5</v>
      </c>
      <c r="AI9" s="6">
        <v>20</v>
      </c>
      <c r="AJ9" s="6">
        <v>15</v>
      </c>
      <c r="AK9" s="14" t="s">
        <v>216</v>
      </c>
      <c r="AL9" s="14" t="s">
        <v>216</v>
      </c>
      <c r="AM9" s="6" t="s">
        <v>192</v>
      </c>
      <c r="AN9" s="8"/>
      <c r="AO9" s="8"/>
      <c r="AP9" s="8"/>
      <c r="AQ9" s="8"/>
      <c r="AR9" s="8"/>
      <c r="AS9" s="6" t="s">
        <v>148</v>
      </c>
      <c r="AT9" s="6">
        <v>30</v>
      </c>
      <c r="AU9" s="6">
        <v>60</v>
      </c>
      <c r="AV9" s="6">
        <v>30</v>
      </c>
      <c r="AW9" s="6" t="s">
        <v>152</v>
      </c>
      <c r="AX9" s="6" t="str">
        <f t="shared" si="0"/>
        <v>30+cm</v>
      </c>
      <c r="AY9" s="15">
        <v>1.341684195</v>
      </c>
      <c r="AZ9" s="15">
        <v>1.3189098886666666</v>
      </c>
      <c r="BA9" s="10">
        <v>1.341684195</v>
      </c>
      <c r="BB9" s="10">
        <v>1.3189098886666666</v>
      </c>
      <c r="BC9" s="31"/>
      <c r="BD9" s="8"/>
      <c r="BE9" s="8"/>
      <c r="BF9" s="8"/>
      <c r="BG9" s="8"/>
      <c r="BH9" s="8"/>
      <c r="BI9" s="8"/>
      <c r="BJ9" s="6">
        <v>7.8</v>
      </c>
      <c r="BK9" s="6">
        <v>7.9</v>
      </c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6"/>
      <c r="BY9" s="6">
        <v>1</v>
      </c>
      <c r="BZ9" s="6">
        <v>1</v>
      </c>
      <c r="CA9" s="10">
        <v>0.15333333333333335</v>
      </c>
      <c r="CB9" s="6">
        <f t="shared" si="1"/>
        <v>0.15333333333333338</v>
      </c>
      <c r="CC9" s="10">
        <v>0.16333333333333333</v>
      </c>
      <c r="CD9" s="6">
        <f t="shared" si="2"/>
        <v>0.16333333333333333</v>
      </c>
      <c r="CE9" s="6">
        <f t="shared" si="3"/>
        <v>6.3178901621531461E-2</v>
      </c>
      <c r="CF9" s="6">
        <f t="shared" si="4"/>
        <v>6.6666666666666545E-4</v>
      </c>
      <c r="CG9" s="6">
        <f t="shared" si="5"/>
        <v>6.5217391304347672</v>
      </c>
      <c r="CH9" s="9">
        <v>1.4375000000000002E-2</v>
      </c>
      <c r="CI9" s="9">
        <v>1.3450989999999999E-2</v>
      </c>
      <c r="CJ9" s="8"/>
      <c r="CK9" s="8"/>
      <c r="CL9" s="6">
        <f>MEDIAN($CJ$2:$CJ$115)*CA9</f>
        <v>1.4489080000000001E-2</v>
      </c>
      <c r="CM9" s="6">
        <f>MEDIAN($CK$2:$CK$115)*CC9</f>
        <v>1.3765724921666668E-2</v>
      </c>
      <c r="CN9" s="9">
        <v>0.6171747297000002</v>
      </c>
      <c r="CO9" s="9">
        <v>0.64626584544666665</v>
      </c>
      <c r="CP9" s="6">
        <f t="shared" si="6"/>
        <v>0.6171747297000002</v>
      </c>
      <c r="CQ9" s="6">
        <f t="shared" si="7"/>
        <v>0.64626584544666665</v>
      </c>
      <c r="CR9" s="9">
        <v>5.8042197454636513E-2</v>
      </c>
      <c r="CS9" s="9">
        <v>3.608590985987651E-2</v>
      </c>
      <c r="CT9" s="8"/>
      <c r="CU9" s="8"/>
      <c r="CV9" s="6">
        <f>MEDIAN($CT$2:$CT$115)*CN9</f>
        <v>5.8042197454636513E-2</v>
      </c>
      <c r="CW9" s="6">
        <f>MEDIAN($CU$2:$CU$115)*CO9</f>
        <v>3.608590985987651E-2</v>
      </c>
      <c r="CX9" s="6">
        <f t="shared" si="8"/>
        <v>4.6058768391970109E-2</v>
      </c>
      <c r="CY9" s="6">
        <f t="shared" si="9"/>
        <v>1.93940771644443E-3</v>
      </c>
      <c r="CZ9" s="6">
        <f t="shared" si="10"/>
        <v>4.7135947644530551</v>
      </c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6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6"/>
      <c r="EM9" s="8"/>
      <c r="EN9" s="8"/>
      <c r="EO9" s="8"/>
      <c r="EP9" s="8"/>
    </row>
    <row r="10" spans="1:146" x14ac:dyDescent="0.25">
      <c r="A10" s="11">
        <v>6</v>
      </c>
      <c r="B10" s="11" t="s">
        <v>193</v>
      </c>
      <c r="C10" s="11">
        <v>2014</v>
      </c>
      <c r="D10" s="11" t="s">
        <v>194</v>
      </c>
      <c r="E10" s="11" t="s">
        <v>195</v>
      </c>
      <c r="F10" s="11" t="s">
        <v>460</v>
      </c>
      <c r="G10" s="6" t="s">
        <v>146</v>
      </c>
      <c r="H10" s="6"/>
      <c r="I10" s="11" t="s">
        <v>196</v>
      </c>
      <c r="J10" s="11" t="s">
        <v>197</v>
      </c>
      <c r="K10" s="11">
        <v>170</v>
      </c>
      <c r="L10" s="11">
        <v>148</v>
      </c>
      <c r="M10" s="11">
        <v>506</v>
      </c>
      <c r="N10" s="11">
        <v>440</v>
      </c>
      <c r="O10" s="11">
        <v>15</v>
      </c>
      <c r="P10" s="11">
        <v>14.2</v>
      </c>
      <c r="Q10" s="11" t="s">
        <v>198</v>
      </c>
      <c r="R10" s="11">
        <v>0.32550000000000001</v>
      </c>
      <c r="S10" s="11" t="s">
        <v>161</v>
      </c>
      <c r="T10" s="11">
        <v>3.0636000000000001</v>
      </c>
      <c r="U10" s="11" t="s">
        <v>141</v>
      </c>
      <c r="V10" s="11" t="s">
        <v>177</v>
      </c>
      <c r="W10" s="11" t="s">
        <v>143</v>
      </c>
      <c r="X10" s="11">
        <v>2</v>
      </c>
      <c r="Y10" s="11" t="s">
        <v>144</v>
      </c>
      <c r="Z10" s="11" t="s">
        <v>145</v>
      </c>
      <c r="AA10" s="11" t="s">
        <v>146</v>
      </c>
      <c r="AB10" s="11" t="s">
        <v>146</v>
      </c>
      <c r="AC10" s="11" t="s">
        <v>146</v>
      </c>
      <c r="AD10" s="11" t="s">
        <v>143</v>
      </c>
      <c r="AE10" s="11"/>
      <c r="AF10" s="11" t="s">
        <v>146</v>
      </c>
      <c r="AG10" s="11" t="s">
        <v>146</v>
      </c>
      <c r="AH10" s="11">
        <v>25</v>
      </c>
      <c r="AI10" s="11">
        <v>72</v>
      </c>
      <c r="AJ10" s="11">
        <v>47</v>
      </c>
      <c r="AK10" s="11" t="s">
        <v>164</v>
      </c>
      <c r="AL10" s="11" t="s">
        <v>165</v>
      </c>
      <c r="AM10" s="11" t="s">
        <v>147</v>
      </c>
      <c r="AN10" s="11"/>
      <c r="AO10" s="11"/>
      <c r="AP10" s="11"/>
      <c r="AQ10" s="11"/>
      <c r="AR10" s="11"/>
      <c r="AS10" s="11" t="s">
        <v>148</v>
      </c>
      <c r="AT10" s="11">
        <v>0</v>
      </c>
      <c r="AU10" s="11">
        <v>15</v>
      </c>
      <c r="AV10" s="11">
        <v>15</v>
      </c>
      <c r="AW10" s="11" t="s">
        <v>149</v>
      </c>
      <c r="AX10" s="6" t="str">
        <f t="shared" si="0"/>
        <v>0-10cm</v>
      </c>
      <c r="AY10" s="12">
        <v>1.3536106320000001</v>
      </c>
      <c r="AZ10" s="12">
        <v>1.3633441669999999</v>
      </c>
      <c r="BA10" s="11">
        <v>1.3536106320000001</v>
      </c>
      <c r="BB10" s="11">
        <v>1.3633441669999999</v>
      </c>
      <c r="BC10" s="29" t="s">
        <v>475</v>
      </c>
      <c r="BD10" s="11" t="s">
        <v>199</v>
      </c>
      <c r="BE10" s="11">
        <v>30</v>
      </c>
      <c r="BF10" s="11">
        <v>34</v>
      </c>
      <c r="BG10" s="11" t="s">
        <v>199</v>
      </c>
      <c r="BH10" s="11">
        <v>30</v>
      </c>
      <c r="BI10" s="11">
        <v>34</v>
      </c>
      <c r="BJ10" s="11">
        <v>7.9</v>
      </c>
      <c r="BK10" s="11">
        <v>7.9</v>
      </c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6"/>
      <c r="BY10" s="11">
        <v>12</v>
      </c>
      <c r="BZ10" s="11">
        <v>12</v>
      </c>
      <c r="CA10" s="11">
        <v>11.9</v>
      </c>
      <c r="CB10" s="6">
        <f t="shared" si="1"/>
        <v>11.9</v>
      </c>
      <c r="CC10" s="11">
        <v>7.3</v>
      </c>
      <c r="CD10" s="6">
        <f t="shared" si="2"/>
        <v>7.3000000000000007</v>
      </c>
      <c r="CE10" s="6">
        <f t="shared" si="3"/>
        <v>-0.48866405196313839</v>
      </c>
      <c r="CF10" s="6">
        <f t="shared" si="4"/>
        <v>-9.7872340425531931E-2</v>
      </c>
      <c r="CG10" s="6">
        <f t="shared" si="5"/>
        <v>-38.655462184873954</v>
      </c>
      <c r="CH10" s="11">
        <v>0.8</v>
      </c>
      <c r="CI10" s="11">
        <v>0.6</v>
      </c>
      <c r="CJ10" s="11">
        <v>6.7226890999999997E-2</v>
      </c>
      <c r="CK10" s="11">
        <v>8.2191781000000005E-2</v>
      </c>
      <c r="CL10" s="6">
        <f>MEDIAN($CJ$2:$CJ$115)*CA10</f>
        <v>1.1244786</v>
      </c>
      <c r="CM10" s="6">
        <f>MEDIAN($CK$2:$CK$115)*CC10</f>
        <v>0.61524362404999999</v>
      </c>
      <c r="CN10" s="12">
        <v>24.161949781200004</v>
      </c>
      <c r="CO10" s="12">
        <v>14.92861862865</v>
      </c>
      <c r="CP10" s="6">
        <f t="shared" si="6"/>
        <v>24.161949781200004</v>
      </c>
      <c r="CQ10" s="6">
        <f t="shared" si="7"/>
        <v>14.92861862865</v>
      </c>
      <c r="CR10" s="12">
        <v>2.272310567172954</v>
      </c>
      <c r="CS10" s="12">
        <v>0.83357768318021797</v>
      </c>
      <c r="CT10" s="11"/>
      <c r="CU10" s="11"/>
      <c r="CV10" s="6">
        <f>MEDIAN($CT$2:$CT$115)*CN10</f>
        <v>2.272310567172954</v>
      </c>
      <c r="CW10" s="6">
        <f>MEDIAN($CU$2:$CU$115)*CO10</f>
        <v>0.83357768318021797</v>
      </c>
      <c r="CX10" s="6">
        <f t="shared" si="8"/>
        <v>-0.48149898860224644</v>
      </c>
      <c r="CY10" s="6">
        <f t="shared" si="9"/>
        <v>-0.19645385430957457</v>
      </c>
      <c r="CZ10" s="6">
        <f t="shared" si="10"/>
        <v>-38.214346259978981</v>
      </c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6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6"/>
      <c r="EM10" s="11"/>
      <c r="EN10" s="11"/>
      <c r="EO10" s="11"/>
      <c r="EP10" s="11"/>
    </row>
    <row r="11" spans="1:146" x14ac:dyDescent="0.25">
      <c r="A11" s="6" t="s">
        <v>200</v>
      </c>
      <c r="B11" s="6" t="s">
        <v>201</v>
      </c>
      <c r="C11" s="6">
        <v>2004</v>
      </c>
      <c r="D11" s="6" t="s">
        <v>202</v>
      </c>
      <c r="E11" s="6" t="s">
        <v>203</v>
      </c>
      <c r="F11" s="6" t="s">
        <v>461</v>
      </c>
      <c r="G11" s="6" t="s">
        <v>146</v>
      </c>
      <c r="H11" s="6"/>
      <c r="I11" s="6" t="s">
        <v>204</v>
      </c>
      <c r="J11" s="6" t="s">
        <v>205</v>
      </c>
      <c r="K11" s="8"/>
      <c r="L11" s="6">
        <v>382</v>
      </c>
      <c r="M11" s="8"/>
      <c r="N11" s="6">
        <v>515</v>
      </c>
      <c r="O11" s="8"/>
      <c r="P11" s="6">
        <v>25.7</v>
      </c>
      <c r="Q11" s="8"/>
      <c r="R11" s="6">
        <v>0.26550000000000001</v>
      </c>
      <c r="S11" s="6" t="s">
        <v>161</v>
      </c>
      <c r="T11" s="6">
        <v>3.7204000000000002</v>
      </c>
      <c r="U11" s="6" t="s">
        <v>176</v>
      </c>
      <c r="V11" s="6" t="s">
        <v>177</v>
      </c>
      <c r="W11" s="6" t="s">
        <v>146</v>
      </c>
      <c r="X11" s="8"/>
      <c r="Y11" s="8"/>
      <c r="Z11" s="6" t="s">
        <v>178</v>
      </c>
      <c r="AA11" s="8"/>
      <c r="AB11" s="6" t="s">
        <v>146</v>
      </c>
      <c r="AC11" s="6" t="s">
        <v>146</v>
      </c>
      <c r="AD11" s="6" t="s">
        <v>143</v>
      </c>
      <c r="AE11" s="8"/>
      <c r="AF11" s="8"/>
      <c r="AG11" s="6" t="s">
        <v>143</v>
      </c>
      <c r="AH11" s="6">
        <v>6</v>
      </c>
      <c r="AI11" s="6">
        <v>9</v>
      </c>
      <c r="AJ11" s="6">
        <v>3</v>
      </c>
      <c r="AK11" s="6" t="s">
        <v>206</v>
      </c>
      <c r="AL11" s="6" t="s">
        <v>165</v>
      </c>
      <c r="AM11" s="6" t="s">
        <v>147</v>
      </c>
      <c r="AN11" s="8"/>
      <c r="AO11" s="8"/>
      <c r="AP11" s="8"/>
      <c r="AQ11" s="8"/>
      <c r="AR11" s="8"/>
      <c r="AS11" s="6" t="s">
        <v>166</v>
      </c>
      <c r="AT11" s="6">
        <v>0</v>
      </c>
      <c r="AU11" s="6">
        <v>10</v>
      </c>
      <c r="AV11" s="6">
        <v>10</v>
      </c>
      <c r="AW11" s="6" t="s">
        <v>149</v>
      </c>
      <c r="AX11" s="6" t="str">
        <f t="shared" si="0"/>
        <v>0-10cm</v>
      </c>
      <c r="AY11" s="13">
        <v>1.464880172</v>
      </c>
      <c r="AZ11" s="13">
        <v>1.4701188329999999</v>
      </c>
      <c r="BA11" s="6">
        <v>1.464880172</v>
      </c>
      <c r="BB11" s="6">
        <v>1.4701188329999999</v>
      </c>
      <c r="BC11" s="28" t="s">
        <v>476</v>
      </c>
      <c r="BD11" s="6" t="s">
        <v>207</v>
      </c>
      <c r="BE11" s="6">
        <v>80</v>
      </c>
      <c r="BF11" s="6">
        <v>10</v>
      </c>
      <c r="BG11" s="6" t="s">
        <v>207</v>
      </c>
      <c r="BH11" s="6">
        <v>80</v>
      </c>
      <c r="BI11" s="6">
        <v>10</v>
      </c>
      <c r="BJ11" s="6">
        <v>6.5</v>
      </c>
      <c r="BK11" s="6">
        <v>6.5</v>
      </c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6"/>
      <c r="BY11" s="6">
        <v>5</v>
      </c>
      <c r="BZ11" s="6">
        <v>5</v>
      </c>
      <c r="CA11" s="6">
        <v>7.1</v>
      </c>
      <c r="CB11" s="6">
        <f t="shared" si="1"/>
        <v>7.1</v>
      </c>
      <c r="CC11" s="6">
        <v>8.8000000000000007</v>
      </c>
      <c r="CD11" s="6">
        <f t="shared" si="2"/>
        <v>8.7999999999999989</v>
      </c>
      <c r="CE11" s="6">
        <f t="shared" si="3"/>
        <v>0.21465693743689115</v>
      </c>
      <c r="CF11" s="6">
        <f t="shared" si="4"/>
        <v>0.56666666666666698</v>
      </c>
      <c r="CG11" s="6">
        <f t="shared" si="5"/>
        <v>23.943661971830998</v>
      </c>
      <c r="CH11" s="9">
        <v>0.66562499999999991</v>
      </c>
      <c r="CI11" s="9">
        <v>0.72470639999999997</v>
      </c>
      <c r="CJ11" s="8"/>
      <c r="CK11" s="8"/>
      <c r="CL11" s="6">
        <f>MEDIAN($CJ$2:$CJ$115)*CA11</f>
        <v>0.67090739999999993</v>
      </c>
      <c r="CM11" s="6">
        <f>MEDIAN($CK$2:$CK$115)*CC11</f>
        <v>0.74166354680000013</v>
      </c>
      <c r="CN11" s="9">
        <v>10.4006492212</v>
      </c>
      <c r="CO11" s="9">
        <v>12.937045730399999</v>
      </c>
      <c r="CP11" s="6">
        <f t="shared" si="6"/>
        <v>10.4006492212</v>
      </c>
      <c r="CQ11" s="6">
        <f t="shared" si="7"/>
        <v>12.937045730399999</v>
      </c>
      <c r="CR11" s="9">
        <v>0.97812905600775391</v>
      </c>
      <c r="CS11" s="9">
        <v>0.72237310600509097</v>
      </c>
      <c r="CT11" s="8"/>
      <c r="CU11" s="8"/>
      <c r="CV11" s="6">
        <f>MEDIAN($CT$2:$CT$115)*CN11</f>
        <v>0.97812905600775391</v>
      </c>
      <c r="CW11" s="6">
        <f>MEDIAN($CU$2:$CU$115)*CO11</f>
        <v>0.72237310600509097</v>
      </c>
      <c r="CX11" s="6">
        <f t="shared" si="8"/>
        <v>0.21822672846869304</v>
      </c>
      <c r="CY11" s="6">
        <f t="shared" si="9"/>
        <v>0.84546550306666646</v>
      </c>
      <c r="CZ11" s="6">
        <f t="shared" si="10"/>
        <v>24.386905617679865</v>
      </c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6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6"/>
      <c r="EM11" s="8"/>
      <c r="EN11" s="8"/>
      <c r="EO11" s="8"/>
      <c r="EP11" s="8"/>
    </row>
    <row r="12" spans="1:146" x14ac:dyDescent="0.25">
      <c r="A12" s="11" t="s">
        <v>208</v>
      </c>
      <c r="B12" s="11" t="s">
        <v>201</v>
      </c>
      <c r="C12" s="11">
        <v>2004</v>
      </c>
      <c r="D12" s="11" t="s">
        <v>202</v>
      </c>
      <c r="E12" s="11" t="s">
        <v>203</v>
      </c>
      <c r="F12" s="11" t="s">
        <v>461</v>
      </c>
      <c r="G12" s="6" t="s">
        <v>146</v>
      </c>
      <c r="H12" s="6"/>
      <c r="I12" s="11" t="s">
        <v>204</v>
      </c>
      <c r="J12" s="11" t="s">
        <v>205</v>
      </c>
      <c r="K12" s="11"/>
      <c r="L12" s="11">
        <v>382</v>
      </c>
      <c r="M12" s="11"/>
      <c r="N12" s="11">
        <v>515</v>
      </c>
      <c r="O12" s="11"/>
      <c r="P12" s="11">
        <v>25.7</v>
      </c>
      <c r="Q12" s="11"/>
      <c r="R12" s="11">
        <v>0.26550000000000001</v>
      </c>
      <c r="S12" s="11" t="s">
        <v>161</v>
      </c>
      <c r="T12" s="11">
        <v>3.7204000000000002</v>
      </c>
      <c r="U12" s="11" t="s">
        <v>176</v>
      </c>
      <c r="V12" s="11" t="s">
        <v>177</v>
      </c>
      <c r="W12" s="11" t="s">
        <v>146</v>
      </c>
      <c r="X12" s="11"/>
      <c r="Y12" s="11"/>
      <c r="Z12" s="11" t="s">
        <v>178</v>
      </c>
      <c r="AA12" s="11"/>
      <c r="AB12" s="11" t="s">
        <v>146</v>
      </c>
      <c r="AC12" s="11" t="s">
        <v>146</v>
      </c>
      <c r="AD12" s="11" t="s">
        <v>143</v>
      </c>
      <c r="AE12" s="11"/>
      <c r="AF12" s="11"/>
      <c r="AG12" s="11" t="s">
        <v>143</v>
      </c>
      <c r="AH12" s="11">
        <v>6</v>
      </c>
      <c r="AI12" s="11">
        <v>9</v>
      </c>
      <c r="AJ12" s="11">
        <v>3</v>
      </c>
      <c r="AK12" s="11" t="s">
        <v>206</v>
      </c>
      <c r="AL12" s="11" t="s">
        <v>165</v>
      </c>
      <c r="AM12" s="11" t="s">
        <v>147</v>
      </c>
      <c r="AN12" s="11"/>
      <c r="AO12" s="11"/>
      <c r="AP12" s="11"/>
      <c r="AQ12" s="11"/>
      <c r="AR12" s="11"/>
      <c r="AS12" s="11" t="s">
        <v>166</v>
      </c>
      <c r="AT12" s="11">
        <v>10</v>
      </c>
      <c r="AU12" s="11">
        <v>20</v>
      </c>
      <c r="AV12" s="11">
        <v>10</v>
      </c>
      <c r="AW12" s="11" t="s">
        <v>151</v>
      </c>
      <c r="AX12" s="6" t="str">
        <f t="shared" si="0"/>
        <v>10-20cm</v>
      </c>
      <c r="AY12" s="12">
        <v>1.473893103</v>
      </c>
      <c r="AZ12" s="12">
        <v>1.4813578329999999</v>
      </c>
      <c r="BA12" s="11">
        <v>1.473893103</v>
      </c>
      <c r="BB12" s="11">
        <v>1.4813578329999999</v>
      </c>
      <c r="BC12" s="28" t="s">
        <v>476</v>
      </c>
      <c r="BD12" s="11" t="s">
        <v>207</v>
      </c>
      <c r="BE12" s="11">
        <v>80</v>
      </c>
      <c r="BF12" s="11">
        <v>10</v>
      </c>
      <c r="BG12" s="11" t="s">
        <v>207</v>
      </c>
      <c r="BH12" s="11">
        <v>80</v>
      </c>
      <c r="BI12" s="11">
        <v>10</v>
      </c>
      <c r="BJ12" s="11">
        <v>6.5</v>
      </c>
      <c r="BK12" s="11">
        <v>6.5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6"/>
      <c r="BY12" s="11">
        <v>5</v>
      </c>
      <c r="BZ12" s="11">
        <v>5</v>
      </c>
      <c r="CA12" s="11">
        <v>6.8</v>
      </c>
      <c r="CB12" s="6">
        <f t="shared" si="1"/>
        <v>6.8</v>
      </c>
      <c r="CC12" s="11">
        <v>7.1</v>
      </c>
      <c r="CD12" s="6">
        <f t="shared" si="2"/>
        <v>7.1000000000000005</v>
      </c>
      <c r="CE12" s="6">
        <f t="shared" si="3"/>
        <v>4.3172171865208782E-2</v>
      </c>
      <c r="CF12" s="6">
        <f t="shared" si="4"/>
        <v>9.9999999999999936E-2</v>
      </c>
      <c r="CG12" s="6">
        <f t="shared" si="5"/>
        <v>4.4117647058823595</v>
      </c>
      <c r="CH12" s="12">
        <v>0.63749999999999996</v>
      </c>
      <c r="CI12" s="12">
        <v>0.5847062999999999</v>
      </c>
      <c r="CJ12" s="11"/>
      <c r="CK12" s="11"/>
      <c r="CL12" s="6">
        <f>MEDIAN($CJ$2:$CJ$115)*CA12</f>
        <v>0.6425592</v>
      </c>
      <c r="CM12" s="6">
        <f>MEDIAN($CK$2:$CK$115)*CC12</f>
        <v>0.59838763434999998</v>
      </c>
      <c r="CN12" s="12">
        <v>10.022473100399999</v>
      </c>
      <c r="CO12" s="12">
        <v>10.517640614299999</v>
      </c>
      <c r="CP12" s="6">
        <f t="shared" si="6"/>
        <v>10.022473100399999</v>
      </c>
      <c r="CQ12" s="6">
        <f t="shared" si="7"/>
        <v>10.517640614299999</v>
      </c>
      <c r="CR12" s="12">
        <v>0.94256348272711787</v>
      </c>
      <c r="CS12" s="12">
        <v>0.58727942041233494</v>
      </c>
      <c r="CT12" s="11"/>
      <c r="CU12" s="11"/>
      <c r="CV12" s="6">
        <f>MEDIAN($CT$2:$CT$115)*CN12</f>
        <v>0.94256348272711787</v>
      </c>
      <c r="CW12" s="6">
        <f>MEDIAN($CU$2:$CU$115)*CO12</f>
        <v>0.58727942041233494</v>
      </c>
      <c r="CX12" s="6">
        <f t="shared" si="8"/>
        <v>4.8224024338923949E-2</v>
      </c>
      <c r="CY12" s="6">
        <f t="shared" si="9"/>
        <v>0.16505583796666676</v>
      </c>
      <c r="CZ12" s="6">
        <f t="shared" si="10"/>
        <v>4.9405721416227788</v>
      </c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6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6"/>
      <c r="EM12" s="11"/>
      <c r="EN12" s="11"/>
      <c r="EO12" s="11"/>
      <c r="EP12" s="11"/>
    </row>
    <row r="13" spans="1:146" x14ac:dyDescent="0.25">
      <c r="A13" s="6" t="s">
        <v>209</v>
      </c>
      <c r="B13" s="6" t="s">
        <v>210</v>
      </c>
      <c r="C13" s="6">
        <v>2005</v>
      </c>
      <c r="D13" s="6" t="s">
        <v>211</v>
      </c>
      <c r="E13" s="6" t="s">
        <v>212</v>
      </c>
      <c r="F13" s="6" t="s">
        <v>457</v>
      </c>
      <c r="G13" s="6" t="s">
        <v>146</v>
      </c>
      <c r="H13" s="6"/>
      <c r="I13" s="6" t="s">
        <v>213</v>
      </c>
      <c r="J13" s="6" t="s">
        <v>214</v>
      </c>
      <c r="K13" s="8"/>
      <c r="L13" s="6">
        <v>1753</v>
      </c>
      <c r="M13" s="6">
        <v>380</v>
      </c>
      <c r="N13" s="6">
        <v>647</v>
      </c>
      <c r="O13" s="8"/>
      <c r="P13" s="6">
        <v>18.7</v>
      </c>
      <c r="Q13" s="8"/>
      <c r="R13" s="6">
        <v>0.33800000000000002</v>
      </c>
      <c r="S13" s="6" t="s">
        <v>161</v>
      </c>
      <c r="T13" s="6">
        <v>2.9706000000000001</v>
      </c>
      <c r="U13" s="6" t="s">
        <v>142</v>
      </c>
      <c r="V13" s="6" t="s">
        <v>142</v>
      </c>
      <c r="W13" s="6" t="s">
        <v>143</v>
      </c>
      <c r="X13" s="6">
        <v>0</v>
      </c>
      <c r="Y13" s="6" t="s">
        <v>162</v>
      </c>
      <c r="Z13" s="6" t="s">
        <v>163</v>
      </c>
      <c r="AA13" s="6" t="s">
        <v>146</v>
      </c>
      <c r="AB13" s="6" t="s">
        <v>146</v>
      </c>
      <c r="AC13" s="6" t="s">
        <v>146</v>
      </c>
      <c r="AD13" s="6" t="s">
        <v>143</v>
      </c>
      <c r="AE13" s="6" t="s">
        <v>143</v>
      </c>
      <c r="AF13" s="6" t="s">
        <v>146</v>
      </c>
      <c r="AG13" s="6" t="s">
        <v>146</v>
      </c>
      <c r="AH13" s="6">
        <v>1</v>
      </c>
      <c r="AI13" s="6">
        <v>6</v>
      </c>
      <c r="AJ13" s="6">
        <v>5</v>
      </c>
      <c r="AK13" s="6" t="s">
        <v>215</v>
      </c>
      <c r="AL13" s="6" t="s">
        <v>216</v>
      </c>
      <c r="AM13" s="6" t="s">
        <v>147</v>
      </c>
      <c r="AN13" s="8"/>
      <c r="AO13" s="8"/>
      <c r="AP13" s="8"/>
      <c r="AQ13" s="8"/>
      <c r="AR13" s="8"/>
      <c r="AS13" s="6" t="s">
        <v>166</v>
      </c>
      <c r="AT13" s="6">
        <v>0</v>
      </c>
      <c r="AU13" s="6">
        <v>15</v>
      </c>
      <c r="AV13" s="6">
        <v>15</v>
      </c>
      <c r="AW13" s="6" t="s">
        <v>149</v>
      </c>
      <c r="AX13" s="6" t="str">
        <f t="shared" si="0"/>
        <v>0-10cm</v>
      </c>
      <c r="AY13" s="6">
        <v>0.95</v>
      </c>
      <c r="AZ13" s="6">
        <v>1.1100000000000001</v>
      </c>
      <c r="BA13" s="6">
        <v>1.008300862</v>
      </c>
      <c r="BB13" s="6">
        <v>1.1019319999999999</v>
      </c>
      <c r="BC13" s="28" t="s">
        <v>475</v>
      </c>
      <c r="BD13" s="6" t="s">
        <v>217</v>
      </c>
      <c r="BE13" s="8"/>
      <c r="BF13" s="8"/>
      <c r="BG13" s="6" t="s">
        <v>217</v>
      </c>
      <c r="BH13" s="8"/>
      <c r="BI13" s="8"/>
      <c r="BJ13" s="8"/>
      <c r="BK13" s="8"/>
      <c r="BL13" s="6">
        <v>4</v>
      </c>
      <c r="BM13" s="6">
        <v>4</v>
      </c>
      <c r="BN13" s="6">
        <v>16.7</v>
      </c>
      <c r="BO13" s="6">
        <v>17.3</v>
      </c>
      <c r="BP13" s="8"/>
      <c r="BQ13" s="8"/>
      <c r="BR13" s="8"/>
      <c r="BS13" s="8"/>
      <c r="BT13" s="8"/>
      <c r="BU13" s="8"/>
      <c r="BV13" s="6">
        <v>25.25793659</v>
      </c>
      <c r="BW13" s="6">
        <v>28.5951354</v>
      </c>
      <c r="BX13" s="6">
        <f t="shared" ref="BX13:BX16" si="11">LN(BO13/BN13)</f>
        <v>3.5297782081023896E-2</v>
      </c>
      <c r="BY13" s="6">
        <v>4</v>
      </c>
      <c r="BZ13" s="6">
        <v>4</v>
      </c>
      <c r="CA13" s="6">
        <v>16.7</v>
      </c>
      <c r="CB13" s="6">
        <f t="shared" si="1"/>
        <v>16.7</v>
      </c>
      <c r="CC13" s="6">
        <v>17.3</v>
      </c>
      <c r="CD13" s="6">
        <f t="shared" si="2"/>
        <v>17.3</v>
      </c>
      <c r="CE13" s="6">
        <f t="shared" si="3"/>
        <v>3.5297782081023896E-2</v>
      </c>
      <c r="CF13" s="6">
        <f t="shared" si="4"/>
        <v>0.12000000000000029</v>
      </c>
      <c r="CG13" s="6">
        <f t="shared" si="5"/>
        <v>3.5928143712574911</v>
      </c>
      <c r="CH13" s="9">
        <v>1.5656249999999998</v>
      </c>
      <c r="CI13" s="9">
        <v>1.4247068999999999</v>
      </c>
      <c r="CJ13" s="8"/>
      <c r="CK13" s="8"/>
      <c r="CL13" s="6">
        <f>MEDIAN($CJ$2:$CJ$115)*CA13</f>
        <v>1.5780497999999998</v>
      </c>
      <c r="CM13" s="6">
        <f>MEDIAN($CK$2:$CK$115)*CC13</f>
        <v>1.4580431090500001</v>
      </c>
      <c r="CN13" s="9">
        <v>23.797499999999999</v>
      </c>
      <c r="CO13" s="9">
        <v>28.804500000000008</v>
      </c>
      <c r="CP13" s="6">
        <f t="shared" si="6"/>
        <v>23.797499999999999</v>
      </c>
      <c r="CQ13" s="6">
        <f t="shared" si="7"/>
        <v>28.804500000000008</v>
      </c>
      <c r="CR13" s="9">
        <v>2.2380358874999997</v>
      </c>
      <c r="CS13" s="9">
        <v>1.6083730834335004</v>
      </c>
      <c r="CT13" s="8"/>
      <c r="CU13" s="8"/>
      <c r="CV13" s="6">
        <f>MEDIAN($CT$2:$CT$115)*CN13</f>
        <v>2.2380358874999997</v>
      </c>
      <c r="CW13" s="6">
        <f>MEDIAN($CU$2:$CU$115)*CO13</f>
        <v>1.6083730834335004</v>
      </c>
      <c r="CX13" s="6">
        <f t="shared" si="8"/>
        <v>0.1909510917928175</v>
      </c>
      <c r="CY13" s="6">
        <f t="shared" si="9"/>
        <v>1.0014000000000016</v>
      </c>
      <c r="CZ13" s="6">
        <f t="shared" si="10"/>
        <v>21.040025212732473</v>
      </c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6"/>
      <c r="DV13" s="6">
        <v>4</v>
      </c>
      <c r="DW13" s="6">
        <v>4</v>
      </c>
      <c r="DX13" s="6">
        <v>1.3</v>
      </c>
      <c r="DY13" s="6">
        <v>1.6</v>
      </c>
      <c r="DZ13" s="8"/>
      <c r="EA13" s="8"/>
      <c r="EB13" s="8"/>
      <c r="EC13" s="8"/>
      <c r="ED13" s="6">
        <v>0.20844553199999999</v>
      </c>
      <c r="EE13" s="6">
        <v>0.38290598300000001</v>
      </c>
      <c r="EF13" s="8"/>
      <c r="EG13" s="8"/>
      <c r="EH13" s="8"/>
      <c r="EI13" s="8"/>
      <c r="EJ13" s="6">
        <v>1.9661866809999999</v>
      </c>
      <c r="EK13" s="6">
        <v>2.6446367999999998</v>
      </c>
      <c r="EL13" s="6">
        <f t="shared" ref="EL13:EL60" si="12">LN(DY13/DX13)</f>
        <v>0.20763936477824455</v>
      </c>
      <c r="EM13" s="8"/>
      <c r="EN13" s="8"/>
      <c r="EO13" s="6">
        <v>0.24577333500000001</v>
      </c>
      <c r="EP13" s="6">
        <v>0.37780525700000001</v>
      </c>
    </row>
    <row r="14" spans="1:146" x14ac:dyDescent="0.25">
      <c r="A14" s="6" t="s">
        <v>209</v>
      </c>
      <c r="B14" s="6" t="s">
        <v>210</v>
      </c>
      <c r="C14" s="6">
        <v>2005</v>
      </c>
      <c r="D14" s="6" t="s">
        <v>211</v>
      </c>
      <c r="E14" s="6" t="s">
        <v>212</v>
      </c>
      <c r="F14" s="6" t="s">
        <v>457</v>
      </c>
      <c r="G14" s="6" t="s">
        <v>146</v>
      </c>
      <c r="H14" s="6"/>
      <c r="I14" s="6" t="s">
        <v>213</v>
      </c>
      <c r="J14" s="6" t="s">
        <v>214</v>
      </c>
      <c r="K14" s="8"/>
      <c r="L14" s="6">
        <v>1753</v>
      </c>
      <c r="M14" s="6">
        <v>380</v>
      </c>
      <c r="N14" s="6">
        <v>647</v>
      </c>
      <c r="O14" s="8"/>
      <c r="P14" s="6">
        <v>18.7</v>
      </c>
      <c r="Q14" s="8"/>
      <c r="R14" s="6">
        <v>0.33800000000000002</v>
      </c>
      <c r="S14" s="6" t="s">
        <v>161</v>
      </c>
      <c r="T14" s="6">
        <v>2.9706000000000001</v>
      </c>
      <c r="U14" s="6" t="s">
        <v>142</v>
      </c>
      <c r="V14" s="6" t="s">
        <v>142</v>
      </c>
      <c r="W14" s="6" t="s">
        <v>143</v>
      </c>
      <c r="X14" s="6">
        <v>0</v>
      </c>
      <c r="Y14" s="6" t="s">
        <v>162</v>
      </c>
      <c r="Z14" s="6" t="s">
        <v>163</v>
      </c>
      <c r="AA14" s="6" t="s">
        <v>146</v>
      </c>
      <c r="AB14" s="6" t="s">
        <v>146</v>
      </c>
      <c r="AC14" s="6" t="s">
        <v>146</v>
      </c>
      <c r="AD14" s="6" t="s">
        <v>143</v>
      </c>
      <c r="AE14" s="6" t="s">
        <v>143</v>
      </c>
      <c r="AF14" s="6" t="s">
        <v>146</v>
      </c>
      <c r="AG14" s="6" t="s">
        <v>146</v>
      </c>
      <c r="AH14" s="6">
        <v>1</v>
      </c>
      <c r="AI14" s="6">
        <v>6</v>
      </c>
      <c r="AJ14" s="6">
        <v>5</v>
      </c>
      <c r="AK14" s="6" t="s">
        <v>215</v>
      </c>
      <c r="AL14" s="6" t="s">
        <v>216</v>
      </c>
      <c r="AM14" s="6" t="s">
        <v>147</v>
      </c>
      <c r="AN14" s="8"/>
      <c r="AO14" s="8"/>
      <c r="AP14" s="8"/>
      <c r="AQ14" s="8"/>
      <c r="AR14" s="8"/>
      <c r="AS14" s="6" t="s">
        <v>166</v>
      </c>
      <c r="AT14" s="6">
        <v>15</v>
      </c>
      <c r="AU14" s="6">
        <v>30</v>
      </c>
      <c r="AV14" s="6">
        <v>15</v>
      </c>
      <c r="AW14" s="6" t="s">
        <v>185</v>
      </c>
      <c r="AX14" s="6" t="str">
        <f t="shared" si="0"/>
        <v>20-30cm</v>
      </c>
      <c r="AY14" s="6">
        <v>1.02</v>
      </c>
      <c r="AZ14" s="6">
        <v>1.1299999999999999</v>
      </c>
      <c r="BA14" s="6">
        <v>1.051885057</v>
      </c>
      <c r="BB14" s="6">
        <v>1.1411598329999999</v>
      </c>
      <c r="BC14" s="28" t="s">
        <v>475</v>
      </c>
      <c r="BD14" s="6" t="s">
        <v>217</v>
      </c>
      <c r="BE14" s="8"/>
      <c r="BF14" s="8"/>
      <c r="BG14" s="6" t="s">
        <v>217</v>
      </c>
      <c r="BH14" s="8"/>
      <c r="BI14" s="8"/>
      <c r="BJ14" s="8"/>
      <c r="BK14" s="8"/>
      <c r="BL14" s="6">
        <v>4</v>
      </c>
      <c r="BM14" s="6">
        <v>4</v>
      </c>
      <c r="BN14" s="6">
        <v>14.1</v>
      </c>
      <c r="BO14" s="6">
        <v>18.2</v>
      </c>
      <c r="BP14" s="8"/>
      <c r="BQ14" s="8"/>
      <c r="BR14" s="8"/>
      <c r="BS14" s="8"/>
      <c r="BT14" s="8"/>
      <c r="BU14" s="8"/>
      <c r="BV14" s="6">
        <v>22.247368959999999</v>
      </c>
      <c r="BW14" s="6">
        <v>31.153663439999999</v>
      </c>
      <c r="BX14" s="6">
        <f t="shared" si="11"/>
        <v>0.25524679669862715</v>
      </c>
      <c r="BY14" s="6">
        <v>4</v>
      </c>
      <c r="BZ14" s="6">
        <v>4</v>
      </c>
      <c r="CA14" s="6">
        <v>14.1</v>
      </c>
      <c r="CB14" s="6">
        <f t="shared" si="1"/>
        <v>14.100000000000001</v>
      </c>
      <c r="CC14" s="6">
        <v>18.2</v>
      </c>
      <c r="CD14" s="6">
        <f t="shared" si="2"/>
        <v>18.200000000000003</v>
      </c>
      <c r="CE14" s="6">
        <f t="shared" si="3"/>
        <v>0.25524679669862715</v>
      </c>
      <c r="CF14" s="6">
        <f t="shared" si="4"/>
        <v>0.82</v>
      </c>
      <c r="CG14" s="6">
        <f t="shared" si="5"/>
        <v>29.078014184397173</v>
      </c>
      <c r="CH14" s="9">
        <v>1.3218749999999999</v>
      </c>
      <c r="CI14" s="9">
        <v>1.4988245999999998</v>
      </c>
      <c r="CJ14" s="8"/>
      <c r="CK14" s="8"/>
      <c r="CL14" s="6">
        <f>MEDIAN($CJ$2:$CJ$115)*CA14</f>
        <v>1.3323653999999998</v>
      </c>
      <c r="CM14" s="6">
        <f>MEDIAN($CK$2:$CK$115)*CC14</f>
        <v>1.5338950627000001</v>
      </c>
      <c r="CN14" s="9">
        <v>21.573</v>
      </c>
      <c r="CO14" s="9">
        <v>30.849000000000004</v>
      </c>
      <c r="CP14" s="6">
        <f t="shared" si="6"/>
        <v>21.573</v>
      </c>
      <c r="CQ14" s="6">
        <f t="shared" si="7"/>
        <v>30.849000000000004</v>
      </c>
      <c r="CR14" s="9">
        <v>2.0288327849999996</v>
      </c>
      <c r="CS14" s="9">
        <v>1.7225329809870003</v>
      </c>
      <c r="CT14" s="8"/>
      <c r="CU14" s="8"/>
      <c r="CV14" s="6">
        <f>MEDIAN($CT$2:$CT$115)*CN14</f>
        <v>2.0288327849999996</v>
      </c>
      <c r="CW14" s="6">
        <f>MEDIAN($CU$2:$CU$115)*CO14</f>
        <v>1.7225329809870003</v>
      </c>
      <c r="CX14" s="6">
        <f t="shared" si="8"/>
        <v>0.35766180212669674</v>
      </c>
      <c r="CY14" s="6">
        <f t="shared" si="9"/>
        <v>1.8552000000000006</v>
      </c>
      <c r="CZ14" s="6">
        <f t="shared" si="10"/>
        <v>42.998192184675311</v>
      </c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6"/>
      <c r="DV14" s="6">
        <v>4</v>
      </c>
      <c r="DW14" s="6">
        <v>4</v>
      </c>
      <c r="DX14" s="6">
        <v>1.2</v>
      </c>
      <c r="DY14" s="6">
        <v>1.6</v>
      </c>
      <c r="DZ14" s="8"/>
      <c r="EA14" s="8"/>
      <c r="EB14" s="8"/>
      <c r="EC14" s="8"/>
      <c r="ED14" s="6">
        <v>0.192411261</v>
      </c>
      <c r="EE14" s="6">
        <v>0.38290598300000001</v>
      </c>
      <c r="EF14" s="8"/>
      <c r="EG14" s="8"/>
      <c r="EH14" s="8"/>
      <c r="EI14" s="8"/>
      <c r="EJ14" s="6">
        <v>1.893393103</v>
      </c>
      <c r="EK14" s="6">
        <v>2.738783599</v>
      </c>
      <c r="EL14" s="6">
        <f t="shared" si="12"/>
        <v>0.28768207245178101</v>
      </c>
      <c r="EM14" s="8"/>
      <c r="EN14" s="8"/>
      <c r="EO14" s="6">
        <v>0.23667413800000001</v>
      </c>
      <c r="EP14" s="6">
        <v>0.39125480000000001</v>
      </c>
    </row>
    <row r="15" spans="1:146" ht="15.75" customHeight="1" x14ac:dyDescent="0.25">
      <c r="A15" s="11" t="s">
        <v>218</v>
      </c>
      <c r="B15" s="11" t="s">
        <v>210</v>
      </c>
      <c r="C15" s="11">
        <v>2005</v>
      </c>
      <c r="D15" s="11" t="s">
        <v>211</v>
      </c>
      <c r="E15" s="11" t="s">
        <v>212</v>
      </c>
      <c r="F15" s="6" t="s">
        <v>457</v>
      </c>
      <c r="G15" s="6" t="s">
        <v>146</v>
      </c>
      <c r="H15" s="6"/>
      <c r="I15" s="11" t="s">
        <v>213</v>
      </c>
      <c r="J15" s="11" t="s">
        <v>214</v>
      </c>
      <c r="K15" s="11"/>
      <c r="L15" s="11">
        <v>1753</v>
      </c>
      <c r="M15" s="11">
        <v>380</v>
      </c>
      <c r="N15" s="11">
        <v>647</v>
      </c>
      <c r="O15" s="11"/>
      <c r="P15" s="11">
        <v>18.7</v>
      </c>
      <c r="Q15" s="11"/>
      <c r="R15" s="11">
        <v>0.33800000000000002</v>
      </c>
      <c r="S15" s="11" t="s">
        <v>161</v>
      </c>
      <c r="T15" s="11">
        <v>2.9706000000000001</v>
      </c>
      <c r="U15" s="11" t="s">
        <v>141</v>
      </c>
      <c r="V15" s="11" t="s">
        <v>142</v>
      </c>
      <c r="W15" s="11" t="s">
        <v>143</v>
      </c>
      <c r="X15" s="11">
        <v>0</v>
      </c>
      <c r="Y15" s="11" t="s">
        <v>162</v>
      </c>
      <c r="Z15" s="11" t="s">
        <v>163</v>
      </c>
      <c r="AA15" s="11" t="s">
        <v>146</v>
      </c>
      <c r="AB15" s="11" t="s">
        <v>146</v>
      </c>
      <c r="AC15" s="11" t="s">
        <v>146</v>
      </c>
      <c r="AD15" s="11" t="s">
        <v>143</v>
      </c>
      <c r="AE15" s="11" t="s">
        <v>143</v>
      </c>
      <c r="AF15" s="11" t="s">
        <v>146</v>
      </c>
      <c r="AG15" s="11" t="s">
        <v>146</v>
      </c>
      <c r="AH15" s="11">
        <v>1</v>
      </c>
      <c r="AI15" s="11">
        <v>6</v>
      </c>
      <c r="AJ15" s="11">
        <v>5</v>
      </c>
      <c r="AK15" s="11" t="s">
        <v>215</v>
      </c>
      <c r="AL15" s="11" t="s">
        <v>216</v>
      </c>
      <c r="AM15" s="11" t="s">
        <v>147</v>
      </c>
      <c r="AN15" s="11"/>
      <c r="AO15" s="11"/>
      <c r="AP15" s="11"/>
      <c r="AQ15" s="11"/>
      <c r="AR15" s="11"/>
      <c r="AS15" s="11" t="s">
        <v>166</v>
      </c>
      <c r="AT15" s="11">
        <v>0</v>
      </c>
      <c r="AU15" s="11">
        <v>15</v>
      </c>
      <c r="AV15" s="11">
        <v>15</v>
      </c>
      <c r="AW15" s="11" t="s">
        <v>149</v>
      </c>
      <c r="AX15" s="6" t="str">
        <f t="shared" si="0"/>
        <v>0-10cm</v>
      </c>
      <c r="AY15" s="11">
        <v>0.95</v>
      </c>
      <c r="AZ15" s="11">
        <v>0.96</v>
      </c>
      <c r="BA15" s="11">
        <v>1.0060272990000001</v>
      </c>
      <c r="BB15" s="11">
        <v>1.047138667</v>
      </c>
      <c r="BC15" s="29" t="s">
        <v>475</v>
      </c>
      <c r="BD15" s="11" t="s">
        <v>217</v>
      </c>
      <c r="BE15" s="11"/>
      <c r="BF15" s="11"/>
      <c r="BG15" s="11" t="s">
        <v>217</v>
      </c>
      <c r="BH15" s="11"/>
      <c r="BI15" s="11"/>
      <c r="BJ15" s="11"/>
      <c r="BK15" s="11"/>
      <c r="BL15" s="11">
        <v>4</v>
      </c>
      <c r="BM15" s="11">
        <v>4</v>
      </c>
      <c r="BN15" s="11">
        <v>16.2</v>
      </c>
      <c r="BO15" s="11">
        <v>15</v>
      </c>
      <c r="BP15" s="11"/>
      <c r="BQ15" s="11"/>
      <c r="BR15" s="11"/>
      <c r="BS15" s="11"/>
      <c r="BT15" s="11"/>
      <c r="BU15" s="11"/>
      <c r="BV15" s="11">
        <v>24.44646337</v>
      </c>
      <c r="BW15" s="11">
        <v>23.560620010000001</v>
      </c>
      <c r="BX15" s="6">
        <f t="shared" si="11"/>
        <v>-7.6961041136128325E-2</v>
      </c>
      <c r="BY15" s="11">
        <v>4</v>
      </c>
      <c r="BZ15" s="11">
        <v>4</v>
      </c>
      <c r="CA15" s="11">
        <v>16.2</v>
      </c>
      <c r="CB15" s="6">
        <f t="shared" si="1"/>
        <v>16.200000000000003</v>
      </c>
      <c r="CC15" s="11">
        <v>15</v>
      </c>
      <c r="CD15" s="6">
        <f t="shared" si="2"/>
        <v>15</v>
      </c>
      <c r="CE15" s="6">
        <f t="shared" si="3"/>
        <v>-7.6961041136128325E-2</v>
      </c>
      <c r="CF15" s="6">
        <f t="shared" si="4"/>
        <v>-0.23999999999999985</v>
      </c>
      <c r="CG15" s="6">
        <f t="shared" si="5"/>
        <v>-7.4074074074074066</v>
      </c>
      <c r="CH15" s="12">
        <v>1.5187499999999998</v>
      </c>
      <c r="CI15" s="12">
        <v>1.235295</v>
      </c>
      <c r="CJ15" s="11"/>
      <c r="CK15" s="11"/>
      <c r="CL15" s="6">
        <f>MEDIAN($CJ$2:$CJ$115)*CA15</f>
        <v>1.5308027999999998</v>
      </c>
      <c r="CM15" s="6">
        <f>MEDIAN($CK$2:$CK$115)*CC15</f>
        <v>1.2641992275</v>
      </c>
      <c r="CN15" s="12">
        <v>23.085000000000001</v>
      </c>
      <c r="CO15" s="12">
        <v>21.599999999999998</v>
      </c>
      <c r="CP15" s="6">
        <f t="shared" si="6"/>
        <v>23.085000000000001</v>
      </c>
      <c r="CQ15" s="6">
        <f t="shared" si="7"/>
        <v>21.599999999999998</v>
      </c>
      <c r="CR15" s="12">
        <v>2.1710288250000001</v>
      </c>
      <c r="CS15" s="12">
        <v>1.2060913607999999</v>
      </c>
      <c r="CT15" s="11"/>
      <c r="CU15" s="11"/>
      <c r="CV15" s="6">
        <f>MEDIAN($CT$2:$CT$115)*CN15</f>
        <v>2.1710288250000001</v>
      </c>
      <c r="CW15" s="6">
        <f>MEDIAN($CU$2:$CU$115)*CO15</f>
        <v>1.2060913607999999</v>
      </c>
      <c r="CX15" s="6">
        <f t="shared" si="8"/>
        <v>-6.64897412688331E-2</v>
      </c>
      <c r="CY15" s="6">
        <f t="shared" si="9"/>
        <v>-0.2970000000000006</v>
      </c>
      <c r="CZ15" s="6">
        <f t="shared" si="10"/>
        <v>-6.4327485380117118</v>
      </c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6"/>
      <c r="DV15" s="11">
        <v>4</v>
      </c>
      <c r="DW15" s="11">
        <v>4</v>
      </c>
      <c r="DX15" s="11">
        <v>1.4</v>
      </c>
      <c r="DY15" s="11">
        <v>1.4</v>
      </c>
      <c r="DZ15" s="11"/>
      <c r="EA15" s="11"/>
      <c r="EB15" s="11"/>
      <c r="EC15" s="11"/>
      <c r="ED15" s="11">
        <v>0.22447980400000001</v>
      </c>
      <c r="EE15" s="11">
        <v>0.33504273499999998</v>
      </c>
      <c r="EF15" s="11"/>
      <c r="EG15" s="11"/>
      <c r="EH15" s="11"/>
      <c r="EI15" s="11"/>
      <c r="EJ15" s="11">
        <v>2.1126573280000001</v>
      </c>
      <c r="EK15" s="11">
        <v>2.1989912010000001</v>
      </c>
      <c r="EL15" s="6">
        <f t="shared" si="12"/>
        <v>0</v>
      </c>
      <c r="EM15" s="11"/>
      <c r="EN15" s="11"/>
      <c r="EO15" s="11">
        <v>0.26408216600000001</v>
      </c>
      <c r="EP15" s="11">
        <v>0.31414160000000002</v>
      </c>
    </row>
    <row r="16" spans="1:146" ht="15.75" customHeight="1" x14ac:dyDescent="0.25">
      <c r="A16" s="11" t="s">
        <v>218</v>
      </c>
      <c r="B16" s="11" t="s">
        <v>210</v>
      </c>
      <c r="C16" s="11">
        <v>2005</v>
      </c>
      <c r="D16" s="11" t="s">
        <v>211</v>
      </c>
      <c r="E16" s="11" t="s">
        <v>212</v>
      </c>
      <c r="F16" s="6" t="s">
        <v>457</v>
      </c>
      <c r="G16" s="6" t="s">
        <v>146</v>
      </c>
      <c r="H16" s="6"/>
      <c r="I16" s="11" t="s">
        <v>213</v>
      </c>
      <c r="J16" s="11" t="s">
        <v>214</v>
      </c>
      <c r="K16" s="11"/>
      <c r="L16" s="11">
        <v>1753</v>
      </c>
      <c r="M16" s="11">
        <v>380</v>
      </c>
      <c r="N16" s="11">
        <v>647</v>
      </c>
      <c r="O16" s="11"/>
      <c r="P16" s="11">
        <v>18.7</v>
      </c>
      <c r="Q16" s="11"/>
      <c r="R16" s="11">
        <v>0.33800000000000002</v>
      </c>
      <c r="S16" s="11" t="s">
        <v>161</v>
      </c>
      <c r="T16" s="11">
        <v>2.9706000000000001</v>
      </c>
      <c r="U16" s="11" t="s">
        <v>141</v>
      </c>
      <c r="V16" s="11" t="s">
        <v>142</v>
      </c>
      <c r="W16" s="11" t="s">
        <v>143</v>
      </c>
      <c r="X16" s="11">
        <v>0</v>
      </c>
      <c r="Y16" s="11" t="s">
        <v>162</v>
      </c>
      <c r="Z16" s="11" t="s">
        <v>163</v>
      </c>
      <c r="AA16" s="11" t="s">
        <v>146</v>
      </c>
      <c r="AB16" s="11" t="s">
        <v>146</v>
      </c>
      <c r="AC16" s="11" t="s">
        <v>146</v>
      </c>
      <c r="AD16" s="11" t="s">
        <v>143</v>
      </c>
      <c r="AE16" s="11" t="s">
        <v>143</v>
      </c>
      <c r="AF16" s="11" t="s">
        <v>146</v>
      </c>
      <c r="AG16" s="11" t="s">
        <v>146</v>
      </c>
      <c r="AH16" s="11">
        <v>1</v>
      </c>
      <c r="AI16" s="11">
        <v>6</v>
      </c>
      <c r="AJ16" s="11">
        <v>5</v>
      </c>
      <c r="AK16" s="11" t="s">
        <v>215</v>
      </c>
      <c r="AL16" s="11" t="s">
        <v>216</v>
      </c>
      <c r="AM16" s="11" t="s">
        <v>147</v>
      </c>
      <c r="AN16" s="11"/>
      <c r="AO16" s="11"/>
      <c r="AP16" s="11"/>
      <c r="AQ16" s="11"/>
      <c r="AR16" s="11"/>
      <c r="AS16" s="11" t="s">
        <v>166</v>
      </c>
      <c r="AT16" s="11">
        <v>15</v>
      </c>
      <c r="AU16" s="11">
        <v>30</v>
      </c>
      <c r="AV16" s="11">
        <v>15</v>
      </c>
      <c r="AW16" s="11" t="s">
        <v>185</v>
      </c>
      <c r="AX16" s="6" t="str">
        <f t="shared" si="0"/>
        <v>20-30cm</v>
      </c>
      <c r="AY16" s="11">
        <v>1.02</v>
      </c>
      <c r="AZ16" s="11">
        <v>1.07</v>
      </c>
      <c r="BA16" s="11">
        <v>1.0213261490000001</v>
      </c>
      <c r="BB16" s="11">
        <v>1.0994968329999999</v>
      </c>
      <c r="BC16" s="29" t="s">
        <v>475</v>
      </c>
      <c r="BD16" s="11" t="s">
        <v>217</v>
      </c>
      <c r="BE16" s="11"/>
      <c r="BF16" s="11"/>
      <c r="BG16" s="11" t="s">
        <v>217</v>
      </c>
      <c r="BH16" s="11"/>
      <c r="BI16" s="11"/>
      <c r="BJ16" s="11"/>
      <c r="BK16" s="11"/>
      <c r="BL16" s="11">
        <v>4</v>
      </c>
      <c r="BM16" s="11">
        <v>4</v>
      </c>
      <c r="BN16" s="11">
        <v>13.9</v>
      </c>
      <c r="BO16" s="11">
        <v>14.9</v>
      </c>
      <c r="BP16" s="11"/>
      <c r="BQ16" s="11"/>
      <c r="BR16" s="11"/>
      <c r="BS16" s="11"/>
      <c r="BT16" s="11"/>
      <c r="BU16" s="11"/>
      <c r="BV16" s="11">
        <v>21.29465021</v>
      </c>
      <c r="BW16" s="11">
        <v>24.573754220000001</v>
      </c>
      <c r="BX16" s="6">
        <f t="shared" si="11"/>
        <v>6.9472372814767383E-2</v>
      </c>
      <c r="BY16" s="11">
        <v>4</v>
      </c>
      <c r="BZ16" s="11">
        <v>4</v>
      </c>
      <c r="CA16" s="11">
        <v>13.9</v>
      </c>
      <c r="CB16" s="6">
        <f t="shared" si="1"/>
        <v>13.9</v>
      </c>
      <c r="CC16" s="11">
        <v>14.9</v>
      </c>
      <c r="CD16" s="6">
        <f t="shared" si="2"/>
        <v>14.900000000000002</v>
      </c>
      <c r="CE16" s="6">
        <f t="shared" si="3"/>
        <v>6.9472372814767383E-2</v>
      </c>
      <c r="CF16" s="6">
        <f t="shared" si="4"/>
        <v>0.2</v>
      </c>
      <c r="CG16" s="6">
        <f t="shared" si="5"/>
        <v>7.1942446043165464</v>
      </c>
      <c r="CH16" s="12">
        <v>1.3031250000000001</v>
      </c>
      <c r="CI16" s="12">
        <v>1.2270596999999999</v>
      </c>
      <c r="CJ16" s="11"/>
      <c r="CK16" s="11"/>
      <c r="CL16" s="6">
        <f>MEDIAN($CJ$2:$CJ$115)*CA16</f>
        <v>1.3134665999999999</v>
      </c>
      <c r="CM16" s="6">
        <f>MEDIAN($CK$2:$CK$115)*CC16</f>
        <v>1.2557712326500001</v>
      </c>
      <c r="CN16" s="12">
        <v>21.267000000000003</v>
      </c>
      <c r="CO16" s="12">
        <v>23.914500000000004</v>
      </c>
      <c r="CP16" s="6">
        <f t="shared" si="6"/>
        <v>21.267000000000003</v>
      </c>
      <c r="CQ16" s="6">
        <f t="shared" si="7"/>
        <v>23.914500000000004</v>
      </c>
      <c r="CR16" s="12">
        <v>2.000055015</v>
      </c>
      <c r="CS16" s="12">
        <v>1.3353274003635003</v>
      </c>
      <c r="CT16" s="11"/>
      <c r="CU16" s="11"/>
      <c r="CV16" s="6">
        <f>MEDIAN($CT$2:$CT$115)*CN16</f>
        <v>2.000055015</v>
      </c>
      <c r="CW16" s="6">
        <f>MEDIAN($CU$2:$CU$115)*CO16</f>
        <v>1.3353274003635003</v>
      </c>
      <c r="CX16" s="6">
        <f t="shared" si="8"/>
        <v>0.11732839399240255</v>
      </c>
      <c r="CY16" s="6">
        <f t="shared" si="9"/>
        <v>0.52950000000000019</v>
      </c>
      <c r="CZ16" s="6">
        <f t="shared" si="10"/>
        <v>12.448864437861484</v>
      </c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6"/>
      <c r="DV16" s="11">
        <v>4</v>
      </c>
      <c r="DW16" s="11">
        <v>4</v>
      </c>
      <c r="DX16" s="11">
        <v>1.3</v>
      </c>
      <c r="DY16" s="11">
        <v>1.4</v>
      </c>
      <c r="DZ16" s="11"/>
      <c r="EA16" s="11"/>
      <c r="EB16" s="11"/>
      <c r="EC16" s="11"/>
      <c r="ED16" s="11">
        <v>0.20844553199999999</v>
      </c>
      <c r="EE16" s="11">
        <v>0.33504273499999998</v>
      </c>
      <c r="EF16" s="11"/>
      <c r="EG16" s="11"/>
      <c r="EH16" s="11"/>
      <c r="EI16" s="11"/>
      <c r="EJ16" s="11">
        <v>1.991585991</v>
      </c>
      <c r="EK16" s="11">
        <v>2.3089433490000002</v>
      </c>
      <c r="EL16" s="6">
        <f t="shared" si="12"/>
        <v>7.4107972153721835E-2</v>
      </c>
      <c r="EM16" s="11"/>
      <c r="EN16" s="11"/>
      <c r="EO16" s="11">
        <v>0.24894824900000001</v>
      </c>
      <c r="EP16" s="11">
        <v>0.32984904999999998</v>
      </c>
    </row>
    <row r="17" spans="1:146" ht="15.75" customHeight="1" x14ac:dyDescent="0.25">
      <c r="A17" s="7" t="s">
        <v>219</v>
      </c>
      <c r="B17" s="7" t="s">
        <v>220</v>
      </c>
      <c r="C17" s="16">
        <v>2011</v>
      </c>
      <c r="D17" s="7" t="s">
        <v>138</v>
      </c>
      <c r="E17" s="7" t="s">
        <v>221</v>
      </c>
      <c r="F17" s="6" t="s">
        <v>457</v>
      </c>
      <c r="G17" s="6" t="s">
        <v>146</v>
      </c>
      <c r="H17" s="6"/>
      <c r="I17" s="7" t="s">
        <v>222</v>
      </c>
      <c r="J17" s="7" t="s">
        <v>223</v>
      </c>
      <c r="K17" s="16">
        <v>1555</v>
      </c>
      <c r="L17" s="16">
        <v>1550</v>
      </c>
      <c r="M17" s="16">
        <v>400</v>
      </c>
      <c r="N17" s="16">
        <v>382</v>
      </c>
      <c r="O17" s="16">
        <v>9.5</v>
      </c>
      <c r="P17" s="16">
        <v>9.1</v>
      </c>
      <c r="Q17" s="7" t="s">
        <v>139</v>
      </c>
      <c r="R17" s="16">
        <v>0.2278</v>
      </c>
      <c r="S17" s="7" t="s">
        <v>161</v>
      </c>
      <c r="T17" s="16">
        <v>4.4005000000000001</v>
      </c>
      <c r="U17" s="7" t="s">
        <v>142</v>
      </c>
      <c r="V17" s="7" t="s">
        <v>142</v>
      </c>
      <c r="W17" s="7" t="s">
        <v>146</v>
      </c>
      <c r="X17" s="16">
        <v>0</v>
      </c>
      <c r="Y17" s="7" t="s">
        <v>162</v>
      </c>
      <c r="Z17" s="7" t="s">
        <v>163</v>
      </c>
      <c r="AA17" s="7" t="s">
        <v>146</v>
      </c>
      <c r="AB17" s="7" t="s">
        <v>146</v>
      </c>
      <c r="AC17" s="7" t="s">
        <v>146</v>
      </c>
      <c r="AD17" s="7" t="s">
        <v>143</v>
      </c>
      <c r="AE17" s="7" t="s">
        <v>143</v>
      </c>
      <c r="AF17" s="7" t="s">
        <v>146</v>
      </c>
      <c r="AG17" s="7" t="s">
        <v>146</v>
      </c>
      <c r="AH17" s="16">
        <v>1</v>
      </c>
      <c r="AI17" s="16">
        <v>11</v>
      </c>
      <c r="AJ17" s="16">
        <v>10</v>
      </c>
      <c r="AK17" s="7" t="s">
        <v>164</v>
      </c>
      <c r="AL17" s="7" t="s">
        <v>165</v>
      </c>
      <c r="AM17" s="7" t="s">
        <v>147</v>
      </c>
      <c r="AN17" s="7"/>
      <c r="AO17" s="7"/>
      <c r="AP17" s="7"/>
      <c r="AQ17" s="7"/>
      <c r="AR17" s="7"/>
      <c r="AS17" s="7" t="s">
        <v>166</v>
      </c>
      <c r="AT17" s="16">
        <v>0</v>
      </c>
      <c r="AU17" s="16">
        <v>8</v>
      </c>
      <c r="AV17" s="16">
        <v>7.6</v>
      </c>
      <c r="AW17" s="7" t="s">
        <v>149</v>
      </c>
      <c r="AX17" s="7" t="s">
        <v>149</v>
      </c>
      <c r="AY17" s="16">
        <v>1.39</v>
      </c>
      <c r="AZ17" s="17">
        <v>1.3680490000000001</v>
      </c>
      <c r="BA17" s="16">
        <v>1.4416009999999999</v>
      </c>
      <c r="BB17" s="16">
        <v>1.3680490000000001</v>
      </c>
      <c r="BC17" s="29" t="s">
        <v>475</v>
      </c>
      <c r="BD17" s="7" t="s">
        <v>199</v>
      </c>
      <c r="BE17" s="16">
        <v>41</v>
      </c>
      <c r="BF17" s="16">
        <v>34</v>
      </c>
      <c r="BG17" s="7" t="s">
        <v>199</v>
      </c>
      <c r="BH17" s="16">
        <v>41</v>
      </c>
      <c r="BI17" s="16">
        <v>34</v>
      </c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6"/>
      <c r="BY17" s="16">
        <v>3</v>
      </c>
      <c r="BZ17" s="16">
        <v>3</v>
      </c>
      <c r="CA17" s="18">
        <v>11.416130253691787</v>
      </c>
      <c r="CB17" s="6">
        <f t="shared" si="1"/>
        <v>11.416130253691787</v>
      </c>
      <c r="CC17" s="18">
        <v>15.186821370779613</v>
      </c>
      <c r="CD17" s="6">
        <f t="shared" si="2"/>
        <v>15.186821370779613</v>
      </c>
      <c r="CE17" s="6">
        <f t="shared" si="3"/>
        <v>0.28540074683877692</v>
      </c>
      <c r="CF17" s="6">
        <f t="shared" si="4"/>
        <v>0.37706911170878266</v>
      </c>
      <c r="CG17" s="6">
        <f t="shared" si="5"/>
        <v>33.029503284341445</v>
      </c>
      <c r="CH17" s="18">
        <v>1.0702622112836049</v>
      </c>
      <c r="CI17" s="18">
        <v>1.2506803003478135</v>
      </c>
      <c r="CJ17" s="7"/>
      <c r="CK17" s="7"/>
      <c r="CL17" s="6">
        <f>MEDIAN($CJ$2:$CJ$115)*CA17</f>
        <v>1.0787558121923517</v>
      </c>
      <c r="CM17" s="6">
        <f>MEDIAN($CK$2:$CK$115)*CC17</f>
        <v>1.2799445230080053</v>
      </c>
      <c r="CN17" s="16">
        <v>12.06</v>
      </c>
      <c r="CO17" s="16">
        <v>15.79</v>
      </c>
      <c r="CP17" s="6">
        <f t="shared" si="6"/>
        <v>12.060000000000002</v>
      </c>
      <c r="CQ17" s="6">
        <f t="shared" si="7"/>
        <v>15.79</v>
      </c>
      <c r="CR17" s="18">
        <v>1.1341827</v>
      </c>
      <c r="CS17" s="18">
        <v>0.8816751197699999</v>
      </c>
      <c r="CT17" s="7"/>
      <c r="CU17" s="7"/>
      <c r="CV17" s="6">
        <f>MEDIAN($CT$2:$CT$115)*CN17</f>
        <v>1.1341827</v>
      </c>
      <c r="CW17" s="6">
        <f>MEDIAN($CU$2:$CU$115)*CO17</f>
        <v>0.8816751197699999</v>
      </c>
      <c r="CX17" s="6">
        <f t="shared" si="8"/>
        <v>0.26948263696851121</v>
      </c>
      <c r="CY17" s="6">
        <f t="shared" si="9"/>
        <v>0.37299999999999989</v>
      </c>
      <c r="CZ17" s="6">
        <f t="shared" si="10"/>
        <v>30.928689883913751</v>
      </c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6"/>
      <c r="DV17" s="16">
        <v>3</v>
      </c>
      <c r="DW17" s="16">
        <v>3</v>
      </c>
      <c r="DX17" s="16">
        <v>1.31</v>
      </c>
      <c r="DY17" s="16">
        <v>1.88</v>
      </c>
      <c r="DZ17" s="7"/>
      <c r="EA17" s="7"/>
      <c r="EB17" s="7"/>
      <c r="EC17" s="7"/>
      <c r="ED17" s="16">
        <v>0.21004900000000001</v>
      </c>
      <c r="EE17" s="16">
        <v>0.44991500000000001</v>
      </c>
      <c r="EF17" s="7"/>
      <c r="EG17" s="7"/>
      <c r="EH17" s="7"/>
      <c r="EI17" s="7"/>
      <c r="EJ17" s="16">
        <v>1.5107969999999999</v>
      </c>
      <c r="EK17" s="16">
        <v>2.0575450000000002</v>
      </c>
      <c r="EL17" s="6">
        <f t="shared" si="12"/>
        <v>0.3612446396287976</v>
      </c>
      <c r="EM17" s="7"/>
      <c r="EN17" s="7"/>
      <c r="EO17" s="16">
        <v>0.18884999999999999</v>
      </c>
      <c r="EP17" s="16">
        <v>0.293935</v>
      </c>
    </row>
    <row r="18" spans="1:146" ht="15.75" customHeight="1" x14ac:dyDescent="0.25">
      <c r="A18" s="7" t="s">
        <v>219</v>
      </c>
      <c r="B18" s="7" t="s">
        <v>220</v>
      </c>
      <c r="C18" s="16">
        <v>2011</v>
      </c>
      <c r="D18" s="7" t="s">
        <v>138</v>
      </c>
      <c r="E18" s="7" t="s">
        <v>221</v>
      </c>
      <c r="F18" s="6" t="s">
        <v>457</v>
      </c>
      <c r="G18" s="6" t="s">
        <v>146</v>
      </c>
      <c r="H18" s="6"/>
      <c r="I18" s="7" t="s">
        <v>222</v>
      </c>
      <c r="J18" s="7" t="s">
        <v>223</v>
      </c>
      <c r="K18" s="16">
        <v>1555</v>
      </c>
      <c r="L18" s="16">
        <v>1550</v>
      </c>
      <c r="M18" s="16">
        <v>400</v>
      </c>
      <c r="N18" s="16">
        <v>382</v>
      </c>
      <c r="O18" s="16">
        <v>9.5</v>
      </c>
      <c r="P18" s="16">
        <v>9.1</v>
      </c>
      <c r="Q18" s="7" t="s">
        <v>139</v>
      </c>
      <c r="R18" s="16">
        <v>0.2278</v>
      </c>
      <c r="S18" s="7" t="s">
        <v>161</v>
      </c>
      <c r="T18" s="16">
        <v>4.4005000000000001</v>
      </c>
      <c r="U18" s="7" t="s">
        <v>142</v>
      </c>
      <c r="V18" s="7" t="s">
        <v>142</v>
      </c>
      <c r="W18" s="7" t="s">
        <v>146</v>
      </c>
      <c r="X18" s="16">
        <v>0</v>
      </c>
      <c r="Y18" s="7" t="s">
        <v>162</v>
      </c>
      <c r="Z18" s="7" t="s">
        <v>163</v>
      </c>
      <c r="AA18" s="7" t="s">
        <v>146</v>
      </c>
      <c r="AB18" s="7" t="s">
        <v>146</v>
      </c>
      <c r="AC18" s="7" t="s">
        <v>146</v>
      </c>
      <c r="AD18" s="7" t="s">
        <v>143</v>
      </c>
      <c r="AE18" s="7" t="s">
        <v>143</v>
      </c>
      <c r="AF18" s="7" t="s">
        <v>146</v>
      </c>
      <c r="AG18" s="7" t="s">
        <v>146</v>
      </c>
      <c r="AH18" s="16">
        <v>1</v>
      </c>
      <c r="AI18" s="16">
        <v>11</v>
      </c>
      <c r="AJ18" s="16">
        <v>10</v>
      </c>
      <c r="AK18" s="7" t="s">
        <v>164</v>
      </c>
      <c r="AL18" s="7" t="s">
        <v>165</v>
      </c>
      <c r="AM18" s="7" t="s">
        <v>147</v>
      </c>
      <c r="AN18" s="7"/>
      <c r="AO18" s="7"/>
      <c r="AP18" s="7"/>
      <c r="AQ18" s="7"/>
      <c r="AR18" s="7"/>
      <c r="AS18" s="7" t="s">
        <v>166</v>
      </c>
      <c r="AT18" s="16">
        <v>8</v>
      </c>
      <c r="AU18" s="16">
        <v>15</v>
      </c>
      <c r="AV18" s="16">
        <v>7.6</v>
      </c>
      <c r="AW18" s="7" t="s">
        <v>151</v>
      </c>
      <c r="AX18" s="7" t="s">
        <v>151</v>
      </c>
      <c r="AY18" s="16">
        <v>1.39</v>
      </c>
      <c r="AZ18" s="17">
        <v>1.3595619999999999</v>
      </c>
      <c r="BA18" s="16">
        <v>1.4271240000000001</v>
      </c>
      <c r="BB18" s="16">
        <v>1.3595619999999999</v>
      </c>
      <c r="BC18" s="29" t="s">
        <v>475</v>
      </c>
      <c r="BD18" s="7" t="s">
        <v>199</v>
      </c>
      <c r="BE18" s="16">
        <v>41</v>
      </c>
      <c r="BF18" s="16">
        <v>34</v>
      </c>
      <c r="BG18" s="7" t="s">
        <v>199</v>
      </c>
      <c r="BH18" s="16">
        <v>41</v>
      </c>
      <c r="BI18" s="16">
        <v>34</v>
      </c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6"/>
      <c r="BY18" s="16">
        <v>3</v>
      </c>
      <c r="BZ18" s="16">
        <v>3</v>
      </c>
      <c r="CA18" s="18">
        <v>11.595986368799698</v>
      </c>
      <c r="CB18" s="6">
        <f t="shared" si="1"/>
        <v>11.595986368799698</v>
      </c>
      <c r="CC18" s="18">
        <v>11.991090938807773</v>
      </c>
      <c r="CD18" s="6">
        <f t="shared" si="2"/>
        <v>11.991090938807773</v>
      </c>
      <c r="CE18" s="6">
        <f t="shared" si="3"/>
        <v>3.3504916740564834E-2</v>
      </c>
      <c r="CF18" s="6">
        <f t="shared" si="4"/>
        <v>3.9510457000807443E-2</v>
      </c>
      <c r="CG18" s="6">
        <f t="shared" si="5"/>
        <v>3.4072527980124834</v>
      </c>
      <c r="CH18" s="18">
        <v>1.0871237220749717</v>
      </c>
      <c r="CI18" s="18">
        <v>0.98750231208363648</v>
      </c>
      <c r="CJ18" s="7"/>
      <c r="CK18" s="7"/>
      <c r="CL18" s="6">
        <f>MEDIAN($CJ$2:$CJ$115)*CA18</f>
        <v>1.0957511359333587</v>
      </c>
      <c r="CM18" s="6">
        <f>MEDIAN($CK$2:$CK$115)*CC18</f>
        <v>1.0106085267815359</v>
      </c>
      <c r="CN18" s="16">
        <v>12.25</v>
      </c>
      <c r="CO18" s="16">
        <v>12.39</v>
      </c>
      <c r="CP18" s="6">
        <f t="shared" si="6"/>
        <v>12.25</v>
      </c>
      <c r="CQ18" s="6">
        <f t="shared" si="7"/>
        <v>12.390000000000004</v>
      </c>
      <c r="CR18" s="18">
        <v>1.15205125</v>
      </c>
      <c r="CS18" s="18">
        <v>0.69182740557</v>
      </c>
      <c r="CT18" s="7"/>
      <c r="CU18" s="7"/>
      <c r="CV18" s="6">
        <f>MEDIAN($CT$2:$CT$115)*CN18</f>
        <v>1.15205125</v>
      </c>
      <c r="CW18" s="6">
        <f>MEDIAN($CU$2:$CU$115)*CO18</f>
        <v>0.69182740557</v>
      </c>
      <c r="CX18" s="6">
        <f t="shared" si="8"/>
        <v>1.1363758650315223E-2</v>
      </c>
      <c r="CY18" s="6">
        <f t="shared" si="9"/>
        <v>1.4000000000000058E-2</v>
      </c>
      <c r="CZ18" s="6">
        <f t="shared" si="10"/>
        <v>1.1428571428571566</v>
      </c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6"/>
      <c r="DV18" s="16">
        <v>3</v>
      </c>
      <c r="DW18" s="16">
        <v>3</v>
      </c>
      <c r="DX18" s="16">
        <v>1.37</v>
      </c>
      <c r="DY18" s="16">
        <v>1.68</v>
      </c>
      <c r="DZ18" s="7"/>
      <c r="EA18" s="7"/>
      <c r="EB18" s="7"/>
      <c r="EC18" s="7"/>
      <c r="ED18" s="16">
        <v>0.21967</v>
      </c>
      <c r="EE18" s="16">
        <v>0.40205099999999999</v>
      </c>
      <c r="EF18" s="7"/>
      <c r="EG18" s="7"/>
      <c r="EH18" s="7"/>
      <c r="EI18" s="7"/>
      <c r="EJ18" s="16">
        <v>1.3686119999999999</v>
      </c>
      <c r="EK18" s="16">
        <v>1.5988439999999999</v>
      </c>
      <c r="EL18" s="6">
        <f t="shared" si="12"/>
        <v>0.20398305357513388</v>
      </c>
      <c r="EM18" s="7"/>
      <c r="EN18" s="7"/>
      <c r="EO18" s="16">
        <v>0.17107700000000001</v>
      </c>
      <c r="EP18" s="16">
        <v>0.228406</v>
      </c>
    </row>
    <row r="19" spans="1:146" ht="15.75" customHeight="1" x14ac:dyDescent="0.25">
      <c r="A19" s="7" t="s">
        <v>219</v>
      </c>
      <c r="B19" s="7" t="s">
        <v>220</v>
      </c>
      <c r="C19" s="16">
        <v>2011</v>
      </c>
      <c r="D19" s="7" t="s">
        <v>138</v>
      </c>
      <c r="E19" s="7" t="s">
        <v>221</v>
      </c>
      <c r="F19" s="6" t="s">
        <v>457</v>
      </c>
      <c r="G19" s="6" t="s">
        <v>146</v>
      </c>
      <c r="H19" s="6"/>
      <c r="I19" s="7" t="s">
        <v>222</v>
      </c>
      <c r="J19" s="7" t="s">
        <v>223</v>
      </c>
      <c r="K19" s="16">
        <v>1555</v>
      </c>
      <c r="L19" s="16">
        <v>1550</v>
      </c>
      <c r="M19" s="16">
        <v>400</v>
      </c>
      <c r="N19" s="16">
        <v>382</v>
      </c>
      <c r="O19" s="16">
        <v>9.5</v>
      </c>
      <c r="P19" s="16">
        <v>9.1</v>
      </c>
      <c r="Q19" s="7" t="s">
        <v>139</v>
      </c>
      <c r="R19" s="16">
        <v>0.2278</v>
      </c>
      <c r="S19" s="7" t="s">
        <v>161</v>
      </c>
      <c r="T19" s="16">
        <v>4.4005000000000001</v>
      </c>
      <c r="U19" s="7" t="s">
        <v>142</v>
      </c>
      <c r="V19" s="7" t="s">
        <v>142</v>
      </c>
      <c r="W19" s="7" t="s">
        <v>146</v>
      </c>
      <c r="X19" s="16">
        <v>0</v>
      </c>
      <c r="Y19" s="7" t="s">
        <v>162</v>
      </c>
      <c r="Z19" s="7" t="s">
        <v>163</v>
      </c>
      <c r="AA19" s="7" t="s">
        <v>146</v>
      </c>
      <c r="AB19" s="7" t="s">
        <v>146</v>
      </c>
      <c r="AC19" s="7" t="s">
        <v>146</v>
      </c>
      <c r="AD19" s="7" t="s">
        <v>143</v>
      </c>
      <c r="AE19" s="7" t="s">
        <v>143</v>
      </c>
      <c r="AF19" s="7" t="s">
        <v>146</v>
      </c>
      <c r="AG19" s="7" t="s">
        <v>146</v>
      </c>
      <c r="AH19" s="16">
        <v>1</v>
      </c>
      <c r="AI19" s="16">
        <v>11</v>
      </c>
      <c r="AJ19" s="16">
        <v>10</v>
      </c>
      <c r="AK19" s="7" t="s">
        <v>164</v>
      </c>
      <c r="AL19" s="7" t="s">
        <v>165</v>
      </c>
      <c r="AM19" s="7" t="s">
        <v>147</v>
      </c>
      <c r="AN19" s="7"/>
      <c r="AO19" s="7"/>
      <c r="AP19" s="7"/>
      <c r="AQ19" s="7"/>
      <c r="AR19" s="7"/>
      <c r="AS19" s="7" t="s">
        <v>166</v>
      </c>
      <c r="AT19" s="16">
        <v>15</v>
      </c>
      <c r="AU19" s="16">
        <v>30</v>
      </c>
      <c r="AV19" s="16">
        <v>15</v>
      </c>
      <c r="AW19" s="7" t="s">
        <v>185</v>
      </c>
      <c r="AX19" s="7" t="s">
        <v>185</v>
      </c>
      <c r="AY19" s="16">
        <v>1.39</v>
      </c>
      <c r="AZ19" s="17">
        <v>1.3898459999999999</v>
      </c>
      <c r="BA19" s="16">
        <v>1.440604</v>
      </c>
      <c r="BB19" s="16">
        <v>1.3898459999999999</v>
      </c>
      <c r="BC19" s="29" t="s">
        <v>475</v>
      </c>
      <c r="BD19" s="7" t="s">
        <v>199</v>
      </c>
      <c r="BE19" s="16">
        <v>41</v>
      </c>
      <c r="BF19" s="16">
        <v>34</v>
      </c>
      <c r="BG19" s="7" t="s">
        <v>199</v>
      </c>
      <c r="BH19" s="16">
        <v>41</v>
      </c>
      <c r="BI19" s="16">
        <v>34</v>
      </c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6"/>
      <c r="BY19" s="16">
        <v>3</v>
      </c>
      <c r="BZ19" s="16">
        <v>3</v>
      </c>
      <c r="CA19" s="18">
        <v>10.776978417266188</v>
      </c>
      <c r="CB19" s="6">
        <f t="shared" si="1"/>
        <v>10.776978417266188</v>
      </c>
      <c r="CC19" s="18">
        <v>10.600694849165542</v>
      </c>
      <c r="CD19" s="6">
        <f t="shared" si="2"/>
        <v>10.600694849165542</v>
      </c>
      <c r="CE19" s="6">
        <f t="shared" si="3"/>
        <v>-1.6492680168807519E-2</v>
      </c>
      <c r="CF19" s="6">
        <f t="shared" si="4"/>
        <v>-1.7628356810064538E-2</v>
      </c>
      <c r="CG19" s="6">
        <f t="shared" si="5"/>
        <v>-1.6357420538043899</v>
      </c>
      <c r="CH19" s="18">
        <v>1.0103417266187051</v>
      </c>
      <c r="CI19" s="18">
        <v>0.87299902291332987</v>
      </c>
      <c r="CJ19" s="7"/>
      <c r="CK19" s="7"/>
      <c r="CL19" s="6">
        <f>MEDIAN($CJ$2:$CJ$115)*CA19</f>
        <v>1.018359798561151</v>
      </c>
      <c r="CM19" s="6">
        <f>MEDIAN($CK$2:$CK$115)*CC19</f>
        <v>0.8934260159518872</v>
      </c>
      <c r="CN19" s="16">
        <v>22.47</v>
      </c>
      <c r="CO19" s="16">
        <v>22.1</v>
      </c>
      <c r="CP19" s="6">
        <f t="shared" si="6"/>
        <v>22.470000000000002</v>
      </c>
      <c r="CQ19" s="6">
        <f t="shared" si="7"/>
        <v>22.099999999999998</v>
      </c>
      <c r="CR19" s="18">
        <v>2.1131911499999996</v>
      </c>
      <c r="CS19" s="18">
        <v>1.2340101423000001</v>
      </c>
      <c r="CT19" s="7"/>
      <c r="CU19" s="7"/>
      <c r="CV19" s="6">
        <f>MEDIAN($CT$2:$CT$115)*CN19</f>
        <v>2.1131911499999996</v>
      </c>
      <c r="CW19" s="6">
        <f>MEDIAN($CU$2:$CU$115)*CO19</f>
        <v>1.2340101423000001</v>
      </c>
      <c r="CX19" s="6">
        <f t="shared" si="8"/>
        <v>-1.6603477673530608E-2</v>
      </c>
      <c r="CY19" s="6">
        <f t="shared" si="9"/>
        <v>-3.6999999999999741E-2</v>
      </c>
      <c r="CZ19" s="6">
        <f t="shared" si="10"/>
        <v>-1.6466399643969676</v>
      </c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6"/>
      <c r="DV19" s="16">
        <v>3</v>
      </c>
      <c r="DW19" s="16">
        <v>3</v>
      </c>
      <c r="DX19" s="16">
        <v>2.58</v>
      </c>
      <c r="DY19" s="16">
        <v>3.09</v>
      </c>
      <c r="DZ19" s="7"/>
      <c r="EA19" s="7"/>
      <c r="EB19" s="7"/>
      <c r="EC19" s="7"/>
      <c r="ED19" s="16">
        <v>0.413684</v>
      </c>
      <c r="EE19" s="16">
        <v>0.73948700000000001</v>
      </c>
      <c r="EF19" s="7"/>
      <c r="EG19" s="7"/>
      <c r="EH19" s="7"/>
      <c r="EI19" s="7"/>
      <c r="EJ19" s="16">
        <v>5.5751379999999999</v>
      </c>
      <c r="EK19" s="16">
        <v>6.441935</v>
      </c>
      <c r="EL19" s="6">
        <f t="shared" si="12"/>
        <v>0.18038169197612797</v>
      </c>
      <c r="EM19" s="7"/>
      <c r="EN19" s="7"/>
      <c r="EO19" s="16">
        <v>0.69689199999999996</v>
      </c>
      <c r="EP19" s="16">
        <v>0.92027599999999998</v>
      </c>
    </row>
    <row r="20" spans="1:146" ht="15" customHeight="1" x14ac:dyDescent="0.25">
      <c r="A20" s="11" t="s">
        <v>224</v>
      </c>
      <c r="B20" s="11" t="s">
        <v>210</v>
      </c>
      <c r="C20" s="11">
        <v>2013</v>
      </c>
      <c r="D20" s="11" t="s">
        <v>138</v>
      </c>
      <c r="E20" s="11" t="s">
        <v>221</v>
      </c>
      <c r="F20" s="6" t="s">
        <v>457</v>
      </c>
      <c r="G20" s="6" t="s">
        <v>146</v>
      </c>
      <c r="H20" s="6"/>
      <c r="I20" s="11" t="s">
        <v>222</v>
      </c>
      <c r="J20" s="11" t="s">
        <v>223</v>
      </c>
      <c r="K20" s="11">
        <v>1555</v>
      </c>
      <c r="L20" s="11">
        <v>1550</v>
      </c>
      <c r="M20" s="11">
        <v>400</v>
      </c>
      <c r="N20" s="11">
        <v>382</v>
      </c>
      <c r="O20" s="11">
        <v>9.5</v>
      </c>
      <c r="P20" s="11">
        <v>9.1</v>
      </c>
      <c r="Q20" s="11" t="s">
        <v>139</v>
      </c>
      <c r="R20" s="11">
        <v>0.2278</v>
      </c>
      <c r="S20" s="11" t="s">
        <v>161</v>
      </c>
      <c r="T20" s="11">
        <v>4.4005000000000001</v>
      </c>
      <c r="U20" s="11" t="s">
        <v>142</v>
      </c>
      <c r="V20" s="11" t="s">
        <v>142</v>
      </c>
      <c r="W20" s="11" t="s">
        <v>146</v>
      </c>
      <c r="X20" s="11">
        <v>0</v>
      </c>
      <c r="Y20" s="11" t="s">
        <v>162</v>
      </c>
      <c r="Z20" s="11" t="s">
        <v>163</v>
      </c>
      <c r="AA20" s="11" t="s">
        <v>146</v>
      </c>
      <c r="AB20" s="11" t="s">
        <v>146</v>
      </c>
      <c r="AC20" s="11" t="s">
        <v>146</v>
      </c>
      <c r="AD20" s="11" t="s">
        <v>143</v>
      </c>
      <c r="AE20" s="11" t="s">
        <v>143</v>
      </c>
      <c r="AF20" s="11" t="s">
        <v>146</v>
      </c>
      <c r="AG20" s="11" t="s">
        <v>146</v>
      </c>
      <c r="AH20" s="11">
        <v>3</v>
      </c>
      <c r="AI20" s="11">
        <v>11</v>
      </c>
      <c r="AJ20" s="11">
        <v>8</v>
      </c>
      <c r="AK20" s="11" t="s">
        <v>225</v>
      </c>
      <c r="AL20" s="11" t="s">
        <v>165</v>
      </c>
      <c r="AM20" s="11" t="s">
        <v>147</v>
      </c>
      <c r="AN20" s="11"/>
      <c r="AO20" s="11"/>
      <c r="AP20" s="11"/>
      <c r="AQ20" s="11"/>
      <c r="AR20" s="11"/>
      <c r="AS20" s="11" t="s">
        <v>166</v>
      </c>
      <c r="AT20" s="11">
        <v>30</v>
      </c>
      <c r="AU20" s="11">
        <v>60</v>
      </c>
      <c r="AV20" s="11">
        <v>30</v>
      </c>
      <c r="AW20" s="11" t="s">
        <v>152</v>
      </c>
      <c r="AX20" s="6" t="str">
        <f t="shared" ref="AX20:AX34" si="13">IF(AND(MEDIAN(AT20,AU20)&lt;=10,MEDIAN(AT20,AU20)&gt;0),"0-10cm",IF(AND(MEDIAN(AT20,AU20)&lt;=20,MEDIAN(AT20,AU20)&gt;10),"10-20cm",IF(AND(MEDIAN(AT20,AU20)&lt;=30,MEDIAN(AT20,AU20)&gt;20),"20-30cm",IF(MEDIAN(AT20,AU20)&gt;30,"30+cm"))))</f>
        <v>30+cm</v>
      </c>
      <c r="AY20" s="10">
        <v>1.55</v>
      </c>
      <c r="AZ20" s="15">
        <v>1.5084648336666666</v>
      </c>
      <c r="BA20" s="10">
        <v>1.4316296933333335</v>
      </c>
      <c r="BB20" s="10">
        <v>1.5084648336666666</v>
      </c>
      <c r="BC20" s="29" t="s">
        <v>475</v>
      </c>
      <c r="BD20" s="11" t="s">
        <v>199</v>
      </c>
      <c r="BE20" s="11">
        <v>41</v>
      </c>
      <c r="BF20" s="11">
        <v>34</v>
      </c>
      <c r="BG20" s="11" t="s">
        <v>199</v>
      </c>
      <c r="BH20" s="11">
        <v>41</v>
      </c>
      <c r="BI20" s="11">
        <v>34</v>
      </c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6"/>
      <c r="BY20" s="11">
        <v>3</v>
      </c>
      <c r="BZ20" s="11">
        <v>3</v>
      </c>
      <c r="CA20" s="12">
        <v>3.1892473118279572</v>
      </c>
      <c r="CB20" s="6">
        <f t="shared" si="1"/>
        <v>3.1892473118279572</v>
      </c>
      <c r="CC20" s="12">
        <v>3.1908820317895201</v>
      </c>
      <c r="CD20" s="6">
        <f t="shared" si="2"/>
        <v>3.1908820317895201</v>
      </c>
      <c r="CE20" s="6">
        <f t="shared" si="3"/>
        <v>5.1244102095543735E-4</v>
      </c>
      <c r="CF20" s="6">
        <f t="shared" si="4"/>
        <v>2.0433999519536838E-4</v>
      </c>
      <c r="CG20" s="6">
        <f t="shared" si="5"/>
        <v>5.1257234128576634E-2</v>
      </c>
      <c r="CH20" s="12">
        <v>0.29899193548387099</v>
      </c>
      <c r="CI20" s="12">
        <v>0.26277870796396235</v>
      </c>
      <c r="CJ20" s="11"/>
      <c r="CK20" s="11"/>
      <c r="CL20" s="6">
        <f>MEDIAN($CJ$2:$CJ$115)*CA20</f>
        <v>0.30136473548387099</v>
      </c>
      <c r="CM20" s="6">
        <f>MEDIAN($CK$2:$CK$115)*CC20</f>
        <v>0.26892737330879612</v>
      </c>
      <c r="CN20" s="10">
        <v>14.83</v>
      </c>
      <c r="CO20" s="10">
        <v>14.44</v>
      </c>
      <c r="CP20" s="6">
        <f t="shared" si="6"/>
        <v>14.830000000000002</v>
      </c>
      <c r="CQ20" s="6">
        <f t="shared" si="7"/>
        <v>14.440000000000001</v>
      </c>
      <c r="CR20" s="12">
        <v>1.3946873499999999</v>
      </c>
      <c r="CS20" s="12">
        <v>0.80629440971999999</v>
      </c>
      <c r="CT20" s="11"/>
      <c r="CU20" s="11"/>
      <c r="CV20" s="6">
        <f>MEDIAN($CT$2:$CT$115)*CN20</f>
        <v>1.3946873499999999</v>
      </c>
      <c r="CW20" s="6">
        <f>MEDIAN($CU$2:$CU$115)*CO20</f>
        <v>0.80629440971999999</v>
      </c>
      <c r="CX20" s="6">
        <f t="shared" si="8"/>
        <v>-2.6650022685160549E-2</v>
      </c>
      <c r="CY20" s="6">
        <f t="shared" si="9"/>
        <v>-4.8750000000000071E-2</v>
      </c>
      <c r="CZ20" s="6">
        <f t="shared" si="10"/>
        <v>-2.6298044504383</v>
      </c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6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6"/>
      <c r="EM20" s="11"/>
      <c r="EN20" s="11"/>
      <c r="EO20" s="11"/>
      <c r="EP20" s="11"/>
    </row>
    <row r="21" spans="1:146" ht="15.75" customHeight="1" x14ac:dyDescent="0.25">
      <c r="A21" s="6" t="s">
        <v>226</v>
      </c>
      <c r="B21" s="6" t="s">
        <v>227</v>
      </c>
      <c r="C21" s="6">
        <v>2000</v>
      </c>
      <c r="D21" s="6" t="s">
        <v>211</v>
      </c>
      <c r="E21" s="6" t="s">
        <v>228</v>
      </c>
      <c r="F21" s="6" t="s">
        <v>457</v>
      </c>
      <c r="G21" s="6" t="s">
        <v>146</v>
      </c>
      <c r="H21" s="6"/>
      <c r="I21" s="6" t="s">
        <v>213</v>
      </c>
      <c r="J21" s="6" t="s">
        <v>229</v>
      </c>
      <c r="K21" s="6">
        <v>1900</v>
      </c>
      <c r="L21" s="6">
        <v>1707</v>
      </c>
      <c r="M21" s="6">
        <v>550</v>
      </c>
      <c r="N21" s="6">
        <v>348</v>
      </c>
      <c r="O21" s="6">
        <v>17</v>
      </c>
      <c r="P21" s="6">
        <v>18.3</v>
      </c>
      <c r="Q21" s="6" t="s">
        <v>139</v>
      </c>
      <c r="R21" s="6">
        <v>0.18490000000000001</v>
      </c>
      <c r="S21" s="6" t="s">
        <v>140</v>
      </c>
      <c r="T21" s="6">
        <v>5.3276000000000003</v>
      </c>
      <c r="U21" s="6" t="s">
        <v>230</v>
      </c>
      <c r="V21" s="6" t="s">
        <v>142</v>
      </c>
      <c r="W21" s="6" t="s">
        <v>143</v>
      </c>
      <c r="X21" s="8"/>
      <c r="Y21" s="8"/>
      <c r="Z21" s="8"/>
      <c r="AA21" s="6" t="s">
        <v>146</v>
      </c>
      <c r="AB21" s="6" t="s">
        <v>146</v>
      </c>
      <c r="AC21" s="8"/>
      <c r="AD21" s="8"/>
      <c r="AE21" s="8"/>
      <c r="AF21" s="6" t="s">
        <v>143</v>
      </c>
      <c r="AG21" s="8"/>
      <c r="AH21" s="6">
        <v>25</v>
      </c>
      <c r="AI21" s="6">
        <v>80</v>
      </c>
      <c r="AJ21" s="6">
        <v>55</v>
      </c>
      <c r="AK21" s="6" t="s">
        <v>215</v>
      </c>
      <c r="AL21" s="6" t="s">
        <v>216</v>
      </c>
      <c r="AM21" s="6" t="s">
        <v>192</v>
      </c>
      <c r="AN21" s="6">
        <v>8.4</v>
      </c>
      <c r="AO21" s="8"/>
      <c r="AP21" s="8"/>
      <c r="AQ21" s="6">
        <v>75.7</v>
      </c>
      <c r="AR21" s="6">
        <v>17.3</v>
      </c>
      <c r="AS21" s="6" t="s">
        <v>148</v>
      </c>
      <c r="AT21" s="6">
        <v>0</v>
      </c>
      <c r="AU21" s="6">
        <v>15</v>
      </c>
      <c r="AV21" s="6">
        <v>15</v>
      </c>
      <c r="AW21" s="6" t="s">
        <v>149</v>
      </c>
      <c r="AX21" s="6" t="str">
        <f t="shared" si="13"/>
        <v>0-10cm</v>
      </c>
      <c r="AY21" s="13">
        <v>1.3643091949999999</v>
      </c>
      <c r="AZ21" s="13">
        <v>1.3412633329999999</v>
      </c>
      <c r="BA21" s="6">
        <v>1.3643091949999999</v>
      </c>
      <c r="BB21" s="6">
        <v>1.3412633329999999</v>
      </c>
      <c r="BC21" s="30"/>
      <c r="BD21" s="8"/>
      <c r="BE21" s="8"/>
      <c r="BF21" s="6">
        <v>34.5</v>
      </c>
      <c r="BG21" s="8"/>
      <c r="BH21" s="8"/>
      <c r="BI21" s="6">
        <v>26.1</v>
      </c>
      <c r="BJ21" s="6">
        <v>7.9</v>
      </c>
      <c r="BK21" s="6">
        <v>7.7</v>
      </c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6"/>
      <c r="BY21" s="6">
        <v>4</v>
      </c>
      <c r="BZ21" s="6">
        <v>4</v>
      </c>
      <c r="CA21" s="6">
        <v>2.2000000000000002</v>
      </c>
      <c r="CB21" s="6">
        <f t="shared" si="1"/>
        <v>2.2000000000000002</v>
      </c>
      <c r="CC21" s="6">
        <v>2.2999999999999998</v>
      </c>
      <c r="CD21" s="6">
        <f t="shared" si="2"/>
        <v>2.3000000000000003</v>
      </c>
      <c r="CE21" s="6">
        <f t="shared" si="3"/>
        <v>4.4451762570833588E-2</v>
      </c>
      <c r="CF21" s="6">
        <f t="shared" si="4"/>
        <v>1.8181818181818117E-3</v>
      </c>
      <c r="CG21" s="6">
        <f t="shared" si="5"/>
        <v>4.5454545454545192</v>
      </c>
      <c r="CH21" s="9">
        <v>0.20625000000000002</v>
      </c>
      <c r="CI21" s="9">
        <v>0.18941189999999997</v>
      </c>
      <c r="CJ21" s="8"/>
      <c r="CK21" s="8"/>
      <c r="CL21" s="6">
        <f>MEDIAN($CJ$2:$CJ$115)*CA21</f>
        <v>0.20788680000000001</v>
      </c>
      <c r="CM21" s="6">
        <f>MEDIAN($CK$2:$CK$115)*CC21</f>
        <v>0.19384388155000001</v>
      </c>
      <c r="CN21" s="9">
        <v>4.5022203435000003</v>
      </c>
      <c r="CO21" s="9">
        <v>4.6273584988499996</v>
      </c>
      <c r="CP21" s="6">
        <f t="shared" si="6"/>
        <v>4.5022203435000003</v>
      </c>
      <c r="CQ21" s="6">
        <f t="shared" si="7"/>
        <v>4.6273584988499996</v>
      </c>
      <c r="CR21" s="9">
        <v>0.42341131220445749</v>
      </c>
      <c r="CS21" s="9">
        <v>0.25838042170312225</v>
      </c>
      <c r="CT21" s="8"/>
      <c r="CU21" s="8"/>
      <c r="CV21" s="6">
        <f>MEDIAN($CT$2:$CT$115)*CN21</f>
        <v>0.42341131220445749</v>
      </c>
      <c r="CW21" s="6">
        <f>MEDIAN($CU$2:$CU$115)*CO21</f>
        <v>0.25838042170312225</v>
      </c>
      <c r="CX21" s="6">
        <f t="shared" si="8"/>
        <v>2.7415501927147395E-2</v>
      </c>
      <c r="CY21" s="6">
        <f t="shared" si="9"/>
        <v>2.2752391881818053E-3</v>
      </c>
      <c r="CZ21" s="6">
        <f t="shared" si="10"/>
        <v>2.7794764761050583</v>
      </c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6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6"/>
      <c r="EM21" s="8"/>
      <c r="EN21" s="8"/>
      <c r="EO21" s="8"/>
      <c r="EP21" s="8"/>
    </row>
    <row r="22" spans="1:146" ht="15.75" customHeight="1" x14ac:dyDescent="0.25">
      <c r="A22" s="11" t="s">
        <v>231</v>
      </c>
      <c r="B22" s="11" t="s">
        <v>227</v>
      </c>
      <c r="C22" s="11">
        <v>2000</v>
      </c>
      <c r="D22" s="11" t="s">
        <v>211</v>
      </c>
      <c r="E22" s="11" t="s">
        <v>228</v>
      </c>
      <c r="F22" s="6" t="s">
        <v>457</v>
      </c>
      <c r="G22" s="6" t="s">
        <v>146</v>
      </c>
      <c r="H22" s="6"/>
      <c r="I22" s="11" t="s">
        <v>213</v>
      </c>
      <c r="J22" s="11" t="s">
        <v>229</v>
      </c>
      <c r="K22" s="11">
        <v>1900</v>
      </c>
      <c r="L22" s="11">
        <v>1707</v>
      </c>
      <c r="M22" s="11">
        <v>550</v>
      </c>
      <c r="N22" s="11">
        <v>348</v>
      </c>
      <c r="O22" s="11">
        <v>17</v>
      </c>
      <c r="P22" s="11">
        <v>18.3</v>
      </c>
      <c r="Q22" s="11" t="s">
        <v>139</v>
      </c>
      <c r="R22" s="11">
        <v>0.18490000000000001</v>
      </c>
      <c r="S22" s="11" t="s">
        <v>140</v>
      </c>
      <c r="T22" s="11">
        <v>5.3276000000000003</v>
      </c>
      <c r="U22" s="11" t="s">
        <v>230</v>
      </c>
      <c r="V22" s="11" t="s">
        <v>142</v>
      </c>
      <c r="W22" s="11" t="s">
        <v>143</v>
      </c>
      <c r="X22" s="11"/>
      <c r="Y22" s="11"/>
      <c r="Z22" s="11"/>
      <c r="AA22" s="11" t="s">
        <v>146</v>
      </c>
      <c r="AB22" s="11" t="s">
        <v>146</v>
      </c>
      <c r="AC22" s="11"/>
      <c r="AD22" s="11"/>
      <c r="AE22" s="11"/>
      <c r="AF22" s="11" t="s">
        <v>143</v>
      </c>
      <c r="AG22" s="11"/>
      <c r="AH22" s="11">
        <v>25</v>
      </c>
      <c r="AI22" s="11">
        <v>80</v>
      </c>
      <c r="AJ22" s="11">
        <v>55</v>
      </c>
      <c r="AK22" s="11" t="s">
        <v>215</v>
      </c>
      <c r="AL22" s="11" t="s">
        <v>216</v>
      </c>
      <c r="AM22" s="11" t="s">
        <v>192</v>
      </c>
      <c r="AN22" s="11">
        <v>8.4</v>
      </c>
      <c r="AO22" s="11"/>
      <c r="AP22" s="11"/>
      <c r="AQ22" s="11">
        <v>75.7</v>
      </c>
      <c r="AR22" s="11">
        <v>17.3</v>
      </c>
      <c r="AS22" s="11" t="s">
        <v>148</v>
      </c>
      <c r="AT22" s="11">
        <v>0</v>
      </c>
      <c r="AU22" s="11">
        <v>15</v>
      </c>
      <c r="AV22" s="11">
        <v>15</v>
      </c>
      <c r="AW22" s="11" t="s">
        <v>149</v>
      </c>
      <c r="AX22" s="6" t="str">
        <f t="shared" si="13"/>
        <v>0-10cm</v>
      </c>
      <c r="AY22" s="12">
        <v>1.3609448280000001</v>
      </c>
      <c r="AZ22" s="12">
        <v>1.3218753329999999</v>
      </c>
      <c r="BA22" s="11">
        <v>1.3609448280000001</v>
      </c>
      <c r="BB22" s="11">
        <v>1.3218753329999999</v>
      </c>
      <c r="BC22" s="32"/>
      <c r="BD22" s="11"/>
      <c r="BE22" s="11"/>
      <c r="BF22" s="11">
        <v>52.6</v>
      </c>
      <c r="BG22" s="11"/>
      <c r="BH22" s="11"/>
      <c r="BI22" s="11">
        <v>38.799999999999997</v>
      </c>
      <c r="BJ22" s="11">
        <v>7.9</v>
      </c>
      <c r="BK22" s="11">
        <v>7.6</v>
      </c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6"/>
      <c r="BY22" s="11">
        <v>4</v>
      </c>
      <c r="BZ22" s="11">
        <v>4</v>
      </c>
      <c r="CA22" s="11">
        <v>1.7</v>
      </c>
      <c r="CB22" s="6">
        <f t="shared" si="1"/>
        <v>1.6999999999999997</v>
      </c>
      <c r="CC22" s="11">
        <v>2.7</v>
      </c>
      <c r="CD22" s="6">
        <f t="shared" si="2"/>
        <v>2.7000000000000006</v>
      </c>
      <c r="CE22" s="6">
        <f t="shared" si="3"/>
        <v>0.46262352194811307</v>
      </c>
      <c r="CF22" s="6">
        <f t="shared" si="4"/>
        <v>1.8181818181818184E-2</v>
      </c>
      <c r="CG22" s="6">
        <f t="shared" si="5"/>
        <v>58.823529411764717</v>
      </c>
      <c r="CH22" s="12">
        <v>0.15937499999999999</v>
      </c>
      <c r="CI22" s="12">
        <v>0.2223531</v>
      </c>
      <c r="CJ22" s="11"/>
      <c r="CK22" s="11"/>
      <c r="CL22" s="6">
        <f>MEDIAN($CJ$2:$CJ$115)*CA22</f>
        <v>0.1606398</v>
      </c>
      <c r="CM22" s="6">
        <f>MEDIAN($CK$2:$CK$115)*CC22</f>
        <v>0.22755586095000002</v>
      </c>
      <c r="CN22" s="12">
        <v>3.4704093113999996</v>
      </c>
      <c r="CO22" s="12">
        <v>5.3535950986500005</v>
      </c>
      <c r="CP22" s="6">
        <f t="shared" si="6"/>
        <v>3.4704093113999996</v>
      </c>
      <c r="CQ22" s="6">
        <f t="shared" si="7"/>
        <v>5.3535950986500005</v>
      </c>
      <c r="CR22" s="12">
        <v>0.32637464369061292</v>
      </c>
      <c r="CS22" s="12">
        <v>0.2989317035973606</v>
      </c>
      <c r="CT22" s="11"/>
      <c r="CU22" s="11"/>
      <c r="CV22" s="6">
        <f>MEDIAN($CT$2:$CT$115)*CN22</f>
        <v>0.32637464369061292</v>
      </c>
      <c r="CW22" s="6">
        <f>MEDIAN($CU$2:$CU$115)*CO22</f>
        <v>0.2989317035973606</v>
      </c>
      <c r="CX22" s="6">
        <f t="shared" si="8"/>
        <v>0.43349577210765594</v>
      </c>
      <c r="CY22" s="6">
        <f t="shared" si="9"/>
        <v>3.4239741586363649E-2</v>
      </c>
      <c r="CZ22" s="6">
        <f t="shared" si="10"/>
        <v>54.26408294444969</v>
      </c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6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6"/>
      <c r="EM22" s="11"/>
      <c r="EN22" s="11"/>
      <c r="EO22" s="11"/>
      <c r="EP22" s="11"/>
    </row>
    <row r="23" spans="1:146" ht="15.75" customHeight="1" x14ac:dyDescent="0.25">
      <c r="A23" s="6">
        <v>11</v>
      </c>
      <c r="B23" s="6" t="s">
        <v>232</v>
      </c>
      <c r="C23" s="6">
        <v>2017</v>
      </c>
      <c r="D23" s="6" t="s">
        <v>138</v>
      </c>
      <c r="E23" s="6" t="s">
        <v>233</v>
      </c>
      <c r="F23" s="6" t="s">
        <v>457</v>
      </c>
      <c r="G23" s="6" t="s">
        <v>146</v>
      </c>
      <c r="H23" s="6"/>
      <c r="I23" s="6" t="s">
        <v>234</v>
      </c>
      <c r="J23" s="6" t="s">
        <v>235</v>
      </c>
      <c r="K23" s="8"/>
      <c r="L23" s="6">
        <v>1282</v>
      </c>
      <c r="M23" s="6">
        <v>332</v>
      </c>
      <c r="N23" s="6">
        <v>341</v>
      </c>
      <c r="O23" s="6">
        <v>8.6</v>
      </c>
      <c r="P23" s="6">
        <v>8.9</v>
      </c>
      <c r="Q23" s="6" t="s">
        <v>139</v>
      </c>
      <c r="R23" s="6">
        <v>0.20269999999999999</v>
      </c>
      <c r="S23" s="6" t="s">
        <v>161</v>
      </c>
      <c r="T23" s="6">
        <v>4.8592000000000004</v>
      </c>
      <c r="U23" s="6" t="s">
        <v>141</v>
      </c>
      <c r="V23" s="6" t="s">
        <v>142</v>
      </c>
      <c r="W23" s="6" t="s">
        <v>143</v>
      </c>
      <c r="X23" s="6">
        <v>1</v>
      </c>
      <c r="Y23" s="6" t="s">
        <v>154</v>
      </c>
      <c r="Z23" s="6" t="s">
        <v>236</v>
      </c>
      <c r="AA23" s="6" t="s">
        <v>146</v>
      </c>
      <c r="AB23" s="6" t="s">
        <v>146</v>
      </c>
      <c r="AC23" s="6" t="s">
        <v>146</v>
      </c>
      <c r="AD23" s="6" t="s">
        <v>143</v>
      </c>
      <c r="AE23" s="6" t="s">
        <v>143</v>
      </c>
      <c r="AF23" s="6" t="s">
        <v>146</v>
      </c>
      <c r="AG23" s="6" t="s">
        <v>146</v>
      </c>
      <c r="AH23" s="6">
        <v>8</v>
      </c>
      <c r="AI23" s="6">
        <v>10</v>
      </c>
      <c r="AJ23" s="6">
        <v>2</v>
      </c>
      <c r="AK23" s="6" t="s">
        <v>164</v>
      </c>
      <c r="AL23" s="6" t="s">
        <v>165</v>
      </c>
      <c r="AM23" s="6" t="s">
        <v>147</v>
      </c>
      <c r="AN23" s="8"/>
      <c r="AO23" s="8"/>
      <c r="AP23" s="8"/>
      <c r="AQ23" s="8"/>
      <c r="AR23" s="8"/>
      <c r="AS23" s="6" t="s">
        <v>166</v>
      </c>
      <c r="AT23" s="6">
        <v>0</v>
      </c>
      <c r="AU23" s="6">
        <v>10</v>
      </c>
      <c r="AV23" s="6">
        <v>10</v>
      </c>
      <c r="AW23" s="6" t="s">
        <v>149</v>
      </c>
      <c r="AX23" s="6" t="str">
        <f t="shared" si="13"/>
        <v>0-10cm</v>
      </c>
      <c r="AY23" s="13">
        <v>1.421808908</v>
      </c>
      <c r="AZ23" s="13">
        <v>1.4363698330000001</v>
      </c>
      <c r="BA23" s="6">
        <v>1.421808908</v>
      </c>
      <c r="BB23" s="6">
        <v>1.4363698330000001</v>
      </c>
      <c r="BC23" s="28" t="s">
        <v>474</v>
      </c>
      <c r="BD23" s="6" t="s">
        <v>150</v>
      </c>
      <c r="BE23" s="6">
        <v>41</v>
      </c>
      <c r="BF23" s="6">
        <v>18</v>
      </c>
      <c r="BG23" s="6" t="s">
        <v>150</v>
      </c>
      <c r="BH23" s="6">
        <v>41</v>
      </c>
      <c r="BI23" s="6">
        <v>18</v>
      </c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6"/>
      <c r="BY23" s="6">
        <v>6</v>
      </c>
      <c r="BZ23" s="6">
        <v>6</v>
      </c>
      <c r="CA23" s="9">
        <v>14.207253792223392</v>
      </c>
      <c r="CB23" s="6">
        <f t="shared" si="1"/>
        <v>14.207253792223392</v>
      </c>
      <c r="CC23" s="9">
        <v>16.63916872305964</v>
      </c>
      <c r="CD23" s="6">
        <f t="shared" si="2"/>
        <v>16.63916872305964</v>
      </c>
      <c r="CE23" s="6">
        <f t="shared" si="3"/>
        <v>0.15800681298226604</v>
      </c>
      <c r="CF23" s="6">
        <f t="shared" si="4"/>
        <v>1.215957465418124</v>
      </c>
      <c r="CG23" s="6">
        <f t="shared" si="5"/>
        <v>17.117417386936552</v>
      </c>
      <c r="CH23" s="9">
        <v>1.3319300430209431</v>
      </c>
      <c r="CI23" s="9">
        <v>1.3702854618501306</v>
      </c>
      <c r="CJ23" s="8"/>
      <c r="CK23" s="8"/>
      <c r="CL23" s="6">
        <f>MEDIAN($CJ$2:$CJ$115)*CA23</f>
        <v>1.3425002398423571</v>
      </c>
      <c r="CM23" s="6">
        <f>MEDIAN($CK$2:$CK$115)*CC23</f>
        <v>1.4023482830622773</v>
      </c>
      <c r="CN23" s="6">
        <v>20.2</v>
      </c>
      <c r="CO23" s="6">
        <v>23.9</v>
      </c>
      <c r="CP23" s="6">
        <f t="shared" si="6"/>
        <v>20.200000000000003</v>
      </c>
      <c r="CQ23" s="6">
        <f t="shared" si="7"/>
        <v>23.900000000000006</v>
      </c>
      <c r="CR23" s="6">
        <v>2.1</v>
      </c>
      <c r="CS23" s="6">
        <v>2.4</v>
      </c>
      <c r="CT23" s="6">
        <v>0.103960396</v>
      </c>
      <c r="CU23" s="6">
        <v>0.10041841</v>
      </c>
      <c r="CV23" s="6">
        <f>MEDIAN($CT$2:$CT$115)*CN23</f>
        <v>1.8997089999999996</v>
      </c>
      <c r="CW23" s="6">
        <f>MEDIAN($CU$2:$CU$115)*CO23</f>
        <v>1.3345177556999999</v>
      </c>
      <c r="CX23" s="6">
        <f t="shared" si="8"/>
        <v>0.16819585453030586</v>
      </c>
      <c r="CY23" s="6">
        <f t="shared" si="9"/>
        <v>1.8499999999999996</v>
      </c>
      <c r="CZ23" s="6">
        <f t="shared" si="10"/>
        <v>18.31683168316831</v>
      </c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6"/>
      <c r="DV23" s="6">
        <v>6</v>
      </c>
      <c r="DW23" s="6">
        <v>6</v>
      </c>
      <c r="DX23" s="8"/>
      <c r="DY23" s="8"/>
      <c r="DZ23" s="8"/>
      <c r="EA23" s="8"/>
      <c r="EB23" s="8"/>
      <c r="EC23" s="8"/>
      <c r="ED23" s="8"/>
      <c r="EE23" s="8"/>
      <c r="EF23" s="6">
        <v>1.1399999999999999</v>
      </c>
      <c r="EG23" s="6">
        <v>1.37</v>
      </c>
      <c r="EH23" s="6">
        <v>0.17</v>
      </c>
      <c r="EI23" s="6">
        <v>0.24</v>
      </c>
      <c r="EJ23" s="6">
        <v>1.1399999999999999</v>
      </c>
      <c r="EK23" s="6">
        <v>1.37</v>
      </c>
      <c r="EL23" s="6"/>
      <c r="EM23" s="6">
        <v>0.149122807</v>
      </c>
      <c r="EN23" s="6">
        <v>0.175182482</v>
      </c>
      <c r="EO23" s="6">
        <v>0.14249999999999999</v>
      </c>
      <c r="EP23" s="6">
        <v>0.19571428599999999</v>
      </c>
    </row>
    <row r="24" spans="1:146" ht="15.75" customHeight="1" x14ac:dyDescent="0.25">
      <c r="A24" s="11">
        <v>12</v>
      </c>
      <c r="B24" s="11" t="s">
        <v>237</v>
      </c>
      <c r="C24" s="11">
        <v>2003</v>
      </c>
      <c r="D24" s="11" t="s">
        <v>138</v>
      </c>
      <c r="E24" s="11" t="s">
        <v>238</v>
      </c>
      <c r="F24" s="6" t="s">
        <v>457</v>
      </c>
      <c r="G24" s="6" t="s">
        <v>146</v>
      </c>
      <c r="H24" s="6"/>
      <c r="I24" s="11" t="s">
        <v>239</v>
      </c>
      <c r="J24" s="11" t="s">
        <v>240</v>
      </c>
      <c r="K24" s="11"/>
      <c r="L24" s="11">
        <v>1215</v>
      </c>
      <c r="M24" s="11"/>
      <c r="N24" s="11">
        <v>442</v>
      </c>
      <c r="O24" s="11"/>
      <c r="P24" s="11">
        <v>12.6</v>
      </c>
      <c r="Q24" s="11" t="s">
        <v>139</v>
      </c>
      <c r="R24" s="11">
        <v>0.21129999999999999</v>
      </c>
      <c r="S24" s="11" t="s">
        <v>161</v>
      </c>
      <c r="T24" s="11">
        <v>4.7081</v>
      </c>
      <c r="U24" s="11" t="s">
        <v>142</v>
      </c>
      <c r="V24" s="11" t="s">
        <v>142</v>
      </c>
      <c r="W24" s="11" t="s">
        <v>146</v>
      </c>
      <c r="X24" s="11">
        <v>3</v>
      </c>
      <c r="Y24" s="11" t="s">
        <v>144</v>
      </c>
      <c r="Z24" s="11" t="s">
        <v>145</v>
      </c>
      <c r="AA24" s="11" t="s">
        <v>146</v>
      </c>
      <c r="AB24" s="11" t="s">
        <v>146</v>
      </c>
      <c r="AC24" s="11" t="s">
        <v>146</v>
      </c>
      <c r="AD24" s="11" t="s">
        <v>143</v>
      </c>
      <c r="AE24" s="11" t="s">
        <v>143</v>
      </c>
      <c r="AF24" s="11" t="s">
        <v>146</v>
      </c>
      <c r="AG24" s="11" t="s">
        <v>146</v>
      </c>
      <c r="AH24" s="11">
        <v>1</v>
      </c>
      <c r="AI24" s="11">
        <v>4</v>
      </c>
      <c r="AJ24" s="11">
        <v>3</v>
      </c>
      <c r="AK24" s="11" t="s">
        <v>164</v>
      </c>
      <c r="AL24" s="11" t="s">
        <v>165</v>
      </c>
      <c r="AM24" s="11" t="s">
        <v>147</v>
      </c>
      <c r="AN24" s="11"/>
      <c r="AO24" s="11"/>
      <c r="AP24" s="11"/>
      <c r="AQ24" s="11"/>
      <c r="AR24" s="11"/>
      <c r="AS24" s="11" t="s">
        <v>148</v>
      </c>
      <c r="AT24" s="11">
        <v>0</v>
      </c>
      <c r="AU24" s="11">
        <v>20</v>
      </c>
      <c r="AV24" s="11">
        <v>20</v>
      </c>
      <c r="AW24" s="11" t="s">
        <v>149</v>
      </c>
      <c r="AX24" s="6" t="str">
        <f t="shared" si="13"/>
        <v>0-10cm</v>
      </c>
      <c r="AY24" s="15">
        <v>1.3937396554999999</v>
      </c>
      <c r="AZ24" s="15">
        <v>1.2943125830000002</v>
      </c>
      <c r="BA24" s="10">
        <v>1.3937396554999999</v>
      </c>
      <c r="BB24" s="10">
        <v>1.2943125830000002</v>
      </c>
      <c r="BC24" s="33" t="s">
        <v>476</v>
      </c>
      <c r="BD24" s="11" t="s">
        <v>167</v>
      </c>
      <c r="BE24" s="11"/>
      <c r="BF24" s="11"/>
      <c r="BG24" s="11" t="s">
        <v>167</v>
      </c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6"/>
      <c r="BY24" s="11">
        <v>1</v>
      </c>
      <c r="BZ24" s="11">
        <v>1</v>
      </c>
      <c r="CA24" s="12">
        <v>3.5336585140308512</v>
      </c>
      <c r="CB24" s="6">
        <f t="shared" si="1"/>
        <v>3.5336585140308512</v>
      </c>
      <c r="CC24" s="12">
        <v>4.5854456473286103</v>
      </c>
      <c r="CD24" s="6">
        <f t="shared" si="2"/>
        <v>4.5854456473286103</v>
      </c>
      <c r="CE24" s="6">
        <f t="shared" si="3"/>
        <v>0.26055355729717394</v>
      </c>
      <c r="CF24" s="6">
        <f t="shared" si="4"/>
        <v>0.35059571109925303</v>
      </c>
      <c r="CG24" s="6">
        <f t="shared" si="5"/>
        <v>29.764821052218295</v>
      </c>
      <c r="CH24" s="12">
        <v>0.33128048569039231</v>
      </c>
      <c r="CI24" s="12">
        <v>0.37762520539445305</v>
      </c>
      <c r="CJ24" s="11"/>
      <c r="CK24" s="11"/>
      <c r="CL24" s="6">
        <f>MEDIAN($CJ$2:$CJ$115)*CA24</f>
        <v>0.33390952762483123</v>
      </c>
      <c r="CM24" s="6">
        <f>MEDIAN($CK$2:$CK$115)*CC24</f>
        <v>0.38646112300640445</v>
      </c>
      <c r="CN24" s="10">
        <v>9.85</v>
      </c>
      <c r="CO24" s="10">
        <v>11.870000000000001</v>
      </c>
      <c r="CP24" s="6">
        <f t="shared" si="6"/>
        <v>9.8500000000000014</v>
      </c>
      <c r="CQ24" s="6">
        <f t="shared" si="7"/>
        <v>11.870000000000005</v>
      </c>
      <c r="CR24" s="12">
        <v>0.92634324999999984</v>
      </c>
      <c r="CS24" s="12">
        <v>0.66279187281000007</v>
      </c>
      <c r="CT24" s="11"/>
      <c r="CU24" s="11"/>
      <c r="CV24" s="6">
        <f>MEDIAN($CT$2:$CT$115)*CN24</f>
        <v>0.92634324999999984</v>
      </c>
      <c r="CW24" s="6">
        <f>MEDIAN($CU$2:$CU$115)*CO24</f>
        <v>0.66279187281000007</v>
      </c>
      <c r="CX24" s="6">
        <f t="shared" si="8"/>
        <v>0.18654275343757923</v>
      </c>
      <c r="CY24" s="6">
        <f t="shared" si="9"/>
        <v>0.67333333333333378</v>
      </c>
      <c r="CZ24" s="6">
        <f t="shared" si="10"/>
        <v>20.507614213197979</v>
      </c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6"/>
      <c r="DV24" s="11">
        <v>1</v>
      </c>
      <c r="DW24" s="11">
        <v>1</v>
      </c>
      <c r="DX24" s="11"/>
      <c r="DY24" s="11"/>
      <c r="DZ24" s="11"/>
      <c r="EA24" s="11"/>
      <c r="EB24" s="11"/>
      <c r="EC24" s="11"/>
      <c r="ED24" s="11"/>
      <c r="EE24" s="11"/>
      <c r="EF24" s="11">
        <v>1.44</v>
      </c>
      <c r="EG24" s="11">
        <v>2.09</v>
      </c>
      <c r="EH24" s="11"/>
      <c r="EI24" s="11"/>
      <c r="EJ24" s="10">
        <v>2</v>
      </c>
      <c r="EK24" s="10">
        <v>2.8099999999999996</v>
      </c>
      <c r="EL24" s="6"/>
      <c r="EM24" s="11"/>
      <c r="EN24" s="11"/>
      <c r="EO24" s="10">
        <v>0.25</v>
      </c>
      <c r="EP24" s="10">
        <v>0.4014285715</v>
      </c>
    </row>
    <row r="25" spans="1:146" ht="15.75" customHeight="1" x14ac:dyDescent="0.25">
      <c r="A25" s="6">
        <v>13</v>
      </c>
      <c r="B25" s="6" t="s">
        <v>241</v>
      </c>
      <c r="C25" s="6">
        <v>2001</v>
      </c>
      <c r="D25" s="6" t="s">
        <v>242</v>
      </c>
      <c r="E25" s="6" t="s">
        <v>243</v>
      </c>
      <c r="F25" s="6" t="s">
        <v>457</v>
      </c>
      <c r="G25" s="6" t="s">
        <v>146</v>
      </c>
      <c r="H25" s="6"/>
      <c r="I25" s="6" t="s">
        <v>244</v>
      </c>
      <c r="J25" s="6" t="s">
        <v>245</v>
      </c>
      <c r="K25" s="6">
        <v>915</v>
      </c>
      <c r="L25" s="6">
        <v>918</v>
      </c>
      <c r="M25" s="8"/>
      <c r="N25" s="6">
        <v>380</v>
      </c>
      <c r="O25" s="8"/>
      <c r="P25" s="6">
        <v>6.3</v>
      </c>
      <c r="Q25" s="6" t="s">
        <v>139</v>
      </c>
      <c r="R25" s="6">
        <v>0.2928</v>
      </c>
      <c r="S25" s="6" t="s">
        <v>161</v>
      </c>
      <c r="T25" s="6">
        <v>3.4394999999999998</v>
      </c>
      <c r="U25" s="6" t="s">
        <v>141</v>
      </c>
      <c r="V25" s="6" t="s">
        <v>142</v>
      </c>
      <c r="W25" s="6" t="s">
        <v>143</v>
      </c>
      <c r="X25" s="6" t="s">
        <v>153</v>
      </c>
      <c r="Y25" s="6" t="s">
        <v>154</v>
      </c>
      <c r="Z25" s="6" t="s">
        <v>178</v>
      </c>
      <c r="AA25" s="6" t="s">
        <v>146</v>
      </c>
      <c r="AB25" s="6" t="s">
        <v>146</v>
      </c>
      <c r="AC25" s="6" t="s">
        <v>143</v>
      </c>
      <c r="AD25" s="6" t="s">
        <v>143</v>
      </c>
      <c r="AE25" s="6" t="s">
        <v>143</v>
      </c>
      <c r="AF25" s="6" t="s">
        <v>146</v>
      </c>
      <c r="AG25" s="6" t="s">
        <v>146</v>
      </c>
      <c r="AH25" s="6">
        <v>1</v>
      </c>
      <c r="AI25" s="6">
        <v>4</v>
      </c>
      <c r="AJ25" s="6">
        <v>3</v>
      </c>
      <c r="AK25" s="6" t="s">
        <v>164</v>
      </c>
      <c r="AL25" s="6" t="s">
        <v>165</v>
      </c>
      <c r="AM25" s="6" t="s">
        <v>147</v>
      </c>
      <c r="AN25" s="8"/>
      <c r="AO25" s="8"/>
      <c r="AP25" s="8"/>
      <c r="AQ25" s="8"/>
      <c r="AR25" s="8"/>
      <c r="AS25" s="6" t="s">
        <v>166</v>
      </c>
      <c r="AT25" s="6">
        <v>0</v>
      </c>
      <c r="AU25" s="6">
        <v>15</v>
      </c>
      <c r="AV25" s="6">
        <v>15</v>
      </c>
      <c r="AW25" s="6" t="s">
        <v>149</v>
      </c>
      <c r="AX25" s="6" t="str">
        <f t="shared" si="13"/>
        <v>0-10cm</v>
      </c>
      <c r="AY25" s="13">
        <v>1.405215517</v>
      </c>
      <c r="AZ25" s="13">
        <v>1.421333833</v>
      </c>
      <c r="BA25" s="6">
        <v>1.405215517</v>
      </c>
      <c r="BB25" s="6">
        <v>1.421333833</v>
      </c>
      <c r="BC25" s="28" t="s">
        <v>475</v>
      </c>
      <c r="BD25" s="6" t="s">
        <v>199</v>
      </c>
      <c r="BE25" s="8"/>
      <c r="BF25" s="6">
        <v>27.5</v>
      </c>
      <c r="BG25" s="6" t="s">
        <v>199</v>
      </c>
      <c r="BH25" s="8"/>
      <c r="BI25" s="6">
        <v>27.5</v>
      </c>
      <c r="BJ25" s="6">
        <v>7.69</v>
      </c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6"/>
      <c r="BY25" s="6">
        <v>4</v>
      </c>
      <c r="BZ25" s="6">
        <v>4</v>
      </c>
      <c r="CA25" s="9">
        <v>13.188961486064583</v>
      </c>
      <c r="CB25" s="6">
        <f t="shared" si="1"/>
        <v>13.188961486064583</v>
      </c>
      <c r="CC25" s="9">
        <v>14.118193911075826</v>
      </c>
      <c r="CD25" s="6">
        <f t="shared" si="2"/>
        <v>14.118193911075826</v>
      </c>
      <c r="CE25" s="6">
        <f t="shared" si="3"/>
        <v>6.8084085219810381E-2</v>
      </c>
      <c r="CF25" s="6">
        <f t="shared" si="4"/>
        <v>0.30974414167041431</v>
      </c>
      <c r="CG25" s="6">
        <f t="shared" si="5"/>
        <v>7.0455314165036143</v>
      </c>
      <c r="CH25" s="9">
        <v>1.2364651393185546</v>
      </c>
      <c r="CI25" s="9">
        <v>1.1626756231588276</v>
      </c>
      <c r="CJ25" s="8"/>
      <c r="CK25" s="8"/>
      <c r="CL25" s="6">
        <f>MEDIAN($CJ$2:$CJ$115)*CA25</f>
        <v>1.2462777266641867</v>
      </c>
      <c r="CM25" s="6">
        <f>MEDIAN($CK$2:$CK$115)*CC25</f>
        <v>1.1898806557384842</v>
      </c>
      <c r="CN25" s="6">
        <v>27.8</v>
      </c>
      <c r="CO25" s="6">
        <v>30.1</v>
      </c>
      <c r="CP25" s="6">
        <f t="shared" si="6"/>
        <v>27.8</v>
      </c>
      <c r="CQ25" s="6">
        <f t="shared" si="7"/>
        <v>30.1</v>
      </c>
      <c r="CR25" s="9">
        <v>2.6144509999999999</v>
      </c>
      <c r="CS25" s="9">
        <v>1.6807106463000001</v>
      </c>
      <c r="CT25" s="8"/>
      <c r="CU25" s="8"/>
      <c r="CV25" s="6">
        <f>MEDIAN($CT$2:$CT$115)*CN25</f>
        <v>2.6144509999999999</v>
      </c>
      <c r="CW25" s="6">
        <f>MEDIAN($CU$2:$CU$115)*CO25</f>
        <v>1.6807106463000001</v>
      </c>
      <c r="CX25" s="6">
        <f t="shared" si="8"/>
        <v>7.9489151058238602E-2</v>
      </c>
      <c r="CY25" s="6">
        <f t="shared" si="9"/>
        <v>0.76666666666666694</v>
      </c>
      <c r="CZ25" s="6">
        <f t="shared" si="10"/>
        <v>8.2733812949640217</v>
      </c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6"/>
      <c r="DV25" s="6">
        <v>4</v>
      </c>
      <c r="DW25" s="6">
        <v>4</v>
      </c>
      <c r="DX25" s="8"/>
      <c r="DY25" s="8"/>
      <c r="DZ25" s="8"/>
      <c r="EA25" s="8"/>
      <c r="EB25" s="8"/>
      <c r="EC25" s="8"/>
      <c r="ED25" s="8"/>
      <c r="EE25" s="8"/>
      <c r="EF25" s="6">
        <v>2.97</v>
      </c>
      <c r="EG25" s="6">
        <v>3.43</v>
      </c>
      <c r="EH25" s="8"/>
      <c r="EI25" s="8"/>
      <c r="EJ25" s="6">
        <v>2.97</v>
      </c>
      <c r="EK25" s="6">
        <v>3.43</v>
      </c>
      <c r="EL25" s="6"/>
      <c r="EM25" s="8"/>
      <c r="EN25" s="8"/>
      <c r="EO25" s="6">
        <v>0.37125000000000002</v>
      </c>
      <c r="EP25" s="6">
        <v>0.49</v>
      </c>
    </row>
    <row r="26" spans="1:146" ht="15.75" customHeight="1" x14ac:dyDescent="0.25">
      <c r="A26" s="6">
        <v>13</v>
      </c>
      <c r="B26" s="6" t="s">
        <v>241</v>
      </c>
      <c r="C26" s="6">
        <v>2001</v>
      </c>
      <c r="D26" s="6" t="s">
        <v>242</v>
      </c>
      <c r="E26" s="6" t="s">
        <v>243</v>
      </c>
      <c r="F26" s="6" t="s">
        <v>457</v>
      </c>
      <c r="G26" s="6" t="s">
        <v>146</v>
      </c>
      <c r="H26" s="6"/>
      <c r="I26" s="6" t="s">
        <v>244</v>
      </c>
      <c r="J26" s="6" t="s">
        <v>245</v>
      </c>
      <c r="K26" s="6">
        <v>915</v>
      </c>
      <c r="L26" s="6">
        <v>918</v>
      </c>
      <c r="M26" s="8"/>
      <c r="N26" s="6">
        <v>380</v>
      </c>
      <c r="O26" s="8"/>
      <c r="P26" s="6">
        <v>6.3</v>
      </c>
      <c r="Q26" s="6" t="s">
        <v>139</v>
      </c>
      <c r="R26" s="6">
        <v>0.2928</v>
      </c>
      <c r="S26" s="6" t="s">
        <v>161</v>
      </c>
      <c r="T26" s="6">
        <v>3.4394999999999998</v>
      </c>
      <c r="U26" s="6" t="s">
        <v>141</v>
      </c>
      <c r="V26" s="6" t="s">
        <v>142</v>
      </c>
      <c r="W26" s="6" t="s">
        <v>143</v>
      </c>
      <c r="X26" s="6" t="s">
        <v>153</v>
      </c>
      <c r="Y26" s="6" t="s">
        <v>154</v>
      </c>
      <c r="Z26" s="6" t="s">
        <v>178</v>
      </c>
      <c r="AA26" s="6" t="s">
        <v>146</v>
      </c>
      <c r="AB26" s="6" t="s">
        <v>146</v>
      </c>
      <c r="AC26" s="6" t="s">
        <v>143</v>
      </c>
      <c r="AD26" s="6" t="s">
        <v>143</v>
      </c>
      <c r="AE26" s="6" t="s">
        <v>143</v>
      </c>
      <c r="AF26" s="6" t="s">
        <v>146</v>
      </c>
      <c r="AG26" s="6" t="s">
        <v>146</v>
      </c>
      <c r="AH26" s="6">
        <v>1</v>
      </c>
      <c r="AI26" s="6">
        <v>4</v>
      </c>
      <c r="AJ26" s="6">
        <v>3</v>
      </c>
      <c r="AK26" s="6" t="s">
        <v>164</v>
      </c>
      <c r="AL26" s="6" t="s">
        <v>165</v>
      </c>
      <c r="AM26" s="6" t="s">
        <v>147</v>
      </c>
      <c r="AN26" s="8"/>
      <c r="AO26" s="8"/>
      <c r="AP26" s="8"/>
      <c r="AQ26" s="8"/>
      <c r="AR26" s="8"/>
      <c r="AS26" s="6" t="s">
        <v>166</v>
      </c>
      <c r="AT26" s="6">
        <v>15</v>
      </c>
      <c r="AU26" s="6">
        <v>30</v>
      </c>
      <c r="AV26" s="6">
        <v>15</v>
      </c>
      <c r="AW26" s="6" t="s">
        <v>185</v>
      </c>
      <c r="AX26" s="6" t="str">
        <f t="shared" si="13"/>
        <v>20-30cm</v>
      </c>
      <c r="AY26" s="13">
        <v>1.414195402</v>
      </c>
      <c r="AZ26" s="13">
        <v>1.4344726670000001</v>
      </c>
      <c r="BA26" s="6">
        <v>1.414195402</v>
      </c>
      <c r="BB26" s="6">
        <v>1.4344726670000001</v>
      </c>
      <c r="BC26" s="28" t="s">
        <v>475</v>
      </c>
      <c r="BD26" s="6" t="s">
        <v>199</v>
      </c>
      <c r="BE26" s="8"/>
      <c r="BF26" s="6">
        <v>34.1</v>
      </c>
      <c r="BG26" s="6" t="s">
        <v>199</v>
      </c>
      <c r="BH26" s="8"/>
      <c r="BI26" s="6">
        <v>34.1</v>
      </c>
      <c r="BJ26" s="6">
        <v>7.63</v>
      </c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6"/>
      <c r="BY26" s="6">
        <v>4</v>
      </c>
      <c r="BZ26" s="6">
        <v>4</v>
      </c>
      <c r="CA26" s="9">
        <v>11.031007439239291</v>
      </c>
      <c r="CB26" s="6">
        <f t="shared" si="1"/>
        <v>11.031007439239291</v>
      </c>
      <c r="CC26" s="9">
        <v>12.083418340471825</v>
      </c>
      <c r="CD26" s="6">
        <f t="shared" si="2"/>
        <v>12.083418340471825</v>
      </c>
      <c r="CE26" s="6">
        <f t="shared" si="3"/>
        <v>9.1123962300424924E-2</v>
      </c>
      <c r="CF26" s="6">
        <f t="shared" si="4"/>
        <v>0.350803633744178</v>
      </c>
      <c r="CG26" s="6">
        <f t="shared" si="5"/>
        <v>9.5404785739597884</v>
      </c>
      <c r="CH26" s="9">
        <v>1.0341569474286836</v>
      </c>
      <c r="CI26" s="9">
        <v>0.99510575059287609</v>
      </c>
      <c r="CJ26" s="8"/>
      <c r="CK26" s="8"/>
      <c r="CL26" s="6">
        <f>MEDIAN($CJ$2:$CJ$115)*CA26</f>
        <v>1.0423640169634776</v>
      </c>
      <c r="CM26" s="6">
        <f>MEDIAN($CK$2:$CK$115)*CC26</f>
        <v>1.0183898754389209</v>
      </c>
      <c r="CN26" s="6">
        <v>23.4</v>
      </c>
      <c r="CO26" s="6">
        <v>26</v>
      </c>
      <c r="CP26" s="6">
        <f t="shared" si="6"/>
        <v>23.400000000000002</v>
      </c>
      <c r="CQ26" s="6">
        <f t="shared" si="7"/>
        <v>26</v>
      </c>
      <c r="CR26" s="9">
        <v>2.2006529999999995</v>
      </c>
      <c r="CS26" s="9">
        <v>1.4517766379999999</v>
      </c>
      <c r="CT26" s="8"/>
      <c r="CU26" s="8"/>
      <c r="CV26" s="6">
        <f>MEDIAN($CT$2:$CT$115)*CN26</f>
        <v>2.2006529999999995</v>
      </c>
      <c r="CW26" s="6">
        <f>MEDIAN($CU$2:$CU$115)*CO26</f>
        <v>1.4517766379999999</v>
      </c>
      <c r="CX26" s="6">
        <f t="shared" si="8"/>
        <v>0.10536051565782635</v>
      </c>
      <c r="CY26" s="6">
        <f t="shared" si="9"/>
        <v>0.86666666666666714</v>
      </c>
      <c r="CZ26" s="6">
        <f t="shared" si="10"/>
        <v>11.111111111111116</v>
      </c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6"/>
      <c r="DV26" s="6">
        <v>4</v>
      </c>
      <c r="DW26" s="6">
        <v>4</v>
      </c>
      <c r="DX26" s="8"/>
      <c r="DY26" s="8"/>
      <c r="DZ26" s="8"/>
      <c r="EA26" s="8"/>
      <c r="EB26" s="8"/>
      <c r="EC26" s="8"/>
      <c r="ED26" s="8"/>
      <c r="EE26" s="8"/>
      <c r="EF26" s="6">
        <v>2.6</v>
      </c>
      <c r="EG26" s="6">
        <v>3.04</v>
      </c>
      <c r="EH26" s="8"/>
      <c r="EI26" s="8"/>
      <c r="EJ26" s="6">
        <v>2.6</v>
      </c>
      <c r="EK26" s="6">
        <v>3.04</v>
      </c>
      <c r="EL26" s="6"/>
      <c r="EM26" s="8"/>
      <c r="EN26" s="8"/>
      <c r="EO26" s="6">
        <v>0.32500000000000001</v>
      </c>
      <c r="EP26" s="6">
        <v>0.43428571399999999</v>
      </c>
    </row>
    <row r="27" spans="1:146" ht="15.75" customHeight="1" x14ac:dyDescent="0.25">
      <c r="A27" s="11" t="s">
        <v>246</v>
      </c>
      <c r="B27" s="11" t="s">
        <v>247</v>
      </c>
      <c r="C27" s="11">
        <v>2017</v>
      </c>
      <c r="D27" s="11" t="s">
        <v>248</v>
      </c>
      <c r="E27" s="11" t="s">
        <v>249</v>
      </c>
      <c r="F27" s="11" t="s">
        <v>458</v>
      </c>
      <c r="G27" s="6" t="s">
        <v>146</v>
      </c>
      <c r="H27" s="6"/>
      <c r="I27" s="11" t="s">
        <v>250</v>
      </c>
      <c r="J27" s="11" t="s">
        <v>251</v>
      </c>
      <c r="K27" s="11"/>
      <c r="L27" s="11">
        <v>173</v>
      </c>
      <c r="M27" s="11">
        <v>1111</v>
      </c>
      <c r="N27" s="11">
        <v>1084</v>
      </c>
      <c r="O27" s="11">
        <v>27.9</v>
      </c>
      <c r="P27" s="11">
        <v>28.1</v>
      </c>
      <c r="Q27" s="11" t="s">
        <v>139</v>
      </c>
      <c r="R27" s="11">
        <v>0.53010000000000002</v>
      </c>
      <c r="S27" s="11" t="s">
        <v>252</v>
      </c>
      <c r="T27" s="11">
        <v>1.8837999999999999</v>
      </c>
      <c r="U27" s="11" t="s">
        <v>141</v>
      </c>
      <c r="V27" s="11" t="s">
        <v>253</v>
      </c>
      <c r="W27" s="11" t="s">
        <v>143</v>
      </c>
      <c r="X27" s="11" t="s">
        <v>254</v>
      </c>
      <c r="Y27" s="11" t="s">
        <v>144</v>
      </c>
      <c r="Z27" s="11" t="s">
        <v>145</v>
      </c>
      <c r="AA27" s="11"/>
      <c r="AB27" s="11" t="s">
        <v>143</v>
      </c>
      <c r="AC27" s="11"/>
      <c r="AD27" s="11" t="s">
        <v>146</v>
      </c>
      <c r="AE27" s="11"/>
      <c r="AF27" s="11" t="s">
        <v>143</v>
      </c>
      <c r="AG27" s="11" t="s">
        <v>146</v>
      </c>
      <c r="AH27" s="11">
        <v>0</v>
      </c>
      <c r="AI27" s="11">
        <v>2</v>
      </c>
      <c r="AJ27" s="11">
        <v>2</v>
      </c>
      <c r="AK27" s="11" t="s">
        <v>164</v>
      </c>
      <c r="AL27" s="11" t="s">
        <v>165</v>
      </c>
      <c r="AM27" s="11" t="s">
        <v>141</v>
      </c>
      <c r="AN27" s="11"/>
      <c r="AO27" s="11"/>
      <c r="AP27" s="11"/>
      <c r="AQ27" s="11"/>
      <c r="AR27" s="11"/>
      <c r="AS27" s="11" t="s">
        <v>166</v>
      </c>
      <c r="AT27" s="11">
        <v>0</v>
      </c>
      <c r="AU27" s="11">
        <v>20</v>
      </c>
      <c r="AV27" s="11">
        <v>20</v>
      </c>
      <c r="AW27" s="11" t="s">
        <v>149</v>
      </c>
      <c r="AX27" s="6" t="str">
        <f t="shared" si="13"/>
        <v>0-10cm</v>
      </c>
      <c r="AY27" s="12">
        <v>1.4858810339999999</v>
      </c>
      <c r="AZ27" s="12">
        <v>1.4947946670000001</v>
      </c>
      <c r="BA27" s="11">
        <v>1.4858810339999999</v>
      </c>
      <c r="BB27" s="11">
        <v>1.4947946670000001</v>
      </c>
      <c r="BC27" s="32"/>
      <c r="BD27" s="11"/>
      <c r="BE27" s="11"/>
      <c r="BF27" s="11">
        <v>5</v>
      </c>
      <c r="BG27" s="11"/>
      <c r="BH27" s="11"/>
      <c r="BI27" s="11">
        <v>5</v>
      </c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6"/>
      <c r="BY27" s="11">
        <v>4</v>
      </c>
      <c r="BZ27" s="11">
        <v>4</v>
      </c>
      <c r="CA27" s="12">
        <v>0.33650069457714071</v>
      </c>
      <c r="CB27" s="6">
        <f t="shared" si="1"/>
        <v>0.33650069457714071</v>
      </c>
      <c r="CC27" s="12">
        <v>0.23414587148777941</v>
      </c>
      <c r="CD27" s="6">
        <f t="shared" si="2"/>
        <v>0.23414587148777941</v>
      </c>
      <c r="CE27" s="6">
        <f t="shared" si="3"/>
        <v>-0.36265590964291633</v>
      </c>
      <c r="CF27" s="6">
        <f t="shared" si="4"/>
        <v>-5.1177411544680654E-2</v>
      </c>
      <c r="CG27" s="6">
        <f t="shared" si="5"/>
        <v>-30.417418073381452</v>
      </c>
      <c r="CH27" s="12">
        <v>3.1546940116606942E-2</v>
      </c>
      <c r="CI27" s="12">
        <v>1.9282614954633095E-2</v>
      </c>
      <c r="CJ27" s="11"/>
      <c r="CK27" s="11"/>
      <c r="CL27" s="6">
        <f>MEDIAN($CJ$2:$CJ$115)*CA27</f>
        <v>3.1797296633372329E-2</v>
      </c>
      <c r="CM27" s="6">
        <f>MEDIAN($CK$2:$CK$115)*CC27</f>
        <v>1.9733801990477667E-2</v>
      </c>
      <c r="CN27" s="11">
        <v>1</v>
      </c>
      <c r="CO27" s="11">
        <v>0.7</v>
      </c>
      <c r="CP27" s="6">
        <f t="shared" si="6"/>
        <v>1</v>
      </c>
      <c r="CQ27" s="6">
        <f t="shared" si="7"/>
        <v>0.70000000000000018</v>
      </c>
      <c r="CR27" s="11">
        <v>0.2</v>
      </c>
      <c r="CS27" s="11">
        <v>0.1</v>
      </c>
      <c r="CT27" s="11">
        <v>0.2</v>
      </c>
      <c r="CU27" s="11">
        <v>0.14285714299999999</v>
      </c>
      <c r="CV27" s="6">
        <f>MEDIAN($CT$2:$CT$115)*CN27</f>
        <v>9.404499999999999E-2</v>
      </c>
      <c r="CW27" s="6">
        <f>MEDIAN($CU$2:$CU$115)*CO27</f>
        <v>3.9086294099999995E-2</v>
      </c>
      <c r="CX27" s="6">
        <f t="shared" si="8"/>
        <v>-0.35667494393873245</v>
      </c>
      <c r="CY27" s="6">
        <f t="shared" si="9"/>
        <v>-0.15000000000000002</v>
      </c>
      <c r="CZ27" s="6">
        <f t="shared" si="10"/>
        <v>-30.000000000000004</v>
      </c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6"/>
      <c r="DV27" s="11">
        <v>4</v>
      </c>
      <c r="DW27" s="11">
        <v>4</v>
      </c>
      <c r="DX27" s="11"/>
      <c r="DY27" s="11"/>
      <c r="DZ27" s="11"/>
      <c r="EA27" s="11"/>
      <c r="EB27" s="11"/>
      <c r="EC27" s="11"/>
      <c r="ED27" s="11"/>
      <c r="EE27" s="11"/>
      <c r="EF27" s="11">
        <v>1.1000000000000001</v>
      </c>
      <c r="EG27" s="11">
        <v>0.7</v>
      </c>
      <c r="EH27" s="11">
        <v>0.2</v>
      </c>
      <c r="EI27" s="11">
        <v>0.1</v>
      </c>
      <c r="EJ27" s="11">
        <v>1.1000000000000001</v>
      </c>
      <c r="EK27" s="11">
        <v>0.7</v>
      </c>
      <c r="EL27" s="6"/>
      <c r="EM27" s="11">
        <v>0.18181818199999999</v>
      </c>
      <c r="EN27" s="11">
        <v>0.14285714299999999</v>
      </c>
      <c r="EO27" s="11">
        <v>0.13750000000000001</v>
      </c>
      <c r="EP27" s="11">
        <v>0.1</v>
      </c>
    </row>
    <row r="28" spans="1:146" ht="15.75" customHeight="1" x14ac:dyDescent="0.25">
      <c r="A28" s="6" t="s">
        <v>255</v>
      </c>
      <c r="B28" s="6" t="s">
        <v>247</v>
      </c>
      <c r="C28" s="6">
        <v>2017</v>
      </c>
      <c r="D28" s="6" t="s">
        <v>256</v>
      </c>
      <c r="E28" s="6" t="s">
        <v>257</v>
      </c>
      <c r="F28" s="11" t="s">
        <v>458</v>
      </c>
      <c r="G28" s="6" t="s">
        <v>146</v>
      </c>
      <c r="H28" s="6"/>
      <c r="I28" s="6" t="s">
        <v>258</v>
      </c>
      <c r="J28" s="6" t="s">
        <v>259</v>
      </c>
      <c r="K28" s="8"/>
      <c r="L28" s="6">
        <v>288</v>
      </c>
      <c r="M28" s="6">
        <v>788</v>
      </c>
      <c r="N28" s="6">
        <v>720</v>
      </c>
      <c r="O28" s="6">
        <v>28.2</v>
      </c>
      <c r="P28" s="6">
        <v>28.7</v>
      </c>
      <c r="Q28" s="6" t="s">
        <v>139</v>
      </c>
      <c r="R28" s="6">
        <v>0.53010000000000002</v>
      </c>
      <c r="S28" s="6" t="s">
        <v>252</v>
      </c>
      <c r="T28" s="6">
        <v>1.8837999999999999</v>
      </c>
      <c r="U28" s="6" t="s">
        <v>141</v>
      </c>
      <c r="V28" s="6" t="s">
        <v>253</v>
      </c>
      <c r="W28" s="6" t="s">
        <v>143</v>
      </c>
      <c r="X28" s="6" t="s">
        <v>254</v>
      </c>
      <c r="Y28" s="6" t="s">
        <v>144</v>
      </c>
      <c r="Z28" s="6" t="s">
        <v>145</v>
      </c>
      <c r="AA28" s="8"/>
      <c r="AB28" s="6" t="s">
        <v>143</v>
      </c>
      <c r="AC28" s="8"/>
      <c r="AD28" s="6" t="s">
        <v>146</v>
      </c>
      <c r="AE28" s="8"/>
      <c r="AF28" s="6" t="s">
        <v>143</v>
      </c>
      <c r="AG28" s="6" t="s">
        <v>146</v>
      </c>
      <c r="AH28" s="6">
        <v>0</v>
      </c>
      <c r="AI28" s="6">
        <v>2</v>
      </c>
      <c r="AJ28" s="6">
        <v>2</v>
      </c>
      <c r="AK28" s="6" t="s">
        <v>164</v>
      </c>
      <c r="AL28" s="6" t="s">
        <v>165</v>
      </c>
      <c r="AM28" s="6" t="s">
        <v>141</v>
      </c>
      <c r="AN28" s="8"/>
      <c r="AO28" s="8"/>
      <c r="AP28" s="8"/>
      <c r="AQ28" s="8"/>
      <c r="AR28" s="8"/>
      <c r="AS28" s="6" t="s">
        <v>166</v>
      </c>
      <c r="AT28" s="6">
        <v>0</v>
      </c>
      <c r="AU28" s="6">
        <v>20</v>
      </c>
      <c r="AV28" s="6">
        <v>20</v>
      </c>
      <c r="AW28" s="6" t="s">
        <v>149</v>
      </c>
      <c r="AX28" s="6" t="str">
        <f t="shared" si="13"/>
        <v>0-10cm</v>
      </c>
      <c r="AY28" s="13">
        <v>1.483216667</v>
      </c>
      <c r="AZ28" s="13">
        <v>1.492084333</v>
      </c>
      <c r="BA28" s="6">
        <v>1.483216667</v>
      </c>
      <c r="BB28" s="6">
        <v>1.492084333</v>
      </c>
      <c r="BC28" s="30"/>
      <c r="BD28" s="8"/>
      <c r="BE28" s="8"/>
      <c r="BF28" s="6">
        <v>8</v>
      </c>
      <c r="BG28" s="8"/>
      <c r="BH28" s="8"/>
      <c r="BI28" s="6">
        <v>8</v>
      </c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6"/>
      <c r="BY28" s="6">
        <v>4</v>
      </c>
      <c r="BZ28" s="6">
        <v>4</v>
      </c>
      <c r="CA28" s="9">
        <v>0.53936826479849687</v>
      </c>
      <c r="CB28" s="6">
        <f t="shared" ref="CB28:CB59" si="14">(CN28*10)/(AY28*AV28)</f>
        <v>0.53936826479849687</v>
      </c>
      <c r="CC28" s="9">
        <v>0.67020340464897832</v>
      </c>
      <c r="CD28" s="6">
        <f t="shared" ref="CD28:CD59" si="15">(CO28*10)/(AZ28*AV28)</f>
        <v>0.67020340464897832</v>
      </c>
      <c r="CE28" s="6">
        <f t="shared" si="3"/>
        <v>0.21718268062776272</v>
      </c>
      <c r="CF28" s="6">
        <f t="shared" ref="CF28:CF59" si="16">(CC28-CA28)/AJ28</f>
        <v>6.5417569925240726E-2</v>
      </c>
      <c r="CG28" s="6">
        <f t="shared" si="5"/>
        <v>24.257107506938745</v>
      </c>
      <c r="CH28" s="9">
        <v>5.0565774824859078E-2</v>
      </c>
      <c r="CI28" s="9">
        <v>5.519326098305731E-2</v>
      </c>
      <c r="CJ28" s="8"/>
      <c r="CK28" s="8"/>
      <c r="CL28" s="6">
        <f>MEDIAN($CJ$2:$CJ$115)*CA28</f>
        <v>5.0967064813869159E-2</v>
      </c>
      <c r="CM28" s="6">
        <f>MEDIAN($CK$2:$CK$115)*CC28</f>
        <v>5.6484708428340559E-2</v>
      </c>
      <c r="CN28" s="6">
        <v>1.6</v>
      </c>
      <c r="CO28" s="6">
        <v>2</v>
      </c>
      <c r="CP28" s="6">
        <f t="shared" ref="CP28:CP59" si="17">CA28*AY28*AV28*0.1</f>
        <v>1.5999999999999999</v>
      </c>
      <c r="CQ28" s="6">
        <f t="shared" ref="CQ28:CQ59" si="18">CC28*AZ28*AV28*0.1</f>
        <v>1.9999999999999998</v>
      </c>
      <c r="CR28" s="6">
        <v>0.2</v>
      </c>
      <c r="CS28" s="6">
        <v>0.3</v>
      </c>
      <c r="CT28" s="6">
        <v>0.125</v>
      </c>
      <c r="CU28" s="6">
        <v>0.15</v>
      </c>
      <c r="CV28" s="6">
        <f>MEDIAN($CT$2:$CT$115)*CN28</f>
        <v>0.15047199999999999</v>
      </c>
      <c r="CW28" s="6">
        <f>MEDIAN($CU$2:$CU$115)*CO28</f>
        <v>0.111675126</v>
      </c>
      <c r="CX28" s="6">
        <f t="shared" si="8"/>
        <v>0.22314355131420976</v>
      </c>
      <c r="CY28" s="6">
        <f t="shared" ref="CY28:CY59" si="19">(CO28-CN28)/AJ28</f>
        <v>0.19999999999999996</v>
      </c>
      <c r="CZ28" s="6">
        <f t="shared" si="10"/>
        <v>25</v>
      </c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6"/>
      <c r="DV28" s="6">
        <v>4</v>
      </c>
      <c r="DW28" s="6">
        <v>4</v>
      </c>
      <c r="DX28" s="8"/>
      <c r="DY28" s="8"/>
      <c r="DZ28" s="8"/>
      <c r="EA28" s="8"/>
      <c r="EB28" s="8"/>
      <c r="EC28" s="8"/>
      <c r="ED28" s="8"/>
      <c r="EE28" s="8"/>
      <c r="EF28" s="6">
        <v>1.6</v>
      </c>
      <c r="EG28" s="6">
        <v>2</v>
      </c>
      <c r="EH28" s="6">
        <v>0.2</v>
      </c>
      <c r="EI28" s="6">
        <v>0.3</v>
      </c>
      <c r="EJ28" s="6">
        <v>1.6</v>
      </c>
      <c r="EK28" s="6">
        <v>2</v>
      </c>
      <c r="EL28" s="6"/>
      <c r="EM28" s="6">
        <v>0.125</v>
      </c>
      <c r="EN28" s="6">
        <v>0.15</v>
      </c>
      <c r="EO28" s="6">
        <v>0.2</v>
      </c>
      <c r="EP28" s="6">
        <v>0.28571428599999998</v>
      </c>
    </row>
    <row r="29" spans="1:146" ht="15.75" customHeight="1" x14ac:dyDescent="0.25">
      <c r="A29" s="11" t="s">
        <v>260</v>
      </c>
      <c r="B29" s="11" t="s">
        <v>261</v>
      </c>
      <c r="C29" s="11">
        <v>1996</v>
      </c>
      <c r="D29" s="11" t="s">
        <v>188</v>
      </c>
      <c r="E29" s="11" t="s">
        <v>262</v>
      </c>
      <c r="F29" s="11" t="s">
        <v>459</v>
      </c>
      <c r="G29" s="11" t="s">
        <v>143</v>
      </c>
      <c r="H29" s="11" t="s">
        <v>158</v>
      </c>
      <c r="I29" s="11" t="s">
        <v>263</v>
      </c>
      <c r="J29" s="11" t="s">
        <v>264</v>
      </c>
      <c r="K29" s="11">
        <v>307</v>
      </c>
      <c r="L29" s="11">
        <v>293</v>
      </c>
      <c r="M29" s="11">
        <v>793</v>
      </c>
      <c r="N29" s="11">
        <v>716</v>
      </c>
      <c r="O29" s="11">
        <v>27.2</v>
      </c>
      <c r="P29" s="11">
        <v>27.6</v>
      </c>
      <c r="Q29" s="11" t="s">
        <v>139</v>
      </c>
      <c r="R29" s="11">
        <v>0.29909999999999998</v>
      </c>
      <c r="S29" s="11" t="s">
        <v>161</v>
      </c>
      <c r="T29" s="11">
        <v>3.3466999999999998</v>
      </c>
      <c r="U29" s="11" t="s">
        <v>142</v>
      </c>
      <c r="V29" s="11" t="s">
        <v>142</v>
      </c>
      <c r="W29" s="11" t="s">
        <v>143</v>
      </c>
      <c r="X29" s="11"/>
      <c r="Y29" s="11"/>
      <c r="Z29" s="11"/>
      <c r="AA29" s="11" t="s">
        <v>146</v>
      </c>
      <c r="AB29" s="11" t="s">
        <v>146</v>
      </c>
      <c r="AC29" s="11" t="s">
        <v>143</v>
      </c>
      <c r="AD29" s="11" t="s">
        <v>146</v>
      </c>
      <c r="AE29" s="11" t="s">
        <v>146</v>
      </c>
      <c r="AF29" s="11" t="s">
        <v>146</v>
      </c>
      <c r="AG29" s="11" t="s">
        <v>146</v>
      </c>
      <c r="AH29" s="11">
        <v>0</v>
      </c>
      <c r="AI29" s="11">
        <v>9</v>
      </c>
      <c r="AJ29" s="11">
        <v>9</v>
      </c>
      <c r="AK29" s="11" t="s">
        <v>464</v>
      </c>
      <c r="AL29" s="11" t="s">
        <v>216</v>
      </c>
      <c r="AM29" s="11" t="s">
        <v>147</v>
      </c>
      <c r="AN29" s="11"/>
      <c r="AO29" s="11"/>
      <c r="AP29" s="11"/>
      <c r="AQ29" s="11"/>
      <c r="AR29" s="11"/>
      <c r="AS29" s="11" t="s">
        <v>166</v>
      </c>
      <c r="AT29" s="11">
        <v>0</v>
      </c>
      <c r="AU29" s="11">
        <v>15</v>
      </c>
      <c r="AV29" s="11">
        <v>15</v>
      </c>
      <c r="AW29" s="11" t="s">
        <v>149</v>
      </c>
      <c r="AX29" s="6" t="str">
        <f t="shared" si="13"/>
        <v>0-10cm</v>
      </c>
      <c r="AY29" s="15">
        <v>1.3905613505000001</v>
      </c>
      <c r="AZ29" s="15">
        <v>1.3446005000000001</v>
      </c>
      <c r="BA29" s="10">
        <v>1.3905613505000001</v>
      </c>
      <c r="BB29" s="10">
        <v>1.3446005000000001</v>
      </c>
      <c r="BC29" s="33" t="s">
        <v>475</v>
      </c>
      <c r="BD29" s="11" t="s">
        <v>217</v>
      </c>
      <c r="BE29" s="11">
        <v>35</v>
      </c>
      <c r="BF29" s="11">
        <v>52</v>
      </c>
      <c r="BG29" s="11" t="s">
        <v>217</v>
      </c>
      <c r="BH29" s="11">
        <v>35</v>
      </c>
      <c r="BI29" s="11">
        <v>52</v>
      </c>
      <c r="BJ29" s="11">
        <v>7.4</v>
      </c>
      <c r="BK29" s="11">
        <v>7.4</v>
      </c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6"/>
      <c r="BY29" s="11">
        <v>4</v>
      </c>
      <c r="BZ29" s="11">
        <v>4</v>
      </c>
      <c r="CA29" s="12">
        <v>1.9176907697800036</v>
      </c>
      <c r="CB29" s="6">
        <f t="shared" si="14"/>
        <v>1.9176907697800036</v>
      </c>
      <c r="CC29" s="12">
        <v>1.7849167838328186</v>
      </c>
      <c r="CD29" s="6">
        <f t="shared" si="15"/>
        <v>1.7849167838328186</v>
      </c>
      <c r="CE29" s="6">
        <f t="shared" si="3"/>
        <v>-7.1749943670354227E-2</v>
      </c>
      <c r="CF29" s="6">
        <f t="shared" si="16"/>
        <v>-1.4752665105242781E-2</v>
      </c>
      <c r="CG29" s="6">
        <f t="shared" si="5"/>
        <v>-6.9236389953744588</v>
      </c>
      <c r="CH29" s="12">
        <v>0.17978350966687534</v>
      </c>
      <c r="CI29" s="12">
        <v>0.1469932518989841</v>
      </c>
      <c r="CJ29" s="11"/>
      <c r="CK29" s="11"/>
      <c r="CL29" s="6">
        <f>MEDIAN($CJ$2:$CJ$115)*CA29</f>
        <v>0.18121027159959166</v>
      </c>
      <c r="CM29" s="6">
        <f>MEDIAN($CK$2:$CK$115)*CC29</f>
        <v>0.1504326946182156</v>
      </c>
      <c r="CN29" s="10">
        <v>4</v>
      </c>
      <c r="CO29" s="10">
        <v>3.6</v>
      </c>
      <c r="CP29" s="6">
        <f t="shared" si="17"/>
        <v>4</v>
      </c>
      <c r="CQ29" s="6">
        <f t="shared" si="18"/>
        <v>3.6</v>
      </c>
      <c r="CR29" s="12">
        <v>0.37617999999999996</v>
      </c>
      <c r="CS29" s="12">
        <v>0.2010152268</v>
      </c>
      <c r="CT29" s="11"/>
      <c r="CU29" s="11"/>
      <c r="CV29" s="6">
        <f>MEDIAN($CT$2:$CT$115)*CN29</f>
        <v>0.37617999999999996</v>
      </c>
      <c r="CW29" s="6">
        <f>MEDIAN($CU$2:$CU$115)*CO29</f>
        <v>0.2010152268</v>
      </c>
      <c r="CX29" s="6">
        <f t="shared" si="8"/>
        <v>-0.10536051565782628</v>
      </c>
      <c r="CY29" s="6">
        <f t="shared" si="19"/>
        <v>-4.4444444444444432E-2</v>
      </c>
      <c r="CZ29" s="6">
        <f t="shared" si="10"/>
        <v>-9.9999999999999982</v>
      </c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6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6"/>
      <c r="EM29" s="11"/>
      <c r="EN29" s="11"/>
      <c r="EO29" s="11"/>
      <c r="EP29" s="11"/>
    </row>
    <row r="30" spans="1:146" ht="15.75" customHeight="1" x14ac:dyDescent="0.25">
      <c r="A30" s="11" t="s">
        <v>265</v>
      </c>
      <c r="B30" s="11" t="s">
        <v>261</v>
      </c>
      <c r="C30" s="11">
        <v>1996</v>
      </c>
      <c r="D30" s="11" t="s">
        <v>188</v>
      </c>
      <c r="E30" s="11" t="s">
        <v>266</v>
      </c>
      <c r="F30" s="11" t="s">
        <v>459</v>
      </c>
      <c r="G30" s="11" t="s">
        <v>143</v>
      </c>
      <c r="H30" s="11" t="s">
        <v>170</v>
      </c>
      <c r="I30" s="11" t="s">
        <v>263</v>
      </c>
      <c r="J30" s="11" t="s">
        <v>264</v>
      </c>
      <c r="K30" s="11">
        <v>307</v>
      </c>
      <c r="L30" s="11">
        <v>293</v>
      </c>
      <c r="M30" s="11">
        <v>793</v>
      </c>
      <c r="N30" s="11">
        <v>716</v>
      </c>
      <c r="O30" s="11">
        <v>27.2</v>
      </c>
      <c r="P30" s="11">
        <v>27.6</v>
      </c>
      <c r="Q30" s="11" t="s">
        <v>139</v>
      </c>
      <c r="R30" s="11">
        <v>0.29909999999999998</v>
      </c>
      <c r="S30" s="11" t="s">
        <v>161</v>
      </c>
      <c r="T30" s="11">
        <v>3.3466999999999998</v>
      </c>
      <c r="U30" s="11" t="s">
        <v>142</v>
      </c>
      <c r="V30" s="11" t="s">
        <v>142</v>
      </c>
      <c r="W30" s="11" t="s">
        <v>143</v>
      </c>
      <c r="X30" s="11"/>
      <c r="Y30" s="11"/>
      <c r="Z30" s="11"/>
      <c r="AA30" s="11" t="s">
        <v>146</v>
      </c>
      <c r="AB30" s="11" t="s">
        <v>146</v>
      </c>
      <c r="AC30" s="11" t="s">
        <v>143</v>
      </c>
      <c r="AD30" s="11" t="s">
        <v>143</v>
      </c>
      <c r="AE30" s="11" t="s">
        <v>146</v>
      </c>
      <c r="AF30" s="11" t="s">
        <v>146</v>
      </c>
      <c r="AG30" s="11" t="s">
        <v>146</v>
      </c>
      <c r="AH30" s="11">
        <v>0</v>
      </c>
      <c r="AI30" s="11">
        <v>9</v>
      </c>
      <c r="AJ30" s="11">
        <v>9</v>
      </c>
      <c r="AK30" s="11" t="s">
        <v>464</v>
      </c>
      <c r="AL30" s="11" t="s">
        <v>216</v>
      </c>
      <c r="AM30" s="11" t="s">
        <v>147</v>
      </c>
      <c r="AN30" s="11"/>
      <c r="AO30" s="11"/>
      <c r="AP30" s="11"/>
      <c r="AQ30" s="11"/>
      <c r="AR30" s="11"/>
      <c r="AS30" s="11" t="s">
        <v>166</v>
      </c>
      <c r="AT30" s="11">
        <v>0</v>
      </c>
      <c r="AU30" s="11">
        <v>15</v>
      </c>
      <c r="AV30" s="11">
        <v>15</v>
      </c>
      <c r="AW30" s="11" t="s">
        <v>149</v>
      </c>
      <c r="AX30" s="6" t="str">
        <f t="shared" si="13"/>
        <v>0-10cm</v>
      </c>
      <c r="AY30" s="12">
        <v>1.39141523</v>
      </c>
      <c r="AZ30" s="12">
        <v>1.3376668330000001</v>
      </c>
      <c r="BA30" s="11">
        <v>1.39141523</v>
      </c>
      <c r="BB30" s="11">
        <v>1.3376668330000001</v>
      </c>
      <c r="BC30" s="29" t="s">
        <v>475</v>
      </c>
      <c r="BD30" s="11" t="s">
        <v>217</v>
      </c>
      <c r="BE30" s="11">
        <v>35</v>
      </c>
      <c r="BF30" s="11">
        <v>52</v>
      </c>
      <c r="BG30" s="11" t="s">
        <v>217</v>
      </c>
      <c r="BH30" s="11">
        <v>35</v>
      </c>
      <c r="BI30" s="11">
        <v>52</v>
      </c>
      <c r="BJ30" s="11">
        <v>7.4</v>
      </c>
      <c r="BK30" s="11">
        <v>7.4</v>
      </c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6"/>
      <c r="BY30" s="11">
        <v>4</v>
      </c>
      <c r="BZ30" s="11">
        <v>4</v>
      </c>
      <c r="CA30" s="12">
        <v>1.9165139270946938</v>
      </c>
      <c r="CB30" s="6">
        <f t="shared" si="14"/>
        <v>1.9165139270946938</v>
      </c>
      <c r="CC30" s="12">
        <v>2.5915770512840894</v>
      </c>
      <c r="CD30" s="6">
        <f t="shared" si="15"/>
        <v>2.5915770512840894</v>
      </c>
      <c r="CE30" s="6">
        <f t="shared" si="3"/>
        <v>0.30175871776242746</v>
      </c>
      <c r="CF30" s="6">
        <f t="shared" si="16"/>
        <v>7.5007013798821742E-2</v>
      </c>
      <c r="CG30" s="6">
        <f t="shared" si="5"/>
        <v>35.223491707819001</v>
      </c>
      <c r="CH30" s="12">
        <v>0.17967318066512755</v>
      </c>
      <c r="CI30" s="12">
        <v>0.21342414490439859</v>
      </c>
      <c r="CJ30" s="11"/>
      <c r="CK30" s="11"/>
      <c r="CL30" s="6">
        <f>MEDIAN($CJ$2:$CJ$115)*CA30</f>
        <v>0.181099067026886</v>
      </c>
      <c r="CM30" s="6">
        <f>MEDIAN($CK$2:$CK$115)*CC30</f>
        <v>0.21841798041600494</v>
      </c>
      <c r="CN30" s="11">
        <v>4</v>
      </c>
      <c r="CO30" s="11">
        <v>5.2</v>
      </c>
      <c r="CP30" s="6">
        <f t="shared" si="17"/>
        <v>4</v>
      </c>
      <c r="CQ30" s="6">
        <f t="shared" si="18"/>
        <v>5.2</v>
      </c>
      <c r="CR30" s="12">
        <v>0.37617999999999996</v>
      </c>
      <c r="CS30" s="12">
        <v>0.29035532759999999</v>
      </c>
      <c r="CT30" s="11"/>
      <c r="CU30" s="11"/>
      <c r="CV30" s="6">
        <f>MEDIAN($CT$2:$CT$115)*CN30</f>
        <v>0.37617999999999996</v>
      </c>
      <c r="CW30" s="6">
        <f>MEDIAN($CU$2:$CU$115)*CO30</f>
        <v>0.29035532759999999</v>
      </c>
      <c r="CX30" s="6">
        <f t="shared" si="8"/>
        <v>0.26236426446749106</v>
      </c>
      <c r="CY30" s="6">
        <f t="shared" si="19"/>
        <v>0.13333333333333336</v>
      </c>
      <c r="CZ30" s="6">
        <f t="shared" si="10"/>
        <v>30.000000000000004</v>
      </c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6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6"/>
      <c r="EM30" s="11"/>
      <c r="EN30" s="11"/>
      <c r="EO30" s="11"/>
      <c r="EP30" s="11"/>
    </row>
    <row r="31" spans="1:146" ht="15.75" customHeight="1" x14ac:dyDescent="0.25">
      <c r="A31" s="6" t="s">
        <v>267</v>
      </c>
      <c r="B31" s="6" t="s">
        <v>261</v>
      </c>
      <c r="C31" s="6">
        <v>1996</v>
      </c>
      <c r="D31" s="6" t="s">
        <v>188</v>
      </c>
      <c r="E31" s="6" t="s">
        <v>268</v>
      </c>
      <c r="F31" s="11" t="s">
        <v>459</v>
      </c>
      <c r="G31" s="11" t="s">
        <v>143</v>
      </c>
      <c r="H31" s="11" t="s">
        <v>158</v>
      </c>
      <c r="I31" s="6" t="s">
        <v>269</v>
      </c>
      <c r="J31" s="6" t="s">
        <v>270</v>
      </c>
      <c r="K31" s="6">
        <v>408</v>
      </c>
      <c r="L31" s="6">
        <v>512</v>
      </c>
      <c r="M31" s="6">
        <v>965</v>
      </c>
      <c r="N31" s="6">
        <v>776</v>
      </c>
      <c r="O31" s="6">
        <v>27.2</v>
      </c>
      <c r="P31" s="6">
        <v>26.4</v>
      </c>
      <c r="Q31" s="6" t="s">
        <v>139</v>
      </c>
      <c r="R31" s="6">
        <v>0.29909999999999998</v>
      </c>
      <c r="S31" s="6" t="s">
        <v>161</v>
      </c>
      <c r="T31" s="6">
        <v>3.0619000000000001</v>
      </c>
      <c r="U31" s="6" t="s">
        <v>142</v>
      </c>
      <c r="V31" s="6" t="s">
        <v>142</v>
      </c>
      <c r="W31" s="6" t="s">
        <v>143</v>
      </c>
      <c r="X31" s="8"/>
      <c r="Y31" s="8"/>
      <c r="Z31" s="8"/>
      <c r="AA31" s="6" t="s">
        <v>146</v>
      </c>
      <c r="AB31" s="6" t="s">
        <v>146</v>
      </c>
      <c r="AC31" s="6" t="s">
        <v>143</v>
      </c>
      <c r="AD31" s="6" t="s">
        <v>146</v>
      </c>
      <c r="AE31" s="6" t="s">
        <v>146</v>
      </c>
      <c r="AF31" s="6" t="s">
        <v>146</v>
      </c>
      <c r="AG31" s="6" t="s">
        <v>146</v>
      </c>
      <c r="AH31" s="6">
        <v>0</v>
      </c>
      <c r="AI31" s="6">
        <v>9</v>
      </c>
      <c r="AJ31" s="6">
        <v>9</v>
      </c>
      <c r="AK31" s="11" t="s">
        <v>464</v>
      </c>
      <c r="AL31" s="11" t="s">
        <v>216</v>
      </c>
      <c r="AM31" s="6" t="s">
        <v>147</v>
      </c>
      <c r="AN31" s="8"/>
      <c r="AO31" s="8"/>
      <c r="AP31" s="8"/>
      <c r="AQ31" s="8"/>
      <c r="AR31" s="8"/>
      <c r="AS31" s="6" t="s">
        <v>166</v>
      </c>
      <c r="AT31" s="6">
        <v>0</v>
      </c>
      <c r="AU31" s="6">
        <v>15</v>
      </c>
      <c r="AV31" s="6">
        <v>15</v>
      </c>
      <c r="AW31" s="6" t="s">
        <v>149</v>
      </c>
      <c r="AX31" s="6" t="str">
        <f t="shared" si="13"/>
        <v>0-10cm</v>
      </c>
      <c r="AY31" s="13">
        <v>1.317979598</v>
      </c>
      <c r="AZ31" s="13">
        <v>1.3034915</v>
      </c>
      <c r="BA31" s="6">
        <v>1.317979598</v>
      </c>
      <c r="BB31" s="6">
        <v>1.3034915</v>
      </c>
      <c r="BC31" s="28" t="s">
        <v>475</v>
      </c>
      <c r="BD31" s="6" t="s">
        <v>217</v>
      </c>
      <c r="BE31" s="6">
        <v>18</v>
      </c>
      <c r="BF31" s="6">
        <v>57</v>
      </c>
      <c r="BG31" s="6" t="s">
        <v>217</v>
      </c>
      <c r="BH31" s="6">
        <v>18</v>
      </c>
      <c r="BI31" s="6">
        <v>57</v>
      </c>
      <c r="BJ31" s="6">
        <v>8</v>
      </c>
      <c r="BK31" s="6">
        <v>8</v>
      </c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6"/>
      <c r="BY31" s="6">
        <v>4</v>
      </c>
      <c r="BZ31" s="6">
        <v>4</v>
      </c>
      <c r="CA31" s="9">
        <v>3.3384431797555036</v>
      </c>
      <c r="CB31" s="6">
        <f t="shared" si="14"/>
        <v>3.3384431797555036</v>
      </c>
      <c r="CC31" s="9">
        <v>3.682417568507351</v>
      </c>
      <c r="CD31" s="6">
        <f t="shared" si="15"/>
        <v>3.682417568507351</v>
      </c>
      <c r="CE31" s="6">
        <f t="shared" si="3"/>
        <v>9.8064899970817215E-2</v>
      </c>
      <c r="CF31" s="6">
        <f t="shared" si="16"/>
        <v>3.8219376527983046E-2</v>
      </c>
      <c r="CG31" s="6">
        <f t="shared" si="5"/>
        <v>10.303436968396706</v>
      </c>
      <c r="CH31" s="9">
        <v>0.31297904810207844</v>
      </c>
      <c r="CI31" s="9">
        <v>0.30325813401928586</v>
      </c>
      <c r="CJ31" s="8"/>
      <c r="CK31" s="8"/>
      <c r="CL31" s="6">
        <f>MEDIAN($CJ$2:$CJ$115)*CA31</f>
        <v>0.31546284982781653</v>
      </c>
      <c r="CM31" s="6">
        <f>MEDIAN($CK$2:$CK$115)*CC31</f>
        <v>0.3103539630292948</v>
      </c>
      <c r="CN31" s="6">
        <v>6.6</v>
      </c>
      <c r="CO31" s="6">
        <v>7.2</v>
      </c>
      <c r="CP31" s="6">
        <f t="shared" si="17"/>
        <v>6.6000000000000005</v>
      </c>
      <c r="CQ31" s="6">
        <f t="shared" si="18"/>
        <v>7.2</v>
      </c>
      <c r="CR31" s="9">
        <v>0.62069699999999994</v>
      </c>
      <c r="CS31" s="9">
        <v>0.4020304536</v>
      </c>
      <c r="CT31" s="8"/>
      <c r="CU31" s="8"/>
      <c r="CV31" s="6">
        <f>MEDIAN($CT$2:$CT$115)*CN31</f>
        <v>0.62069699999999994</v>
      </c>
      <c r="CW31" s="6">
        <f>MEDIAN($CU$2:$CU$115)*CO31</f>
        <v>0.4020304536</v>
      </c>
      <c r="CX31" s="6">
        <f t="shared" si="8"/>
        <v>8.7011376989629893E-2</v>
      </c>
      <c r="CY31" s="6">
        <f t="shared" si="19"/>
        <v>6.6666666666666721E-2</v>
      </c>
      <c r="CZ31" s="6">
        <f t="shared" si="10"/>
        <v>9.0909090909091042</v>
      </c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6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6"/>
      <c r="EM31" s="8"/>
      <c r="EN31" s="8"/>
      <c r="EO31" s="8"/>
      <c r="EP31" s="8"/>
    </row>
    <row r="32" spans="1:146" ht="15.75" customHeight="1" x14ac:dyDescent="0.25">
      <c r="A32" s="6" t="s">
        <v>271</v>
      </c>
      <c r="B32" s="6" t="s">
        <v>261</v>
      </c>
      <c r="C32" s="6">
        <v>1996</v>
      </c>
      <c r="D32" s="6" t="s">
        <v>188</v>
      </c>
      <c r="E32" s="6" t="s">
        <v>272</v>
      </c>
      <c r="F32" s="11" t="s">
        <v>459</v>
      </c>
      <c r="G32" s="11" t="s">
        <v>143</v>
      </c>
      <c r="H32" s="11" t="s">
        <v>170</v>
      </c>
      <c r="I32" s="6" t="s">
        <v>269</v>
      </c>
      <c r="J32" s="6" t="s">
        <v>270</v>
      </c>
      <c r="K32" s="6">
        <v>408</v>
      </c>
      <c r="L32" s="6">
        <v>512</v>
      </c>
      <c r="M32" s="6">
        <v>965</v>
      </c>
      <c r="N32" s="6">
        <v>776</v>
      </c>
      <c r="O32" s="6">
        <v>27.2</v>
      </c>
      <c r="P32" s="6">
        <v>26.4</v>
      </c>
      <c r="Q32" s="6" t="s">
        <v>139</v>
      </c>
      <c r="R32" s="6">
        <v>0.29909999999999998</v>
      </c>
      <c r="S32" s="6" t="s">
        <v>161</v>
      </c>
      <c r="T32" s="6">
        <v>3.0619000000000001</v>
      </c>
      <c r="U32" s="6" t="s">
        <v>142</v>
      </c>
      <c r="V32" s="6" t="s">
        <v>142</v>
      </c>
      <c r="W32" s="6" t="s">
        <v>143</v>
      </c>
      <c r="X32" s="8"/>
      <c r="Y32" s="8"/>
      <c r="Z32" s="8"/>
      <c r="AA32" s="6" t="s">
        <v>146</v>
      </c>
      <c r="AB32" s="6" t="s">
        <v>146</v>
      </c>
      <c r="AC32" s="6" t="s">
        <v>143</v>
      </c>
      <c r="AD32" s="6" t="s">
        <v>143</v>
      </c>
      <c r="AE32" s="6" t="s">
        <v>146</v>
      </c>
      <c r="AF32" s="6" t="s">
        <v>146</v>
      </c>
      <c r="AG32" s="6" t="s">
        <v>146</v>
      </c>
      <c r="AH32" s="6">
        <v>0</v>
      </c>
      <c r="AI32" s="6">
        <v>9</v>
      </c>
      <c r="AJ32" s="6">
        <v>9</v>
      </c>
      <c r="AK32" s="11" t="s">
        <v>464</v>
      </c>
      <c r="AL32" s="11" t="s">
        <v>216</v>
      </c>
      <c r="AM32" s="6" t="s">
        <v>147</v>
      </c>
      <c r="AN32" s="8"/>
      <c r="AO32" s="8"/>
      <c r="AP32" s="8"/>
      <c r="AQ32" s="8"/>
      <c r="AR32" s="8"/>
      <c r="AS32" s="6" t="s">
        <v>166</v>
      </c>
      <c r="AT32" s="6">
        <v>0</v>
      </c>
      <c r="AU32" s="6">
        <v>15</v>
      </c>
      <c r="AV32" s="6">
        <v>15</v>
      </c>
      <c r="AW32" s="6" t="s">
        <v>149</v>
      </c>
      <c r="AX32" s="6" t="str">
        <f t="shared" si="13"/>
        <v>0-10cm</v>
      </c>
      <c r="AY32" s="13">
        <v>1.319965517</v>
      </c>
      <c r="AZ32" s="13">
        <v>1.3059875000000001</v>
      </c>
      <c r="BA32" s="6">
        <v>1.319965517</v>
      </c>
      <c r="BB32" s="6">
        <v>1.3059875000000001</v>
      </c>
      <c r="BC32" s="28" t="s">
        <v>475</v>
      </c>
      <c r="BD32" s="6" t="s">
        <v>217</v>
      </c>
      <c r="BE32" s="6">
        <v>18</v>
      </c>
      <c r="BF32" s="6">
        <v>57</v>
      </c>
      <c r="BG32" s="6" t="s">
        <v>217</v>
      </c>
      <c r="BH32" s="6">
        <v>18</v>
      </c>
      <c r="BI32" s="6">
        <v>57</v>
      </c>
      <c r="BJ32" s="6">
        <v>8</v>
      </c>
      <c r="BK32" s="6">
        <v>8</v>
      </c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6"/>
      <c r="BY32" s="6">
        <v>4</v>
      </c>
      <c r="BZ32" s="6">
        <v>4</v>
      </c>
      <c r="CA32" s="9">
        <v>3.3334204138910093</v>
      </c>
      <c r="CB32" s="6">
        <f t="shared" si="14"/>
        <v>3.3334204138910093</v>
      </c>
      <c r="CC32" s="9">
        <v>3.8795675047936267</v>
      </c>
      <c r="CD32" s="6">
        <f t="shared" si="15"/>
        <v>3.8795675047936267</v>
      </c>
      <c r="CE32" s="6">
        <f t="shared" si="3"/>
        <v>0.1517247514334783</v>
      </c>
      <c r="CF32" s="6">
        <f t="shared" si="16"/>
        <v>6.068301010029082E-2</v>
      </c>
      <c r="CG32" s="6">
        <f t="shared" si="5"/>
        <v>16.383984709120902</v>
      </c>
      <c r="CH32" s="9">
        <v>0.31250816380228214</v>
      </c>
      <c r="CI32" s="9">
        <v>0.31949402272226951</v>
      </c>
      <c r="CJ32" s="8"/>
      <c r="CK32" s="8"/>
      <c r="CL32" s="6">
        <f>MEDIAN($CJ$2:$CJ$115)*CA32</f>
        <v>0.31498822859021702</v>
      </c>
      <c r="CM32" s="6">
        <f>MEDIAN($CK$2:$CK$115)*CC32</f>
        <v>0.32696974950628038</v>
      </c>
      <c r="CN32" s="6">
        <v>6.6</v>
      </c>
      <c r="CO32" s="6">
        <v>7.6</v>
      </c>
      <c r="CP32" s="6">
        <f t="shared" si="17"/>
        <v>6.6000000000000005</v>
      </c>
      <c r="CQ32" s="6">
        <f t="shared" si="18"/>
        <v>7.6000000000000005</v>
      </c>
      <c r="CR32" s="9">
        <v>0.62069699999999994</v>
      </c>
      <c r="CS32" s="9">
        <v>0.42436547879999997</v>
      </c>
      <c r="CT32" s="8"/>
      <c r="CU32" s="8"/>
      <c r="CV32" s="6">
        <f>MEDIAN($CT$2:$CT$115)*CN32</f>
        <v>0.62069699999999994</v>
      </c>
      <c r="CW32" s="6">
        <f>MEDIAN($CU$2:$CU$115)*CO32</f>
        <v>0.42436547879999997</v>
      </c>
      <c r="CX32" s="6">
        <f t="shared" si="8"/>
        <v>0.1410785982599056</v>
      </c>
      <c r="CY32" s="6">
        <f t="shared" si="19"/>
        <v>0.1111111111111111</v>
      </c>
      <c r="CZ32" s="6">
        <f t="shared" si="10"/>
        <v>15.151515151515159</v>
      </c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6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6"/>
      <c r="EM32" s="8"/>
      <c r="EN32" s="8"/>
      <c r="EO32" s="8"/>
      <c r="EP32" s="8"/>
    </row>
    <row r="33" spans="1:146" ht="15.75" customHeight="1" x14ac:dyDescent="0.25">
      <c r="A33" s="11" t="s">
        <v>273</v>
      </c>
      <c r="B33" s="11" t="s">
        <v>261</v>
      </c>
      <c r="C33" s="11">
        <v>1996</v>
      </c>
      <c r="D33" s="11" t="s">
        <v>188</v>
      </c>
      <c r="E33" s="11" t="s">
        <v>274</v>
      </c>
      <c r="F33" s="11" t="s">
        <v>459</v>
      </c>
      <c r="G33" s="11" t="s">
        <v>143</v>
      </c>
      <c r="H33" s="11" t="s">
        <v>158</v>
      </c>
      <c r="I33" s="11" t="s">
        <v>275</v>
      </c>
      <c r="J33" s="11" t="s">
        <v>276</v>
      </c>
      <c r="K33" s="11">
        <v>447</v>
      </c>
      <c r="L33" s="11">
        <v>536</v>
      </c>
      <c r="M33" s="11">
        <v>520</v>
      </c>
      <c r="N33" s="11">
        <v>491</v>
      </c>
      <c r="O33" s="11">
        <v>27.6</v>
      </c>
      <c r="P33" s="11">
        <v>25.8</v>
      </c>
      <c r="Q33" s="11" t="s">
        <v>139</v>
      </c>
      <c r="R33" s="11">
        <v>0.29909999999999998</v>
      </c>
      <c r="S33" s="11" t="s">
        <v>161</v>
      </c>
      <c r="T33" s="11">
        <v>4.6456</v>
      </c>
      <c r="U33" s="11" t="s">
        <v>142</v>
      </c>
      <c r="V33" s="11" t="s">
        <v>142</v>
      </c>
      <c r="W33" s="11" t="s">
        <v>143</v>
      </c>
      <c r="X33" s="11"/>
      <c r="Y33" s="11"/>
      <c r="Z33" s="11"/>
      <c r="AA33" s="11" t="s">
        <v>146</v>
      </c>
      <c r="AB33" s="11" t="s">
        <v>146</v>
      </c>
      <c r="AC33" s="11" t="s">
        <v>143</v>
      </c>
      <c r="AD33" s="11" t="s">
        <v>146</v>
      </c>
      <c r="AE33" s="11" t="s">
        <v>146</v>
      </c>
      <c r="AF33" s="11" t="s">
        <v>146</v>
      </c>
      <c r="AG33" s="11" t="s">
        <v>146</v>
      </c>
      <c r="AH33" s="11">
        <v>0</v>
      </c>
      <c r="AI33" s="11">
        <v>9</v>
      </c>
      <c r="AJ33" s="11">
        <v>9</v>
      </c>
      <c r="AK33" s="11" t="s">
        <v>464</v>
      </c>
      <c r="AL33" s="11" t="s">
        <v>216</v>
      </c>
      <c r="AM33" s="11" t="s">
        <v>147</v>
      </c>
      <c r="AN33" s="11"/>
      <c r="AO33" s="11"/>
      <c r="AP33" s="11"/>
      <c r="AQ33" s="11"/>
      <c r="AR33" s="11"/>
      <c r="AS33" s="11" t="s">
        <v>166</v>
      </c>
      <c r="AT33" s="11">
        <v>0</v>
      </c>
      <c r="AU33" s="11">
        <v>15</v>
      </c>
      <c r="AV33" s="11">
        <v>15</v>
      </c>
      <c r="AW33" s="11" t="s">
        <v>149</v>
      </c>
      <c r="AX33" s="6" t="str">
        <f t="shared" si="13"/>
        <v>0-10cm</v>
      </c>
      <c r="AY33" s="12">
        <v>1.3187284480000001</v>
      </c>
      <c r="AZ33" s="12">
        <v>1.2938828330000001</v>
      </c>
      <c r="BA33" s="11">
        <v>1.3187284480000001</v>
      </c>
      <c r="BB33" s="11">
        <v>1.2938828330000001</v>
      </c>
      <c r="BC33" s="29" t="s">
        <v>475</v>
      </c>
      <c r="BD33" s="11" t="s">
        <v>217</v>
      </c>
      <c r="BE33" s="11">
        <v>22</v>
      </c>
      <c r="BF33" s="11">
        <v>51</v>
      </c>
      <c r="BG33" s="11" t="s">
        <v>217</v>
      </c>
      <c r="BH33" s="11">
        <v>22</v>
      </c>
      <c r="BI33" s="11">
        <v>51</v>
      </c>
      <c r="BJ33" s="11">
        <v>8.1</v>
      </c>
      <c r="BK33" s="11">
        <v>8.1</v>
      </c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6"/>
      <c r="BY33" s="11">
        <v>4</v>
      </c>
      <c r="BZ33" s="11">
        <v>4</v>
      </c>
      <c r="CA33" s="12">
        <v>3.2354399217955345</v>
      </c>
      <c r="CB33" s="6">
        <f t="shared" si="14"/>
        <v>3.2354399217955345</v>
      </c>
      <c r="CC33" s="12">
        <v>1.8548820177444925</v>
      </c>
      <c r="CD33" s="6">
        <f t="shared" si="15"/>
        <v>1.8548820177444925</v>
      </c>
      <c r="CE33" s="6">
        <f t="shared" si="3"/>
        <v>-0.55634381515496889</v>
      </c>
      <c r="CF33" s="6">
        <f t="shared" si="16"/>
        <v>-0.15339532267233802</v>
      </c>
      <c r="CG33" s="6">
        <f t="shared" si="5"/>
        <v>-42.669866769922585</v>
      </c>
      <c r="CH33" s="12">
        <v>0.30332249266833133</v>
      </c>
      <c r="CI33" s="12">
        <v>0.15275509880731217</v>
      </c>
      <c r="CJ33" s="11"/>
      <c r="CK33" s="11"/>
      <c r="CL33" s="6">
        <f>MEDIAN($CJ$2:$CJ$115)*CA33</f>
        <v>0.30572965997014723</v>
      </c>
      <c r="CM33" s="6">
        <f>MEDIAN($CK$2:$CK$115)*CC33</f>
        <v>0.15632936092908192</v>
      </c>
      <c r="CN33" s="11">
        <v>6.4</v>
      </c>
      <c r="CO33" s="11">
        <v>3.6</v>
      </c>
      <c r="CP33" s="6">
        <f t="shared" si="17"/>
        <v>6.4</v>
      </c>
      <c r="CQ33" s="6">
        <f t="shared" si="18"/>
        <v>3.600000000000001</v>
      </c>
      <c r="CR33" s="12">
        <v>0.60188799999999998</v>
      </c>
      <c r="CS33" s="12">
        <v>0.2010152268</v>
      </c>
      <c r="CT33" s="11"/>
      <c r="CU33" s="11"/>
      <c r="CV33" s="6">
        <f>MEDIAN($CT$2:$CT$115)*CN33</f>
        <v>0.60188799999999998</v>
      </c>
      <c r="CW33" s="6">
        <f>MEDIAN($CU$2:$CU$115)*CO33</f>
        <v>0.2010152268</v>
      </c>
      <c r="CX33" s="6">
        <f t="shared" si="8"/>
        <v>-0.5753641449035618</v>
      </c>
      <c r="CY33" s="6">
        <f t="shared" si="19"/>
        <v>-0.31111111111111112</v>
      </c>
      <c r="CZ33" s="6">
        <f t="shared" si="10"/>
        <v>-43.75</v>
      </c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6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6"/>
      <c r="EM33" s="11"/>
      <c r="EN33" s="11"/>
      <c r="EO33" s="11"/>
      <c r="EP33" s="11"/>
    </row>
    <row r="34" spans="1:146" ht="15.75" customHeight="1" x14ac:dyDescent="0.25">
      <c r="A34" s="11" t="s">
        <v>277</v>
      </c>
      <c r="B34" s="11" t="s">
        <v>261</v>
      </c>
      <c r="C34" s="11">
        <v>1996</v>
      </c>
      <c r="D34" s="11" t="s">
        <v>188</v>
      </c>
      <c r="E34" s="11" t="s">
        <v>278</v>
      </c>
      <c r="F34" s="11" t="s">
        <v>459</v>
      </c>
      <c r="G34" s="11" t="s">
        <v>143</v>
      </c>
      <c r="H34" s="11" t="s">
        <v>170</v>
      </c>
      <c r="I34" s="11" t="s">
        <v>275</v>
      </c>
      <c r="J34" s="11" t="s">
        <v>276</v>
      </c>
      <c r="K34" s="11">
        <v>447</v>
      </c>
      <c r="L34" s="11">
        <v>536</v>
      </c>
      <c r="M34" s="11">
        <v>520</v>
      </c>
      <c r="N34" s="11">
        <v>491</v>
      </c>
      <c r="O34" s="11">
        <v>27.6</v>
      </c>
      <c r="P34" s="11">
        <v>25.8</v>
      </c>
      <c r="Q34" s="11" t="s">
        <v>139</v>
      </c>
      <c r="R34" s="11">
        <v>0.29909999999999998</v>
      </c>
      <c r="S34" s="11" t="s">
        <v>161</v>
      </c>
      <c r="T34" s="11">
        <v>4.6456</v>
      </c>
      <c r="U34" s="11" t="s">
        <v>142</v>
      </c>
      <c r="V34" s="11" t="s">
        <v>142</v>
      </c>
      <c r="W34" s="11" t="s">
        <v>143</v>
      </c>
      <c r="X34" s="11"/>
      <c r="Y34" s="11"/>
      <c r="Z34" s="11"/>
      <c r="AA34" s="11" t="s">
        <v>146</v>
      </c>
      <c r="AB34" s="11" t="s">
        <v>146</v>
      </c>
      <c r="AC34" s="11" t="s">
        <v>143</v>
      </c>
      <c r="AD34" s="11" t="s">
        <v>143</v>
      </c>
      <c r="AE34" s="11" t="s">
        <v>146</v>
      </c>
      <c r="AF34" s="11" t="s">
        <v>146</v>
      </c>
      <c r="AG34" s="11" t="s">
        <v>146</v>
      </c>
      <c r="AH34" s="11">
        <v>0</v>
      </c>
      <c r="AI34" s="11">
        <v>9</v>
      </c>
      <c r="AJ34" s="11">
        <v>9</v>
      </c>
      <c r="AK34" s="11" t="s">
        <v>464</v>
      </c>
      <c r="AL34" s="11" t="s">
        <v>216</v>
      </c>
      <c r="AM34" s="11" t="s">
        <v>147</v>
      </c>
      <c r="AN34" s="11"/>
      <c r="AO34" s="11"/>
      <c r="AP34" s="11"/>
      <c r="AQ34" s="11"/>
      <c r="AR34" s="11"/>
      <c r="AS34" s="11" t="s">
        <v>166</v>
      </c>
      <c r="AT34" s="11">
        <v>0</v>
      </c>
      <c r="AU34" s="11">
        <v>15</v>
      </c>
      <c r="AV34" s="11">
        <v>15</v>
      </c>
      <c r="AW34" s="11" t="s">
        <v>149</v>
      </c>
      <c r="AX34" s="6" t="str">
        <f t="shared" si="13"/>
        <v>0-10cm</v>
      </c>
      <c r="AY34" s="12">
        <v>1.316510632</v>
      </c>
      <c r="AZ34" s="12">
        <v>1.292093333</v>
      </c>
      <c r="BA34" s="11">
        <v>1.316510632</v>
      </c>
      <c r="BB34" s="11">
        <v>1.292093333</v>
      </c>
      <c r="BC34" s="29" t="s">
        <v>475</v>
      </c>
      <c r="BD34" s="11" t="s">
        <v>217</v>
      </c>
      <c r="BE34" s="11">
        <v>22</v>
      </c>
      <c r="BF34" s="11">
        <v>51</v>
      </c>
      <c r="BG34" s="11" t="s">
        <v>217</v>
      </c>
      <c r="BH34" s="11">
        <v>22</v>
      </c>
      <c r="BI34" s="11">
        <v>51</v>
      </c>
      <c r="BJ34" s="11">
        <v>8.1</v>
      </c>
      <c r="BK34" s="11">
        <v>8.1</v>
      </c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6"/>
      <c r="BY34" s="11">
        <v>4</v>
      </c>
      <c r="BZ34" s="11">
        <v>4</v>
      </c>
      <c r="CA34" s="12">
        <v>3.2408903984200159</v>
      </c>
      <c r="CB34" s="6">
        <f t="shared" si="14"/>
        <v>3.2408903984200159</v>
      </c>
      <c r="CC34" s="12">
        <v>2.2186219783448622</v>
      </c>
      <c r="CD34" s="6">
        <f t="shared" si="15"/>
        <v>2.2186219783448622</v>
      </c>
      <c r="CE34" s="6">
        <f t="shared" si="3"/>
        <v>-0.37896183370088465</v>
      </c>
      <c r="CF34" s="6">
        <f t="shared" si="16"/>
        <v>-0.11358538000835042</v>
      </c>
      <c r="CG34" s="6">
        <f t="shared" si="5"/>
        <v>-31.542826026252701</v>
      </c>
      <c r="CH34" s="12">
        <v>0.30383347485187651</v>
      </c>
      <c r="CI34" s="12">
        <v>0.18271017578263443</v>
      </c>
      <c r="CJ34" s="11"/>
      <c r="CK34" s="11"/>
      <c r="CL34" s="6">
        <f>MEDIAN($CJ$2:$CJ$115)*CA34</f>
        <v>0.30624469730830095</v>
      </c>
      <c r="CM34" s="6">
        <f>MEDIAN($CK$2:$CK$115)*CC34</f>
        <v>0.18698534607587311</v>
      </c>
      <c r="CN34" s="11">
        <v>6.4</v>
      </c>
      <c r="CO34" s="11">
        <v>4.3</v>
      </c>
      <c r="CP34" s="6">
        <f t="shared" si="17"/>
        <v>6.4</v>
      </c>
      <c r="CQ34" s="6">
        <f t="shared" si="18"/>
        <v>4.3</v>
      </c>
      <c r="CR34" s="12">
        <v>0.60188799999999998</v>
      </c>
      <c r="CS34" s="12">
        <v>0.24010152089999998</v>
      </c>
      <c r="CT34" s="11"/>
      <c r="CU34" s="11"/>
      <c r="CV34" s="6">
        <f>MEDIAN($CT$2:$CT$115)*CN34</f>
        <v>0.60188799999999998</v>
      </c>
      <c r="CW34" s="6">
        <f>MEDIAN($CU$2:$CU$115)*CO34</f>
        <v>0.24010152089999998</v>
      </c>
      <c r="CX34" s="6">
        <f t="shared" si="8"/>
        <v>-0.39768296766610961</v>
      </c>
      <c r="CY34" s="6">
        <f t="shared" si="19"/>
        <v>-0.23333333333333339</v>
      </c>
      <c r="CZ34" s="6">
        <f t="shared" si="10"/>
        <v>-32.812500000000014</v>
      </c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6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6"/>
      <c r="EM34" s="11"/>
      <c r="EN34" s="11"/>
      <c r="EO34" s="11"/>
      <c r="EP34" s="11"/>
    </row>
    <row r="35" spans="1:146" ht="15.75" customHeight="1" x14ac:dyDescent="0.25">
      <c r="A35" s="16">
        <v>16</v>
      </c>
      <c r="B35" s="7" t="s">
        <v>279</v>
      </c>
      <c r="C35" s="16">
        <v>2012</v>
      </c>
      <c r="D35" s="7" t="s">
        <v>280</v>
      </c>
      <c r="E35" s="7" t="s">
        <v>281</v>
      </c>
      <c r="F35" s="11" t="s">
        <v>459</v>
      </c>
      <c r="G35" s="7" t="s">
        <v>146</v>
      </c>
      <c r="H35" s="7"/>
      <c r="I35" s="7" t="s">
        <v>282</v>
      </c>
      <c r="J35" s="7" t="s">
        <v>283</v>
      </c>
      <c r="K35" s="16">
        <v>20</v>
      </c>
      <c r="L35" s="16">
        <v>23</v>
      </c>
      <c r="M35" s="16">
        <v>567</v>
      </c>
      <c r="N35" s="16">
        <v>607</v>
      </c>
      <c r="O35" s="16">
        <v>13.4</v>
      </c>
      <c r="P35" s="16">
        <v>13.4</v>
      </c>
      <c r="Q35" s="7" t="s">
        <v>139</v>
      </c>
      <c r="R35" s="16">
        <v>0.4123</v>
      </c>
      <c r="S35" s="7" t="s">
        <v>161</v>
      </c>
      <c r="T35" s="16">
        <v>2.4283000000000001</v>
      </c>
      <c r="U35" s="7" t="s">
        <v>142</v>
      </c>
      <c r="V35" s="7" t="s">
        <v>142</v>
      </c>
      <c r="W35" s="7" t="s">
        <v>143</v>
      </c>
      <c r="X35" s="16">
        <v>1</v>
      </c>
      <c r="Y35" s="7" t="s">
        <v>154</v>
      </c>
      <c r="Z35" s="7" t="s">
        <v>145</v>
      </c>
      <c r="AA35" s="7" t="s">
        <v>143</v>
      </c>
      <c r="AB35" s="7" t="s">
        <v>146</v>
      </c>
      <c r="AC35" s="7" t="s">
        <v>143</v>
      </c>
      <c r="AD35" s="7" t="s">
        <v>143</v>
      </c>
      <c r="AE35" s="7" t="s">
        <v>143</v>
      </c>
      <c r="AF35" s="7" t="s">
        <v>146</v>
      </c>
      <c r="AG35" s="7" t="s">
        <v>146</v>
      </c>
      <c r="AH35" s="16">
        <v>6</v>
      </c>
      <c r="AI35" s="16">
        <v>11</v>
      </c>
      <c r="AJ35" s="16">
        <v>5</v>
      </c>
      <c r="AK35" s="7"/>
      <c r="AL35" s="7"/>
      <c r="AM35" s="7" t="s">
        <v>147</v>
      </c>
      <c r="AN35" s="7"/>
      <c r="AO35" s="7"/>
      <c r="AP35" s="7"/>
      <c r="AQ35" s="7"/>
      <c r="AR35" s="7"/>
      <c r="AS35" s="7" t="s">
        <v>166</v>
      </c>
      <c r="AT35" s="16">
        <v>0</v>
      </c>
      <c r="AU35" s="16">
        <v>3</v>
      </c>
      <c r="AV35" s="16">
        <v>2.5</v>
      </c>
      <c r="AW35" s="7" t="s">
        <v>149</v>
      </c>
      <c r="AX35" s="7" t="s">
        <v>149</v>
      </c>
      <c r="AY35" s="19">
        <v>1.23</v>
      </c>
      <c r="AZ35" s="20">
        <v>1.4033333333333333</v>
      </c>
      <c r="BA35" s="20">
        <v>1.2476960000000001</v>
      </c>
      <c r="BB35" s="20">
        <v>1.3920831666666666</v>
      </c>
      <c r="BC35" s="27" t="s">
        <v>474</v>
      </c>
      <c r="BD35" s="7" t="s">
        <v>284</v>
      </c>
      <c r="BE35" s="20">
        <v>12</v>
      </c>
      <c r="BF35" s="16">
        <v>22</v>
      </c>
      <c r="BG35" s="7" t="s">
        <v>284</v>
      </c>
      <c r="BH35" s="16">
        <v>12</v>
      </c>
      <c r="BI35" s="16">
        <v>22</v>
      </c>
      <c r="BJ35" s="16">
        <v>8.6</v>
      </c>
      <c r="BK35" s="16">
        <v>8.6</v>
      </c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6"/>
      <c r="BY35" s="16">
        <v>3</v>
      </c>
      <c r="BZ35" s="16">
        <v>3</v>
      </c>
      <c r="CA35" s="20">
        <v>6.0083333333333337</v>
      </c>
      <c r="CB35" s="6">
        <f t="shared" si="14"/>
        <v>6.0083333333333329</v>
      </c>
      <c r="CC35" s="20">
        <v>8.3116666666666656</v>
      </c>
      <c r="CD35" s="6">
        <f t="shared" si="15"/>
        <v>8.3116666666666674</v>
      </c>
      <c r="CE35" s="6">
        <f t="shared" si="3"/>
        <v>0.3245127558270729</v>
      </c>
      <c r="CF35" s="6">
        <f t="shared" si="16"/>
        <v>0.46066666666666639</v>
      </c>
      <c r="CG35" s="6">
        <f t="shared" si="5"/>
        <v>38.335644937586657</v>
      </c>
      <c r="CH35" s="18">
        <v>0.56328125000000007</v>
      </c>
      <c r="CI35" s="18">
        <v>0.68449068499999988</v>
      </c>
      <c r="CJ35" s="7"/>
      <c r="CK35" s="7"/>
      <c r="CL35" s="6">
        <f>MEDIAN($CJ$2:$CJ$115)*CA35</f>
        <v>0.56775145000000005</v>
      </c>
      <c r="CM35" s="6">
        <f>MEDIAN($CK$2:$CK$115)*CC35</f>
        <v>0.70050683861583329</v>
      </c>
      <c r="CN35" s="18">
        <v>1.8475625000000002</v>
      </c>
      <c r="CO35" s="18">
        <v>2.9160097222222223</v>
      </c>
      <c r="CP35" s="6">
        <f t="shared" si="17"/>
        <v>1.8475625000000002</v>
      </c>
      <c r="CQ35" s="6">
        <f t="shared" si="18"/>
        <v>2.9160097222222223</v>
      </c>
      <c r="CR35" s="18">
        <v>0.17375401531250001</v>
      </c>
      <c r="CS35" s="18">
        <v>0.16282287657319583</v>
      </c>
      <c r="CT35" s="7"/>
      <c r="CU35" s="7"/>
      <c r="CV35" s="6">
        <f>MEDIAN($CT$2:$CT$115)*CN35</f>
        <v>0.17375401531250001</v>
      </c>
      <c r="CW35" s="6">
        <f>MEDIAN($CU$2:$CU$115)*CO35</f>
        <v>0.16282287657319583</v>
      </c>
      <c r="CX35" s="6">
        <f t="shared" si="8"/>
        <v>0.45634894546892724</v>
      </c>
      <c r="CY35" s="6">
        <f t="shared" si="19"/>
        <v>0.21368944444444443</v>
      </c>
      <c r="CZ35" s="6">
        <f t="shared" si="10"/>
        <v>57.830098966731683</v>
      </c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6"/>
      <c r="DV35" s="16">
        <v>3</v>
      </c>
      <c r="DW35" s="16">
        <v>3</v>
      </c>
      <c r="DX35" s="20">
        <v>0.61166666666666669</v>
      </c>
      <c r="DY35" s="20">
        <v>0.92</v>
      </c>
      <c r="DZ35" s="7"/>
      <c r="EA35" s="7"/>
      <c r="EB35" s="7"/>
      <c r="EC35" s="7"/>
      <c r="ED35" s="20">
        <v>9.8076499999999997E-2</v>
      </c>
      <c r="EE35" s="20">
        <v>0.22017066666666668</v>
      </c>
      <c r="EF35" s="7"/>
      <c r="EG35" s="7"/>
      <c r="EH35" s="7"/>
      <c r="EI35" s="7"/>
      <c r="EJ35" s="20">
        <v>0.31643716666666666</v>
      </c>
      <c r="EK35" s="20">
        <v>0.52824450000000001</v>
      </c>
      <c r="EL35" s="6">
        <f t="shared" si="12"/>
        <v>0.40818619822252505</v>
      </c>
      <c r="EM35" s="7"/>
      <c r="EN35" s="7"/>
      <c r="EO35" s="20">
        <v>3.9554499999999999E-2</v>
      </c>
      <c r="EP35" s="20">
        <v>7.5463500000000003E-2</v>
      </c>
    </row>
    <row r="36" spans="1:146" ht="15.75" customHeight="1" x14ac:dyDescent="0.25">
      <c r="A36" s="16">
        <v>16</v>
      </c>
      <c r="B36" s="7" t="s">
        <v>279</v>
      </c>
      <c r="C36" s="16">
        <v>2012</v>
      </c>
      <c r="D36" s="7" t="s">
        <v>280</v>
      </c>
      <c r="E36" s="7" t="s">
        <v>281</v>
      </c>
      <c r="F36" s="11" t="s">
        <v>459</v>
      </c>
      <c r="G36" s="7" t="s">
        <v>146</v>
      </c>
      <c r="H36" s="7"/>
      <c r="I36" s="7" t="s">
        <v>282</v>
      </c>
      <c r="J36" s="7" t="s">
        <v>283</v>
      </c>
      <c r="K36" s="16">
        <v>20</v>
      </c>
      <c r="L36" s="16">
        <v>23</v>
      </c>
      <c r="M36" s="16">
        <v>567</v>
      </c>
      <c r="N36" s="16">
        <v>607</v>
      </c>
      <c r="O36" s="16">
        <v>13.4</v>
      </c>
      <c r="P36" s="16">
        <v>13.4</v>
      </c>
      <c r="Q36" s="7" t="s">
        <v>139</v>
      </c>
      <c r="R36" s="16">
        <v>0.4123</v>
      </c>
      <c r="S36" s="7" t="s">
        <v>161</v>
      </c>
      <c r="T36" s="16">
        <v>2.4283000000000001</v>
      </c>
      <c r="U36" s="7" t="s">
        <v>142</v>
      </c>
      <c r="V36" s="7" t="s">
        <v>142</v>
      </c>
      <c r="W36" s="7" t="s">
        <v>143</v>
      </c>
      <c r="X36" s="16">
        <v>1</v>
      </c>
      <c r="Y36" s="7" t="s">
        <v>154</v>
      </c>
      <c r="Z36" s="7" t="s">
        <v>145</v>
      </c>
      <c r="AA36" s="7" t="s">
        <v>143</v>
      </c>
      <c r="AB36" s="7" t="s">
        <v>146</v>
      </c>
      <c r="AC36" s="7" t="s">
        <v>143</v>
      </c>
      <c r="AD36" s="7" t="s">
        <v>143</v>
      </c>
      <c r="AE36" s="7" t="s">
        <v>143</v>
      </c>
      <c r="AF36" s="7" t="s">
        <v>146</v>
      </c>
      <c r="AG36" s="7" t="s">
        <v>146</v>
      </c>
      <c r="AH36" s="16">
        <v>6</v>
      </c>
      <c r="AI36" s="16">
        <v>11</v>
      </c>
      <c r="AJ36" s="16">
        <v>5</v>
      </c>
      <c r="AK36" s="7"/>
      <c r="AL36" s="7"/>
      <c r="AM36" s="7" t="s">
        <v>147</v>
      </c>
      <c r="AN36" s="7"/>
      <c r="AO36" s="7"/>
      <c r="AP36" s="7"/>
      <c r="AQ36" s="7"/>
      <c r="AR36" s="7"/>
      <c r="AS36" s="7" t="s">
        <v>166</v>
      </c>
      <c r="AT36" s="16">
        <v>10</v>
      </c>
      <c r="AU36" s="16">
        <v>20</v>
      </c>
      <c r="AV36" s="16">
        <v>10</v>
      </c>
      <c r="AW36" s="7" t="s">
        <v>151</v>
      </c>
      <c r="AX36" s="21" t="s">
        <v>151</v>
      </c>
      <c r="AY36" s="16">
        <v>1.37</v>
      </c>
      <c r="AZ36" s="16">
        <v>1.43</v>
      </c>
      <c r="BA36" s="16">
        <v>1.362457</v>
      </c>
      <c r="BB36" s="16">
        <v>1.412029</v>
      </c>
      <c r="BC36" s="26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6"/>
      <c r="BY36" s="16">
        <v>3</v>
      </c>
      <c r="BZ36" s="16">
        <v>3</v>
      </c>
      <c r="CA36" s="16">
        <v>5.17</v>
      </c>
      <c r="CB36" s="6">
        <f t="shared" si="14"/>
        <v>5.17</v>
      </c>
      <c r="CC36" s="16">
        <v>6.23</v>
      </c>
      <c r="CD36" s="6">
        <f t="shared" si="15"/>
        <v>6.2300000000000013</v>
      </c>
      <c r="CE36" s="6">
        <f t="shared" si="3"/>
        <v>0.18650364427902413</v>
      </c>
      <c r="CF36" s="6">
        <f t="shared" si="16"/>
        <v>0.21200000000000011</v>
      </c>
      <c r="CG36" s="6">
        <f t="shared" si="5"/>
        <v>20.502901353965196</v>
      </c>
      <c r="CH36" s="18">
        <v>0.48468749999999999</v>
      </c>
      <c r="CI36" s="18">
        <v>0.51305919</v>
      </c>
      <c r="CJ36" s="7"/>
      <c r="CK36" s="7"/>
      <c r="CL36" s="6">
        <f>MEDIAN($CJ$2:$CJ$115)*CA36</f>
        <v>0.48853397999999998</v>
      </c>
      <c r="CM36" s="6">
        <f>MEDIAN($CK$2:$CK$115)*CC36</f>
        <v>0.52506407915500009</v>
      </c>
      <c r="CN36" s="18">
        <v>7.0829000000000013</v>
      </c>
      <c r="CO36" s="18">
        <v>8.9089000000000009</v>
      </c>
      <c r="CP36" s="6">
        <f t="shared" si="17"/>
        <v>7.0829000000000013</v>
      </c>
      <c r="CQ36" s="6">
        <f t="shared" si="18"/>
        <v>8.9089000000000009</v>
      </c>
      <c r="CR36" s="18">
        <v>0.66611133050000004</v>
      </c>
      <c r="CS36" s="18">
        <v>0.49745126501070003</v>
      </c>
      <c r="CT36" s="7"/>
      <c r="CU36" s="7"/>
      <c r="CV36" s="6">
        <f>MEDIAN($CT$2:$CT$115)*CN36</f>
        <v>0.66611133050000004</v>
      </c>
      <c r="CW36" s="6">
        <f>MEDIAN($CU$2:$CU$115)*CO36</f>
        <v>0.49745126501070003</v>
      </c>
      <c r="CX36" s="6">
        <f t="shared" si="8"/>
        <v>0.2293673487108063</v>
      </c>
      <c r="CY36" s="6">
        <f t="shared" si="19"/>
        <v>0.36519999999999991</v>
      </c>
      <c r="CZ36" s="6">
        <f t="shared" si="10"/>
        <v>25.780400683335913</v>
      </c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6"/>
      <c r="DV36" s="16">
        <v>3</v>
      </c>
      <c r="DW36" s="16">
        <v>3</v>
      </c>
      <c r="DX36" s="16">
        <v>0.51</v>
      </c>
      <c r="DY36" s="16">
        <v>0.67</v>
      </c>
      <c r="DZ36" s="7"/>
      <c r="EA36" s="7"/>
      <c r="EB36" s="7"/>
      <c r="EC36" s="7"/>
      <c r="ED36" s="16">
        <v>8.1775E-2</v>
      </c>
      <c r="EE36" s="16">
        <v>0.16034200000000001</v>
      </c>
      <c r="EF36" s="7"/>
      <c r="EG36" s="7"/>
      <c r="EH36" s="7"/>
      <c r="EI36" s="7"/>
      <c r="EJ36" s="16">
        <v>0.69485300000000005</v>
      </c>
      <c r="EK36" s="16">
        <v>0.94606000000000001</v>
      </c>
      <c r="EL36" s="6">
        <f t="shared" si="12"/>
        <v>0.27286698666664028</v>
      </c>
      <c r="EM36" s="7"/>
      <c r="EN36" s="7"/>
      <c r="EO36" s="16">
        <v>8.6857000000000004E-2</v>
      </c>
      <c r="EP36" s="16">
        <v>0.13515099999999999</v>
      </c>
    </row>
    <row r="37" spans="1:146" ht="15.75" customHeight="1" x14ac:dyDescent="0.25">
      <c r="A37" s="16">
        <v>16</v>
      </c>
      <c r="B37" s="7" t="s">
        <v>279</v>
      </c>
      <c r="C37" s="16">
        <v>2012</v>
      </c>
      <c r="D37" s="7" t="s">
        <v>280</v>
      </c>
      <c r="E37" s="7" t="s">
        <v>281</v>
      </c>
      <c r="F37" s="11" t="s">
        <v>459</v>
      </c>
      <c r="G37" s="7" t="s">
        <v>146</v>
      </c>
      <c r="H37" s="7"/>
      <c r="I37" s="7" t="s">
        <v>282</v>
      </c>
      <c r="J37" s="7" t="s">
        <v>283</v>
      </c>
      <c r="K37" s="16">
        <v>20</v>
      </c>
      <c r="L37" s="16">
        <v>23</v>
      </c>
      <c r="M37" s="16">
        <v>567</v>
      </c>
      <c r="N37" s="16">
        <v>607</v>
      </c>
      <c r="O37" s="16">
        <v>13.4</v>
      </c>
      <c r="P37" s="16">
        <v>13.4</v>
      </c>
      <c r="Q37" s="7" t="s">
        <v>139</v>
      </c>
      <c r="R37" s="16">
        <v>0.4123</v>
      </c>
      <c r="S37" s="7" t="s">
        <v>161</v>
      </c>
      <c r="T37" s="16">
        <v>2.4283000000000001</v>
      </c>
      <c r="U37" s="7" t="s">
        <v>142</v>
      </c>
      <c r="V37" s="7" t="s">
        <v>142</v>
      </c>
      <c r="W37" s="7" t="s">
        <v>143</v>
      </c>
      <c r="X37" s="16">
        <v>1</v>
      </c>
      <c r="Y37" s="7" t="s">
        <v>154</v>
      </c>
      <c r="Z37" s="7" t="s">
        <v>145</v>
      </c>
      <c r="AA37" s="7" t="s">
        <v>143</v>
      </c>
      <c r="AB37" s="7" t="s">
        <v>146</v>
      </c>
      <c r="AC37" s="7" t="s">
        <v>143</v>
      </c>
      <c r="AD37" s="7" t="s">
        <v>143</v>
      </c>
      <c r="AE37" s="7" t="s">
        <v>143</v>
      </c>
      <c r="AF37" s="7" t="s">
        <v>146</v>
      </c>
      <c r="AG37" s="7" t="s">
        <v>146</v>
      </c>
      <c r="AH37" s="16">
        <v>6</v>
      </c>
      <c r="AI37" s="16">
        <v>11</v>
      </c>
      <c r="AJ37" s="16">
        <v>5</v>
      </c>
      <c r="AK37" s="7"/>
      <c r="AL37" s="7"/>
      <c r="AM37" s="7" t="s">
        <v>147</v>
      </c>
      <c r="AN37" s="7"/>
      <c r="AO37" s="7"/>
      <c r="AP37" s="7"/>
      <c r="AQ37" s="7"/>
      <c r="AR37" s="7"/>
      <c r="AS37" s="7" t="s">
        <v>166</v>
      </c>
      <c r="AT37" s="16">
        <v>20</v>
      </c>
      <c r="AU37" s="16">
        <v>40</v>
      </c>
      <c r="AV37" s="16">
        <v>20</v>
      </c>
      <c r="AW37" s="7" t="s">
        <v>185</v>
      </c>
      <c r="AX37" s="7" t="s">
        <v>185</v>
      </c>
      <c r="AY37" s="16">
        <v>1.44</v>
      </c>
      <c r="AZ37" s="16">
        <v>1.47</v>
      </c>
      <c r="BA37" s="16">
        <v>1.4184570000000001</v>
      </c>
      <c r="BB37" s="16">
        <v>1.4470369999999999</v>
      </c>
      <c r="BC37" s="26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6"/>
      <c r="BY37" s="16">
        <v>3</v>
      </c>
      <c r="BZ37" s="16">
        <v>3</v>
      </c>
      <c r="CA37" s="16">
        <v>3.42</v>
      </c>
      <c r="CB37" s="6">
        <f t="shared" si="14"/>
        <v>3.4199999999999995</v>
      </c>
      <c r="CC37" s="16">
        <v>4.62</v>
      </c>
      <c r="CD37" s="6">
        <f t="shared" si="15"/>
        <v>4.62</v>
      </c>
      <c r="CE37" s="6">
        <f t="shared" si="3"/>
        <v>0.30075415401913369</v>
      </c>
      <c r="CF37" s="6">
        <f t="shared" si="16"/>
        <v>0.24000000000000005</v>
      </c>
      <c r="CG37" s="6">
        <f t="shared" si="5"/>
        <v>35.087719298245609</v>
      </c>
      <c r="CH37" s="18">
        <v>0.32062499999999999</v>
      </c>
      <c r="CI37" s="18">
        <v>0.38047085999999997</v>
      </c>
      <c r="CJ37" s="7"/>
      <c r="CK37" s="7"/>
      <c r="CL37" s="6">
        <f>MEDIAN($CJ$2:$CJ$115)*CA37</f>
        <v>0.32316947999999995</v>
      </c>
      <c r="CM37" s="6">
        <f>MEDIAN($CK$2:$CK$115)*CC37</f>
        <v>0.38937336207000006</v>
      </c>
      <c r="CN37" s="18">
        <v>9.8495999999999988</v>
      </c>
      <c r="CO37" s="18">
        <v>13.582800000000001</v>
      </c>
      <c r="CP37" s="6">
        <f t="shared" si="17"/>
        <v>9.8495999999999988</v>
      </c>
      <c r="CQ37" s="6">
        <f t="shared" si="18"/>
        <v>13.582800000000001</v>
      </c>
      <c r="CR37" s="18">
        <v>0.92630563199999982</v>
      </c>
      <c r="CS37" s="18">
        <v>0.75843045071640003</v>
      </c>
      <c r="CT37" s="7"/>
      <c r="CU37" s="7"/>
      <c r="CV37" s="6">
        <f>MEDIAN($CT$2:$CT$115)*CN37</f>
        <v>0.92630563199999982</v>
      </c>
      <c r="CW37" s="6">
        <f>MEDIAN($CU$2:$CU$115)*CO37</f>
        <v>0.75843045071640003</v>
      </c>
      <c r="CX37" s="6">
        <f t="shared" si="8"/>
        <v>0.32137344122186962</v>
      </c>
      <c r="CY37" s="6">
        <f t="shared" si="19"/>
        <v>0.74664000000000041</v>
      </c>
      <c r="CZ37" s="6">
        <f t="shared" si="10"/>
        <v>37.902046783625764</v>
      </c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6"/>
      <c r="DV37" s="16">
        <v>3</v>
      </c>
      <c r="DW37" s="16">
        <v>3</v>
      </c>
      <c r="DX37" s="16">
        <v>0.42</v>
      </c>
      <c r="DY37" s="16">
        <v>0.56999999999999995</v>
      </c>
      <c r="DZ37" s="7"/>
      <c r="EA37" s="7"/>
      <c r="EB37" s="7"/>
      <c r="EC37" s="7"/>
      <c r="ED37" s="16">
        <v>6.7344000000000001E-2</v>
      </c>
      <c r="EE37" s="16">
        <v>0.13641</v>
      </c>
      <c r="EF37" s="7"/>
      <c r="EG37" s="7"/>
      <c r="EH37" s="7"/>
      <c r="EI37" s="7"/>
      <c r="EJ37" s="16">
        <v>1.1915039999999999</v>
      </c>
      <c r="EK37" s="16">
        <v>1.6496219999999999</v>
      </c>
      <c r="EL37" s="6">
        <f t="shared" si="12"/>
        <v>0.30538164955118174</v>
      </c>
      <c r="EM37" s="7"/>
      <c r="EN37" s="7"/>
      <c r="EO37" s="16">
        <v>0.14893799999999999</v>
      </c>
      <c r="EP37" s="16">
        <v>0.23566000000000001</v>
      </c>
    </row>
    <row r="38" spans="1:146" ht="15.75" customHeight="1" x14ac:dyDescent="0.25">
      <c r="A38" s="16">
        <v>16</v>
      </c>
      <c r="B38" s="7" t="s">
        <v>279</v>
      </c>
      <c r="C38" s="16">
        <v>2012</v>
      </c>
      <c r="D38" s="7" t="s">
        <v>280</v>
      </c>
      <c r="E38" s="7" t="s">
        <v>281</v>
      </c>
      <c r="F38" s="11" t="s">
        <v>459</v>
      </c>
      <c r="G38" s="7" t="s">
        <v>146</v>
      </c>
      <c r="H38" s="7"/>
      <c r="I38" s="7" t="s">
        <v>282</v>
      </c>
      <c r="J38" s="7" t="s">
        <v>283</v>
      </c>
      <c r="K38" s="16">
        <v>20</v>
      </c>
      <c r="L38" s="16">
        <v>23</v>
      </c>
      <c r="M38" s="16">
        <v>567</v>
      </c>
      <c r="N38" s="16">
        <v>607</v>
      </c>
      <c r="O38" s="16">
        <v>13.4</v>
      </c>
      <c r="P38" s="16">
        <v>13.4</v>
      </c>
      <c r="Q38" s="7" t="s">
        <v>139</v>
      </c>
      <c r="R38" s="16">
        <v>0.4123</v>
      </c>
      <c r="S38" s="7" t="s">
        <v>161</v>
      </c>
      <c r="T38" s="16">
        <v>2.4283000000000001</v>
      </c>
      <c r="U38" s="7" t="s">
        <v>142</v>
      </c>
      <c r="V38" s="7" t="s">
        <v>142</v>
      </c>
      <c r="W38" s="7" t="s">
        <v>143</v>
      </c>
      <c r="X38" s="16">
        <v>1</v>
      </c>
      <c r="Y38" s="7" t="s">
        <v>154</v>
      </c>
      <c r="Z38" s="7" t="s">
        <v>145</v>
      </c>
      <c r="AA38" s="7" t="s">
        <v>143</v>
      </c>
      <c r="AB38" s="7" t="s">
        <v>146</v>
      </c>
      <c r="AC38" s="7" t="s">
        <v>143</v>
      </c>
      <c r="AD38" s="7" t="s">
        <v>143</v>
      </c>
      <c r="AE38" s="7" t="s">
        <v>143</v>
      </c>
      <c r="AF38" s="7" t="s">
        <v>146</v>
      </c>
      <c r="AG38" s="7" t="s">
        <v>146</v>
      </c>
      <c r="AH38" s="16">
        <v>6</v>
      </c>
      <c r="AI38" s="16">
        <v>11</v>
      </c>
      <c r="AJ38" s="16">
        <v>5</v>
      </c>
      <c r="AK38" s="7"/>
      <c r="AL38" s="7"/>
      <c r="AM38" s="7" t="s">
        <v>147</v>
      </c>
      <c r="AN38" s="7"/>
      <c r="AO38" s="7"/>
      <c r="AP38" s="7"/>
      <c r="AQ38" s="7"/>
      <c r="AR38" s="7"/>
      <c r="AS38" s="7" t="s">
        <v>166</v>
      </c>
      <c r="AT38" s="16">
        <v>40</v>
      </c>
      <c r="AU38" s="16">
        <v>60</v>
      </c>
      <c r="AV38" s="16">
        <v>20</v>
      </c>
      <c r="AW38" s="7" t="s">
        <v>152</v>
      </c>
      <c r="AX38" s="7" t="s">
        <v>285</v>
      </c>
      <c r="AY38" s="16">
        <v>1.37</v>
      </c>
      <c r="AZ38" s="16">
        <v>1.37</v>
      </c>
      <c r="BA38" s="16">
        <v>1.3687910000000001</v>
      </c>
      <c r="BB38" s="16">
        <v>1.3900349999999999</v>
      </c>
      <c r="BC38" s="26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6"/>
      <c r="BY38" s="16">
        <v>3</v>
      </c>
      <c r="BZ38" s="16">
        <v>3</v>
      </c>
      <c r="CA38" s="16">
        <v>2.6</v>
      </c>
      <c r="CB38" s="6">
        <f t="shared" si="14"/>
        <v>2.6</v>
      </c>
      <c r="CC38" s="16">
        <v>3.59</v>
      </c>
      <c r="CD38" s="6">
        <f t="shared" si="15"/>
        <v>3.5900000000000007</v>
      </c>
      <c r="CE38" s="6">
        <f t="shared" si="3"/>
        <v>0.32264075747275112</v>
      </c>
      <c r="CF38" s="6">
        <f t="shared" si="16"/>
        <v>0.19799999999999995</v>
      </c>
      <c r="CG38" s="6">
        <f t="shared" si="5"/>
        <v>38.076923076923073</v>
      </c>
      <c r="CH38" s="18">
        <v>0.24375000000000002</v>
      </c>
      <c r="CI38" s="18">
        <v>0.29564726999999996</v>
      </c>
      <c r="CJ38" s="7"/>
      <c r="CK38" s="7"/>
      <c r="CL38" s="6">
        <f>MEDIAN($CJ$2:$CJ$115)*CA38</f>
        <v>0.2456844</v>
      </c>
      <c r="CM38" s="6">
        <f>MEDIAN($CK$2:$CK$115)*CC38</f>
        <v>0.302565015115</v>
      </c>
      <c r="CN38" s="18">
        <v>7.1240000000000014</v>
      </c>
      <c r="CO38" s="18">
        <v>9.8366000000000025</v>
      </c>
      <c r="CP38" s="6">
        <f t="shared" si="17"/>
        <v>7.1240000000000014</v>
      </c>
      <c r="CQ38" s="6">
        <f t="shared" si="18"/>
        <v>9.8366000000000025</v>
      </c>
      <c r="CR38" s="18">
        <v>0.66997658000000004</v>
      </c>
      <c r="CS38" s="18">
        <v>0.54925177220580013</v>
      </c>
      <c r="CT38" s="7"/>
      <c r="CU38" s="7"/>
      <c r="CV38" s="6">
        <f>MEDIAN($CT$2:$CT$115)*CN38</f>
        <v>0.66997658000000004</v>
      </c>
      <c r="CW38" s="6">
        <f>MEDIAN($CU$2:$CU$115)*CO38</f>
        <v>0.54925177220580013</v>
      </c>
      <c r="CX38" s="6">
        <f t="shared" si="8"/>
        <v>0.32264075747275112</v>
      </c>
      <c r="CY38" s="6">
        <f t="shared" si="19"/>
        <v>0.54252000000000022</v>
      </c>
      <c r="CZ38" s="6">
        <f t="shared" si="10"/>
        <v>38.076923076923073</v>
      </c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6"/>
      <c r="DV38" s="16">
        <v>3</v>
      </c>
      <c r="DW38" s="16">
        <v>3</v>
      </c>
      <c r="DX38" s="16">
        <v>0.32</v>
      </c>
      <c r="DY38" s="16">
        <v>0.39</v>
      </c>
      <c r="DZ38" s="7"/>
      <c r="EA38" s="7"/>
      <c r="EB38" s="7"/>
      <c r="EC38" s="7"/>
      <c r="ED38" s="16">
        <v>5.1310000000000001E-2</v>
      </c>
      <c r="EE38" s="16">
        <v>9.3332999999999999E-2</v>
      </c>
      <c r="EF38" s="7"/>
      <c r="EG38" s="7"/>
      <c r="EH38" s="7"/>
      <c r="EI38" s="7"/>
      <c r="EJ38" s="16">
        <v>0.87602599999999997</v>
      </c>
      <c r="EK38" s="16">
        <v>1.0842270000000001</v>
      </c>
      <c r="EL38" s="6">
        <f t="shared" si="12"/>
        <v>0.19782574332991987</v>
      </c>
      <c r="EM38" s="7"/>
      <c r="EN38" s="7"/>
      <c r="EO38" s="16">
        <v>0.109503</v>
      </c>
      <c r="EP38" s="16">
        <v>0.15489</v>
      </c>
    </row>
    <row r="39" spans="1:146" ht="15.75" customHeight="1" x14ac:dyDescent="0.25">
      <c r="A39" s="11">
        <v>17</v>
      </c>
      <c r="B39" s="11" t="s">
        <v>286</v>
      </c>
      <c r="C39" s="11">
        <v>2013</v>
      </c>
      <c r="D39" s="11" t="s">
        <v>287</v>
      </c>
      <c r="E39" s="11" t="s">
        <v>288</v>
      </c>
      <c r="F39" s="11" t="s">
        <v>462</v>
      </c>
      <c r="G39" s="7" t="s">
        <v>146</v>
      </c>
      <c r="H39" s="7"/>
      <c r="I39" s="11" t="s">
        <v>289</v>
      </c>
      <c r="J39" s="11" t="s">
        <v>290</v>
      </c>
      <c r="K39" s="11"/>
      <c r="L39" s="11">
        <v>229</v>
      </c>
      <c r="M39" s="11">
        <v>593</v>
      </c>
      <c r="N39" s="11">
        <v>652</v>
      </c>
      <c r="O39" s="11"/>
      <c r="P39" s="11">
        <v>19.100000000000001</v>
      </c>
      <c r="Q39" s="11" t="s">
        <v>139</v>
      </c>
      <c r="R39" s="11">
        <v>0.31419999999999998</v>
      </c>
      <c r="S39" s="11" t="s">
        <v>161</v>
      </c>
      <c r="T39" s="11">
        <v>3.181</v>
      </c>
      <c r="U39" s="11" t="s">
        <v>141</v>
      </c>
      <c r="V39" s="11" t="s">
        <v>177</v>
      </c>
      <c r="W39" s="11" t="s">
        <v>143</v>
      </c>
      <c r="X39" s="11" t="s">
        <v>254</v>
      </c>
      <c r="Y39" s="11" t="s">
        <v>144</v>
      </c>
      <c r="Z39" s="11" t="s">
        <v>145</v>
      </c>
      <c r="AA39" s="11" t="s">
        <v>146</v>
      </c>
      <c r="AB39" s="11" t="s">
        <v>146</v>
      </c>
      <c r="AC39" s="11" t="s">
        <v>143</v>
      </c>
      <c r="AD39" s="11" t="s">
        <v>143</v>
      </c>
      <c r="AE39" s="11" t="s">
        <v>143</v>
      </c>
      <c r="AF39" s="11" t="s">
        <v>146</v>
      </c>
      <c r="AG39" s="11" t="s">
        <v>146</v>
      </c>
      <c r="AH39" s="11">
        <v>1</v>
      </c>
      <c r="AI39" s="11">
        <v>9</v>
      </c>
      <c r="AJ39" s="11">
        <v>8</v>
      </c>
      <c r="AK39" s="11" t="s">
        <v>291</v>
      </c>
      <c r="AL39" s="11" t="s">
        <v>216</v>
      </c>
      <c r="AM39" s="11" t="s">
        <v>147</v>
      </c>
      <c r="AN39" s="11"/>
      <c r="AO39" s="11"/>
      <c r="AP39" s="11"/>
      <c r="AQ39" s="11"/>
      <c r="AR39" s="11"/>
      <c r="AS39" s="11" t="s">
        <v>166</v>
      </c>
      <c r="AT39" s="11">
        <v>0</v>
      </c>
      <c r="AU39" s="11">
        <v>10</v>
      </c>
      <c r="AV39" s="11">
        <v>10</v>
      </c>
      <c r="AW39" s="11" t="s">
        <v>149</v>
      </c>
      <c r="AX39" s="6" t="str">
        <f t="shared" ref="AX39:AX46" si="20">IF(AND(MEDIAN(AT39,AU39)&lt;=10,MEDIAN(AT39,AU39)&gt;0),"0-10cm",IF(AND(MEDIAN(AT39,AU39)&lt;=20,MEDIAN(AT39,AU39)&gt;10),"10-20cm",IF(AND(MEDIAN(AT39,AU39)&lt;=30,MEDIAN(AT39,AU39)&gt;20),"20-30cm",IF(MEDIAN(AT39,AU39)&gt;30,"30+cm"))))</f>
        <v>0-10cm</v>
      </c>
      <c r="AY39" s="12">
        <v>1.364659195</v>
      </c>
      <c r="AZ39" s="12">
        <v>1.3961399999999999</v>
      </c>
      <c r="BA39" s="11">
        <v>1.364659195</v>
      </c>
      <c r="BB39" s="11">
        <v>1.3961399999999999</v>
      </c>
      <c r="BC39" s="29" t="s">
        <v>475</v>
      </c>
      <c r="BD39" s="11" t="s">
        <v>292</v>
      </c>
      <c r="BE39" s="11">
        <v>25</v>
      </c>
      <c r="BF39" s="11">
        <v>64</v>
      </c>
      <c r="BG39" s="11" t="s">
        <v>292</v>
      </c>
      <c r="BH39" s="11">
        <v>25</v>
      </c>
      <c r="BI39" s="11">
        <v>64</v>
      </c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6"/>
      <c r="BY39" s="11">
        <v>4</v>
      </c>
      <c r="BZ39" s="11">
        <v>4</v>
      </c>
      <c r="CA39" s="11">
        <v>0.83</v>
      </c>
      <c r="CB39" s="6">
        <f t="shared" si="14"/>
        <v>0.83</v>
      </c>
      <c r="CC39" s="11">
        <v>1.07</v>
      </c>
      <c r="CD39" s="6">
        <f t="shared" si="15"/>
        <v>1.07</v>
      </c>
      <c r="CE39" s="6">
        <f t="shared" si="3"/>
        <v>0.25398822666530829</v>
      </c>
      <c r="CF39" s="6">
        <f t="shared" si="16"/>
        <v>3.0000000000000013E-2</v>
      </c>
      <c r="CG39" s="6">
        <f t="shared" si="5"/>
        <v>28.915662650602414</v>
      </c>
      <c r="CH39" s="12">
        <v>7.7812499999999993E-2</v>
      </c>
      <c r="CI39" s="12">
        <v>8.8117710000000002E-2</v>
      </c>
      <c r="CJ39" s="11"/>
      <c r="CK39" s="11"/>
      <c r="CL39" s="6">
        <f>MEDIAN($CJ$2:$CJ$115)*CA39</f>
        <v>7.8430019999999989E-2</v>
      </c>
      <c r="CM39" s="6">
        <f>MEDIAN($CK$2:$CK$115)*CC39</f>
        <v>9.0179544895000019E-2</v>
      </c>
      <c r="CN39" s="12">
        <v>1.1326671318499999</v>
      </c>
      <c r="CO39" s="12">
        <v>1.4938697999999999</v>
      </c>
      <c r="CP39" s="6">
        <f t="shared" si="17"/>
        <v>1.1326671318499999</v>
      </c>
      <c r="CQ39" s="6">
        <f t="shared" si="18"/>
        <v>1.4938697999999999</v>
      </c>
      <c r="CR39" s="12">
        <v>0.10652168041483323</v>
      </c>
      <c r="CS39" s="12">
        <v>8.3414049071297389E-2</v>
      </c>
      <c r="CT39" s="11"/>
      <c r="CU39" s="11"/>
      <c r="CV39" s="6">
        <f>MEDIAN($CT$2:$CT$115)*CN39</f>
        <v>0.10652168041483323</v>
      </c>
      <c r="CW39" s="6">
        <f>MEDIAN($CU$2:$CU$115)*CO39</f>
        <v>8.3414049071297389E-2</v>
      </c>
      <c r="CX39" s="6">
        <f t="shared" si="8"/>
        <v>0.27679478903957333</v>
      </c>
      <c r="CY39" s="6">
        <f t="shared" si="19"/>
        <v>4.5150333518750002E-2</v>
      </c>
      <c r="CZ39" s="6">
        <f t="shared" si="10"/>
        <v>31.889569141115892</v>
      </c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6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6"/>
      <c r="EM39" s="11"/>
      <c r="EN39" s="11"/>
      <c r="EO39" s="11"/>
      <c r="EP39" s="11"/>
    </row>
    <row r="40" spans="1:146" ht="15.75" customHeight="1" x14ac:dyDescent="0.25">
      <c r="A40" s="11">
        <v>17</v>
      </c>
      <c r="B40" s="11" t="s">
        <v>286</v>
      </c>
      <c r="C40" s="11">
        <v>2013</v>
      </c>
      <c r="D40" s="11" t="s">
        <v>287</v>
      </c>
      <c r="E40" s="11" t="s">
        <v>288</v>
      </c>
      <c r="F40" s="11" t="s">
        <v>462</v>
      </c>
      <c r="G40" s="7" t="s">
        <v>146</v>
      </c>
      <c r="H40" s="7"/>
      <c r="I40" s="11" t="s">
        <v>289</v>
      </c>
      <c r="J40" s="11" t="s">
        <v>290</v>
      </c>
      <c r="K40" s="11"/>
      <c r="L40" s="11">
        <v>229</v>
      </c>
      <c r="M40" s="11">
        <v>593</v>
      </c>
      <c r="N40" s="11">
        <v>652</v>
      </c>
      <c r="O40" s="11"/>
      <c r="P40" s="11">
        <v>19.100000000000001</v>
      </c>
      <c r="Q40" s="11" t="s">
        <v>139</v>
      </c>
      <c r="R40" s="11">
        <v>0.31419999999999998</v>
      </c>
      <c r="S40" s="11" t="s">
        <v>161</v>
      </c>
      <c r="T40" s="11">
        <v>3.181</v>
      </c>
      <c r="U40" s="11" t="s">
        <v>141</v>
      </c>
      <c r="V40" s="11" t="s">
        <v>177</v>
      </c>
      <c r="W40" s="11" t="s">
        <v>143</v>
      </c>
      <c r="X40" s="11" t="s">
        <v>254</v>
      </c>
      <c r="Y40" s="11" t="s">
        <v>144</v>
      </c>
      <c r="Z40" s="11" t="s">
        <v>145</v>
      </c>
      <c r="AA40" s="11" t="s">
        <v>146</v>
      </c>
      <c r="AB40" s="11" t="s">
        <v>146</v>
      </c>
      <c r="AC40" s="11" t="s">
        <v>143</v>
      </c>
      <c r="AD40" s="11" t="s">
        <v>143</v>
      </c>
      <c r="AE40" s="11" t="s">
        <v>143</v>
      </c>
      <c r="AF40" s="11" t="s">
        <v>146</v>
      </c>
      <c r="AG40" s="11" t="s">
        <v>146</v>
      </c>
      <c r="AH40" s="11">
        <v>1</v>
      </c>
      <c r="AI40" s="11">
        <v>9</v>
      </c>
      <c r="AJ40" s="11">
        <v>8</v>
      </c>
      <c r="AK40" s="11" t="s">
        <v>291</v>
      </c>
      <c r="AL40" s="11" t="s">
        <v>216</v>
      </c>
      <c r="AM40" s="11" t="s">
        <v>147</v>
      </c>
      <c r="AN40" s="11"/>
      <c r="AO40" s="11"/>
      <c r="AP40" s="11"/>
      <c r="AQ40" s="11"/>
      <c r="AR40" s="11"/>
      <c r="AS40" s="11" t="s">
        <v>166</v>
      </c>
      <c r="AT40" s="11">
        <v>10</v>
      </c>
      <c r="AU40" s="11">
        <v>30</v>
      </c>
      <c r="AV40" s="11">
        <v>20</v>
      </c>
      <c r="AW40" s="11" t="s">
        <v>151</v>
      </c>
      <c r="AX40" s="6" t="str">
        <f t="shared" si="20"/>
        <v>10-20cm</v>
      </c>
      <c r="AY40" s="12">
        <v>1.372227299</v>
      </c>
      <c r="AZ40" s="12">
        <v>1.392434167</v>
      </c>
      <c r="BA40" s="11">
        <v>1.372227299</v>
      </c>
      <c r="BB40" s="11">
        <v>1.392434167</v>
      </c>
      <c r="BC40" s="29" t="s">
        <v>475</v>
      </c>
      <c r="BD40" s="11" t="s">
        <v>292</v>
      </c>
      <c r="BE40" s="11">
        <v>25</v>
      </c>
      <c r="BF40" s="11">
        <v>64</v>
      </c>
      <c r="BG40" s="11" t="s">
        <v>292</v>
      </c>
      <c r="BH40" s="11">
        <v>25</v>
      </c>
      <c r="BI40" s="11">
        <v>64</v>
      </c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6"/>
      <c r="BY40" s="11">
        <v>4</v>
      </c>
      <c r="BZ40" s="11">
        <v>4</v>
      </c>
      <c r="CA40" s="11">
        <v>0.63</v>
      </c>
      <c r="CB40" s="6">
        <f t="shared" si="14"/>
        <v>0.63</v>
      </c>
      <c r="CC40" s="11">
        <v>0.55000000000000004</v>
      </c>
      <c r="CD40" s="6">
        <f t="shared" si="15"/>
        <v>0.55000000000000016</v>
      </c>
      <c r="CE40" s="6">
        <f t="shared" si="3"/>
        <v>-0.13580154115906162</v>
      </c>
      <c r="CF40" s="6">
        <f t="shared" si="16"/>
        <v>-9.999999999999995E-3</v>
      </c>
      <c r="CG40" s="6">
        <f t="shared" si="5"/>
        <v>-12.698412698412687</v>
      </c>
      <c r="CH40" s="12">
        <v>5.9062500000000004E-2</v>
      </c>
      <c r="CI40" s="12">
        <v>4.5294149999999998E-2</v>
      </c>
      <c r="CJ40" s="11"/>
      <c r="CK40" s="11"/>
      <c r="CL40" s="6">
        <f>MEDIAN($CJ$2:$CJ$115)*CA40</f>
        <v>5.9531219999999996E-2</v>
      </c>
      <c r="CM40" s="6">
        <f>MEDIAN($CK$2:$CK$115)*CC40</f>
        <v>4.6353971675000008E-2</v>
      </c>
      <c r="CN40" s="12">
        <v>1.7290063967400002</v>
      </c>
      <c r="CO40" s="12">
        <v>1.5316775837000003</v>
      </c>
      <c r="CP40" s="6">
        <f t="shared" si="17"/>
        <v>1.7290063967400002</v>
      </c>
      <c r="CQ40" s="6">
        <f t="shared" si="18"/>
        <v>1.5316775837000003</v>
      </c>
      <c r="CR40" s="12">
        <v>0.16260440658141331</v>
      </c>
      <c r="CS40" s="12">
        <v>8.5525143575536533E-2</v>
      </c>
      <c r="CT40" s="11"/>
      <c r="CU40" s="11"/>
      <c r="CV40" s="6">
        <f>MEDIAN($CT$2:$CT$115)*CN40</f>
        <v>0.16260440658141331</v>
      </c>
      <c r="CW40" s="6">
        <f>MEDIAN($CU$2:$CU$115)*CO40</f>
        <v>8.5525143575536533E-2</v>
      </c>
      <c r="CX40" s="6">
        <f t="shared" si="8"/>
        <v>-0.12118331170459659</v>
      </c>
      <c r="CY40" s="6">
        <f t="shared" si="19"/>
        <v>-2.4666101629999992E-2</v>
      </c>
      <c r="CZ40" s="6">
        <f t="shared" si="10"/>
        <v>-11.412844591671767</v>
      </c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6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6"/>
      <c r="EM40" s="11"/>
      <c r="EN40" s="11"/>
      <c r="EO40" s="11"/>
      <c r="EP40" s="11"/>
    </row>
    <row r="41" spans="1:146" ht="15.75" customHeight="1" x14ac:dyDescent="0.25">
      <c r="A41" s="11">
        <v>17</v>
      </c>
      <c r="B41" s="11" t="s">
        <v>286</v>
      </c>
      <c r="C41" s="11">
        <v>2013</v>
      </c>
      <c r="D41" s="11" t="s">
        <v>287</v>
      </c>
      <c r="E41" s="11" t="s">
        <v>288</v>
      </c>
      <c r="F41" s="11" t="s">
        <v>462</v>
      </c>
      <c r="G41" s="7" t="s">
        <v>146</v>
      </c>
      <c r="H41" s="7"/>
      <c r="I41" s="11" t="s">
        <v>289</v>
      </c>
      <c r="J41" s="11" t="s">
        <v>290</v>
      </c>
      <c r="K41" s="11"/>
      <c r="L41" s="11">
        <v>229</v>
      </c>
      <c r="M41" s="11">
        <v>593</v>
      </c>
      <c r="N41" s="11">
        <v>652</v>
      </c>
      <c r="O41" s="11"/>
      <c r="P41" s="11">
        <v>19.100000000000001</v>
      </c>
      <c r="Q41" s="11" t="s">
        <v>139</v>
      </c>
      <c r="R41" s="11">
        <v>0.31419999999999998</v>
      </c>
      <c r="S41" s="11" t="s">
        <v>161</v>
      </c>
      <c r="T41" s="11">
        <v>3.181</v>
      </c>
      <c r="U41" s="11" t="s">
        <v>141</v>
      </c>
      <c r="V41" s="11" t="s">
        <v>177</v>
      </c>
      <c r="W41" s="11" t="s">
        <v>143</v>
      </c>
      <c r="X41" s="11" t="s">
        <v>254</v>
      </c>
      <c r="Y41" s="11" t="s">
        <v>144</v>
      </c>
      <c r="Z41" s="11" t="s">
        <v>145</v>
      </c>
      <c r="AA41" s="11" t="s">
        <v>146</v>
      </c>
      <c r="AB41" s="11" t="s">
        <v>146</v>
      </c>
      <c r="AC41" s="11" t="s">
        <v>143</v>
      </c>
      <c r="AD41" s="11" t="s">
        <v>143</v>
      </c>
      <c r="AE41" s="11" t="s">
        <v>143</v>
      </c>
      <c r="AF41" s="11" t="s">
        <v>146</v>
      </c>
      <c r="AG41" s="11" t="s">
        <v>146</v>
      </c>
      <c r="AH41" s="11">
        <v>1</v>
      </c>
      <c r="AI41" s="11">
        <v>9</v>
      </c>
      <c r="AJ41" s="11">
        <v>8</v>
      </c>
      <c r="AK41" s="11" t="s">
        <v>291</v>
      </c>
      <c r="AL41" s="11" t="s">
        <v>216</v>
      </c>
      <c r="AM41" s="11" t="s">
        <v>147</v>
      </c>
      <c r="AN41" s="11"/>
      <c r="AO41" s="11"/>
      <c r="AP41" s="11"/>
      <c r="AQ41" s="11"/>
      <c r="AR41" s="11"/>
      <c r="AS41" s="11" t="s">
        <v>166</v>
      </c>
      <c r="AT41" s="11">
        <v>30</v>
      </c>
      <c r="AU41" s="11">
        <v>60</v>
      </c>
      <c r="AV41" s="11">
        <v>30</v>
      </c>
      <c r="AW41" s="11" t="s">
        <v>152</v>
      </c>
      <c r="AX41" s="6" t="str">
        <f t="shared" si="20"/>
        <v>30+cm</v>
      </c>
      <c r="AY41" s="15">
        <v>1.3693741380000002</v>
      </c>
      <c r="AZ41" s="15">
        <v>1.4047323329999999</v>
      </c>
      <c r="BA41" s="10">
        <v>1.3693741380000002</v>
      </c>
      <c r="BB41" s="10">
        <v>1.4047323329999999</v>
      </c>
      <c r="BC41" s="29" t="s">
        <v>475</v>
      </c>
      <c r="BD41" s="11" t="s">
        <v>292</v>
      </c>
      <c r="BE41" s="11">
        <v>25</v>
      </c>
      <c r="BF41" s="11">
        <v>64</v>
      </c>
      <c r="BG41" s="11" t="s">
        <v>292</v>
      </c>
      <c r="BH41" s="11">
        <v>25</v>
      </c>
      <c r="BI41" s="11">
        <v>64</v>
      </c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6"/>
      <c r="BY41" s="11">
        <v>4</v>
      </c>
      <c r="BZ41" s="11">
        <v>4</v>
      </c>
      <c r="CA41" s="10">
        <v>0.495</v>
      </c>
      <c r="CB41" s="6">
        <f t="shared" si="14"/>
        <v>0.49500000000000005</v>
      </c>
      <c r="CC41" s="10">
        <v>0.42499999999999999</v>
      </c>
      <c r="CD41" s="6">
        <f t="shared" si="15"/>
        <v>0.42499999999999999</v>
      </c>
      <c r="CE41" s="6">
        <f t="shared" si="3"/>
        <v>-0.15246859364427351</v>
      </c>
      <c r="CF41" s="6">
        <f t="shared" si="16"/>
        <v>-8.7500000000000008E-3</v>
      </c>
      <c r="CG41" s="6">
        <f t="shared" si="5"/>
        <v>-14.141414141414144</v>
      </c>
      <c r="CH41" s="12">
        <v>4.6406249999999996E-2</v>
      </c>
      <c r="CI41" s="12">
        <v>3.5000024999999997E-2</v>
      </c>
      <c r="CJ41" s="11"/>
      <c r="CK41" s="11"/>
      <c r="CL41" s="6">
        <f>MEDIAN($CJ$2:$CJ$115)*CA41</f>
        <v>4.6774529999999995E-2</v>
      </c>
      <c r="CM41" s="6">
        <f>MEDIAN($CK$2:$CK$115)*CC41</f>
        <v>3.5818978112500004E-2</v>
      </c>
      <c r="CN41" s="12">
        <v>2.0335205949300006</v>
      </c>
      <c r="CO41" s="12">
        <v>1.7910337245750001</v>
      </c>
      <c r="CP41" s="6">
        <f t="shared" si="17"/>
        <v>2.0335205949300006</v>
      </c>
      <c r="CQ41" s="6">
        <f t="shared" si="18"/>
        <v>1.7910337245750001</v>
      </c>
      <c r="CR41" s="12">
        <v>0.19124244435019189</v>
      </c>
      <c r="CS41" s="12">
        <v>0.10000695843108122</v>
      </c>
      <c r="CT41" s="11"/>
      <c r="CU41" s="11"/>
      <c r="CV41" s="6">
        <f>MEDIAN($CT$2:$CT$115)*CN41</f>
        <v>0.19124244435019189</v>
      </c>
      <c r="CW41" s="6">
        <f>MEDIAN($CU$2:$CU$115)*CO41</f>
        <v>0.10000695843108122</v>
      </c>
      <c r="CX41" s="6">
        <f t="shared" si="8"/>
        <v>-0.12697562121138758</v>
      </c>
      <c r="CY41" s="6">
        <f t="shared" si="19"/>
        <v>-3.0310858794375062E-2</v>
      </c>
      <c r="CZ41" s="6">
        <f t="shared" si="10"/>
        <v>-11.924485592109168</v>
      </c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6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6"/>
      <c r="EM41" s="11"/>
      <c r="EN41" s="11"/>
      <c r="EO41" s="11"/>
      <c r="EP41" s="11"/>
    </row>
    <row r="42" spans="1:146" ht="15.75" customHeight="1" x14ac:dyDescent="0.25">
      <c r="A42" s="6" t="s">
        <v>293</v>
      </c>
      <c r="B42" s="6" t="s">
        <v>294</v>
      </c>
      <c r="C42" s="6">
        <v>2012</v>
      </c>
      <c r="D42" s="6" t="s">
        <v>295</v>
      </c>
      <c r="E42" s="6" t="s">
        <v>296</v>
      </c>
      <c r="F42" s="6" t="s">
        <v>459</v>
      </c>
      <c r="G42" s="6" t="s">
        <v>143</v>
      </c>
      <c r="H42" s="6" t="s">
        <v>158</v>
      </c>
      <c r="I42" s="6" t="s">
        <v>297</v>
      </c>
      <c r="J42" s="6" t="s">
        <v>298</v>
      </c>
      <c r="K42" s="6">
        <v>184.4</v>
      </c>
      <c r="L42" s="6">
        <v>185</v>
      </c>
      <c r="M42" s="6">
        <v>292</v>
      </c>
      <c r="N42" s="6">
        <v>362</v>
      </c>
      <c r="O42" s="8"/>
      <c r="P42" s="6">
        <v>24.1</v>
      </c>
      <c r="Q42" s="6" t="s">
        <v>139</v>
      </c>
      <c r="R42" s="6">
        <v>0.18840000000000001</v>
      </c>
      <c r="S42" s="6" t="s">
        <v>140</v>
      </c>
      <c r="T42" s="6">
        <v>5.3038999999999996</v>
      </c>
      <c r="U42" s="6" t="s">
        <v>142</v>
      </c>
      <c r="V42" s="6" t="s">
        <v>142</v>
      </c>
      <c r="W42" s="6" t="s">
        <v>146</v>
      </c>
      <c r="X42" s="6" t="s">
        <v>153</v>
      </c>
      <c r="Y42" s="6" t="s">
        <v>154</v>
      </c>
      <c r="Z42" s="6" t="s">
        <v>145</v>
      </c>
      <c r="AA42" s="8"/>
      <c r="AB42" s="8"/>
      <c r="AC42" s="8"/>
      <c r="AD42" s="6" t="s">
        <v>146</v>
      </c>
      <c r="AE42" s="6" t="s">
        <v>143</v>
      </c>
      <c r="AF42" s="6" t="s">
        <v>146</v>
      </c>
      <c r="AG42" s="6" t="s">
        <v>146</v>
      </c>
      <c r="AH42" s="6">
        <v>0</v>
      </c>
      <c r="AI42" s="6">
        <v>2</v>
      </c>
      <c r="AJ42" s="6">
        <v>2</v>
      </c>
      <c r="AK42" s="6" t="s">
        <v>215</v>
      </c>
      <c r="AL42" s="6" t="s">
        <v>216</v>
      </c>
      <c r="AM42" s="6" t="s">
        <v>147</v>
      </c>
      <c r="AN42" s="8"/>
      <c r="AO42" s="8"/>
      <c r="AP42" s="8"/>
      <c r="AQ42" s="8"/>
      <c r="AR42" s="8"/>
      <c r="AS42" s="6" t="s">
        <v>166</v>
      </c>
      <c r="AT42" s="6">
        <v>0</v>
      </c>
      <c r="AU42" s="6">
        <v>5</v>
      </c>
      <c r="AV42" s="6">
        <v>5</v>
      </c>
      <c r="AW42" s="6" t="s">
        <v>149</v>
      </c>
      <c r="AX42" s="6" t="str">
        <f t="shared" si="20"/>
        <v>0-10cm</v>
      </c>
      <c r="AY42" s="10">
        <v>1.45</v>
      </c>
      <c r="AZ42" s="10">
        <v>1.45</v>
      </c>
      <c r="BA42" s="10">
        <v>1.4490946835</v>
      </c>
      <c r="BB42" s="10">
        <v>1.446500833</v>
      </c>
      <c r="BC42" s="33" t="s">
        <v>475</v>
      </c>
      <c r="BD42" s="6" t="s">
        <v>299</v>
      </c>
      <c r="BE42" s="6">
        <v>53</v>
      </c>
      <c r="BF42" s="6">
        <v>26</v>
      </c>
      <c r="BG42" s="6" t="s">
        <v>299</v>
      </c>
      <c r="BH42" s="6">
        <v>53</v>
      </c>
      <c r="BI42" s="6">
        <v>26</v>
      </c>
      <c r="BJ42" s="6">
        <v>7.5</v>
      </c>
      <c r="BK42" s="6">
        <v>7.5</v>
      </c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6"/>
      <c r="BY42" s="6">
        <v>3</v>
      </c>
      <c r="BZ42" s="6">
        <v>3</v>
      </c>
      <c r="CA42" s="10">
        <v>4.55</v>
      </c>
      <c r="CB42" s="6">
        <f t="shared" si="14"/>
        <v>4.55</v>
      </c>
      <c r="CC42" s="10">
        <v>6.7</v>
      </c>
      <c r="CD42" s="6">
        <f t="shared" si="15"/>
        <v>6.7000000000000011</v>
      </c>
      <c r="CE42" s="6">
        <f t="shared" si="3"/>
        <v>0.38698029343406137</v>
      </c>
      <c r="CF42" s="6">
        <f t="shared" si="16"/>
        <v>1.0750000000000002</v>
      </c>
      <c r="CG42" s="6">
        <f t="shared" si="5"/>
        <v>47.252747252747263</v>
      </c>
      <c r="CH42" s="9">
        <v>0.42656249999999996</v>
      </c>
      <c r="CI42" s="9">
        <v>0.55176510000000001</v>
      </c>
      <c r="CJ42" s="8"/>
      <c r="CK42" s="8"/>
      <c r="CL42" s="6">
        <f>MEDIAN($CJ$2:$CJ$115)*CA42</f>
        <v>0.42994769999999993</v>
      </c>
      <c r="CM42" s="6">
        <f>MEDIAN($CK$2:$CK$115)*CC42</f>
        <v>0.56467565495000005</v>
      </c>
      <c r="CN42" s="9">
        <v>3.2987500000000001</v>
      </c>
      <c r="CO42" s="9">
        <v>4.8575000000000008</v>
      </c>
      <c r="CP42" s="6">
        <f t="shared" si="17"/>
        <v>3.2987500000000001</v>
      </c>
      <c r="CQ42" s="6">
        <f t="shared" si="18"/>
        <v>4.8575000000000008</v>
      </c>
      <c r="CR42" s="9">
        <v>0.31023094374999999</v>
      </c>
      <c r="CS42" s="9">
        <v>0.27123096227250004</v>
      </c>
      <c r="CT42" s="8"/>
      <c r="CU42" s="8"/>
      <c r="CV42" s="6">
        <f>MEDIAN($CT$2:$CT$115)*CN42</f>
        <v>0.31023094374999999</v>
      </c>
      <c r="CW42" s="6">
        <f>MEDIAN($CU$2:$CU$115)*CO42</f>
        <v>0.27123096227250004</v>
      </c>
      <c r="CX42" s="6">
        <f t="shared" si="8"/>
        <v>0.38698029343406154</v>
      </c>
      <c r="CY42" s="6">
        <f t="shared" si="19"/>
        <v>0.77937500000000037</v>
      </c>
      <c r="CZ42" s="6">
        <f t="shared" si="10"/>
        <v>47.252747252747284</v>
      </c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6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6"/>
      <c r="EM42" s="8"/>
      <c r="EN42" s="8"/>
      <c r="EO42" s="8"/>
      <c r="EP42" s="8"/>
    </row>
    <row r="43" spans="1:146" ht="15.75" customHeight="1" x14ac:dyDescent="0.25">
      <c r="A43" s="6" t="s">
        <v>300</v>
      </c>
      <c r="B43" s="6" t="s">
        <v>294</v>
      </c>
      <c r="C43" s="6">
        <v>2012</v>
      </c>
      <c r="D43" s="6" t="s">
        <v>295</v>
      </c>
      <c r="E43" s="6" t="s">
        <v>301</v>
      </c>
      <c r="F43" s="6" t="s">
        <v>459</v>
      </c>
      <c r="G43" s="6" t="s">
        <v>143</v>
      </c>
      <c r="H43" s="6" t="s">
        <v>170</v>
      </c>
      <c r="I43" s="6" t="s">
        <v>297</v>
      </c>
      <c r="J43" s="6" t="s">
        <v>298</v>
      </c>
      <c r="K43" s="6">
        <v>184.4</v>
      </c>
      <c r="L43" s="6">
        <v>185</v>
      </c>
      <c r="M43" s="6">
        <v>292</v>
      </c>
      <c r="N43" s="6">
        <v>362</v>
      </c>
      <c r="O43" s="8"/>
      <c r="P43" s="6">
        <v>24.1</v>
      </c>
      <c r="Q43" s="6" t="s">
        <v>139</v>
      </c>
      <c r="R43" s="6">
        <v>0.18840000000000001</v>
      </c>
      <c r="S43" s="6" t="s">
        <v>140</v>
      </c>
      <c r="T43" s="6">
        <v>5.3038999999999996</v>
      </c>
      <c r="U43" s="6" t="s">
        <v>142</v>
      </c>
      <c r="V43" s="6" t="s">
        <v>142</v>
      </c>
      <c r="W43" s="6" t="s">
        <v>146</v>
      </c>
      <c r="X43" s="6" t="s">
        <v>153</v>
      </c>
      <c r="Y43" s="6" t="s">
        <v>154</v>
      </c>
      <c r="Z43" s="6" t="s">
        <v>145</v>
      </c>
      <c r="AA43" s="8"/>
      <c r="AB43" s="8"/>
      <c r="AC43" s="8"/>
      <c r="AD43" s="6" t="s">
        <v>143</v>
      </c>
      <c r="AE43" s="6" t="s">
        <v>143</v>
      </c>
      <c r="AF43" s="6" t="s">
        <v>146</v>
      </c>
      <c r="AG43" s="6" t="s">
        <v>146</v>
      </c>
      <c r="AH43" s="6">
        <v>0</v>
      </c>
      <c r="AI43" s="6">
        <v>2</v>
      </c>
      <c r="AJ43" s="6">
        <v>2</v>
      </c>
      <c r="AK43" s="6" t="s">
        <v>215</v>
      </c>
      <c r="AL43" s="6" t="s">
        <v>216</v>
      </c>
      <c r="AM43" s="6" t="s">
        <v>147</v>
      </c>
      <c r="AN43" s="8"/>
      <c r="AO43" s="8"/>
      <c r="AP43" s="8"/>
      <c r="AQ43" s="8"/>
      <c r="AR43" s="8"/>
      <c r="AS43" s="6" t="s">
        <v>166</v>
      </c>
      <c r="AT43" s="6">
        <v>0</v>
      </c>
      <c r="AU43" s="6">
        <v>5</v>
      </c>
      <c r="AV43" s="6">
        <v>5</v>
      </c>
      <c r="AW43" s="6" t="s">
        <v>149</v>
      </c>
      <c r="AX43" s="6" t="str">
        <f t="shared" si="20"/>
        <v>0-10cm</v>
      </c>
      <c r="AY43" s="10">
        <v>1.45</v>
      </c>
      <c r="AZ43" s="10">
        <v>1.45</v>
      </c>
      <c r="BA43" s="10">
        <v>1.4481344825</v>
      </c>
      <c r="BB43" s="10">
        <v>1.4385443335000001</v>
      </c>
      <c r="BC43" s="33" t="s">
        <v>475</v>
      </c>
      <c r="BD43" s="6" t="s">
        <v>299</v>
      </c>
      <c r="BE43" s="6">
        <v>53</v>
      </c>
      <c r="BF43" s="6">
        <v>26</v>
      </c>
      <c r="BG43" s="6" t="s">
        <v>299</v>
      </c>
      <c r="BH43" s="6">
        <v>53</v>
      </c>
      <c r="BI43" s="6">
        <v>26</v>
      </c>
      <c r="BJ43" s="6">
        <v>7.5</v>
      </c>
      <c r="BK43" s="6">
        <v>7.5</v>
      </c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6"/>
      <c r="BY43" s="6">
        <v>3</v>
      </c>
      <c r="BZ43" s="6">
        <v>3</v>
      </c>
      <c r="CA43" s="10">
        <v>6.05</v>
      </c>
      <c r="CB43" s="6">
        <f t="shared" si="14"/>
        <v>6.05</v>
      </c>
      <c r="CC43" s="10">
        <v>7.65</v>
      </c>
      <c r="CD43" s="6">
        <f t="shared" si="15"/>
        <v>7.65</v>
      </c>
      <c r="CE43" s="6">
        <f t="shared" si="3"/>
        <v>0.23464737579569439</v>
      </c>
      <c r="CF43" s="6">
        <f t="shared" si="16"/>
        <v>0.80000000000000027</v>
      </c>
      <c r="CG43" s="6">
        <f t="shared" si="5"/>
        <v>26.446280991735538</v>
      </c>
      <c r="CH43" s="9">
        <v>0.56718749999999996</v>
      </c>
      <c r="CI43" s="9">
        <v>0.63000045000000005</v>
      </c>
      <c r="CJ43" s="8"/>
      <c r="CK43" s="8"/>
      <c r="CL43" s="6">
        <f>MEDIAN($CJ$2:$CJ$115)*CA43</f>
        <v>0.57168869999999994</v>
      </c>
      <c r="CM43" s="6">
        <f>MEDIAN($CK$2:$CK$115)*CC43</f>
        <v>0.64474160602500008</v>
      </c>
      <c r="CN43" s="9">
        <v>4.3862499999999995</v>
      </c>
      <c r="CO43" s="9">
        <v>5.5462500000000006</v>
      </c>
      <c r="CP43" s="6">
        <f t="shared" si="17"/>
        <v>4.3862499999999995</v>
      </c>
      <c r="CQ43" s="6">
        <f t="shared" si="18"/>
        <v>5.5462500000000006</v>
      </c>
      <c r="CR43" s="9">
        <v>0.4125048812499999</v>
      </c>
      <c r="CS43" s="9">
        <v>0.30968908378875004</v>
      </c>
      <c r="CT43" s="8"/>
      <c r="CU43" s="8"/>
      <c r="CV43" s="6">
        <f>MEDIAN($CT$2:$CT$115)*CN43</f>
        <v>0.4125048812499999</v>
      </c>
      <c r="CW43" s="6">
        <f>MEDIAN($CU$2:$CU$115)*CO43</f>
        <v>0.30968908378875004</v>
      </c>
      <c r="CX43" s="6">
        <f t="shared" si="8"/>
        <v>0.23464737579569456</v>
      </c>
      <c r="CY43" s="6">
        <f t="shared" si="19"/>
        <v>0.58000000000000052</v>
      </c>
      <c r="CZ43" s="6">
        <f t="shared" si="10"/>
        <v>26.446280991735559</v>
      </c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6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6"/>
      <c r="EM43" s="8"/>
      <c r="EN43" s="8"/>
      <c r="EO43" s="8"/>
      <c r="EP43" s="8"/>
    </row>
    <row r="44" spans="1:146" ht="15.75" customHeight="1" x14ac:dyDescent="0.25">
      <c r="A44" s="6" t="s">
        <v>293</v>
      </c>
      <c r="B44" s="6" t="s">
        <v>294</v>
      </c>
      <c r="C44" s="6">
        <v>2012</v>
      </c>
      <c r="D44" s="6" t="s">
        <v>295</v>
      </c>
      <c r="E44" s="6" t="s">
        <v>296</v>
      </c>
      <c r="F44" s="6" t="s">
        <v>459</v>
      </c>
      <c r="G44" s="6" t="s">
        <v>143</v>
      </c>
      <c r="H44" s="6" t="s">
        <v>158</v>
      </c>
      <c r="I44" s="6" t="s">
        <v>297</v>
      </c>
      <c r="J44" s="6" t="s">
        <v>298</v>
      </c>
      <c r="K44" s="6">
        <v>184.4</v>
      </c>
      <c r="L44" s="6">
        <v>185</v>
      </c>
      <c r="M44" s="6">
        <v>292</v>
      </c>
      <c r="N44" s="6">
        <v>362</v>
      </c>
      <c r="O44" s="8"/>
      <c r="P44" s="6">
        <v>24.1</v>
      </c>
      <c r="Q44" s="6" t="s">
        <v>139</v>
      </c>
      <c r="R44" s="6">
        <v>0.18840000000000001</v>
      </c>
      <c r="S44" s="6" t="s">
        <v>140</v>
      </c>
      <c r="T44" s="6">
        <v>5.3038999999999996</v>
      </c>
      <c r="U44" s="6" t="s">
        <v>142</v>
      </c>
      <c r="V44" s="6" t="s">
        <v>142</v>
      </c>
      <c r="W44" s="6" t="s">
        <v>146</v>
      </c>
      <c r="X44" s="6" t="s">
        <v>153</v>
      </c>
      <c r="Y44" s="6" t="s">
        <v>154</v>
      </c>
      <c r="Z44" s="6" t="s">
        <v>145</v>
      </c>
      <c r="AA44" s="8"/>
      <c r="AB44" s="8"/>
      <c r="AC44" s="8"/>
      <c r="AD44" s="6" t="s">
        <v>146</v>
      </c>
      <c r="AE44" s="6" t="s">
        <v>143</v>
      </c>
      <c r="AF44" s="6" t="s">
        <v>146</v>
      </c>
      <c r="AG44" s="6" t="s">
        <v>146</v>
      </c>
      <c r="AH44" s="6">
        <v>0</v>
      </c>
      <c r="AI44" s="6">
        <v>2</v>
      </c>
      <c r="AJ44" s="6">
        <v>2</v>
      </c>
      <c r="AK44" s="6" t="s">
        <v>215</v>
      </c>
      <c r="AL44" s="6" t="s">
        <v>216</v>
      </c>
      <c r="AM44" s="6" t="s">
        <v>147</v>
      </c>
      <c r="AN44" s="8"/>
      <c r="AO44" s="8"/>
      <c r="AP44" s="8"/>
      <c r="AQ44" s="8"/>
      <c r="AR44" s="8"/>
      <c r="AS44" s="6" t="s">
        <v>166</v>
      </c>
      <c r="AT44" s="6">
        <v>10</v>
      </c>
      <c r="AU44" s="6">
        <v>20</v>
      </c>
      <c r="AV44" s="6">
        <v>10</v>
      </c>
      <c r="AW44" s="6" t="s">
        <v>151</v>
      </c>
      <c r="AX44" s="6" t="str">
        <f t="shared" si="20"/>
        <v>10-20cm</v>
      </c>
      <c r="AY44" s="6">
        <v>1.45</v>
      </c>
      <c r="AZ44" s="6">
        <v>1.45</v>
      </c>
      <c r="BA44" s="6">
        <v>1.450182471</v>
      </c>
      <c r="BB44" s="6">
        <v>1.4484143330000001</v>
      </c>
      <c r="BC44" s="33" t="s">
        <v>475</v>
      </c>
      <c r="BD44" s="6" t="s">
        <v>299</v>
      </c>
      <c r="BE44" s="6">
        <v>53</v>
      </c>
      <c r="BF44" s="6">
        <v>26</v>
      </c>
      <c r="BG44" s="6" t="s">
        <v>299</v>
      </c>
      <c r="BH44" s="6">
        <v>53</v>
      </c>
      <c r="BI44" s="6">
        <v>26</v>
      </c>
      <c r="BJ44" s="6">
        <v>7.5</v>
      </c>
      <c r="BK44" s="6">
        <v>7.5</v>
      </c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6"/>
      <c r="BY44" s="6">
        <v>3</v>
      </c>
      <c r="BZ44" s="6">
        <v>3</v>
      </c>
      <c r="CA44" s="6">
        <v>2.9</v>
      </c>
      <c r="CB44" s="6">
        <f t="shared" si="14"/>
        <v>2.9</v>
      </c>
      <c r="CC44" s="6">
        <v>3.4</v>
      </c>
      <c r="CD44" s="6">
        <f t="shared" si="15"/>
        <v>3.4</v>
      </c>
      <c r="CE44" s="6">
        <f t="shared" si="3"/>
        <v>0.15906469462968728</v>
      </c>
      <c r="CF44" s="6">
        <f t="shared" si="16"/>
        <v>0.25</v>
      </c>
      <c r="CG44" s="6">
        <f t="shared" si="5"/>
        <v>17.241379310344819</v>
      </c>
      <c r="CH44" s="9">
        <v>0.27187499999999998</v>
      </c>
      <c r="CI44" s="9">
        <v>0.28000019999999998</v>
      </c>
      <c r="CJ44" s="8"/>
      <c r="CK44" s="8"/>
      <c r="CL44" s="6">
        <f>MEDIAN($CJ$2:$CJ$115)*CA44</f>
        <v>0.27403259999999996</v>
      </c>
      <c r="CM44" s="6">
        <f>MEDIAN($CK$2:$CK$115)*CC44</f>
        <v>0.28655182490000003</v>
      </c>
      <c r="CN44" s="9">
        <v>4.2050000000000001</v>
      </c>
      <c r="CO44" s="9">
        <v>4.93</v>
      </c>
      <c r="CP44" s="6">
        <f t="shared" si="17"/>
        <v>4.2050000000000001</v>
      </c>
      <c r="CQ44" s="6">
        <f t="shared" si="18"/>
        <v>4.93</v>
      </c>
      <c r="CR44" s="9">
        <v>0.39545922499999997</v>
      </c>
      <c r="CS44" s="9">
        <v>0.27527918558999998</v>
      </c>
      <c r="CT44" s="8"/>
      <c r="CU44" s="8"/>
      <c r="CV44" s="6">
        <f>MEDIAN($CT$2:$CT$115)*CN44</f>
        <v>0.39545922499999997</v>
      </c>
      <c r="CW44" s="6">
        <f>MEDIAN($CU$2:$CU$115)*CO44</f>
        <v>0.27527918558999998</v>
      </c>
      <c r="CX44" s="6">
        <f t="shared" si="8"/>
        <v>0.15906469462968728</v>
      </c>
      <c r="CY44" s="6">
        <f t="shared" si="19"/>
        <v>0.36249999999999982</v>
      </c>
      <c r="CZ44" s="6">
        <f t="shared" si="10"/>
        <v>17.241379310344819</v>
      </c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6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6"/>
      <c r="EM44" s="8"/>
      <c r="EN44" s="8"/>
      <c r="EO44" s="8"/>
      <c r="EP44" s="8"/>
    </row>
    <row r="45" spans="1:146" ht="15.75" customHeight="1" x14ac:dyDescent="0.25">
      <c r="A45" s="6" t="s">
        <v>300</v>
      </c>
      <c r="B45" s="6" t="s">
        <v>294</v>
      </c>
      <c r="C45" s="6">
        <v>2012</v>
      </c>
      <c r="D45" s="6" t="s">
        <v>295</v>
      </c>
      <c r="E45" s="6" t="s">
        <v>301</v>
      </c>
      <c r="F45" s="6" t="s">
        <v>459</v>
      </c>
      <c r="G45" s="6" t="s">
        <v>143</v>
      </c>
      <c r="H45" s="6" t="s">
        <v>170</v>
      </c>
      <c r="I45" s="6" t="s">
        <v>297</v>
      </c>
      <c r="J45" s="6" t="s">
        <v>298</v>
      </c>
      <c r="K45" s="6">
        <v>184.4</v>
      </c>
      <c r="L45" s="6">
        <v>185</v>
      </c>
      <c r="M45" s="6">
        <v>292</v>
      </c>
      <c r="N45" s="6">
        <v>362</v>
      </c>
      <c r="O45" s="8"/>
      <c r="P45" s="6">
        <v>24.1</v>
      </c>
      <c r="Q45" s="6" t="s">
        <v>139</v>
      </c>
      <c r="R45" s="6">
        <v>0.18840000000000001</v>
      </c>
      <c r="S45" s="6" t="s">
        <v>140</v>
      </c>
      <c r="T45" s="6">
        <v>5.3038999999999996</v>
      </c>
      <c r="U45" s="6" t="s">
        <v>142</v>
      </c>
      <c r="V45" s="6" t="s">
        <v>142</v>
      </c>
      <c r="W45" s="6" t="s">
        <v>146</v>
      </c>
      <c r="X45" s="6" t="s">
        <v>153</v>
      </c>
      <c r="Y45" s="6" t="s">
        <v>154</v>
      </c>
      <c r="Z45" s="6" t="s">
        <v>145</v>
      </c>
      <c r="AA45" s="8"/>
      <c r="AB45" s="8"/>
      <c r="AC45" s="8"/>
      <c r="AD45" s="6" t="s">
        <v>143</v>
      </c>
      <c r="AE45" s="6" t="s">
        <v>143</v>
      </c>
      <c r="AF45" s="6" t="s">
        <v>146</v>
      </c>
      <c r="AG45" s="6" t="s">
        <v>146</v>
      </c>
      <c r="AH45" s="6">
        <v>0</v>
      </c>
      <c r="AI45" s="6">
        <v>2</v>
      </c>
      <c r="AJ45" s="6">
        <v>2</v>
      </c>
      <c r="AK45" s="6" t="s">
        <v>215</v>
      </c>
      <c r="AL45" s="6" t="s">
        <v>216</v>
      </c>
      <c r="AM45" s="6" t="s">
        <v>147</v>
      </c>
      <c r="AN45" s="8"/>
      <c r="AO45" s="8"/>
      <c r="AP45" s="8"/>
      <c r="AQ45" s="8"/>
      <c r="AR45" s="8"/>
      <c r="AS45" s="6" t="s">
        <v>166</v>
      </c>
      <c r="AT45" s="6">
        <v>10</v>
      </c>
      <c r="AU45" s="6">
        <v>20</v>
      </c>
      <c r="AV45" s="6">
        <v>10</v>
      </c>
      <c r="AW45" s="6" t="s">
        <v>151</v>
      </c>
      <c r="AX45" s="6" t="str">
        <f t="shared" si="20"/>
        <v>10-20cm</v>
      </c>
      <c r="AY45" s="6">
        <v>1.45</v>
      </c>
      <c r="AZ45" s="6">
        <v>1.45</v>
      </c>
      <c r="BA45" s="6">
        <v>1.447707184</v>
      </c>
      <c r="BB45" s="6">
        <v>1.448597167</v>
      </c>
      <c r="BC45" s="33" t="s">
        <v>475</v>
      </c>
      <c r="BD45" s="6" t="s">
        <v>299</v>
      </c>
      <c r="BE45" s="6">
        <v>53</v>
      </c>
      <c r="BF45" s="6">
        <v>26</v>
      </c>
      <c r="BG45" s="6" t="s">
        <v>299</v>
      </c>
      <c r="BH45" s="6">
        <v>53</v>
      </c>
      <c r="BI45" s="6">
        <v>26</v>
      </c>
      <c r="BJ45" s="6">
        <v>7.5</v>
      </c>
      <c r="BK45" s="6">
        <v>7.5</v>
      </c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6"/>
      <c r="BY45" s="6">
        <v>3</v>
      </c>
      <c r="BZ45" s="6">
        <v>3</v>
      </c>
      <c r="CA45" s="6">
        <v>3.7</v>
      </c>
      <c r="CB45" s="6">
        <f t="shared" si="14"/>
        <v>3.7000000000000011</v>
      </c>
      <c r="CC45" s="6">
        <v>4.3</v>
      </c>
      <c r="CD45" s="6">
        <f t="shared" si="15"/>
        <v>4.3</v>
      </c>
      <c r="CE45" s="6">
        <f t="shared" si="3"/>
        <v>0.1502822030493379</v>
      </c>
      <c r="CF45" s="6">
        <f t="shared" si="16"/>
        <v>0.29999999999999982</v>
      </c>
      <c r="CG45" s="6">
        <f t="shared" si="5"/>
        <v>16.216216216216207</v>
      </c>
      <c r="CH45" s="9">
        <v>0.34687500000000004</v>
      </c>
      <c r="CI45" s="9">
        <v>0.35411789999999999</v>
      </c>
      <c r="CJ45" s="8"/>
      <c r="CK45" s="8"/>
      <c r="CL45" s="6">
        <f>MEDIAN($CJ$2:$CJ$115)*CA45</f>
        <v>0.34962779999999999</v>
      </c>
      <c r="CM45" s="6">
        <f>MEDIAN($CK$2:$CK$115)*CC45</f>
        <v>0.36240377855</v>
      </c>
      <c r="CN45" s="9">
        <v>5.3650000000000011</v>
      </c>
      <c r="CO45" s="9">
        <v>6.2349999999999994</v>
      </c>
      <c r="CP45" s="6">
        <f t="shared" si="17"/>
        <v>5.3650000000000011</v>
      </c>
      <c r="CQ45" s="6">
        <f t="shared" si="18"/>
        <v>6.2349999999999994</v>
      </c>
      <c r="CR45" s="9">
        <v>0.50455142500000005</v>
      </c>
      <c r="CS45" s="9">
        <v>0.34814720530499998</v>
      </c>
      <c r="CT45" s="8"/>
      <c r="CU45" s="8"/>
      <c r="CV45" s="6">
        <f>MEDIAN($CT$2:$CT$115)*CN45</f>
        <v>0.50455142500000005</v>
      </c>
      <c r="CW45" s="6">
        <f>MEDIAN($CU$2:$CU$115)*CO45</f>
        <v>0.34814720530499998</v>
      </c>
      <c r="CX45" s="6">
        <f t="shared" si="8"/>
        <v>0.1502822030493377</v>
      </c>
      <c r="CY45" s="6">
        <f t="shared" si="19"/>
        <v>0.43499999999999917</v>
      </c>
      <c r="CZ45" s="6">
        <f t="shared" si="10"/>
        <v>16.216216216216182</v>
      </c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6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6"/>
      <c r="EM45" s="8"/>
      <c r="EN45" s="8"/>
      <c r="EO45" s="8"/>
      <c r="EP45" s="8"/>
    </row>
    <row r="46" spans="1:146" ht="15.75" customHeight="1" x14ac:dyDescent="0.25">
      <c r="A46" s="22">
        <v>19</v>
      </c>
      <c r="B46" s="11" t="s">
        <v>302</v>
      </c>
      <c r="C46" s="11">
        <v>2008</v>
      </c>
      <c r="D46" s="11" t="s">
        <v>303</v>
      </c>
      <c r="E46" s="11" t="s">
        <v>304</v>
      </c>
      <c r="F46" s="11" t="s">
        <v>463</v>
      </c>
      <c r="G46" s="11" t="s">
        <v>146</v>
      </c>
      <c r="H46" s="11"/>
      <c r="I46" s="11" t="s">
        <v>305</v>
      </c>
      <c r="J46" s="11" t="s">
        <v>306</v>
      </c>
      <c r="K46" s="11">
        <v>1835</v>
      </c>
      <c r="L46" s="11">
        <v>1851</v>
      </c>
      <c r="M46" s="11"/>
      <c r="N46" s="11">
        <v>434</v>
      </c>
      <c r="O46" s="11"/>
      <c r="P46" s="11">
        <v>5.5</v>
      </c>
      <c r="Q46" s="11" t="s">
        <v>139</v>
      </c>
      <c r="R46" s="11">
        <v>0.37269999999999998</v>
      </c>
      <c r="S46" s="11" t="s">
        <v>161</v>
      </c>
      <c r="T46" s="11">
        <v>2.8249</v>
      </c>
      <c r="U46" s="11" t="s">
        <v>307</v>
      </c>
      <c r="V46" s="11" t="s">
        <v>253</v>
      </c>
      <c r="W46" s="11" t="s">
        <v>143</v>
      </c>
      <c r="X46" s="11"/>
      <c r="Y46" s="11"/>
      <c r="Z46" s="11"/>
      <c r="AA46" s="11"/>
      <c r="AB46" s="11" t="s">
        <v>146</v>
      </c>
      <c r="AC46" s="11" t="s">
        <v>143</v>
      </c>
      <c r="AD46" s="11" t="s">
        <v>143</v>
      </c>
      <c r="AE46" s="11"/>
      <c r="AF46" s="11" t="s">
        <v>146</v>
      </c>
      <c r="AG46" s="11" t="s">
        <v>146</v>
      </c>
      <c r="AH46" s="11">
        <v>0</v>
      </c>
      <c r="AI46" s="11">
        <v>0.5</v>
      </c>
      <c r="AJ46" s="11">
        <v>0.5</v>
      </c>
      <c r="AK46" s="11" t="s">
        <v>215</v>
      </c>
      <c r="AL46" s="11" t="s">
        <v>216</v>
      </c>
      <c r="AM46" s="11" t="s">
        <v>147</v>
      </c>
      <c r="AN46" s="11"/>
      <c r="AO46" s="11"/>
      <c r="AP46" s="11"/>
      <c r="AQ46" s="11"/>
      <c r="AR46" s="11"/>
      <c r="AS46" s="11" t="s">
        <v>166</v>
      </c>
      <c r="AT46" s="11">
        <v>0</v>
      </c>
      <c r="AU46" s="11">
        <v>30</v>
      </c>
      <c r="AV46" s="11">
        <v>30</v>
      </c>
      <c r="AW46" s="11" t="s">
        <v>151</v>
      </c>
      <c r="AX46" s="6" t="str">
        <f t="shared" si="20"/>
        <v>10-20cm</v>
      </c>
      <c r="AY46" s="12">
        <v>1.382948563</v>
      </c>
      <c r="AZ46" s="12">
        <v>1.3421460000000001</v>
      </c>
      <c r="BA46" s="11">
        <v>1.382948563</v>
      </c>
      <c r="BB46" s="11">
        <v>1.3421460000000001</v>
      </c>
      <c r="BC46" s="29" t="s">
        <v>474</v>
      </c>
      <c r="BD46" s="11" t="s">
        <v>150</v>
      </c>
      <c r="BE46" s="11"/>
      <c r="BF46" s="11"/>
      <c r="BG46" s="11" t="s">
        <v>150</v>
      </c>
      <c r="BH46" s="11"/>
      <c r="BI46" s="11"/>
      <c r="BJ46" s="11">
        <v>7.25</v>
      </c>
      <c r="BK46" s="11">
        <v>7.49</v>
      </c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6"/>
      <c r="BY46" s="11">
        <v>3</v>
      </c>
      <c r="BZ46" s="11">
        <v>2</v>
      </c>
      <c r="CA46" s="11">
        <v>8.4</v>
      </c>
      <c r="CB46" s="6">
        <f t="shared" si="14"/>
        <v>8.4</v>
      </c>
      <c r="CC46" s="11">
        <v>11</v>
      </c>
      <c r="CD46" s="6">
        <f t="shared" si="15"/>
        <v>11</v>
      </c>
      <c r="CE46" s="6">
        <f t="shared" si="3"/>
        <v>0.2696635669491026</v>
      </c>
      <c r="CF46" s="6">
        <f t="shared" si="16"/>
        <v>5.1999999999999993</v>
      </c>
      <c r="CG46" s="6">
        <f t="shared" si="5"/>
        <v>30.952380952380953</v>
      </c>
      <c r="CH46" s="11">
        <v>0.5</v>
      </c>
      <c r="CI46" s="11">
        <v>0.7</v>
      </c>
      <c r="CJ46" s="11">
        <v>5.9523810000000003E-2</v>
      </c>
      <c r="CK46" s="11">
        <v>6.3636364000000001E-2</v>
      </c>
      <c r="CL46" s="6">
        <f>MEDIAN($CJ$2:$CJ$115)*CA46</f>
        <v>0.79374959999999994</v>
      </c>
      <c r="CM46" s="6">
        <f>MEDIAN($CK$2:$CK$115)*CC46</f>
        <v>0.92707943350000011</v>
      </c>
      <c r="CN46" s="12">
        <v>34.850303787600005</v>
      </c>
      <c r="CO46" s="12">
        <v>44.290818000000002</v>
      </c>
      <c r="CP46" s="6">
        <f t="shared" si="17"/>
        <v>34.850303787600005</v>
      </c>
      <c r="CQ46" s="6">
        <f t="shared" si="18"/>
        <v>44.290818000000002</v>
      </c>
      <c r="CR46" s="12">
        <v>3.277496819704842</v>
      </c>
      <c r="CS46" s="12">
        <v>2.4730913403965342</v>
      </c>
      <c r="CT46" s="11"/>
      <c r="CU46" s="11"/>
      <c r="CV46" s="6">
        <f>MEDIAN($CT$2:$CT$115)*CN46</f>
        <v>3.277496819704842</v>
      </c>
      <c r="CW46" s="6">
        <f>MEDIAN($CU$2:$CU$115)*CO46</f>
        <v>2.4730913403965342</v>
      </c>
      <c r="CX46" s="6">
        <f t="shared" si="8"/>
        <v>0.23971553277211113</v>
      </c>
      <c r="CY46" s="6">
        <f t="shared" si="19"/>
        <v>18.881028424799993</v>
      </c>
      <c r="CZ46" s="6">
        <f t="shared" si="10"/>
        <v>27.088757303053978</v>
      </c>
      <c r="DA46" s="11">
        <v>3</v>
      </c>
      <c r="DB46" s="11">
        <v>2</v>
      </c>
      <c r="DC46" s="11">
        <v>11</v>
      </c>
      <c r="DD46" s="11">
        <v>9.4</v>
      </c>
      <c r="DE46" s="11">
        <v>0.9</v>
      </c>
      <c r="DF46" s="11">
        <v>1.6</v>
      </c>
      <c r="DG46" s="11">
        <v>8.1818182000000003E-2</v>
      </c>
      <c r="DH46" s="11">
        <v>0.17021276599999999</v>
      </c>
      <c r="DI46" s="11">
        <v>6.5102040819999996</v>
      </c>
      <c r="DJ46" s="11">
        <v>3.3568926970000001</v>
      </c>
      <c r="DK46" s="11"/>
      <c r="DL46" s="11"/>
      <c r="DM46" s="11"/>
      <c r="DN46" s="11"/>
      <c r="DO46" s="11">
        <v>45.637302579999997</v>
      </c>
      <c r="DP46" s="11">
        <v>37.848517200000003</v>
      </c>
      <c r="DQ46" s="11"/>
      <c r="DR46" s="11"/>
      <c r="DS46" s="11"/>
      <c r="DT46" s="11"/>
      <c r="DU46" s="6">
        <f t="shared" ref="DU46" si="21">LN(DD46/DC46)</f>
        <v>-0.15718558352241227</v>
      </c>
      <c r="DV46" s="11">
        <v>3</v>
      </c>
      <c r="DW46" s="11">
        <v>2</v>
      </c>
      <c r="DX46" s="11">
        <v>1.1000000000000001</v>
      </c>
      <c r="DY46" s="11">
        <v>0.7</v>
      </c>
      <c r="DZ46" s="11">
        <v>0.2</v>
      </c>
      <c r="EA46" s="11">
        <v>0.1</v>
      </c>
      <c r="EB46" s="11">
        <v>0.18181818199999999</v>
      </c>
      <c r="EC46" s="11">
        <v>0.14285714299999999</v>
      </c>
      <c r="ED46" s="11">
        <v>0.17637698900000001</v>
      </c>
      <c r="EE46" s="11">
        <v>0.167521368</v>
      </c>
      <c r="EF46" s="11"/>
      <c r="EG46" s="11"/>
      <c r="EH46" s="11"/>
      <c r="EI46" s="11"/>
      <c r="EJ46" s="11">
        <v>4.5637302579999997</v>
      </c>
      <c r="EK46" s="11">
        <v>2.8185066000000001</v>
      </c>
      <c r="EL46" s="6">
        <f t="shared" si="12"/>
        <v>-0.45198512374305744</v>
      </c>
      <c r="EM46" s="11"/>
      <c r="EN46" s="11"/>
      <c r="EO46" s="11">
        <v>0.57046628200000005</v>
      </c>
      <c r="EP46" s="11">
        <v>0.4026438</v>
      </c>
    </row>
    <row r="47" spans="1:146" ht="15.75" customHeight="1" x14ac:dyDescent="0.25">
      <c r="A47" s="16">
        <v>20</v>
      </c>
      <c r="B47" s="7" t="s">
        <v>309</v>
      </c>
      <c r="C47" s="16">
        <v>2016</v>
      </c>
      <c r="D47" s="7" t="s">
        <v>242</v>
      </c>
      <c r="E47" s="7" t="s">
        <v>310</v>
      </c>
      <c r="F47" s="7" t="s">
        <v>457</v>
      </c>
      <c r="G47" s="11" t="s">
        <v>146</v>
      </c>
      <c r="H47" s="11"/>
      <c r="I47" s="7" t="s">
        <v>311</v>
      </c>
      <c r="J47" s="37" t="s">
        <v>312</v>
      </c>
      <c r="K47" s="38"/>
      <c r="L47" s="16">
        <v>778</v>
      </c>
      <c r="M47" s="16">
        <v>303</v>
      </c>
      <c r="N47" s="16">
        <v>337</v>
      </c>
      <c r="O47" s="16">
        <v>5.7</v>
      </c>
      <c r="P47" s="16">
        <v>5.5</v>
      </c>
      <c r="Q47" s="7"/>
      <c r="R47" s="16">
        <v>0.27950000000000003</v>
      </c>
      <c r="S47" s="7" t="s">
        <v>161</v>
      </c>
      <c r="T47" s="16">
        <v>3.5638000000000001</v>
      </c>
      <c r="U47" s="7" t="s">
        <v>141</v>
      </c>
      <c r="V47" s="7" t="s">
        <v>253</v>
      </c>
      <c r="W47" s="7" t="s">
        <v>143</v>
      </c>
      <c r="X47" s="7" t="s">
        <v>254</v>
      </c>
      <c r="Y47" s="7" t="s">
        <v>144</v>
      </c>
      <c r="Z47" s="7" t="s">
        <v>145</v>
      </c>
      <c r="AA47" s="7" t="s">
        <v>146</v>
      </c>
      <c r="AB47" s="7" t="s">
        <v>146</v>
      </c>
      <c r="AC47" s="7" t="s">
        <v>146</v>
      </c>
      <c r="AD47" s="7" t="s">
        <v>143</v>
      </c>
      <c r="AE47" s="7" t="s">
        <v>143</v>
      </c>
      <c r="AF47" s="7" t="s">
        <v>146</v>
      </c>
      <c r="AG47" s="7" t="s">
        <v>146</v>
      </c>
      <c r="AH47" s="16">
        <v>0</v>
      </c>
      <c r="AI47" s="16">
        <v>12</v>
      </c>
      <c r="AJ47" s="16">
        <v>12</v>
      </c>
      <c r="AK47" s="7" t="s">
        <v>164</v>
      </c>
      <c r="AL47" s="7" t="s">
        <v>165</v>
      </c>
      <c r="AM47" s="7" t="s">
        <v>147</v>
      </c>
      <c r="AN47" s="7"/>
      <c r="AO47" s="7"/>
      <c r="AP47" s="7"/>
      <c r="AQ47" s="7"/>
      <c r="AR47" s="7"/>
      <c r="AS47" s="7" t="s">
        <v>166</v>
      </c>
      <c r="AT47" s="16">
        <v>0</v>
      </c>
      <c r="AU47" s="16">
        <v>8</v>
      </c>
      <c r="AV47" s="16">
        <v>7.5</v>
      </c>
      <c r="AW47" s="7" t="s">
        <v>149</v>
      </c>
      <c r="AX47" s="7" t="s">
        <v>149</v>
      </c>
      <c r="AY47" s="17">
        <v>1.4133979999999999</v>
      </c>
      <c r="AZ47" s="17">
        <v>1.3214509999999999</v>
      </c>
      <c r="BA47" s="16">
        <v>1.4133979999999999</v>
      </c>
      <c r="BB47" s="16">
        <v>1.3214509999999999</v>
      </c>
      <c r="BC47" s="29" t="s">
        <v>476</v>
      </c>
      <c r="BD47" s="7" t="s">
        <v>167</v>
      </c>
      <c r="BE47" s="7"/>
      <c r="BF47" s="7"/>
      <c r="BG47" s="7" t="s">
        <v>167</v>
      </c>
      <c r="BH47" s="7"/>
      <c r="BI47" s="7"/>
      <c r="BJ47" s="16">
        <v>7.37</v>
      </c>
      <c r="BK47" s="16">
        <v>7.51</v>
      </c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6"/>
      <c r="BY47" s="16">
        <v>2</v>
      </c>
      <c r="BZ47" s="16">
        <v>2</v>
      </c>
      <c r="CA47" s="18">
        <v>9.9995424737641727</v>
      </c>
      <c r="CB47" s="6">
        <f t="shared" si="14"/>
        <v>9.9995424737641727</v>
      </c>
      <c r="CC47" s="18">
        <v>8.8791285740699681</v>
      </c>
      <c r="CD47" s="6">
        <f t="shared" si="15"/>
        <v>8.8791285740699681</v>
      </c>
      <c r="CE47" s="6">
        <f t="shared" si="3"/>
        <v>-0.1188359206857922</v>
      </c>
      <c r="CF47" s="6">
        <f t="shared" si="16"/>
        <v>-9.3367824974517052E-2</v>
      </c>
      <c r="CG47" s="6">
        <f t="shared" si="5"/>
        <v>-11.204651639150864</v>
      </c>
      <c r="CH47" s="18">
        <v>0.93745710691539119</v>
      </c>
      <c r="CI47" s="18">
        <v>0.731222875460384</v>
      </c>
      <c r="CJ47" s="7"/>
      <c r="CK47" s="7"/>
      <c r="CL47" s="6">
        <f>MEDIAN($CJ$2:$CJ$115)*CA47</f>
        <v>0.94489676651587173</v>
      </c>
      <c r="CM47" s="6">
        <f>MEDIAN($CK$2:$CK$115)*CC47</f>
        <v>0.74833249894749543</v>
      </c>
      <c r="CN47" s="16">
        <v>10.6</v>
      </c>
      <c r="CO47" s="16">
        <v>8.8000000000000007</v>
      </c>
      <c r="CP47" s="6">
        <f t="shared" si="17"/>
        <v>10.600000000000001</v>
      </c>
      <c r="CQ47" s="6">
        <f t="shared" si="18"/>
        <v>8.8000000000000007</v>
      </c>
      <c r="CR47" s="16">
        <v>1</v>
      </c>
      <c r="CS47" s="16">
        <v>0</v>
      </c>
      <c r="CT47" s="16">
        <v>9.4339999999999993E-2</v>
      </c>
      <c r="CU47" s="16">
        <v>0</v>
      </c>
      <c r="CV47" s="6">
        <f>MEDIAN($CT$2:$CT$115)*CN47</f>
        <v>0.9968769999999999</v>
      </c>
      <c r="CW47" s="6">
        <f>MEDIAN($CU$2:$CU$115)*CO47</f>
        <v>0.49137055440000005</v>
      </c>
      <c r="CX47" s="6">
        <f t="shared" si="8"/>
        <v>-0.1861022796338605</v>
      </c>
      <c r="CY47" s="6">
        <f t="shared" si="19"/>
        <v>-0.14999999999999991</v>
      </c>
      <c r="CZ47" s="6">
        <f t="shared" si="10"/>
        <v>-16.981132075471685</v>
      </c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6"/>
      <c r="DV47" s="16">
        <v>2</v>
      </c>
      <c r="DW47" s="16">
        <v>2</v>
      </c>
      <c r="DX47" s="7"/>
      <c r="DY47" s="7"/>
      <c r="DZ47" s="7"/>
      <c r="EA47" s="7"/>
      <c r="EB47" s="7"/>
      <c r="EC47" s="7"/>
      <c r="ED47" s="7"/>
      <c r="EE47" s="7"/>
      <c r="EF47" s="16">
        <v>1.1000000000000001</v>
      </c>
      <c r="EG47" s="16">
        <v>1</v>
      </c>
      <c r="EH47" s="16">
        <v>0.1</v>
      </c>
      <c r="EI47" s="16">
        <v>0.01</v>
      </c>
      <c r="EJ47" s="16">
        <v>1.1000000000000001</v>
      </c>
      <c r="EK47" s="16">
        <v>1</v>
      </c>
      <c r="EL47" s="6"/>
      <c r="EM47" s="16">
        <v>9.0909000000000004E-2</v>
      </c>
      <c r="EN47" s="16">
        <v>0.01</v>
      </c>
      <c r="EO47" s="16">
        <v>0.13750000000000001</v>
      </c>
      <c r="EP47" s="16">
        <v>0.14285700000000001</v>
      </c>
    </row>
    <row r="48" spans="1:146" ht="15.75" customHeight="1" x14ac:dyDescent="0.25">
      <c r="A48" s="16">
        <v>20</v>
      </c>
      <c r="B48" s="7" t="s">
        <v>309</v>
      </c>
      <c r="C48" s="16">
        <v>2016</v>
      </c>
      <c r="D48" s="7" t="s">
        <v>242</v>
      </c>
      <c r="E48" s="7" t="s">
        <v>310</v>
      </c>
      <c r="F48" s="7" t="s">
        <v>457</v>
      </c>
      <c r="G48" s="11" t="s">
        <v>146</v>
      </c>
      <c r="H48" s="11"/>
      <c r="I48" s="7" t="s">
        <v>311</v>
      </c>
      <c r="J48" s="37" t="s">
        <v>312</v>
      </c>
      <c r="K48" s="38"/>
      <c r="L48" s="16">
        <v>778</v>
      </c>
      <c r="M48" s="16">
        <v>303</v>
      </c>
      <c r="N48" s="16">
        <v>337</v>
      </c>
      <c r="O48" s="16">
        <v>5.7</v>
      </c>
      <c r="P48" s="16">
        <v>5.5</v>
      </c>
      <c r="Q48" s="7"/>
      <c r="R48" s="16">
        <v>0.27950000000000003</v>
      </c>
      <c r="S48" s="7" t="s">
        <v>161</v>
      </c>
      <c r="T48" s="16">
        <v>3.5638000000000001</v>
      </c>
      <c r="U48" s="7" t="s">
        <v>141</v>
      </c>
      <c r="V48" s="7" t="s">
        <v>253</v>
      </c>
      <c r="W48" s="7" t="s">
        <v>143</v>
      </c>
      <c r="X48" s="7" t="s">
        <v>254</v>
      </c>
      <c r="Y48" s="7" t="s">
        <v>144</v>
      </c>
      <c r="Z48" s="7" t="s">
        <v>145</v>
      </c>
      <c r="AA48" s="7" t="s">
        <v>146</v>
      </c>
      <c r="AB48" s="7" t="s">
        <v>146</v>
      </c>
      <c r="AC48" s="7" t="s">
        <v>146</v>
      </c>
      <c r="AD48" s="7" t="s">
        <v>143</v>
      </c>
      <c r="AE48" s="7" t="s">
        <v>143</v>
      </c>
      <c r="AF48" s="7" t="s">
        <v>146</v>
      </c>
      <c r="AG48" s="7" t="s">
        <v>146</v>
      </c>
      <c r="AH48" s="16">
        <v>0</v>
      </c>
      <c r="AI48" s="16">
        <v>12</v>
      </c>
      <c r="AJ48" s="16">
        <v>12</v>
      </c>
      <c r="AK48" s="7" t="s">
        <v>164</v>
      </c>
      <c r="AL48" s="7" t="s">
        <v>165</v>
      </c>
      <c r="AM48" s="7" t="s">
        <v>147</v>
      </c>
      <c r="AN48" s="7"/>
      <c r="AO48" s="7"/>
      <c r="AP48" s="7"/>
      <c r="AQ48" s="7"/>
      <c r="AR48" s="7"/>
      <c r="AS48" s="7" t="s">
        <v>166</v>
      </c>
      <c r="AT48" s="16">
        <v>8</v>
      </c>
      <c r="AU48" s="16">
        <v>15</v>
      </c>
      <c r="AV48" s="16">
        <v>7.5</v>
      </c>
      <c r="AW48" s="7" t="s">
        <v>151</v>
      </c>
      <c r="AX48" s="21" t="s">
        <v>151</v>
      </c>
      <c r="AY48" s="17">
        <v>1.417411</v>
      </c>
      <c r="AZ48" s="17">
        <v>1.3178350000000001</v>
      </c>
      <c r="BA48" s="16">
        <v>1.417411</v>
      </c>
      <c r="BB48" s="16">
        <v>1.3178350000000001</v>
      </c>
      <c r="BC48" s="29" t="s">
        <v>476</v>
      </c>
      <c r="BD48" s="7" t="s">
        <v>167</v>
      </c>
      <c r="BE48" s="7"/>
      <c r="BF48" s="7"/>
      <c r="BG48" s="7" t="s">
        <v>167</v>
      </c>
      <c r="BH48" s="7"/>
      <c r="BI48" s="7"/>
      <c r="BJ48" s="16">
        <v>7.31</v>
      </c>
      <c r="BK48" s="16">
        <v>7.46</v>
      </c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6"/>
      <c r="BY48" s="16">
        <v>2</v>
      </c>
      <c r="BZ48" s="16">
        <v>2</v>
      </c>
      <c r="CA48" s="18">
        <v>11.100050255947876</v>
      </c>
      <c r="CB48" s="6">
        <f t="shared" si="14"/>
        <v>11.100050255947876</v>
      </c>
      <c r="CC48" s="18">
        <v>10.31995659547667</v>
      </c>
      <c r="CD48" s="6">
        <f t="shared" si="15"/>
        <v>10.31995659547667</v>
      </c>
      <c r="CE48" s="6">
        <f t="shared" si="3"/>
        <v>-7.2870081691002495E-2</v>
      </c>
      <c r="CF48" s="6">
        <f t="shared" si="16"/>
        <v>-6.5007805039267133E-2</v>
      </c>
      <c r="CG48" s="6">
        <f t="shared" si="5"/>
        <v>-7.0278389960729992</v>
      </c>
      <c r="CH48" s="18">
        <v>1.0406297114951133</v>
      </c>
      <c r="CI48" s="18">
        <v>0.84987938550729014</v>
      </c>
      <c r="CJ48" s="7"/>
      <c r="CK48" s="7"/>
      <c r="CL48" s="6">
        <f>MEDIAN($CJ$2:$CJ$115)*CA48</f>
        <v>1.0488881488855386</v>
      </c>
      <c r="CM48" s="6">
        <f>MEDIAN($CK$2:$CK$115)*CC48</f>
        <v>0.86976541038900912</v>
      </c>
      <c r="CN48" s="16">
        <v>11.8</v>
      </c>
      <c r="CO48" s="16">
        <v>10.199999999999999</v>
      </c>
      <c r="CP48" s="6">
        <f t="shared" si="17"/>
        <v>11.8</v>
      </c>
      <c r="CQ48" s="6">
        <f t="shared" si="18"/>
        <v>10.199999999999999</v>
      </c>
      <c r="CR48" s="16">
        <v>0.1</v>
      </c>
      <c r="CS48" s="16">
        <v>0.1</v>
      </c>
      <c r="CT48" s="16">
        <v>8.4749999999999999E-3</v>
      </c>
      <c r="CU48" s="16">
        <v>9.8040000000000002E-3</v>
      </c>
      <c r="CV48" s="6">
        <f>MEDIAN($CT$2:$CT$115)*CN48</f>
        <v>1.109731</v>
      </c>
      <c r="CW48" s="6">
        <f>MEDIAN($CU$2:$CU$115)*CO48</f>
        <v>0.56954314259999994</v>
      </c>
      <c r="CX48" s="6">
        <f t="shared" si="8"/>
        <v>-0.14571181118139379</v>
      </c>
      <c r="CY48" s="6">
        <f t="shared" si="19"/>
        <v>-0.13333333333333344</v>
      </c>
      <c r="CZ48" s="6">
        <f t="shared" si="10"/>
        <v>-13.559322033898313</v>
      </c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6"/>
      <c r="DV48" s="16">
        <v>2</v>
      </c>
      <c r="DW48" s="16">
        <v>2</v>
      </c>
      <c r="DX48" s="7"/>
      <c r="DY48" s="7"/>
      <c r="DZ48" s="7"/>
      <c r="EA48" s="7"/>
      <c r="EB48" s="7"/>
      <c r="EC48" s="7"/>
      <c r="ED48" s="7"/>
      <c r="EE48" s="7"/>
      <c r="EF48" s="16">
        <v>1.3</v>
      </c>
      <c r="EG48" s="16">
        <v>1.1000000000000001</v>
      </c>
      <c r="EH48" s="16">
        <v>0.01</v>
      </c>
      <c r="EI48" s="16">
        <v>0.01</v>
      </c>
      <c r="EJ48" s="16">
        <v>1.3</v>
      </c>
      <c r="EK48" s="16">
        <v>1.1000000000000001</v>
      </c>
      <c r="EL48" s="6"/>
      <c r="EM48" s="16">
        <v>7.6920000000000001E-3</v>
      </c>
      <c r="EN48" s="16">
        <v>9.0910000000000001E-3</v>
      </c>
      <c r="EO48" s="16">
        <v>0.16250000000000001</v>
      </c>
      <c r="EP48" s="16">
        <v>0.157143</v>
      </c>
    </row>
    <row r="49" spans="1:146" ht="15.75" customHeight="1" x14ac:dyDescent="0.25">
      <c r="A49" s="16">
        <v>20</v>
      </c>
      <c r="B49" s="7" t="s">
        <v>309</v>
      </c>
      <c r="C49" s="16">
        <v>2016</v>
      </c>
      <c r="D49" s="7" t="s">
        <v>242</v>
      </c>
      <c r="E49" s="7" t="s">
        <v>310</v>
      </c>
      <c r="F49" s="7" t="s">
        <v>457</v>
      </c>
      <c r="G49" s="11" t="s">
        <v>146</v>
      </c>
      <c r="H49" s="11"/>
      <c r="I49" s="7" t="s">
        <v>311</v>
      </c>
      <c r="J49" s="37" t="s">
        <v>312</v>
      </c>
      <c r="K49" s="38"/>
      <c r="L49" s="16">
        <v>778</v>
      </c>
      <c r="M49" s="16">
        <v>303</v>
      </c>
      <c r="N49" s="16">
        <v>337</v>
      </c>
      <c r="O49" s="16">
        <v>5.7</v>
      </c>
      <c r="P49" s="16">
        <v>5.5</v>
      </c>
      <c r="Q49" s="7"/>
      <c r="R49" s="16">
        <v>0.27950000000000003</v>
      </c>
      <c r="S49" s="7" t="s">
        <v>161</v>
      </c>
      <c r="T49" s="16">
        <v>3.5638000000000001</v>
      </c>
      <c r="U49" s="7" t="s">
        <v>141</v>
      </c>
      <c r="V49" s="7" t="s">
        <v>253</v>
      </c>
      <c r="W49" s="7" t="s">
        <v>143</v>
      </c>
      <c r="X49" s="7" t="s">
        <v>254</v>
      </c>
      <c r="Y49" s="7" t="s">
        <v>144</v>
      </c>
      <c r="Z49" s="7" t="s">
        <v>145</v>
      </c>
      <c r="AA49" s="7" t="s">
        <v>146</v>
      </c>
      <c r="AB49" s="7" t="s">
        <v>146</v>
      </c>
      <c r="AC49" s="7" t="s">
        <v>146</v>
      </c>
      <c r="AD49" s="7" t="s">
        <v>143</v>
      </c>
      <c r="AE49" s="7" t="s">
        <v>143</v>
      </c>
      <c r="AF49" s="7" t="s">
        <v>146</v>
      </c>
      <c r="AG49" s="7" t="s">
        <v>146</v>
      </c>
      <c r="AH49" s="16">
        <v>0</v>
      </c>
      <c r="AI49" s="16">
        <v>12</v>
      </c>
      <c r="AJ49" s="16">
        <v>12</v>
      </c>
      <c r="AK49" s="7" t="s">
        <v>164</v>
      </c>
      <c r="AL49" s="7" t="s">
        <v>165</v>
      </c>
      <c r="AM49" s="7" t="s">
        <v>147</v>
      </c>
      <c r="AN49" s="7"/>
      <c r="AO49" s="7"/>
      <c r="AP49" s="7"/>
      <c r="AQ49" s="7"/>
      <c r="AR49" s="7"/>
      <c r="AS49" s="7" t="s">
        <v>166</v>
      </c>
      <c r="AT49" s="16">
        <v>15</v>
      </c>
      <c r="AU49" s="16">
        <v>30</v>
      </c>
      <c r="AV49" s="16">
        <v>15</v>
      </c>
      <c r="AW49" s="7" t="s">
        <v>185</v>
      </c>
      <c r="AX49" s="7" t="s">
        <v>185</v>
      </c>
      <c r="AY49" s="17">
        <v>1.4070579999999999</v>
      </c>
      <c r="AZ49" s="17">
        <v>1.313806</v>
      </c>
      <c r="BA49" s="16">
        <v>1.4070579999999999</v>
      </c>
      <c r="BB49" s="16">
        <v>1.313806</v>
      </c>
      <c r="BC49" s="29" t="s">
        <v>476</v>
      </c>
      <c r="BD49" s="7" t="s">
        <v>167</v>
      </c>
      <c r="BE49" s="7"/>
      <c r="BF49" s="7"/>
      <c r="BG49" s="7" t="s">
        <v>167</v>
      </c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6"/>
      <c r="BY49" s="16">
        <v>2</v>
      </c>
      <c r="BZ49" s="16">
        <v>2</v>
      </c>
      <c r="CA49" s="18">
        <v>7.5808294090696098</v>
      </c>
      <c r="CB49" s="6">
        <f t="shared" si="14"/>
        <v>7.5808294090696098</v>
      </c>
      <c r="CC49" s="18">
        <v>8.3218780652039435</v>
      </c>
      <c r="CD49" s="6">
        <f t="shared" si="15"/>
        <v>8.3218780652039435</v>
      </c>
      <c r="CE49" s="6">
        <f t="shared" si="3"/>
        <v>9.3265343961166147E-2</v>
      </c>
      <c r="CF49" s="6">
        <f t="shared" si="16"/>
        <v>6.1754054677861138E-2</v>
      </c>
      <c r="CG49" s="6">
        <f t="shared" si="5"/>
        <v>9.7752978750287092</v>
      </c>
      <c r="CH49" s="18">
        <v>0.71070275710027597</v>
      </c>
      <c r="CI49" s="18">
        <v>0.68533162430374028</v>
      </c>
      <c r="CJ49" s="7"/>
      <c r="CK49" s="7"/>
      <c r="CL49" s="6">
        <f>MEDIAN($CJ$2:$CJ$115)*CA49</f>
        <v>0.71634289418062369</v>
      </c>
      <c r="CM49" s="6">
        <f>MEDIAN($CK$2:$CK$115)*CC49</f>
        <v>0.70136745475866802</v>
      </c>
      <c r="CN49" s="16">
        <v>16</v>
      </c>
      <c r="CO49" s="16">
        <v>16.399999999999999</v>
      </c>
      <c r="CP49" s="6">
        <f t="shared" si="17"/>
        <v>16</v>
      </c>
      <c r="CQ49" s="6">
        <f t="shared" si="18"/>
        <v>16.399999999999999</v>
      </c>
      <c r="CR49" s="16">
        <v>1.5</v>
      </c>
      <c r="CS49" s="16">
        <v>1.3</v>
      </c>
      <c r="CT49" s="16">
        <v>9.375E-2</v>
      </c>
      <c r="CU49" s="16">
        <v>7.9268000000000005E-2</v>
      </c>
      <c r="CV49" s="6">
        <f>MEDIAN($CT$2:$CT$115)*CN49</f>
        <v>1.5047199999999998</v>
      </c>
      <c r="CW49" s="6">
        <f>MEDIAN($CU$2:$CU$115)*CO49</f>
        <v>0.91573603319999997</v>
      </c>
      <c r="CX49" s="6">
        <f t="shared" si="8"/>
        <v>2.4692612590371414E-2</v>
      </c>
      <c r="CY49" s="6">
        <f t="shared" si="19"/>
        <v>3.3333333333333215E-2</v>
      </c>
      <c r="CZ49" s="6">
        <f t="shared" si="10"/>
        <v>2.4999999999999911</v>
      </c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6"/>
      <c r="DV49" s="16">
        <v>2</v>
      </c>
      <c r="DW49" s="16">
        <v>2</v>
      </c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6"/>
      <c r="EM49" s="7"/>
      <c r="EN49" s="7"/>
      <c r="EO49" s="7"/>
      <c r="EP49" s="7"/>
    </row>
    <row r="50" spans="1:146" ht="15.75" customHeight="1" x14ac:dyDescent="0.25">
      <c r="A50" s="11" t="s">
        <v>313</v>
      </c>
      <c r="B50" s="11" t="s">
        <v>314</v>
      </c>
      <c r="C50" s="11">
        <v>2014</v>
      </c>
      <c r="D50" s="11" t="s">
        <v>188</v>
      </c>
      <c r="E50" s="11" t="s">
        <v>315</v>
      </c>
      <c r="F50" s="11" t="s">
        <v>459</v>
      </c>
      <c r="G50" s="11" t="s">
        <v>143</v>
      </c>
      <c r="H50" s="11" t="s">
        <v>158</v>
      </c>
      <c r="I50" s="11" t="s">
        <v>316</v>
      </c>
      <c r="J50" s="11" t="s">
        <v>317</v>
      </c>
      <c r="K50" s="11"/>
      <c r="L50" s="11">
        <v>487</v>
      </c>
      <c r="M50" s="11"/>
      <c r="N50" s="11">
        <v>1231</v>
      </c>
      <c r="O50" s="11"/>
      <c r="P50" s="11">
        <v>25.6</v>
      </c>
      <c r="Q50" s="11" t="s">
        <v>139</v>
      </c>
      <c r="R50" s="11">
        <v>0.58879999999999999</v>
      </c>
      <c r="S50" s="11" t="s">
        <v>252</v>
      </c>
      <c r="T50" s="11">
        <v>1.6994</v>
      </c>
      <c r="U50" s="11" t="s">
        <v>142</v>
      </c>
      <c r="V50" s="11" t="s">
        <v>142</v>
      </c>
      <c r="W50" s="11" t="s">
        <v>143</v>
      </c>
      <c r="X50" s="11"/>
      <c r="Y50" s="11"/>
      <c r="Z50" s="11"/>
      <c r="AA50" s="11" t="s">
        <v>143</v>
      </c>
      <c r="AB50" s="11" t="s">
        <v>146</v>
      </c>
      <c r="AC50" s="11" t="s">
        <v>143</v>
      </c>
      <c r="AD50" s="11" t="s">
        <v>146</v>
      </c>
      <c r="AE50" s="11"/>
      <c r="AF50" s="11" t="s">
        <v>146</v>
      </c>
      <c r="AG50" s="11" t="s">
        <v>146</v>
      </c>
      <c r="AH50" s="11">
        <v>0</v>
      </c>
      <c r="AI50" s="11">
        <v>1</v>
      </c>
      <c r="AJ50" s="11">
        <v>1</v>
      </c>
      <c r="AK50" s="11" t="s">
        <v>465</v>
      </c>
      <c r="AL50" s="11" t="s">
        <v>165</v>
      </c>
      <c r="AM50" s="11" t="s">
        <v>147</v>
      </c>
      <c r="AN50" s="11"/>
      <c r="AO50" s="11"/>
      <c r="AP50" s="11"/>
      <c r="AQ50" s="11"/>
      <c r="AR50" s="11"/>
      <c r="AS50" s="11" t="s">
        <v>166</v>
      </c>
      <c r="AT50" s="11">
        <v>0</v>
      </c>
      <c r="AU50" s="11">
        <v>15</v>
      </c>
      <c r="AV50" s="11">
        <v>15</v>
      </c>
      <c r="AW50" s="11" t="s">
        <v>149</v>
      </c>
      <c r="AX50" s="6" t="str">
        <f t="shared" ref="AX50:AX76" si="22">IF(AND(MEDIAN(AT50,AU50)&lt;=10,MEDIAN(AT50,AU50)&gt;0),"0-10cm",IF(AND(MEDIAN(AT50,AU50)&lt;=20,MEDIAN(AT50,AU50)&gt;10),"10-20cm",IF(AND(MEDIAN(AT50,AU50)&lt;=30,MEDIAN(AT50,AU50)&gt;20),"20-30cm",IF(MEDIAN(AT50,AU50)&gt;30,"30+cm"))))</f>
        <v>0-10cm</v>
      </c>
      <c r="AY50" s="12">
        <v>1.3943534479999999</v>
      </c>
      <c r="AZ50" s="12">
        <v>1.4016938329999999</v>
      </c>
      <c r="BA50" s="11">
        <v>1.3943534479999999</v>
      </c>
      <c r="BB50" s="11">
        <v>1.4016938329999999</v>
      </c>
      <c r="BC50" s="29" t="s">
        <v>475</v>
      </c>
      <c r="BD50" s="11" t="s">
        <v>199</v>
      </c>
      <c r="BE50" s="11"/>
      <c r="BF50" s="11"/>
      <c r="BG50" s="11" t="s">
        <v>199</v>
      </c>
      <c r="BH50" s="11"/>
      <c r="BI50" s="11"/>
      <c r="BJ50" s="11">
        <v>7.56</v>
      </c>
      <c r="BK50" s="11">
        <v>7.56</v>
      </c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6"/>
      <c r="BY50" s="11">
        <v>3</v>
      </c>
      <c r="BZ50" s="11">
        <v>3</v>
      </c>
      <c r="CA50" s="11">
        <v>3.5</v>
      </c>
      <c r="CB50" s="6">
        <f t="shared" si="14"/>
        <v>3.5</v>
      </c>
      <c r="CC50" s="11">
        <v>3.5</v>
      </c>
      <c r="CD50" s="6">
        <f t="shared" si="15"/>
        <v>3.5</v>
      </c>
      <c r="CE50" s="6">
        <f t="shared" si="3"/>
        <v>0</v>
      </c>
      <c r="CF50" s="6">
        <f t="shared" si="16"/>
        <v>0</v>
      </c>
      <c r="CG50" s="6">
        <f t="shared" si="5"/>
        <v>0</v>
      </c>
      <c r="CH50" s="11">
        <v>0.5</v>
      </c>
      <c r="CI50" s="11">
        <v>0.5</v>
      </c>
      <c r="CJ50" s="11">
        <v>0.14285714299999999</v>
      </c>
      <c r="CK50" s="11">
        <v>0.14285714299999999</v>
      </c>
      <c r="CL50" s="6">
        <f>MEDIAN($CJ$2:$CJ$115)*CA50</f>
        <v>0.330729</v>
      </c>
      <c r="CM50" s="6">
        <f>MEDIAN($CK$2:$CK$115)*CC50</f>
        <v>0.29497981975000004</v>
      </c>
      <c r="CN50" s="12">
        <v>7.3203556019999994</v>
      </c>
      <c r="CO50" s="12">
        <v>7.35889262325</v>
      </c>
      <c r="CP50" s="6">
        <f t="shared" si="17"/>
        <v>7.3203556019999994</v>
      </c>
      <c r="CQ50" s="6">
        <f t="shared" si="18"/>
        <v>7.35889262325</v>
      </c>
      <c r="CR50" s="12">
        <v>0.68844284259008981</v>
      </c>
      <c r="CS50" s="12">
        <v>0.41090263046095715</v>
      </c>
      <c r="CT50" s="11"/>
      <c r="CU50" s="11"/>
      <c r="CV50" s="6">
        <f>MEDIAN($CT$2:$CT$115)*CN50</f>
        <v>0.68844284259008981</v>
      </c>
      <c r="CW50" s="6">
        <f>MEDIAN($CU$2:$CU$115)*CO50</f>
        <v>0.41090263046095715</v>
      </c>
      <c r="CX50" s="6">
        <f t="shared" si="8"/>
        <v>5.2505563216993295E-3</v>
      </c>
      <c r="CY50" s="6">
        <f t="shared" si="19"/>
        <v>3.8537021250000691E-2</v>
      </c>
      <c r="CZ50" s="6">
        <f t="shared" si="10"/>
        <v>0.52643646490986296</v>
      </c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6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6"/>
      <c r="EM50" s="11"/>
      <c r="EN50" s="11"/>
      <c r="EO50" s="11"/>
      <c r="EP50" s="11"/>
    </row>
    <row r="51" spans="1:146" ht="15.75" customHeight="1" x14ac:dyDescent="0.25">
      <c r="A51" s="11" t="s">
        <v>313</v>
      </c>
      <c r="B51" s="11" t="s">
        <v>314</v>
      </c>
      <c r="C51" s="11">
        <v>2014</v>
      </c>
      <c r="D51" s="11" t="s">
        <v>188</v>
      </c>
      <c r="E51" s="11" t="s">
        <v>315</v>
      </c>
      <c r="F51" s="11" t="s">
        <v>459</v>
      </c>
      <c r="G51" s="11" t="s">
        <v>143</v>
      </c>
      <c r="H51" s="11" t="s">
        <v>158</v>
      </c>
      <c r="I51" s="11" t="s">
        <v>316</v>
      </c>
      <c r="J51" s="11" t="s">
        <v>317</v>
      </c>
      <c r="K51" s="11"/>
      <c r="L51" s="11">
        <v>487</v>
      </c>
      <c r="M51" s="11"/>
      <c r="N51" s="11">
        <v>1231</v>
      </c>
      <c r="O51" s="11"/>
      <c r="P51" s="11">
        <v>25.6</v>
      </c>
      <c r="Q51" s="11" t="s">
        <v>139</v>
      </c>
      <c r="R51" s="11">
        <v>0.58879999999999999</v>
      </c>
      <c r="S51" s="11" t="s">
        <v>252</v>
      </c>
      <c r="T51" s="11">
        <v>1.6994</v>
      </c>
      <c r="U51" s="11" t="s">
        <v>142</v>
      </c>
      <c r="V51" s="11" t="s">
        <v>142</v>
      </c>
      <c r="W51" s="11" t="s">
        <v>143</v>
      </c>
      <c r="X51" s="11"/>
      <c r="Y51" s="11"/>
      <c r="Z51" s="11"/>
      <c r="AA51" s="11" t="s">
        <v>143</v>
      </c>
      <c r="AB51" s="11" t="s">
        <v>146</v>
      </c>
      <c r="AC51" s="11" t="s">
        <v>143</v>
      </c>
      <c r="AD51" s="11" t="s">
        <v>146</v>
      </c>
      <c r="AE51" s="11"/>
      <c r="AF51" s="11" t="s">
        <v>146</v>
      </c>
      <c r="AG51" s="11" t="s">
        <v>146</v>
      </c>
      <c r="AH51" s="11">
        <v>0</v>
      </c>
      <c r="AI51" s="11">
        <v>1</v>
      </c>
      <c r="AJ51" s="11">
        <v>1</v>
      </c>
      <c r="AK51" s="11" t="s">
        <v>465</v>
      </c>
      <c r="AL51" s="11" t="s">
        <v>165</v>
      </c>
      <c r="AM51" s="11" t="s">
        <v>147</v>
      </c>
      <c r="AN51" s="11"/>
      <c r="AO51" s="11"/>
      <c r="AP51" s="11"/>
      <c r="AQ51" s="11"/>
      <c r="AR51" s="11"/>
      <c r="AS51" s="11" t="s">
        <v>166</v>
      </c>
      <c r="AT51" s="11">
        <v>15</v>
      </c>
      <c r="AU51" s="11">
        <v>30</v>
      </c>
      <c r="AV51" s="11">
        <v>15</v>
      </c>
      <c r="AW51" s="11" t="s">
        <v>185</v>
      </c>
      <c r="AX51" s="6" t="str">
        <f t="shared" si="22"/>
        <v>20-30cm</v>
      </c>
      <c r="AY51" s="12">
        <v>1.411052011</v>
      </c>
      <c r="AZ51" s="12">
        <v>1.4334549999999999</v>
      </c>
      <c r="BA51" s="11">
        <v>1.411052011</v>
      </c>
      <c r="BB51" s="11">
        <v>1.4334549999999999</v>
      </c>
      <c r="BC51" s="29" t="s">
        <v>475</v>
      </c>
      <c r="BD51" s="11" t="s">
        <v>199</v>
      </c>
      <c r="BE51" s="11"/>
      <c r="BF51" s="11"/>
      <c r="BG51" s="11" t="s">
        <v>199</v>
      </c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6"/>
      <c r="BY51" s="11">
        <v>3</v>
      </c>
      <c r="BZ51" s="11">
        <v>3</v>
      </c>
      <c r="CA51" s="11">
        <v>2.5</v>
      </c>
      <c r="CB51" s="6">
        <f t="shared" si="14"/>
        <v>2.5</v>
      </c>
      <c r="CC51" s="11">
        <v>2.8</v>
      </c>
      <c r="CD51" s="6">
        <f t="shared" si="15"/>
        <v>2.8</v>
      </c>
      <c r="CE51" s="6">
        <f t="shared" si="3"/>
        <v>0.11332868530700307</v>
      </c>
      <c r="CF51" s="6">
        <f t="shared" si="16"/>
        <v>0.29999999999999982</v>
      </c>
      <c r="CG51" s="6">
        <f t="shared" si="5"/>
        <v>11.999999999999989</v>
      </c>
      <c r="CH51" s="11">
        <v>1.7</v>
      </c>
      <c r="CI51" s="11">
        <v>0.5</v>
      </c>
      <c r="CJ51" s="11">
        <v>0.68</v>
      </c>
      <c r="CK51" s="11">
        <v>0.178571429</v>
      </c>
      <c r="CL51" s="6">
        <f>MEDIAN($CJ$2:$CJ$115)*CA51</f>
        <v>0.23623499999999997</v>
      </c>
      <c r="CM51" s="6">
        <f>MEDIAN($CK$2:$CK$115)*CC51</f>
        <v>0.2359838558</v>
      </c>
      <c r="CN51" s="12">
        <v>5.2914450412500003</v>
      </c>
      <c r="CO51" s="12">
        <v>6.0205109999999999</v>
      </c>
      <c r="CP51" s="6">
        <f t="shared" si="17"/>
        <v>5.2914450412500003</v>
      </c>
      <c r="CQ51" s="6">
        <f t="shared" si="18"/>
        <v>6.0205109999999999</v>
      </c>
      <c r="CR51" s="12">
        <v>0.49763394890435619</v>
      </c>
      <c r="CS51" s="12">
        <v>0.336170662254693</v>
      </c>
      <c r="CT51" s="11"/>
      <c r="CU51" s="11"/>
      <c r="CV51" s="6">
        <f>MEDIAN($CT$2:$CT$115)*CN51</f>
        <v>0.49763394890435619</v>
      </c>
      <c r="CW51" s="6">
        <f>MEDIAN($CU$2:$CU$115)*CO51</f>
        <v>0.336170662254693</v>
      </c>
      <c r="CX51" s="6">
        <f t="shared" si="8"/>
        <v>0.12908076617417308</v>
      </c>
      <c r="CY51" s="6">
        <f t="shared" si="19"/>
        <v>0.72906595874999969</v>
      </c>
      <c r="CZ51" s="6">
        <f t="shared" si="10"/>
        <v>13.778201475523066</v>
      </c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6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6"/>
      <c r="EM51" s="11"/>
      <c r="EN51" s="11"/>
      <c r="EO51" s="11"/>
      <c r="EP51" s="11"/>
    </row>
    <row r="52" spans="1:146" ht="15.75" customHeight="1" x14ac:dyDescent="0.25">
      <c r="A52" s="11" t="s">
        <v>313</v>
      </c>
      <c r="B52" s="11" t="s">
        <v>314</v>
      </c>
      <c r="C52" s="11">
        <v>2014</v>
      </c>
      <c r="D52" s="11" t="s">
        <v>188</v>
      </c>
      <c r="E52" s="11" t="s">
        <v>315</v>
      </c>
      <c r="F52" s="11" t="s">
        <v>459</v>
      </c>
      <c r="G52" s="11" t="s">
        <v>143</v>
      </c>
      <c r="H52" s="11" t="s">
        <v>158</v>
      </c>
      <c r="I52" s="11" t="s">
        <v>316</v>
      </c>
      <c r="J52" s="11" t="s">
        <v>317</v>
      </c>
      <c r="K52" s="11"/>
      <c r="L52" s="11">
        <v>487</v>
      </c>
      <c r="M52" s="11"/>
      <c r="N52" s="11">
        <v>1231</v>
      </c>
      <c r="O52" s="11"/>
      <c r="P52" s="11">
        <v>25.6</v>
      </c>
      <c r="Q52" s="11" t="s">
        <v>139</v>
      </c>
      <c r="R52" s="11">
        <v>0.58879999999999999</v>
      </c>
      <c r="S52" s="11" t="s">
        <v>252</v>
      </c>
      <c r="T52" s="11">
        <v>1.6994</v>
      </c>
      <c r="U52" s="11" t="s">
        <v>142</v>
      </c>
      <c r="V52" s="11" t="s">
        <v>142</v>
      </c>
      <c r="W52" s="11" t="s">
        <v>143</v>
      </c>
      <c r="X52" s="11"/>
      <c r="Y52" s="11"/>
      <c r="Z52" s="11"/>
      <c r="AA52" s="11" t="s">
        <v>143</v>
      </c>
      <c r="AB52" s="11" t="s">
        <v>146</v>
      </c>
      <c r="AC52" s="11" t="s">
        <v>143</v>
      </c>
      <c r="AD52" s="11" t="s">
        <v>146</v>
      </c>
      <c r="AE52" s="11"/>
      <c r="AF52" s="11" t="s">
        <v>146</v>
      </c>
      <c r="AG52" s="11" t="s">
        <v>146</v>
      </c>
      <c r="AH52" s="11">
        <v>0</v>
      </c>
      <c r="AI52" s="11">
        <v>1</v>
      </c>
      <c r="AJ52" s="11">
        <v>1</v>
      </c>
      <c r="AK52" s="11" t="s">
        <v>465</v>
      </c>
      <c r="AL52" s="11" t="s">
        <v>165</v>
      </c>
      <c r="AM52" s="11" t="s">
        <v>147</v>
      </c>
      <c r="AN52" s="11"/>
      <c r="AO52" s="11"/>
      <c r="AP52" s="11"/>
      <c r="AQ52" s="11"/>
      <c r="AR52" s="11"/>
      <c r="AS52" s="11" t="s">
        <v>166</v>
      </c>
      <c r="AT52" s="11">
        <v>30</v>
      </c>
      <c r="AU52" s="11">
        <v>60</v>
      </c>
      <c r="AV52" s="11">
        <v>30</v>
      </c>
      <c r="AW52" s="11" t="s">
        <v>152</v>
      </c>
      <c r="AX52" s="6" t="str">
        <f t="shared" si="22"/>
        <v>30+cm</v>
      </c>
      <c r="AY52" s="15">
        <v>1.4076474136666668</v>
      </c>
      <c r="AZ52" s="15">
        <v>1.4321333889999999</v>
      </c>
      <c r="BA52" s="10">
        <v>1.4076474136666668</v>
      </c>
      <c r="BB52" s="10">
        <v>1.4321333889999999</v>
      </c>
      <c r="BC52" s="29" t="s">
        <v>475</v>
      </c>
      <c r="BD52" s="11" t="s">
        <v>199</v>
      </c>
      <c r="BE52" s="11"/>
      <c r="BF52" s="11"/>
      <c r="BG52" s="11" t="s">
        <v>199</v>
      </c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6"/>
      <c r="BY52" s="11">
        <v>3</v>
      </c>
      <c r="BZ52" s="11">
        <v>3</v>
      </c>
      <c r="CA52" s="10">
        <v>1.0333333333333334</v>
      </c>
      <c r="CB52" s="6">
        <f t="shared" si="14"/>
        <v>1.0333333333333334</v>
      </c>
      <c r="CC52" s="10">
        <v>1.0333333333333334</v>
      </c>
      <c r="CD52" s="6">
        <f t="shared" si="15"/>
        <v>1.0333333333333334</v>
      </c>
      <c r="CE52" s="6">
        <f t="shared" si="3"/>
        <v>0</v>
      </c>
      <c r="CF52" s="6">
        <f t="shared" si="16"/>
        <v>0</v>
      </c>
      <c r="CG52" s="6">
        <f t="shared" si="5"/>
        <v>0</v>
      </c>
      <c r="CH52" s="10">
        <v>0.23333333333333334</v>
      </c>
      <c r="CI52" s="10">
        <v>0.26666666666666666</v>
      </c>
      <c r="CJ52" s="11">
        <v>9.5238094999999995E-2</v>
      </c>
      <c r="CK52" s="11">
        <v>0.117647059</v>
      </c>
      <c r="CL52" s="6">
        <f>MEDIAN($CJ$2:$CJ$115)*CA52</f>
        <v>9.7643800000000003E-2</v>
      </c>
      <c r="CM52" s="6">
        <f>MEDIAN($CK$2:$CK$115)*CC52</f>
        <v>8.7089280116666681E-2</v>
      </c>
      <c r="CN52" s="12">
        <v>4.3637069823666677</v>
      </c>
      <c r="CO52" s="12">
        <v>4.4396135059000006</v>
      </c>
      <c r="CP52" s="6">
        <f t="shared" si="17"/>
        <v>4.3637069823666677</v>
      </c>
      <c r="CQ52" s="6">
        <f t="shared" si="18"/>
        <v>4.4396135059000006</v>
      </c>
      <c r="CR52" s="12">
        <v>0.41038482315667324</v>
      </c>
      <c r="CS52" s="12">
        <v>0.24789719883134215</v>
      </c>
      <c r="CT52" s="11"/>
      <c r="CU52" s="11"/>
      <c r="CV52" s="6">
        <f>MEDIAN($CT$2:$CT$115)*CN52</f>
        <v>0.41038482315667324</v>
      </c>
      <c r="CW52" s="6">
        <f>MEDIAN($CU$2:$CU$115)*CO52</f>
        <v>0.24789719883134215</v>
      </c>
      <c r="CX52" s="6">
        <f t="shared" si="8"/>
        <v>1.72454029968989E-2</v>
      </c>
      <c r="CY52" s="6">
        <f t="shared" si="19"/>
        <v>7.5906523533332937E-2</v>
      </c>
      <c r="CZ52" s="6">
        <f t="shared" si="10"/>
        <v>1.7394963465710234</v>
      </c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6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6"/>
      <c r="EM52" s="11"/>
      <c r="EN52" s="11"/>
      <c r="EO52" s="11"/>
      <c r="EP52" s="11"/>
    </row>
    <row r="53" spans="1:146" ht="15.75" customHeight="1" x14ac:dyDescent="0.25">
      <c r="A53" s="11" t="s">
        <v>318</v>
      </c>
      <c r="B53" s="11" t="s">
        <v>314</v>
      </c>
      <c r="C53" s="11">
        <v>2014</v>
      </c>
      <c r="D53" s="11" t="s">
        <v>188</v>
      </c>
      <c r="E53" s="11" t="s">
        <v>319</v>
      </c>
      <c r="F53" s="11" t="s">
        <v>459</v>
      </c>
      <c r="G53" s="11" t="s">
        <v>143</v>
      </c>
      <c r="H53" s="11" t="s">
        <v>170</v>
      </c>
      <c r="I53" s="11" t="s">
        <v>316</v>
      </c>
      <c r="J53" s="11" t="s">
        <v>317</v>
      </c>
      <c r="K53" s="11"/>
      <c r="L53" s="11">
        <v>487</v>
      </c>
      <c r="M53" s="11"/>
      <c r="N53" s="11">
        <v>1231</v>
      </c>
      <c r="O53" s="11"/>
      <c r="P53" s="11">
        <v>25.6</v>
      </c>
      <c r="Q53" s="11" t="s">
        <v>139</v>
      </c>
      <c r="R53" s="11">
        <v>0.58879999999999999</v>
      </c>
      <c r="S53" s="11" t="s">
        <v>252</v>
      </c>
      <c r="T53" s="11">
        <v>1.6994</v>
      </c>
      <c r="U53" s="11" t="s">
        <v>142</v>
      </c>
      <c r="V53" s="11" t="s">
        <v>142</v>
      </c>
      <c r="W53" s="11" t="s">
        <v>143</v>
      </c>
      <c r="X53" s="11"/>
      <c r="Y53" s="11"/>
      <c r="Z53" s="11"/>
      <c r="AA53" s="11" t="s">
        <v>143</v>
      </c>
      <c r="AB53" s="11" t="s">
        <v>146</v>
      </c>
      <c r="AC53" s="11" t="s">
        <v>143</v>
      </c>
      <c r="AD53" s="11" t="s">
        <v>143</v>
      </c>
      <c r="AE53" s="11"/>
      <c r="AF53" s="11" t="s">
        <v>146</v>
      </c>
      <c r="AG53" s="11" t="s">
        <v>146</v>
      </c>
      <c r="AH53" s="11">
        <v>0</v>
      </c>
      <c r="AI53" s="11">
        <v>1</v>
      </c>
      <c r="AJ53" s="11">
        <v>1</v>
      </c>
      <c r="AK53" s="11" t="s">
        <v>465</v>
      </c>
      <c r="AL53" s="11" t="s">
        <v>165</v>
      </c>
      <c r="AM53" s="11" t="s">
        <v>147</v>
      </c>
      <c r="AN53" s="11"/>
      <c r="AO53" s="11"/>
      <c r="AP53" s="11"/>
      <c r="AQ53" s="11"/>
      <c r="AR53" s="11"/>
      <c r="AS53" s="11" t="s">
        <v>166</v>
      </c>
      <c r="AT53" s="11">
        <v>0</v>
      </c>
      <c r="AU53" s="11">
        <v>15</v>
      </c>
      <c r="AV53" s="11">
        <v>15</v>
      </c>
      <c r="AW53" s="11" t="s">
        <v>149</v>
      </c>
      <c r="AX53" s="6" t="str">
        <f t="shared" si="22"/>
        <v>0-10cm</v>
      </c>
      <c r="AY53" s="12">
        <v>1.406198276</v>
      </c>
      <c r="AZ53" s="12">
        <v>1.4306215</v>
      </c>
      <c r="BA53" s="11">
        <v>1.406198276</v>
      </c>
      <c r="BB53" s="11">
        <v>1.4306215</v>
      </c>
      <c r="BC53" s="29" t="s">
        <v>475</v>
      </c>
      <c r="BD53" s="11" t="s">
        <v>199</v>
      </c>
      <c r="BE53" s="11"/>
      <c r="BF53" s="11"/>
      <c r="BG53" s="11" t="s">
        <v>199</v>
      </c>
      <c r="BH53" s="11"/>
      <c r="BI53" s="11"/>
      <c r="BJ53" s="11">
        <v>7.56</v>
      </c>
      <c r="BK53" s="11">
        <v>7.56</v>
      </c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6"/>
      <c r="BY53" s="11">
        <v>3</v>
      </c>
      <c r="BZ53" s="11">
        <v>3</v>
      </c>
      <c r="CA53" s="11">
        <v>4.5</v>
      </c>
      <c r="CB53" s="6">
        <f t="shared" si="14"/>
        <v>4.5</v>
      </c>
      <c r="CC53" s="11">
        <v>5.0999999999999996</v>
      </c>
      <c r="CD53" s="6">
        <f t="shared" si="15"/>
        <v>5.1000000000000005</v>
      </c>
      <c r="CE53" s="6">
        <f t="shared" si="3"/>
        <v>0.12516314295400599</v>
      </c>
      <c r="CF53" s="6">
        <f t="shared" si="16"/>
        <v>0.59999999999999964</v>
      </c>
      <c r="CG53" s="6">
        <f t="shared" si="5"/>
        <v>13.33333333333333</v>
      </c>
      <c r="CH53" s="11">
        <v>0.3</v>
      </c>
      <c r="CI53" s="11">
        <v>0.3</v>
      </c>
      <c r="CJ53" s="11">
        <v>6.6666666999999999E-2</v>
      </c>
      <c r="CK53" s="11">
        <v>5.8823528999999999E-2</v>
      </c>
      <c r="CL53" s="6">
        <f>MEDIAN($CJ$2:$CJ$115)*CA53</f>
        <v>0.42522299999999996</v>
      </c>
      <c r="CM53" s="6">
        <f>MEDIAN($CK$2:$CK$115)*CC53</f>
        <v>0.42982773735000002</v>
      </c>
      <c r="CN53" s="12">
        <v>9.4918383629999994</v>
      </c>
      <c r="CO53" s="12">
        <v>10.944254475000001</v>
      </c>
      <c r="CP53" s="6">
        <f t="shared" si="17"/>
        <v>9.4918383629999994</v>
      </c>
      <c r="CQ53" s="6">
        <f t="shared" si="18"/>
        <v>10.944254475000001</v>
      </c>
      <c r="CR53" s="12">
        <v>0.89265993884833483</v>
      </c>
      <c r="CS53" s="12">
        <v>0.61110049873584449</v>
      </c>
      <c r="CT53" s="11"/>
      <c r="CU53" s="11"/>
      <c r="CV53" s="6">
        <f>MEDIAN($CT$2:$CT$115)*CN53</f>
        <v>0.89265993884833483</v>
      </c>
      <c r="CW53" s="6">
        <f>MEDIAN($CU$2:$CU$115)*CO53</f>
        <v>0.61110049873584449</v>
      </c>
      <c r="CX53" s="6">
        <f t="shared" si="8"/>
        <v>0.14238230340950137</v>
      </c>
      <c r="CY53" s="6">
        <f t="shared" si="19"/>
        <v>1.4524161120000016</v>
      </c>
      <c r="CZ53" s="6">
        <f t="shared" si="10"/>
        <v>15.301736675812382</v>
      </c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6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6"/>
      <c r="EM53" s="11"/>
      <c r="EN53" s="11"/>
      <c r="EO53" s="11"/>
      <c r="EP53" s="11"/>
    </row>
    <row r="54" spans="1:146" ht="15.75" customHeight="1" x14ac:dyDescent="0.25">
      <c r="A54" s="11" t="s">
        <v>318</v>
      </c>
      <c r="B54" s="11" t="s">
        <v>314</v>
      </c>
      <c r="C54" s="11">
        <v>2014</v>
      </c>
      <c r="D54" s="11" t="s">
        <v>188</v>
      </c>
      <c r="E54" s="11" t="s">
        <v>319</v>
      </c>
      <c r="F54" s="11" t="s">
        <v>459</v>
      </c>
      <c r="G54" s="11" t="s">
        <v>143</v>
      </c>
      <c r="H54" s="11" t="s">
        <v>170</v>
      </c>
      <c r="I54" s="11" t="s">
        <v>316</v>
      </c>
      <c r="J54" s="11" t="s">
        <v>317</v>
      </c>
      <c r="K54" s="11"/>
      <c r="L54" s="11">
        <v>487</v>
      </c>
      <c r="M54" s="11"/>
      <c r="N54" s="11">
        <v>1231</v>
      </c>
      <c r="O54" s="11"/>
      <c r="P54" s="11">
        <v>25.6</v>
      </c>
      <c r="Q54" s="11" t="s">
        <v>139</v>
      </c>
      <c r="R54" s="11">
        <v>0.58879999999999999</v>
      </c>
      <c r="S54" s="11" t="s">
        <v>252</v>
      </c>
      <c r="T54" s="11">
        <v>1.6994</v>
      </c>
      <c r="U54" s="11" t="s">
        <v>142</v>
      </c>
      <c r="V54" s="11" t="s">
        <v>142</v>
      </c>
      <c r="W54" s="11" t="s">
        <v>143</v>
      </c>
      <c r="X54" s="11"/>
      <c r="Y54" s="11"/>
      <c r="Z54" s="11"/>
      <c r="AA54" s="11" t="s">
        <v>143</v>
      </c>
      <c r="AB54" s="11" t="s">
        <v>146</v>
      </c>
      <c r="AC54" s="11" t="s">
        <v>143</v>
      </c>
      <c r="AD54" s="11" t="s">
        <v>143</v>
      </c>
      <c r="AE54" s="11"/>
      <c r="AF54" s="11" t="s">
        <v>146</v>
      </c>
      <c r="AG54" s="11" t="s">
        <v>146</v>
      </c>
      <c r="AH54" s="11">
        <v>0</v>
      </c>
      <c r="AI54" s="11">
        <v>1</v>
      </c>
      <c r="AJ54" s="11">
        <v>1</v>
      </c>
      <c r="AK54" s="11" t="s">
        <v>465</v>
      </c>
      <c r="AL54" s="11" t="s">
        <v>165</v>
      </c>
      <c r="AM54" s="11" t="s">
        <v>147</v>
      </c>
      <c r="AN54" s="11"/>
      <c r="AO54" s="11"/>
      <c r="AP54" s="11"/>
      <c r="AQ54" s="11"/>
      <c r="AR54" s="11"/>
      <c r="AS54" s="11" t="s">
        <v>166</v>
      </c>
      <c r="AT54" s="11">
        <v>15</v>
      </c>
      <c r="AU54" s="11">
        <v>30</v>
      </c>
      <c r="AV54" s="11">
        <v>15</v>
      </c>
      <c r="AW54" s="11" t="s">
        <v>185</v>
      </c>
      <c r="AX54" s="6" t="str">
        <f t="shared" si="22"/>
        <v>20-30cm</v>
      </c>
      <c r="AY54" s="12">
        <v>1.418097701</v>
      </c>
      <c r="AZ54" s="12">
        <v>1.441992167</v>
      </c>
      <c r="BA54" s="11">
        <v>1.418097701</v>
      </c>
      <c r="BB54" s="11">
        <v>1.441992167</v>
      </c>
      <c r="BC54" s="29" t="s">
        <v>475</v>
      </c>
      <c r="BD54" s="11" t="s">
        <v>199</v>
      </c>
      <c r="BE54" s="11"/>
      <c r="BF54" s="11"/>
      <c r="BG54" s="11" t="s">
        <v>199</v>
      </c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6"/>
      <c r="BY54" s="11">
        <v>3</v>
      </c>
      <c r="BZ54" s="11">
        <v>3</v>
      </c>
      <c r="CA54" s="11">
        <v>3.3</v>
      </c>
      <c r="CB54" s="6">
        <f t="shared" si="14"/>
        <v>3.3</v>
      </c>
      <c r="CC54" s="11">
        <v>3.3</v>
      </c>
      <c r="CD54" s="6">
        <f t="shared" si="15"/>
        <v>3.3</v>
      </c>
      <c r="CE54" s="6">
        <f t="shared" si="3"/>
        <v>0</v>
      </c>
      <c r="CF54" s="6">
        <f t="shared" si="16"/>
        <v>0</v>
      </c>
      <c r="CG54" s="6">
        <f t="shared" si="5"/>
        <v>0</v>
      </c>
      <c r="CH54" s="11">
        <v>0.2</v>
      </c>
      <c r="CI54" s="11">
        <v>0.2</v>
      </c>
      <c r="CJ54" s="11">
        <v>6.0606061000000003E-2</v>
      </c>
      <c r="CK54" s="11">
        <v>6.0606061000000003E-2</v>
      </c>
      <c r="CL54" s="6">
        <f>MEDIAN($CJ$2:$CJ$115)*CA54</f>
        <v>0.31183019999999995</v>
      </c>
      <c r="CM54" s="6">
        <f>MEDIAN($CK$2:$CK$115)*CC54</f>
        <v>0.27812383005000002</v>
      </c>
      <c r="CN54" s="12">
        <v>7.0195836199499997</v>
      </c>
      <c r="CO54" s="12">
        <v>7.1378612266500001</v>
      </c>
      <c r="CP54" s="6">
        <f t="shared" si="17"/>
        <v>7.0195836199499997</v>
      </c>
      <c r="CQ54" s="6">
        <f t="shared" si="18"/>
        <v>7.1378612266500001</v>
      </c>
      <c r="CR54" s="12">
        <v>0.6601567415381977</v>
      </c>
      <c r="CS54" s="12">
        <v>0.39856077592832667</v>
      </c>
      <c r="CT54" s="11"/>
      <c r="CU54" s="11"/>
      <c r="CV54" s="6">
        <f>MEDIAN($CT$2:$CT$115)*CN54</f>
        <v>0.6601567415381977</v>
      </c>
      <c r="CW54" s="6">
        <f>MEDIAN($CU$2:$CU$115)*CO54</f>
        <v>0.39856077592832667</v>
      </c>
      <c r="CX54" s="6">
        <f t="shared" si="8"/>
        <v>1.670928050859306E-2</v>
      </c>
      <c r="CY54" s="6">
        <f t="shared" si="19"/>
        <v>0.11827760670000043</v>
      </c>
      <c r="CZ54" s="6">
        <f t="shared" si="10"/>
        <v>1.6849661333736332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6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6"/>
      <c r="EM54" s="11"/>
      <c r="EN54" s="11"/>
      <c r="EO54" s="11"/>
      <c r="EP54" s="11"/>
    </row>
    <row r="55" spans="1:146" ht="15.75" customHeight="1" x14ac:dyDescent="0.25">
      <c r="A55" s="11" t="s">
        <v>318</v>
      </c>
      <c r="B55" s="11" t="s">
        <v>314</v>
      </c>
      <c r="C55" s="11">
        <v>2014</v>
      </c>
      <c r="D55" s="11" t="s">
        <v>188</v>
      </c>
      <c r="E55" s="11" t="s">
        <v>319</v>
      </c>
      <c r="F55" s="11" t="s">
        <v>459</v>
      </c>
      <c r="G55" s="11" t="s">
        <v>143</v>
      </c>
      <c r="H55" s="11" t="s">
        <v>170</v>
      </c>
      <c r="I55" s="11" t="s">
        <v>316</v>
      </c>
      <c r="J55" s="11" t="s">
        <v>317</v>
      </c>
      <c r="K55" s="11"/>
      <c r="L55" s="11">
        <v>487</v>
      </c>
      <c r="M55" s="11"/>
      <c r="N55" s="11">
        <v>1231</v>
      </c>
      <c r="O55" s="11"/>
      <c r="P55" s="11">
        <v>25.6</v>
      </c>
      <c r="Q55" s="11" t="s">
        <v>139</v>
      </c>
      <c r="R55" s="11">
        <v>0.58879999999999999</v>
      </c>
      <c r="S55" s="11" t="s">
        <v>252</v>
      </c>
      <c r="T55" s="11">
        <v>1.6994</v>
      </c>
      <c r="U55" s="11" t="s">
        <v>142</v>
      </c>
      <c r="V55" s="11" t="s">
        <v>142</v>
      </c>
      <c r="W55" s="11" t="s">
        <v>143</v>
      </c>
      <c r="X55" s="11"/>
      <c r="Y55" s="11"/>
      <c r="Z55" s="11"/>
      <c r="AA55" s="11" t="s">
        <v>143</v>
      </c>
      <c r="AB55" s="11" t="s">
        <v>146</v>
      </c>
      <c r="AC55" s="11" t="s">
        <v>143</v>
      </c>
      <c r="AD55" s="11" t="s">
        <v>143</v>
      </c>
      <c r="AE55" s="11"/>
      <c r="AF55" s="11" t="s">
        <v>146</v>
      </c>
      <c r="AG55" s="11" t="s">
        <v>146</v>
      </c>
      <c r="AH55" s="11">
        <v>0</v>
      </c>
      <c r="AI55" s="11">
        <v>1</v>
      </c>
      <c r="AJ55" s="11">
        <v>1</v>
      </c>
      <c r="AK55" s="11" t="s">
        <v>465</v>
      </c>
      <c r="AL55" s="11" t="s">
        <v>165</v>
      </c>
      <c r="AM55" s="11" t="s">
        <v>147</v>
      </c>
      <c r="AN55" s="11"/>
      <c r="AO55" s="11"/>
      <c r="AP55" s="11"/>
      <c r="AQ55" s="11"/>
      <c r="AR55" s="11"/>
      <c r="AS55" s="11" t="s">
        <v>166</v>
      </c>
      <c r="AT55" s="11">
        <v>30</v>
      </c>
      <c r="AU55" s="11">
        <v>60</v>
      </c>
      <c r="AV55" s="11">
        <v>30</v>
      </c>
      <c r="AW55" s="11" t="s">
        <v>152</v>
      </c>
      <c r="AX55" s="6" t="str">
        <f t="shared" si="22"/>
        <v>30+cm</v>
      </c>
      <c r="AY55" s="15">
        <v>1.4049621646666668</v>
      </c>
      <c r="AZ55" s="15">
        <v>1.4322624999999998</v>
      </c>
      <c r="BA55" s="10">
        <v>1.4049621646666668</v>
      </c>
      <c r="BB55" s="10">
        <v>1.4322624999999998</v>
      </c>
      <c r="BC55" s="29" t="s">
        <v>475</v>
      </c>
      <c r="BD55" s="11" t="s">
        <v>199</v>
      </c>
      <c r="BE55" s="11"/>
      <c r="BF55" s="11"/>
      <c r="BG55" s="11" t="s">
        <v>199</v>
      </c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6"/>
      <c r="BY55" s="11">
        <v>3</v>
      </c>
      <c r="BZ55" s="11">
        <v>3</v>
      </c>
      <c r="CA55" s="10">
        <v>1.3</v>
      </c>
      <c r="CB55" s="6">
        <f t="shared" si="14"/>
        <v>1.3</v>
      </c>
      <c r="CC55" s="10">
        <v>1.4</v>
      </c>
      <c r="CD55" s="6">
        <f t="shared" si="15"/>
        <v>1.4000000000000004</v>
      </c>
      <c r="CE55" s="6">
        <f t="shared" si="3"/>
        <v>7.4107972153721835E-2</v>
      </c>
      <c r="CF55" s="6">
        <f t="shared" si="16"/>
        <v>9.9999999999999867E-2</v>
      </c>
      <c r="CG55" s="6">
        <f t="shared" si="5"/>
        <v>7.6923076923076872</v>
      </c>
      <c r="CH55" s="10">
        <v>0.22</v>
      </c>
      <c r="CI55" s="10">
        <v>0.16666666666666666</v>
      </c>
      <c r="CJ55" s="11">
        <v>0.17391304299999999</v>
      </c>
      <c r="CK55" s="11">
        <v>8.6956521999999994E-2</v>
      </c>
      <c r="CL55" s="6">
        <f>MEDIAN($CJ$2:$CJ$115)*CA55</f>
        <v>0.1228422</v>
      </c>
      <c r="CM55" s="6">
        <f>MEDIAN($CK$2:$CK$115)*CC55</f>
        <v>0.1179919279</v>
      </c>
      <c r="CN55" s="12">
        <v>5.4793524422000006</v>
      </c>
      <c r="CO55" s="12">
        <v>6.0155025000000002</v>
      </c>
      <c r="CP55" s="6">
        <f t="shared" si="17"/>
        <v>5.4793524422000006</v>
      </c>
      <c r="CQ55" s="6">
        <f t="shared" si="18"/>
        <v>6.0155025000000002</v>
      </c>
      <c r="CR55" s="12">
        <v>0.51530570042669899</v>
      </c>
      <c r="CS55" s="12">
        <v>0.33589099982040749</v>
      </c>
      <c r="CT55" s="11"/>
      <c r="CU55" s="11"/>
      <c r="CV55" s="6">
        <f>MEDIAN($CT$2:$CT$115)*CN55</f>
        <v>0.51530570042669899</v>
      </c>
      <c r="CW55" s="6">
        <f>MEDIAN($CU$2:$CU$115)*CO55</f>
        <v>0.33589099982040749</v>
      </c>
      <c r="CX55" s="6">
        <f t="shared" si="8"/>
        <v>9.3352960588561587E-2</v>
      </c>
      <c r="CY55" s="6">
        <f t="shared" si="19"/>
        <v>0.53615005779999958</v>
      </c>
      <c r="CZ55" s="6">
        <f t="shared" si="10"/>
        <v>9.7849164377667108</v>
      </c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6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6"/>
      <c r="EM55" s="11"/>
      <c r="EN55" s="11"/>
      <c r="EO55" s="11"/>
      <c r="EP55" s="11"/>
    </row>
    <row r="56" spans="1:146" ht="15.75" customHeight="1" x14ac:dyDescent="0.25">
      <c r="A56" s="6">
        <v>22</v>
      </c>
      <c r="B56" s="6" t="s">
        <v>320</v>
      </c>
      <c r="C56" s="6">
        <v>2001</v>
      </c>
      <c r="D56" s="6" t="s">
        <v>138</v>
      </c>
      <c r="E56" s="6" t="s">
        <v>321</v>
      </c>
      <c r="F56" s="6" t="s">
        <v>457</v>
      </c>
      <c r="G56" s="6" t="s">
        <v>146</v>
      </c>
      <c r="H56" s="6"/>
      <c r="I56" s="6" t="s">
        <v>322</v>
      </c>
      <c r="J56" s="6" t="s">
        <v>323</v>
      </c>
      <c r="K56" s="8"/>
      <c r="L56" s="6">
        <v>360</v>
      </c>
      <c r="M56" s="8"/>
      <c r="N56" s="6">
        <v>200</v>
      </c>
      <c r="O56" s="8"/>
      <c r="P56" s="6">
        <v>21.6</v>
      </c>
      <c r="Q56" s="6" t="s">
        <v>139</v>
      </c>
      <c r="R56" s="6">
        <v>7.5999999999999998E-2</v>
      </c>
      <c r="S56" s="6" t="s">
        <v>140</v>
      </c>
      <c r="T56" s="6">
        <v>13.28</v>
      </c>
      <c r="U56" s="6" t="s">
        <v>142</v>
      </c>
      <c r="V56" s="6" t="s">
        <v>142</v>
      </c>
      <c r="W56" s="6" t="s">
        <v>146</v>
      </c>
      <c r="X56" s="8"/>
      <c r="Y56" s="8"/>
      <c r="Z56" s="8"/>
      <c r="AA56" s="6" t="s">
        <v>146</v>
      </c>
      <c r="AB56" s="6" t="s">
        <v>146</v>
      </c>
      <c r="AC56" s="6" t="s">
        <v>146</v>
      </c>
      <c r="AD56" s="6" t="s">
        <v>143</v>
      </c>
      <c r="AE56" s="8"/>
      <c r="AF56" s="6" t="s">
        <v>146</v>
      </c>
      <c r="AG56" s="6" t="s">
        <v>146</v>
      </c>
      <c r="AH56" s="6">
        <v>0</v>
      </c>
      <c r="AI56" s="6">
        <v>2</v>
      </c>
      <c r="AJ56" s="6">
        <v>2</v>
      </c>
      <c r="AK56" s="6" t="s">
        <v>324</v>
      </c>
      <c r="AL56" s="23" t="s">
        <v>179</v>
      </c>
      <c r="AM56" s="6" t="s">
        <v>147</v>
      </c>
      <c r="AN56" s="8"/>
      <c r="AO56" s="8"/>
      <c r="AP56" s="8"/>
      <c r="AQ56" s="8"/>
      <c r="AR56" s="8"/>
      <c r="AS56" s="6" t="s">
        <v>166</v>
      </c>
      <c r="AT56" s="6">
        <v>0</v>
      </c>
      <c r="AU56" s="6">
        <v>15</v>
      </c>
      <c r="AV56" s="6">
        <v>15</v>
      </c>
      <c r="AW56" s="6" t="s">
        <v>149</v>
      </c>
      <c r="AX56" s="6" t="str">
        <f t="shared" si="22"/>
        <v>0-10cm</v>
      </c>
      <c r="AY56" s="6">
        <v>1.48</v>
      </c>
      <c r="AZ56" s="6">
        <v>1.48</v>
      </c>
      <c r="BA56" s="6">
        <v>1.478791379</v>
      </c>
      <c r="BB56" s="6">
        <v>1.4771844999999999</v>
      </c>
      <c r="BC56" s="28" t="s">
        <v>474</v>
      </c>
      <c r="BD56" s="6" t="s">
        <v>150</v>
      </c>
      <c r="BE56" s="8"/>
      <c r="BF56" s="8"/>
      <c r="BG56" s="6" t="s">
        <v>150</v>
      </c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6"/>
      <c r="BY56" s="6">
        <v>4</v>
      </c>
      <c r="BZ56" s="6">
        <v>4</v>
      </c>
      <c r="CA56" s="6">
        <v>5.8</v>
      </c>
      <c r="CB56" s="6">
        <f t="shared" si="14"/>
        <v>5.8</v>
      </c>
      <c r="CC56" s="6">
        <v>5.8</v>
      </c>
      <c r="CD56" s="6">
        <f t="shared" si="15"/>
        <v>5.8</v>
      </c>
      <c r="CE56" s="6">
        <f t="shared" si="3"/>
        <v>0</v>
      </c>
      <c r="CF56" s="6">
        <f t="shared" si="16"/>
        <v>0</v>
      </c>
      <c r="CG56" s="6">
        <f t="shared" si="5"/>
        <v>0</v>
      </c>
      <c r="CH56" s="6">
        <v>0.7</v>
      </c>
      <c r="CI56" s="6">
        <v>0.5</v>
      </c>
      <c r="CJ56" s="6">
        <v>0.12068965500000001</v>
      </c>
      <c r="CK56" s="6">
        <v>8.6206897000000005E-2</v>
      </c>
      <c r="CL56" s="6">
        <f>MEDIAN($CJ$2:$CJ$115)*CA56</f>
        <v>0.54806519999999992</v>
      </c>
      <c r="CM56" s="6">
        <f>MEDIAN($CK$2:$CK$115)*CC56</f>
        <v>0.48882370130000002</v>
      </c>
      <c r="CN56" s="9">
        <v>12.875999999999999</v>
      </c>
      <c r="CO56" s="9">
        <v>12.875999999999999</v>
      </c>
      <c r="CP56" s="6">
        <f t="shared" si="17"/>
        <v>12.875999999999999</v>
      </c>
      <c r="CQ56" s="6">
        <f t="shared" si="18"/>
        <v>12.875999999999999</v>
      </c>
      <c r="CR56" s="9">
        <v>1.2109234199999999</v>
      </c>
      <c r="CS56" s="9">
        <v>0.71896446118799995</v>
      </c>
      <c r="CT56" s="8"/>
      <c r="CU56" s="8"/>
      <c r="CV56" s="6">
        <f>MEDIAN($CT$2:$CT$115)*CN56</f>
        <v>1.2109234199999999</v>
      </c>
      <c r="CW56" s="6">
        <f>MEDIAN($CU$2:$CU$115)*CO56</f>
        <v>0.71896446118799995</v>
      </c>
      <c r="CX56" s="6">
        <f t="shared" si="8"/>
        <v>0</v>
      </c>
      <c r="CY56" s="6">
        <f t="shared" si="19"/>
        <v>0</v>
      </c>
      <c r="CZ56" s="6">
        <f t="shared" si="10"/>
        <v>0</v>
      </c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6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6"/>
      <c r="EM56" s="8"/>
      <c r="EN56" s="8"/>
      <c r="EO56" s="8"/>
      <c r="EP56" s="8"/>
    </row>
    <row r="57" spans="1:146" ht="15.75" customHeight="1" x14ac:dyDescent="0.25">
      <c r="A57" s="6">
        <v>22</v>
      </c>
      <c r="B57" s="6" t="s">
        <v>320</v>
      </c>
      <c r="C57" s="6">
        <v>2001</v>
      </c>
      <c r="D57" s="6" t="s">
        <v>138</v>
      </c>
      <c r="E57" s="6" t="s">
        <v>321</v>
      </c>
      <c r="F57" s="6" t="s">
        <v>457</v>
      </c>
      <c r="G57" s="6" t="s">
        <v>146</v>
      </c>
      <c r="H57" s="6"/>
      <c r="I57" s="6" t="s">
        <v>322</v>
      </c>
      <c r="J57" s="6" t="s">
        <v>323</v>
      </c>
      <c r="K57" s="8"/>
      <c r="L57" s="6">
        <v>360</v>
      </c>
      <c r="M57" s="8"/>
      <c r="N57" s="6">
        <v>200</v>
      </c>
      <c r="O57" s="8"/>
      <c r="P57" s="6">
        <v>21.6</v>
      </c>
      <c r="Q57" s="6" t="s">
        <v>139</v>
      </c>
      <c r="R57" s="6">
        <v>7.5999999999999998E-2</v>
      </c>
      <c r="S57" s="6" t="s">
        <v>140</v>
      </c>
      <c r="T57" s="6">
        <v>13.28</v>
      </c>
      <c r="U57" s="6" t="s">
        <v>142</v>
      </c>
      <c r="V57" s="6" t="s">
        <v>142</v>
      </c>
      <c r="W57" s="6" t="s">
        <v>146</v>
      </c>
      <c r="X57" s="8"/>
      <c r="Y57" s="8"/>
      <c r="Z57" s="8"/>
      <c r="AA57" s="6" t="s">
        <v>146</v>
      </c>
      <c r="AB57" s="6" t="s">
        <v>146</v>
      </c>
      <c r="AC57" s="6" t="s">
        <v>146</v>
      </c>
      <c r="AD57" s="6" t="s">
        <v>143</v>
      </c>
      <c r="AE57" s="8"/>
      <c r="AF57" s="6" t="s">
        <v>146</v>
      </c>
      <c r="AG57" s="6" t="s">
        <v>146</v>
      </c>
      <c r="AH57" s="6">
        <v>0</v>
      </c>
      <c r="AI57" s="6">
        <v>2</v>
      </c>
      <c r="AJ57" s="6">
        <v>2</v>
      </c>
      <c r="AK57" s="6" t="s">
        <v>324</v>
      </c>
      <c r="AL57" s="23" t="s">
        <v>179</v>
      </c>
      <c r="AM57" s="6" t="s">
        <v>147</v>
      </c>
      <c r="AN57" s="8"/>
      <c r="AO57" s="8"/>
      <c r="AP57" s="8"/>
      <c r="AQ57" s="8"/>
      <c r="AR57" s="8"/>
      <c r="AS57" s="6" t="s">
        <v>166</v>
      </c>
      <c r="AT57" s="6">
        <v>15</v>
      </c>
      <c r="AU57" s="6">
        <v>30</v>
      </c>
      <c r="AV57" s="6">
        <v>15</v>
      </c>
      <c r="AW57" s="6" t="s">
        <v>185</v>
      </c>
      <c r="AX57" s="6" t="str">
        <f t="shared" si="22"/>
        <v>20-30cm</v>
      </c>
      <c r="AY57" s="6">
        <v>1.48</v>
      </c>
      <c r="AZ57" s="6">
        <v>1.48</v>
      </c>
      <c r="BA57" s="6">
        <v>1.4849660920000001</v>
      </c>
      <c r="BB57" s="6">
        <v>1.4846033329999999</v>
      </c>
      <c r="BC57" s="28" t="s">
        <v>474</v>
      </c>
      <c r="BD57" s="6" t="s">
        <v>150</v>
      </c>
      <c r="BE57" s="8"/>
      <c r="BF57" s="8"/>
      <c r="BG57" s="6" t="s">
        <v>150</v>
      </c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6"/>
      <c r="BY57" s="6">
        <v>4</v>
      </c>
      <c r="BZ57" s="6">
        <v>4</v>
      </c>
      <c r="CA57" s="6">
        <v>5.8</v>
      </c>
      <c r="CB57" s="6">
        <f t="shared" si="14"/>
        <v>5.8</v>
      </c>
      <c r="CC57" s="6">
        <v>5.2</v>
      </c>
      <c r="CD57" s="6">
        <f t="shared" si="15"/>
        <v>5.2</v>
      </c>
      <c r="CE57" s="6">
        <f t="shared" si="3"/>
        <v>-0.10919929196499197</v>
      </c>
      <c r="CF57" s="6">
        <f t="shared" si="16"/>
        <v>-0.29999999999999982</v>
      </c>
      <c r="CG57" s="6">
        <f t="shared" si="5"/>
        <v>-10.344827586206895</v>
      </c>
      <c r="CH57" s="6">
        <v>0.4</v>
      </c>
      <c r="CI57" s="6">
        <v>0.7</v>
      </c>
      <c r="CJ57" s="6">
        <v>6.8965517000000004E-2</v>
      </c>
      <c r="CK57" s="6">
        <v>0.134615385</v>
      </c>
      <c r="CL57" s="6">
        <f>MEDIAN($CJ$2:$CJ$115)*CA57</f>
        <v>0.54806519999999992</v>
      </c>
      <c r="CM57" s="6">
        <f>MEDIAN($CK$2:$CK$115)*CC57</f>
        <v>0.43825573220000003</v>
      </c>
      <c r="CN57" s="9">
        <v>12.875999999999999</v>
      </c>
      <c r="CO57" s="9">
        <v>11.544</v>
      </c>
      <c r="CP57" s="6">
        <f t="shared" si="17"/>
        <v>12.875999999999999</v>
      </c>
      <c r="CQ57" s="6">
        <f t="shared" si="18"/>
        <v>11.544</v>
      </c>
      <c r="CR57" s="9">
        <v>1.2109234199999999</v>
      </c>
      <c r="CS57" s="9">
        <v>0.64458882727200006</v>
      </c>
      <c r="CT57" s="8"/>
      <c r="CU57" s="8"/>
      <c r="CV57" s="6">
        <f>MEDIAN($CT$2:$CT$115)*CN57</f>
        <v>1.2109234199999999</v>
      </c>
      <c r="CW57" s="6">
        <f>MEDIAN($CU$2:$CU$115)*CO57</f>
        <v>0.64458882727200006</v>
      </c>
      <c r="CX57" s="6">
        <f t="shared" si="8"/>
        <v>-0.10919929196499184</v>
      </c>
      <c r="CY57" s="6">
        <f t="shared" si="19"/>
        <v>-0.66599999999999948</v>
      </c>
      <c r="CZ57" s="6">
        <f t="shared" si="10"/>
        <v>-10.344827586206884</v>
      </c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6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6"/>
      <c r="EM57" s="8"/>
      <c r="EN57" s="8"/>
      <c r="EO57" s="8"/>
      <c r="EP57" s="8"/>
    </row>
    <row r="58" spans="1:146" ht="15.75" customHeight="1" x14ac:dyDescent="0.25">
      <c r="A58" s="6">
        <v>22</v>
      </c>
      <c r="B58" s="6" t="s">
        <v>320</v>
      </c>
      <c r="C58" s="6">
        <v>2001</v>
      </c>
      <c r="D58" s="6" t="s">
        <v>138</v>
      </c>
      <c r="E58" s="6" t="s">
        <v>321</v>
      </c>
      <c r="F58" s="6" t="s">
        <v>457</v>
      </c>
      <c r="G58" s="6" t="s">
        <v>146</v>
      </c>
      <c r="H58" s="6"/>
      <c r="I58" s="6" t="s">
        <v>322</v>
      </c>
      <c r="J58" s="6" t="s">
        <v>323</v>
      </c>
      <c r="K58" s="8"/>
      <c r="L58" s="6">
        <v>360</v>
      </c>
      <c r="M58" s="8"/>
      <c r="N58" s="6">
        <v>200</v>
      </c>
      <c r="O58" s="8"/>
      <c r="P58" s="6">
        <v>21.6</v>
      </c>
      <c r="Q58" s="6" t="s">
        <v>139</v>
      </c>
      <c r="R58" s="6">
        <v>7.5999999999999998E-2</v>
      </c>
      <c r="S58" s="6" t="s">
        <v>140</v>
      </c>
      <c r="T58" s="6">
        <v>13.28</v>
      </c>
      <c r="U58" s="6" t="s">
        <v>142</v>
      </c>
      <c r="V58" s="6" t="s">
        <v>142</v>
      </c>
      <c r="W58" s="6" t="s">
        <v>146</v>
      </c>
      <c r="X58" s="8"/>
      <c r="Y58" s="8"/>
      <c r="Z58" s="8"/>
      <c r="AA58" s="6" t="s">
        <v>146</v>
      </c>
      <c r="AB58" s="6" t="s">
        <v>146</v>
      </c>
      <c r="AC58" s="6" t="s">
        <v>146</v>
      </c>
      <c r="AD58" s="6" t="s">
        <v>143</v>
      </c>
      <c r="AE58" s="8"/>
      <c r="AF58" s="6" t="s">
        <v>146</v>
      </c>
      <c r="AG58" s="6" t="s">
        <v>146</v>
      </c>
      <c r="AH58" s="6">
        <v>0</v>
      </c>
      <c r="AI58" s="6">
        <v>2</v>
      </c>
      <c r="AJ58" s="6">
        <v>2</v>
      </c>
      <c r="AK58" s="6" t="s">
        <v>324</v>
      </c>
      <c r="AL58" s="23" t="s">
        <v>179</v>
      </c>
      <c r="AM58" s="6" t="s">
        <v>147</v>
      </c>
      <c r="AN58" s="8"/>
      <c r="AO58" s="8"/>
      <c r="AP58" s="8"/>
      <c r="AQ58" s="8"/>
      <c r="AR58" s="8"/>
      <c r="AS58" s="6" t="s">
        <v>166</v>
      </c>
      <c r="AT58" s="6">
        <v>30</v>
      </c>
      <c r="AU58" s="6">
        <v>60</v>
      </c>
      <c r="AV58" s="6">
        <v>30</v>
      </c>
      <c r="AW58" s="6" t="s">
        <v>152</v>
      </c>
      <c r="AX58" s="6" t="str">
        <f t="shared" si="22"/>
        <v>30+cm</v>
      </c>
      <c r="AY58" s="6">
        <v>1.48</v>
      </c>
      <c r="AZ58" s="6">
        <v>1.48</v>
      </c>
      <c r="BA58" s="6">
        <v>1.482470977</v>
      </c>
      <c r="BB58" s="6">
        <v>1.4805120000000001</v>
      </c>
      <c r="BC58" s="28" t="s">
        <v>474</v>
      </c>
      <c r="BD58" s="6" t="s">
        <v>150</v>
      </c>
      <c r="BE58" s="8"/>
      <c r="BF58" s="8"/>
      <c r="BG58" s="6" t="s">
        <v>150</v>
      </c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6"/>
      <c r="BY58" s="6">
        <v>4</v>
      </c>
      <c r="BZ58" s="6">
        <v>4</v>
      </c>
      <c r="CA58" s="6">
        <v>3</v>
      </c>
      <c r="CB58" s="6">
        <f t="shared" si="14"/>
        <v>3</v>
      </c>
      <c r="CC58" s="6">
        <v>2.9</v>
      </c>
      <c r="CD58" s="6">
        <f t="shared" si="15"/>
        <v>2.9</v>
      </c>
      <c r="CE58" s="6">
        <f t="shared" si="3"/>
        <v>-3.3901551675681339E-2</v>
      </c>
      <c r="CF58" s="6">
        <f t="shared" si="16"/>
        <v>-5.0000000000000044E-2</v>
      </c>
      <c r="CG58" s="6">
        <f t="shared" si="5"/>
        <v>-3.3333333333333326</v>
      </c>
      <c r="CH58" s="6">
        <v>0.6</v>
      </c>
      <c r="CI58" s="6">
        <v>0.6</v>
      </c>
      <c r="CJ58" s="6">
        <v>0.2</v>
      </c>
      <c r="CK58" s="6">
        <v>0.20689655200000001</v>
      </c>
      <c r="CL58" s="6">
        <f>MEDIAN($CJ$2:$CJ$115)*CA58</f>
        <v>0.28348200000000001</v>
      </c>
      <c r="CM58" s="6">
        <f>MEDIAN($CK$2:$CK$115)*CC58</f>
        <v>0.24441185065000001</v>
      </c>
      <c r="CN58" s="9">
        <v>13.32</v>
      </c>
      <c r="CO58" s="9">
        <v>12.875999999999999</v>
      </c>
      <c r="CP58" s="6">
        <f t="shared" si="17"/>
        <v>13.32</v>
      </c>
      <c r="CQ58" s="6">
        <f t="shared" si="18"/>
        <v>12.875999999999999</v>
      </c>
      <c r="CR58" s="9">
        <v>1.2526793999999999</v>
      </c>
      <c r="CS58" s="9">
        <v>0.71896446118799995</v>
      </c>
      <c r="CT58" s="8"/>
      <c r="CU58" s="8"/>
      <c r="CV58" s="6">
        <f>MEDIAN($CT$2:$CT$115)*CN58</f>
        <v>1.2526793999999999</v>
      </c>
      <c r="CW58" s="6">
        <f>MEDIAN($CU$2:$CU$115)*CO58</f>
        <v>0.71896446118799995</v>
      </c>
      <c r="CX58" s="6">
        <f t="shared" si="8"/>
        <v>-3.3901551675681457E-2</v>
      </c>
      <c r="CY58" s="6">
        <f t="shared" si="19"/>
        <v>-0.22200000000000042</v>
      </c>
      <c r="CZ58" s="6">
        <f t="shared" si="10"/>
        <v>-3.3333333333333437</v>
      </c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6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6"/>
      <c r="EM58" s="8"/>
      <c r="EN58" s="8"/>
      <c r="EO58" s="8"/>
      <c r="EP58" s="8"/>
    </row>
    <row r="59" spans="1:146" ht="15.75" customHeight="1" x14ac:dyDescent="0.25">
      <c r="A59" s="11">
        <v>23</v>
      </c>
      <c r="B59" s="11" t="s">
        <v>325</v>
      </c>
      <c r="C59" s="11">
        <v>2017</v>
      </c>
      <c r="D59" s="11" t="s">
        <v>326</v>
      </c>
      <c r="E59" s="11" t="s">
        <v>327</v>
      </c>
      <c r="F59" s="11" t="s">
        <v>460</v>
      </c>
      <c r="G59" s="6" t="s">
        <v>146</v>
      </c>
      <c r="H59" s="6"/>
      <c r="I59" s="11" t="s">
        <v>328</v>
      </c>
      <c r="J59" s="11" t="s">
        <v>329</v>
      </c>
      <c r="K59" s="11">
        <v>154</v>
      </c>
      <c r="L59" s="11">
        <v>146</v>
      </c>
      <c r="M59" s="11">
        <v>590</v>
      </c>
      <c r="N59" s="11">
        <v>497</v>
      </c>
      <c r="O59" s="11"/>
      <c r="P59" s="11">
        <v>15.5</v>
      </c>
      <c r="Q59" s="11" t="s">
        <v>198</v>
      </c>
      <c r="R59" s="11">
        <v>0.35139999999999999</v>
      </c>
      <c r="S59" s="11" t="s">
        <v>161</v>
      </c>
      <c r="T59" s="11">
        <v>2.8732000000000002</v>
      </c>
      <c r="U59" s="11" t="s">
        <v>307</v>
      </c>
      <c r="V59" s="11" t="s">
        <v>253</v>
      </c>
      <c r="W59" s="11" t="s">
        <v>143</v>
      </c>
      <c r="X59" s="11">
        <v>2</v>
      </c>
      <c r="Y59" s="11" t="s">
        <v>144</v>
      </c>
      <c r="Z59" s="11" t="s">
        <v>145</v>
      </c>
      <c r="AA59" s="11"/>
      <c r="AB59" s="11" t="s">
        <v>146</v>
      </c>
      <c r="AC59" s="11" t="s">
        <v>143</v>
      </c>
      <c r="AD59" s="11" t="s">
        <v>143</v>
      </c>
      <c r="AE59" s="11"/>
      <c r="AF59" s="11" t="s">
        <v>146</v>
      </c>
      <c r="AG59" s="11" t="s">
        <v>146</v>
      </c>
      <c r="AH59" s="11">
        <v>0</v>
      </c>
      <c r="AI59" s="11">
        <v>1</v>
      </c>
      <c r="AJ59" s="11">
        <v>1</v>
      </c>
      <c r="AK59" s="11" t="s">
        <v>179</v>
      </c>
      <c r="AL59" s="11" t="s">
        <v>179</v>
      </c>
      <c r="AM59" s="11" t="s">
        <v>147</v>
      </c>
      <c r="AN59" s="11">
        <v>7.86</v>
      </c>
      <c r="AO59" s="11">
        <v>200.4</v>
      </c>
      <c r="AP59" s="11">
        <v>63.9</v>
      </c>
      <c r="AQ59" s="11"/>
      <c r="AR59" s="11">
        <v>8.6999999999999993</v>
      </c>
      <c r="AS59" s="11" t="s">
        <v>166</v>
      </c>
      <c r="AT59" s="11">
        <v>0</v>
      </c>
      <c r="AU59" s="11">
        <v>30</v>
      </c>
      <c r="AV59" s="11">
        <v>30</v>
      </c>
      <c r="AW59" s="11" t="s">
        <v>151</v>
      </c>
      <c r="AX59" s="6" t="str">
        <f t="shared" si="22"/>
        <v>10-20cm</v>
      </c>
      <c r="AY59" s="11">
        <v>1.4</v>
      </c>
      <c r="AZ59" s="11">
        <v>1.4</v>
      </c>
      <c r="BA59" s="11">
        <v>1.3849244249999999</v>
      </c>
      <c r="BB59" s="11">
        <v>1.3698246670000001</v>
      </c>
      <c r="BC59" s="29" t="s">
        <v>475</v>
      </c>
      <c r="BD59" s="11" t="s">
        <v>199</v>
      </c>
      <c r="BE59" s="11">
        <v>40.1</v>
      </c>
      <c r="BF59" s="11">
        <v>27.4</v>
      </c>
      <c r="BG59" s="11" t="s">
        <v>199</v>
      </c>
      <c r="BH59" s="11">
        <v>40.1</v>
      </c>
      <c r="BI59" s="11">
        <v>27.4</v>
      </c>
      <c r="BJ59" s="11">
        <v>7.9</v>
      </c>
      <c r="BK59" s="11">
        <v>7.9</v>
      </c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6"/>
      <c r="BY59" s="11">
        <v>3</v>
      </c>
      <c r="BZ59" s="11">
        <v>3</v>
      </c>
      <c r="CA59" s="11">
        <v>11.4</v>
      </c>
      <c r="CB59" s="6">
        <f t="shared" si="14"/>
        <v>11.399999999999999</v>
      </c>
      <c r="CC59" s="11">
        <v>10.8</v>
      </c>
      <c r="CD59" s="6">
        <f t="shared" si="15"/>
        <v>10.8</v>
      </c>
      <c r="CE59" s="6">
        <f t="shared" si="3"/>
        <v>-5.4067221270275703E-2</v>
      </c>
      <c r="CF59" s="6">
        <f t="shared" si="16"/>
        <v>-0.59999999999999964</v>
      </c>
      <c r="CG59" s="6">
        <f t="shared" si="5"/>
        <v>-5.2631578947368363</v>
      </c>
      <c r="CH59" s="11">
        <v>0.4</v>
      </c>
      <c r="CI59" s="11">
        <v>0.7</v>
      </c>
      <c r="CJ59" s="11">
        <v>3.5087719000000003E-2</v>
      </c>
      <c r="CK59" s="11">
        <v>6.4814814999999998E-2</v>
      </c>
      <c r="CL59" s="6">
        <f>MEDIAN($CJ$2:$CJ$115)*CA59</f>
        <v>1.0772316</v>
      </c>
      <c r="CM59" s="6">
        <f>MEDIAN($CK$2:$CK$115)*CC59</f>
        <v>0.91022344380000009</v>
      </c>
      <c r="CN59" s="12">
        <v>47.879999999999995</v>
      </c>
      <c r="CO59" s="12">
        <v>45.36</v>
      </c>
      <c r="CP59" s="6">
        <f t="shared" si="17"/>
        <v>47.879999999999995</v>
      </c>
      <c r="CQ59" s="6">
        <f t="shared" si="18"/>
        <v>45.36</v>
      </c>
      <c r="CR59" s="12">
        <v>4.5028745999999993</v>
      </c>
      <c r="CS59" s="12">
        <v>2.5327918576799999</v>
      </c>
      <c r="CT59" s="11"/>
      <c r="CU59" s="11"/>
      <c r="CV59" s="6">
        <f>MEDIAN($CT$2:$CT$115)*CN59</f>
        <v>4.5028745999999993</v>
      </c>
      <c r="CW59" s="6">
        <f>MEDIAN($CU$2:$CU$115)*CO59</f>
        <v>2.5327918576799999</v>
      </c>
      <c r="CX59" s="6">
        <f t="shared" si="8"/>
        <v>-5.4067221270275703E-2</v>
      </c>
      <c r="CY59" s="6">
        <f t="shared" si="19"/>
        <v>-2.519999999999996</v>
      </c>
      <c r="CZ59" s="6">
        <f t="shared" si="10"/>
        <v>-5.2631578947368363</v>
      </c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6"/>
      <c r="DV59" s="11">
        <v>3</v>
      </c>
      <c r="DW59" s="11">
        <v>3</v>
      </c>
      <c r="DX59" s="11">
        <v>1.7</v>
      </c>
      <c r="DY59" s="11">
        <v>1.6</v>
      </c>
      <c r="DZ59" s="11">
        <v>0.1</v>
      </c>
      <c r="EA59" s="11">
        <v>0.1</v>
      </c>
      <c r="EB59" s="11">
        <v>5.8823528999999999E-2</v>
      </c>
      <c r="EC59" s="11">
        <v>6.25E-2</v>
      </c>
      <c r="ED59" s="11">
        <v>0.27258261900000003</v>
      </c>
      <c r="EE59" s="11">
        <v>0.38290598300000001</v>
      </c>
      <c r="EF59" s="11"/>
      <c r="EG59" s="11"/>
      <c r="EH59" s="11"/>
      <c r="EI59" s="11"/>
      <c r="EJ59" s="11">
        <v>7.0631145679999996</v>
      </c>
      <c r="EK59" s="11">
        <v>6.5751584019999996</v>
      </c>
      <c r="EL59" s="6">
        <f t="shared" si="12"/>
        <v>-6.0624621816434736E-2</v>
      </c>
      <c r="EM59" s="11"/>
      <c r="EN59" s="11"/>
      <c r="EO59" s="11">
        <v>0.88288932099999995</v>
      </c>
      <c r="EP59" s="11">
        <v>0.93930834299999999</v>
      </c>
    </row>
    <row r="60" spans="1:146" ht="15.75" customHeight="1" x14ac:dyDescent="0.25">
      <c r="A60" s="6">
        <v>24</v>
      </c>
      <c r="B60" s="6" t="s">
        <v>330</v>
      </c>
      <c r="C60" s="6">
        <v>2005</v>
      </c>
      <c r="D60" s="6" t="s">
        <v>211</v>
      </c>
      <c r="E60" s="6" t="s">
        <v>331</v>
      </c>
      <c r="F60" s="6" t="s">
        <v>457</v>
      </c>
      <c r="G60" s="6" t="s">
        <v>146</v>
      </c>
      <c r="H60" s="6"/>
      <c r="I60" s="6" t="s">
        <v>332</v>
      </c>
      <c r="J60" s="6" t="s">
        <v>333</v>
      </c>
      <c r="K60" s="8"/>
      <c r="L60" s="6">
        <v>2013</v>
      </c>
      <c r="M60" s="6">
        <v>450</v>
      </c>
      <c r="N60" s="6">
        <v>4</v>
      </c>
      <c r="O60" s="6">
        <v>16.7</v>
      </c>
      <c r="P60" s="6">
        <v>16.600000000000001</v>
      </c>
      <c r="Q60" s="6" t="s">
        <v>334</v>
      </c>
      <c r="R60" s="6">
        <v>0.23019999999999999</v>
      </c>
      <c r="S60" s="6" t="s">
        <v>161</v>
      </c>
      <c r="T60" s="6">
        <v>4.1901999999999999</v>
      </c>
      <c r="U60" s="6" t="s">
        <v>141</v>
      </c>
      <c r="V60" s="6" t="s">
        <v>142</v>
      </c>
      <c r="W60" s="6" t="s">
        <v>143</v>
      </c>
      <c r="X60" s="8"/>
      <c r="Y60" s="8"/>
      <c r="Z60" s="8"/>
      <c r="AA60" s="8"/>
      <c r="AB60" s="8"/>
      <c r="AC60" s="8"/>
      <c r="AD60" s="8"/>
      <c r="AE60" s="8"/>
      <c r="AF60" s="6" t="s">
        <v>143</v>
      </c>
      <c r="AG60" s="6" t="s">
        <v>146</v>
      </c>
      <c r="AH60" s="6">
        <v>6</v>
      </c>
      <c r="AI60" s="6">
        <v>41</v>
      </c>
      <c r="AJ60" s="6">
        <v>35</v>
      </c>
      <c r="AK60" s="6" t="s">
        <v>215</v>
      </c>
      <c r="AL60" s="6" t="s">
        <v>216</v>
      </c>
      <c r="AM60" s="6" t="s">
        <v>192</v>
      </c>
      <c r="AN60" s="8"/>
      <c r="AO60" s="8"/>
      <c r="AP60" s="8"/>
      <c r="AQ60" s="8"/>
      <c r="AR60" s="8"/>
      <c r="AS60" s="6" t="s">
        <v>148</v>
      </c>
      <c r="AT60" s="6">
        <v>0</v>
      </c>
      <c r="AU60" s="6">
        <v>30</v>
      </c>
      <c r="AV60" s="6">
        <v>30</v>
      </c>
      <c r="AW60" s="6" t="s">
        <v>151</v>
      </c>
      <c r="AX60" s="6" t="str">
        <f t="shared" si="22"/>
        <v>10-20cm</v>
      </c>
      <c r="AY60" s="13">
        <v>1.315758333</v>
      </c>
      <c r="AZ60" s="13">
        <v>1.290006</v>
      </c>
      <c r="BA60" s="6">
        <v>1.315758333</v>
      </c>
      <c r="BB60" s="6">
        <v>1.290006</v>
      </c>
      <c r="BC60" s="28" t="s">
        <v>475</v>
      </c>
      <c r="BD60" s="6" t="s">
        <v>217</v>
      </c>
      <c r="BE60" s="8"/>
      <c r="BF60" s="8"/>
      <c r="BG60" s="6" t="s">
        <v>199</v>
      </c>
      <c r="BH60" s="8"/>
      <c r="BI60" s="8"/>
      <c r="BJ60" s="6">
        <v>9.09</v>
      </c>
      <c r="BK60" s="6">
        <v>8.5</v>
      </c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6"/>
      <c r="BY60" s="6">
        <v>3</v>
      </c>
      <c r="BZ60" s="6">
        <v>3</v>
      </c>
      <c r="CA60" s="6">
        <v>3.14</v>
      </c>
      <c r="CB60" s="6">
        <f t="shared" ref="CB60:CB91" si="23">(CN60*10)/(AY60*AV60)</f>
        <v>3.1400000000000006</v>
      </c>
      <c r="CC60" s="6">
        <v>14.91</v>
      </c>
      <c r="CD60" s="6">
        <f t="shared" ref="CD60:CD91" si="24">(CO60*10)/(AZ60*AV60)</f>
        <v>14.910000000000004</v>
      </c>
      <c r="CE60" s="6">
        <f t="shared" si="3"/>
        <v>1.5578093288564849</v>
      </c>
      <c r="CF60" s="6">
        <f t="shared" ref="CF60:CF91" si="25">(CC60-CA60)/AJ60</f>
        <v>0.3362857142857143</v>
      </c>
      <c r="CG60" s="6">
        <f t="shared" si="5"/>
        <v>374.84076433121015</v>
      </c>
      <c r="CH60" s="6">
        <v>0.2</v>
      </c>
      <c r="CI60" s="6">
        <v>1.1499999999999999</v>
      </c>
      <c r="CJ60" s="6">
        <v>6.3694267999999998E-2</v>
      </c>
      <c r="CK60" s="6">
        <v>7.7129443000000006E-2</v>
      </c>
      <c r="CL60" s="6">
        <f>MEDIAN($CJ$2:$CJ$115)*CA60</f>
        <v>0.29671115999999997</v>
      </c>
      <c r="CM60" s="6">
        <f>MEDIAN($CK$2:$CK$115)*CC60</f>
        <v>1.2566140321350001</v>
      </c>
      <c r="CN60" s="9">
        <v>12.394443496860001</v>
      </c>
      <c r="CO60" s="9">
        <v>57.701968380000011</v>
      </c>
      <c r="CP60" s="6">
        <f t="shared" ref="CP60:CP91" si="26">CA60*AY60*AV60*0.1</f>
        <v>12.394443496860001</v>
      </c>
      <c r="CQ60" s="6">
        <f t="shared" ref="CQ60:CQ91" si="27">CC60*AZ60*AV60*0.1</f>
        <v>57.701968380000011</v>
      </c>
      <c r="CR60" s="9">
        <v>1.1656354386621988</v>
      </c>
      <c r="CS60" s="9">
        <v>3.2219372946422586</v>
      </c>
      <c r="CT60" s="8"/>
      <c r="CU60" s="8"/>
      <c r="CV60" s="6">
        <f>MEDIAN($CT$2:$CT$115)*CN60</f>
        <v>1.1656354386621988</v>
      </c>
      <c r="CW60" s="6">
        <f>MEDIAN($CU$2:$CU$115)*CO60</f>
        <v>3.2219372946422586</v>
      </c>
      <c r="CX60" s="6">
        <f t="shared" si="8"/>
        <v>1.5380430198803456</v>
      </c>
      <c r="CY60" s="6">
        <f t="shared" ref="CY60:CY91" si="28">(CO60-CN60)/AJ60</f>
        <v>1.2945007109468574</v>
      </c>
      <c r="CZ60" s="6">
        <f t="shared" si="10"/>
        <v>365.54706868943481</v>
      </c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6"/>
      <c r="DV60" s="6">
        <v>3</v>
      </c>
      <c r="DW60" s="6">
        <v>3</v>
      </c>
      <c r="DX60" s="6">
        <v>1.44</v>
      </c>
      <c r="DY60" s="6">
        <v>1.62</v>
      </c>
      <c r="DZ60" s="6">
        <v>0.1</v>
      </c>
      <c r="EA60" s="6">
        <v>0.03</v>
      </c>
      <c r="EB60" s="6">
        <v>6.9444443999999994E-2</v>
      </c>
      <c r="EC60" s="6">
        <v>1.8518519000000001E-2</v>
      </c>
      <c r="ED60" s="6">
        <v>0.23089351299999999</v>
      </c>
      <c r="EE60" s="6">
        <v>0.38769230799999999</v>
      </c>
      <c r="EF60" s="8"/>
      <c r="EG60" s="8"/>
      <c r="EH60" s="8"/>
      <c r="EI60" s="8"/>
      <c r="EJ60" s="6">
        <v>5.684075999</v>
      </c>
      <c r="EK60" s="6">
        <v>6.2694291599999996</v>
      </c>
      <c r="EL60" s="6">
        <f t="shared" si="12"/>
        <v>0.11778303565638365</v>
      </c>
      <c r="EM60" s="8"/>
      <c r="EN60" s="8"/>
      <c r="EO60" s="6">
        <v>0.71050950000000002</v>
      </c>
      <c r="EP60" s="6">
        <v>0.89563273700000001</v>
      </c>
    </row>
    <row r="61" spans="1:146" ht="15.75" customHeight="1" x14ac:dyDescent="0.25">
      <c r="A61" s="11" t="s">
        <v>335</v>
      </c>
      <c r="B61" s="11" t="s">
        <v>336</v>
      </c>
      <c r="C61" s="11">
        <v>2010</v>
      </c>
      <c r="D61" s="11" t="s">
        <v>326</v>
      </c>
      <c r="E61" s="11" t="s">
        <v>337</v>
      </c>
      <c r="F61" s="11" t="s">
        <v>460</v>
      </c>
      <c r="G61" s="6" t="s">
        <v>146</v>
      </c>
      <c r="H61" s="6"/>
      <c r="I61" s="11" t="s">
        <v>338</v>
      </c>
      <c r="J61" s="11" t="s">
        <v>339</v>
      </c>
      <c r="K61" s="11">
        <v>25</v>
      </c>
      <c r="L61" s="11">
        <v>14</v>
      </c>
      <c r="M61" s="11">
        <v>550</v>
      </c>
      <c r="N61" s="11">
        <v>620</v>
      </c>
      <c r="O61" s="11"/>
      <c r="P61" s="11">
        <v>16.2</v>
      </c>
      <c r="Q61" s="11" t="s">
        <v>198</v>
      </c>
      <c r="R61" s="11">
        <v>0.44890000000000002</v>
      </c>
      <c r="S61" s="11" t="s">
        <v>161</v>
      </c>
      <c r="T61" s="11">
        <v>2.2418999999999998</v>
      </c>
      <c r="U61" s="11" t="s">
        <v>176</v>
      </c>
      <c r="V61" s="11" t="s">
        <v>177</v>
      </c>
      <c r="W61" s="11" t="s">
        <v>146</v>
      </c>
      <c r="X61" s="11">
        <v>4</v>
      </c>
      <c r="Y61" s="11" t="s">
        <v>144</v>
      </c>
      <c r="Z61" s="11" t="s">
        <v>145</v>
      </c>
      <c r="AA61" s="11" t="s">
        <v>143</v>
      </c>
      <c r="AB61" s="11" t="s">
        <v>146</v>
      </c>
      <c r="AC61" s="11" t="s">
        <v>146</v>
      </c>
      <c r="AD61" s="11" t="s">
        <v>143</v>
      </c>
      <c r="AE61" s="11" t="s">
        <v>146</v>
      </c>
      <c r="AF61" s="11" t="s">
        <v>146</v>
      </c>
      <c r="AG61" s="11" t="s">
        <v>146</v>
      </c>
      <c r="AH61" s="11">
        <v>19</v>
      </c>
      <c r="AI61" s="11">
        <v>23</v>
      </c>
      <c r="AJ61" s="11">
        <v>4</v>
      </c>
      <c r="AK61" s="11" t="s">
        <v>340</v>
      </c>
      <c r="AL61" s="11" t="s">
        <v>165</v>
      </c>
      <c r="AM61" s="11" t="s">
        <v>147</v>
      </c>
      <c r="AN61" s="11"/>
      <c r="AO61" s="11"/>
      <c r="AP61" s="11"/>
      <c r="AQ61" s="11"/>
      <c r="AR61" s="11"/>
      <c r="AS61" s="11" t="s">
        <v>166</v>
      </c>
      <c r="AT61" s="11">
        <v>0</v>
      </c>
      <c r="AU61" s="11">
        <v>15</v>
      </c>
      <c r="AV61" s="11">
        <v>15</v>
      </c>
      <c r="AW61" s="11" t="s">
        <v>149</v>
      </c>
      <c r="AX61" s="6" t="str">
        <f t="shared" si="22"/>
        <v>0-10cm</v>
      </c>
      <c r="AY61" s="12">
        <v>1.404825862</v>
      </c>
      <c r="AZ61" s="12">
        <v>1.3365431670000001</v>
      </c>
      <c r="BA61" s="11">
        <v>1.404825862</v>
      </c>
      <c r="BB61" s="11">
        <v>1.3365431670000001</v>
      </c>
      <c r="BC61" s="29" t="s">
        <v>476</v>
      </c>
      <c r="BD61" s="11" t="s">
        <v>167</v>
      </c>
      <c r="BE61" s="11">
        <v>62.2</v>
      </c>
      <c r="BF61" s="11">
        <v>19.5</v>
      </c>
      <c r="BG61" s="11" t="s">
        <v>167</v>
      </c>
      <c r="BH61" s="11">
        <v>62.2</v>
      </c>
      <c r="BI61" s="11">
        <v>19.5</v>
      </c>
      <c r="BJ61" s="11">
        <v>7.64</v>
      </c>
      <c r="BK61" s="11">
        <v>7.64</v>
      </c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6"/>
      <c r="BY61" s="11">
        <v>3</v>
      </c>
      <c r="BZ61" s="11">
        <v>3</v>
      </c>
      <c r="CA61" s="11">
        <v>12.4</v>
      </c>
      <c r="CB61" s="6">
        <f t="shared" si="23"/>
        <v>12.4</v>
      </c>
      <c r="CC61" s="11">
        <v>12.8</v>
      </c>
      <c r="CD61" s="6">
        <f t="shared" si="24"/>
        <v>12.8</v>
      </c>
      <c r="CE61" s="6">
        <f t="shared" ref="CE61:CE115" si="29">LN(CC61/CA61)</f>
        <v>3.174869831458027E-2</v>
      </c>
      <c r="CF61" s="6">
        <f t="shared" si="25"/>
        <v>0.10000000000000009</v>
      </c>
      <c r="CG61" s="6">
        <f t="shared" ref="CG61:CG115" si="30">100*(EXP(CE61)-1)</f>
        <v>3.2258064516129004</v>
      </c>
      <c r="CH61" s="12">
        <v>1.1625000000000001</v>
      </c>
      <c r="CI61" s="12">
        <v>1.0541183999999999</v>
      </c>
      <c r="CJ61" s="11"/>
      <c r="CK61" s="11"/>
      <c r="CL61" s="6">
        <f>MEDIAN($CJ$2:$CJ$115)*CA61</f>
        <v>1.1717256</v>
      </c>
      <c r="CM61" s="6">
        <f>MEDIAN($CK$2:$CK$115)*CC61</f>
        <v>1.0787833408</v>
      </c>
      <c r="CN61" s="12">
        <v>26.129761033200005</v>
      </c>
      <c r="CO61" s="12">
        <v>25.661628806400007</v>
      </c>
      <c r="CP61" s="6">
        <f t="shared" si="26"/>
        <v>26.129761033200005</v>
      </c>
      <c r="CQ61" s="6">
        <f t="shared" si="27"/>
        <v>25.661628806400007</v>
      </c>
      <c r="CR61" s="12">
        <v>2.4573733763672942</v>
      </c>
      <c r="CS61" s="12">
        <v>1.4328828151599751</v>
      </c>
      <c r="CT61" s="11"/>
      <c r="CU61" s="11"/>
      <c r="CV61" s="6">
        <f>MEDIAN($CT$2:$CT$115)*CN61</f>
        <v>2.4573733763672942</v>
      </c>
      <c r="CW61" s="6">
        <f>MEDIAN($CU$2:$CU$115)*CO61</f>
        <v>1.4328828151599751</v>
      </c>
      <c r="CX61" s="6">
        <f t="shared" ref="CX61:CX115" si="31">LN(CO61/CN61)</f>
        <v>-1.8078100536503407E-2</v>
      </c>
      <c r="CY61" s="6">
        <f t="shared" si="28"/>
        <v>-0.11703305669999953</v>
      </c>
      <c r="CZ61" s="6">
        <f t="shared" si="10"/>
        <v>-1.7915671949896406</v>
      </c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6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6"/>
      <c r="EM61" s="11"/>
      <c r="EN61" s="11"/>
      <c r="EO61" s="11"/>
      <c r="EP61" s="11"/>
    </row>
    <row r="62" spans="1:146" ht="15.75" customHeight="1" x14ac:dyDescent="0.25">
      <c r="A62" s="11" t="s">
        <v>335</v>
      </c>
      <c r="B62" s="11" t="s">
        <v>336</v>
      </c>
      <c r="C62" s="11">
        <v>2010</v>
      </c>
      <c r="D62" s="11" t="s">
        <v>326</v>
      </c>
      <c r="E62" s="11" t="s">
        <v>337</v>
      </c>
      <c r="F62" s="11" t="s">
        <v>460</v>
      </c>
      <c r="G62" s="6" t="s">
        <v>146</v>
      </c>
      <c r="H62" s="6"/>
      <c r="I62" s="11" t="s">
        <v>338</v>
      </c>
      <c r="J62" s="11" t="s">
        <v>339</v>
      </c>
      <c r="K62" s="11">
        <v>25</v>
      </c>
      <c r="L62" s="11">
        <v>14</v>
      </c>
      <c r="M62" s="11">
        <v>550</v>
      </c>
      <c r="N62" s="11">
        <v>620</v>
      </c>
      <c r="O62" s="11"/>
      <c r="P62" s="11">
        <v>16.2</v>
      </c>
      <c r="Q62" s="11" t="s">
        <v>198</v>
      </c>
      <c r="R62" s="11">
        <v>0.44890000000000002</v>
      </c>
      <c r="S62" s="11" t="s">
        <v>161</v>
      </c>
      <c r="T62" s="11">
        <v>2.2418999999999998</v>
      </c>
      <c r="U62" s="11" t="s">
        <v>176</v>
      </c>
      <c r="V62" s="11" t="s">
        <v>177</v>
      </c>
      <c r="W62" s="11" t="s">
        <v>146</v>
      </c>
      <c r="X62" s="11">
        <v>4</v>
      </c>
      <c r="Y62" s="11" t="s">
        <v>144</v>
      </c>
      <c r="Z62" s="11" t="s">
        <v>145</v>
      </c>
      <c r="AA62" s="11" t="s">
        <v>143</v>
      </c>
      <c r="AB62" s="11" t="s">
        <v>146</v>
      </c>
      <c r="AC62" s="11" t="s">
        <v>146</v>
      </c>
      <c r="AD62" s="11" t="s">
        <v>143</v>
      </c>
      <c r="AE62" s="11" t="s">
        <v>146</v>
      </c>
      <c r="AF62" s="11" t="s">
        <v>146</v>
      </c>
      <c r="AG62" s="11" t="s">
        <v>146</v>
      </c>
      <c r="AH62" s="11">
        <v>19</v>
      </c>
      <c r="AI62" s="11">
        <v>23</v>
      </c>
      <c r="AJ62" s="11">
        <v>4</v>
      </c>
      <c r="AK62" s="11" t="s">
        <v>340</v>
      </c>
      <c r="AL62" s="11" t="s">
        <v>165</v>
      </c>
      <c r="AM62" s="11" t="s">
        <v>147</v>
      </c>
      <c r="AN62" s="11"/>
      <c r="AO62" s="11"/>
      <c r="AP62" s="11"/>
      <c r="AQ62" s="11"/>
      <c r="AR62" s="11"/>
      <c r="AS62" s="11" t="s">
        <v>166</v>
      </c>
      <c r="AT62" s="11">
        <v>15</v>
      </c>
      <c r="AU62" s="11">
        <v>30</v>
      </c>
      <c r="AV62" s="11">
        <v>15</v>
      </c>
      <c r="AW62" s="11" t="s">
        <v>185</v>
      </c>
      <c r="AX62" s="6" t="str">
        <f t="shared" si="22"/>
        <v>20-30cm</v>
      </c>
      <c r="AY62" s="12">
        <v>1.408850575</v>
      </c>
      <c r="AZ62" s="12">
        <v>1.3459476669999999</v>
      </c>
      <c r="BA62" s="11">
        <v>1.408850575</v>
      </c>
      <c r="BB62" s="11">
        <v>1.3459476669999999</v>
      </c>
      <c r="BC62" s="29" t="s">
        <v>476</v>
      </c>
      <c r="BD62" s="11" t="s">
        <v>167</v>
      </c>
      <c r="BE62" s="11">
        <v>60</v>
      </c>
      <c r="BF62" s="11">
        <v>19.399999999999999</v>
      </c>
      <c r="BG62" s="11" t="s">
        <v>167</v>
      </c>
      <c r="BH62" s="11">
        <v>60</v>
      </c>
      <c r="BI62" s="11">
        <v>19.399999999999999</v>
      </c>
      <c r="BJ62" s="11">
        <v>7.79</v>
      </c>
      <c r="BK62" s="11">
        <v>7.79</v>
      </c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6"/>
      <c r="BY62" s="11">
        <v>3</v>
      </c>
      <c r="BZ62" s="11">
        <v>3</v>
      </c>
      <c r="CA62" s="11">
        <v>11.5</v>
      </c>
      <c r="CB62" s="6">
        <f t="shared" si="23"/>
        <v>11.500000000000002</v>
      </c>
      <c r="CC62" s="11">
        <v>12.6</v>
      </c>
      <c r="CD62" s="6">
        <f t="shared" si="24"/>
        <v>12.600000000000001</v>
      </c>
      <c r="CE62" s="6">
        <f t="shared" si="29"/>
        <v>9.1349778588227834E-2</v>
      </c>
      <c r="CF62" s="6">
        <f t="shared" si="25"/>
        <v>0.27499999999999991</v>
      </c>
      <c r="CG62" s="6">
        <f t="shared" si="30"/>
        <v>9.565217391304337</v>
      </c>
      <c r="CH62" s="12">
        <v>1.078125</v>
      </c>
      <c r="CI62" s="12">
        <v>1.0376478</v>
      </c>
      <c r="CJ62" s="11"/>
      <c r="CK62" s="11"/>
      <c r="CL62" s="6">
        <f>MEDIAN($CJ$2:$CJ$115)*CA62</f>
        <v>1.086681</v>
      </c>
      <c r="CM62" s="6">
        <f>MEDIAN($CK$2:$CK$115)*CC62</f>
        <v>1.0619273511</v>
      </c>
      <c r="CN62" s="12">
        <v>24.302672418750003</v>
      </c>
      <c r="CO62" s="12">
        <v>25.4384109063</v>
      </c>
      <c r="CP62" s="6">
        <f t="shared" si="26"/>
        <v>24.302672418750003</v>
      </c>
      <c r="CQ62" s="6">
        <f t="shared" si="27"/>
        <v>25.4384109063</v>
      </c>
      <c r="CR62" s="12">
        <v>2.2855448276213437</v>
      </c>
      <c r="CS62" s="12">
        <v>1.4204188716004134</v>
      </c>
      <c r="CT62" s="11"/>
      <c r="CU62" s="11"/>
      <c r="CV62" s="6">
        <f>MEDIAN($CT$2:$CT$115)*CN62</f>
        <v>2.2855448276213437</v>
      </c>
      <c r="CW62" s="6">
        <f>MEDIAN($CU$2:$CU$115)*CO62</f>
        <v>1.4204188716004134</v>
      </c>
      <c r="CX62" s="6">
        <f t="shared" si="31"/>
        <v>4.5673951766117014E-2</v>
      </c>
      <c r="CY62" s="6">
        <f t="shared" si="28"/>
        <v>0.28393462188749918</v>
      </c>
      <c r="CZ62" s="6">
        <f t="shared" ref="CZ62:CZ115" si="32">100*(EXP(CX62)-1)</f>
        <v>4.6733069844357988</v>
      </c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6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6"/>
      <c r="EM62" s="11"/>
      <c r="EN62" s="11"/>
      <c r="EO62" s="11"/>
      <c r="EP62" s="11"/>
    </row>
    <row r="63" spans="1:146" ht="15.75" customHeight="1" x14ac:dyDescent="0.25">
      <c r="A63" s="11" t="s">
        <v>335</v>
      </c>
      <c r="B63" s="11" t="s">
        <v>336</v>
      </c>
      <c r="C63" s="11">
        <v>2010</v>
      </c>
      <c r="D63" s="11" t="s">
        <v>326</v>
      </c>
      <c r="E63" s="11" t="s">
        <v>337</v>
      </c>
      <c r="F63" s="11" t="s">
        <v>460</v>
      </c>
      <c r="G63" s="6" t="s">
        <v>146</v>
      </c>
      <c r="H63" s="6"/>
      <c r="I63" s="11" t="s">
        <v>338</v>
      </c>
      <c r="J63" s="11" t="s">
        <v>339</v>
      </c>
      <c r="K63" s="11">
        <v>25</v>
      </c>
      <c r="L63" s="11">
        <v>14</v>
      </c>
      <c r="M63" s="11">
        <v>550</v>
      </c>
      <c r="N63" s="11">
        <v>620</v>
      </c>
      <c r="O63" s="11"/>
      <c r="P63" s="11">
        <v>16.2</v>
      </c>
      <c r="Q63" s="11" t="s">
        <v>198</v>
      </c>
      <c r="R63" s="11">
        <v>0.44890000000000002</v>
      </c>
      <c r="S63" s="11" t="s">
        <v>161</v>
      </c>
      <c r="T63" s="11">
        <v>2.2418999999999998</v>
      </c>
      <c r="U63" s="11" t="s">
        <v>176</v>
      </c>
      <c r="V63" s="11" t="s">
        <v>177</v>
      </c>
      <c r="W63" s="11" t="s">
        <v>146</v>
      </c>
      <c r="X63" s="11">
        <v>4</v>
      </c>
      <c r="Y63" s="11" t="s">
        <v>144</v>
      </c>
      <c r="Z63" s="11" t="s">
        <v>145</v>
      </c>
      <c r="AA63" s="11" t="s">
        <v>143</v>
      </c>
      <c r="AB63" s="11" t="s">
        <v>146</v>
      </c>
      <c r="AC63" s="11" t="s">
        <v>146</v>
      </c>
      <c r="AD63" s="11" t="s">
        <v>143</v>
      </c>
      <c r="AE63" s="11" t="s">
        <v>146</v>
      </c>
      <c r="AF63" s="11" t="s">
        <v>146</v>
      </c>
      <c r="AG63" s="11" t="s">
        <v>146</v>
      </c>
      <c r="AH63" s="11">
        <v>19</v>
      </c>
      <c r="AI63" s="11">
        <v>23</v>
      </c>
      <c r="AJ63" s="11">
        <v>4</v>
      </c>
      <c r="AK63" s="11" t="s">
        <v>340</v>
      </c>
      <c r="AL63" s="11" t="s">
        <v>165</v>
      </c>
      <c r="AM63" s="11" t="s">
        <v>147</v>
      </c>
      <c r="AN63" s="11"/>
      <c r="AO63" s="11"/>
      <c r="AP63" s="11"/>
      <c r="AQ63" s="11"/>
      <c r="AR63" s="11"/>
      <c r="AS63" s="11" t="s">
        <v>166</v>
      </c>
      <c r="AT63" s="11">
        <v>30</v>
      </c>
      <c r="AU63" s="11">
        <v>60</v>
      </c>
      <c r="AV63" s="11">
        <v>30</v>
      </c>
      <c r="AW63" s="11" t="s">
        <v>152</v>
      </c>
      <c r="AX63" s="6" t="str">
        <f t="shared" si="22"/>
        <v>30+cm</v>
      </c>
      <c r="AY63" s="15">
        <v>1.4055107759999999</v>
      </c>
      <c r="AZ63" s="15">
        <v>1.3677505000000001</v>
      </c>
      <c r="BA63" s="10">
        <v>1.4055107759999999</v>
      </c>
      <c r="BB63" s="10">
        <v>1.3677505000000001</v>
      </c>
      <c r="BC63" s="33" t="s">
        <v>476</v>
      </c>
      <c r="BD63" s="11" t="s">
        <v>167</v>
      </c>
      <c r="BE63" s="10">
        <v>53</v>
      </c>
      <c r="BF63" s="10">
        <v>17.600000000000001</v>
      </c>
      <c r="BG63" s="11" t="s">
        <v>167</v>
      </c>
      <c r="BH63" s="10">
        <v>53</v>
      </c>
      <c r="BI63" s="10">
        <v>17.600000000000001</v>
      </c>
      <c r="BJ63" s="10">
        <v>7.71</v>
      </c>
      <c r="BK63" s="10">
        <v>7.71</v>
      </c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6"/>
      <c r="BY63" s="11">
        <v>3</v>
      </c>
      <c r="BZ63" s="11">
        <v>3</v>
      </c>
      <c r="CA63" s="10">
        <v>6.05</v>
      </c>
      <c r="CB63" s="6">
        <f t="shared" si="23"/>
        <v>6.05</v>
      </c>
      <c r="CC63" s="10">
        <v>6.7</v>
      </c>
      <c r="CD63" s="6">
        <f t="shared" si="24"/>
        <v>6.7</v>
      </c>
      <c r="CE63" s="6">
        <f t="shared" si="29"/>
        <v>0.10204925435417037</v>
      </c>
      <c r="CF63" s="6">
        <f t="shared" si="25"/>
        <v>0.16250000000000009</v>
      </c>
      <c r="CG63" s="6">
        <f t="shared" si="30"/>
        <v>10.743801652892571</v>
      </c>
      <c r="CH63" s="12">
        <v>0.56718749999999996</v>
      </c>
      <c r="CI63" s="12">
        <v>0.55176510000000001</v>
      </c>
      <c r="CJ63" s="11"/>
      <c r="CK63" s="11"/>
      <c r="CL63" s="6">
        <f>MEDIAN($CJ$2:$CJ$115)*CA63</f>
        <v>0.57168869999999994</v>
      </c>
      <c r="CM63" s="6">
        <f>MEDIAN($CK$2:$CK$115)*CC63</f>
        <v>0.56467565495000005</v>
      </c>
      <c r="CN63" s="12">
        <v>25.510020584399996</v>
      </c>
      <c r="CO63" s="12">
        <v>27.491785050000004</v>
      </c>
      <c r="CP63" s="6">
        <f t="shared" si="26"/>
        <v>25.510020584399996</v>
      </c>
      <c r="CQ63" s="6">
        <f t="shared" si="27"/>
        <v>27.491785050000004</v>
      </c>
      <c r="CR63" s="12">
        <v>2.3990898858598975</v>
      </c>
      <c r="CS63" s="12">
        <v>1.5350742797118333</v>
      </c>
      <c r="CT63" s="11"/>
      <c r="CU63" s="11"/>
      <c r="CV63" s="6">
        <f>MEDIAN($CT$2:$CT$115)*CN63</f>
        <v>2.3990898858598975</v>
      </c>
      <c r="CW63" s="6">
        <f>MEDIAN($CU$2:$CU$115)*CO63</f>
        <v>1.5350742797118333</v>
      </c>
      <c r="CX63" s="6">
        <f t="shared" si="31"/>
        <v>7.4815895522314366E-2</v>
      </c>
      <c r="CY63" s="6">
        <f t="shared" si="28"/>
        <v>0.4954411164000021</v>
      </c>
      <c r="CZ63" s="6">
        <f t="shared" si="32"/>
        <v>7.7685725852056242</v>
      </c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6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6"/>
      <c r="EM63" s="11"/>
      <c r="EN63" s="11"/>
      <c r="EO63" s="11"/>
      <c r="EP63" s="11"/>
    </row>
    <row r="64" spans="1:146" ht="15.75" customHeight="1" x14ac:dyDescent="0.25">
      <c r="A64" s="6" t="s">
        <v>341</v>
      </c>
      <c r="B64" s="6" t="s">
        <v>336</v>
      </c>
      <c r="C64" s="6">
        <v>2010</v>
      </c>
      <c r="D64" s="6" t="s">
        <v>326</v>
      </c>
      <c r="E64" s="6" t="s">
        <v>342</v>
      </c>
      <c r="F64" s="11" t="s">
        <v>460</v>
      </c>
      <c r="G64" s="6" t="s">
        <v>146</v>
      </c>
      <c r="H64" s="6"/>
      <c r="I64" s="6" t="s">
        <v>343</v>
      </c>
      <c r="J64" s="6" t="s">
        <v>344</v>
      </c>
      <c r="K64" s="6">
        <v>7</v>
      </c>
      <c r="L64" s="6">
        <v>115</v>
      </c>
      <c r="M64" s="6">
        <v>550</v>
      </c>
      <c r="N64" s="6">
        <v>505</v>
      </c>
      <c r="O64" s="8"/>
      <c r="P64" s="6">
        <v>16</v>
      </c>
      <c r="Q64" s="6" t="s">
        <v>198</v>
      </c>
      <c r="R64" s="6">
        <v>0.44890000000000002</v>
      </c>
      <c r="S64" s="6" t="s">
        <v>161</v>
      </c>
      <c r="T64" s="6">
        <v>2.8039999999999998</v>
      </c>
      <c r="U64" s="6" t="s">
        <v>176</v>
      </c>
      <c r="V64" s="6" t="s">
        <v>177</v>
      </c>
      <c r="W64" s="6" t="s">
        <v>146</v>
      </c>
      <c r="X64" s="6">
        <v>4</v>
      </c>
      <c r="Y64" s="6" t="s">
        <v>144</v>
      </c>
      <c r="Z64" s="6" t="s">
        <v>145</v>
      </c>
      <c r="AA64" s="6" t="s">
        <v>143</v>
      </c>
      <c r="AB64" s="6" t="s">
        <v>146</v>
      </c>
      <c r="AC64" s="6" t="s">
        <v>146</v>
      </c>
      <c r="AD64" s="6" t="s">
        <v>143</v>
      </c>
      <c r="AE64" s="6" t="s">
        <v>146</v>
      </c>
      <c r="AF64" s="6" t="s">
        <v>146</v>
      </c>
      <c r="AG64" s="6" t="s">
        <v>146</v>
      </c>
      <c r="AH64" s="6">
        <v>19</v>
      </c>
      <c r="AI64" s="6">
        <v>23</v>
      </c>
      <c r="AJ64" s="6">
        <v>4</v>
      </c>
      <c r="AK64" s="6" t="s">
        <v>179</v>
      </c>
      <c r="AL64" s="6" t="s">
        <v>179</v>
      </c>
      <c r="AM64" s="6" t="s">
        <v>147</v>
      </c>
      <c r="AN64" s="8"/>
      <c r="AO64" s="8"/>
      <c r="AP64" s="8"/>
      <c r="AQ64" s="8"/>
      <c r="AR64" s="8"/>
      <c r="AS64" s="6" t="s">
        <v>166</v>
      </c>
      <c r="AT64" s="6">
        <v>0</v>
      </c>
      <c r="AU64" s="6">
        <v>15</v>
      </c>
      <c r="AV64" s="6">
        <v>15</v>
      </c>
      <c r="AW64" s="6" t="s">
        <v>149</v>
      </c>
      <c r="AX64" s="6" t="str">
        <f t="shared" si="22"/>
        <v>0-10cm</v>
      </c>
      <c r="AY64" s="13">
        <v>1.315998276</v>
      </c>
      <c r="AZ64" s="13">
        <v>1.3518026670000001</v>
      </c>
      <c r="BA64" s="6">
        <v>1.315998276</v>
      </c>
      <c r="BB64" s="6">
        <v>1.3518026670000001</v>
      </c>
      <c r="BC64" s="28" t="s">
        <v>474</v>
      </c>
      <c r="BD64" s="6" t="s">
        <v>284</v>
      </c>
      <c r="BE64" s="6">
        <v>25.4</v>
      </c>
      <c r="BF64" s="6">
        <v>25.5</v>
      </c>
      <c r="BG64" s="6" t="s">
        <v>284</v>
      </c>
      <c r="BH64" s="6">
        <v>25.4</v>
      </c>
      <c r="BI64" s="6">
        <v>25.5</v>
      </c>
      <c r="BJ64" s="6">
        <v>8.15</v>
      </c>
      <c r="BK64" s="6">
        <v>8.15</v>
      </c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6"/>
      <c r="BY64" s="6">
        <v>3</v>
      </c>
      <c r="BZ64" s="6">
        <v>3</v>
      </c>
      <c r="CA64" s="6">
        <v>11.1</v>
      </c>
      <c r="CB64" s="6">
        <f t="shared" si="23"/>
        <v>11.1</v>
      </c>
      <c r="CC64" s="6">
        <v>11.9</v>
      </c>
      <c r="CD64" s="6">
        <f t="shared" si="24"/>
        <v>11.900000000000004</v>
      </c>
      <c r="CE64" s="6">
        <f t="shared" si="29"/>
        <v>6.9593291799195392E-2</v>
      </c>
      <c r="CF64" s="6">
        <f t="shared" si="25"/>
        <v>0.20000000000000018</v>
      </c>
      <c r="CG64" s="6">
        <f t="shared" si="30"/>
        <v>7.2072072072072224</v>
      </c>
      <c r="CH64" s="9">
        <v>1.0406249999999999</v>
      </c>
      <c r="CI64" s="9">
        <v>0.98000069999999995</v>
      </c>
      <c r="CJ64" s="8"/>
      <c r="CK64" s="8"/>
      <c r="CL64" s="6">
        <f>MEDIAN($CJ$2:$CJ$115)*CA64</f>
        <v>1.0488833999999998</v>
      </c>
      <c r="CM64" s="6">
        <f>MEDIAN($CK$2:$CK$115)*CC64</f>
        <v>1.0029313871500001</v>
      </c>
      <c r="CN64" s="9">
        <v>21.911371295400002</v>
      </c>
      <c r="CO64" s="9">
        <v>24.129677605950008</v>
      </c>
      <c r="CP64" s="6">
        <f t="shared" si="26"/>
        <v>21.911371295400002</v>
      </c>
      <c r="CQ64" s="6">
        <f t="shared" si="27"/>
        <v>24.129677605950008</v>
      </c>
      <c r="CR64" s="9">
        <v>2.0606549134758931</v>
      </c>
      <c r="CS64" s="9">
        <v>1.3473423934919226</v>
      </c>
      <c r="CT64" s="8"/>
      <c r="CU64" s="8"/>
      <c r="CV64" s="6">
        <f>MEDIAN($CT$2:$CT$115)*CN64</f>
        <v>2.0606549134758931</v>
      </c>
      <c r="CW64" s="6">
        <f>MEDIAN($CU$2:$CU$115)*CO64</f>
        <v>1.3473423934919226</v>
      </c>
      <c r="CX64" s="6">
        <f t="shared" si="31"/>
        <v>9.643677953448257E-2</v>
      </c>
      <c r="CY64" s="6">
        <f t="shared" si="28"/>
        <v>0.55457657763750134</v>
      </c>
      <c r="CZ64" s="6">
        <f t="shared" si="32"/>
        <v>10.123995804022123</v>
      </c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6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6"/>
      <c r="EM64" s="8"/>
      <c r="EN64" s="8"/>
      <c r="EO64" s="8"/>
      <c r="EP64" s="8"/>
    </row>
    <row r="65" spans="1:146" ht="15.75" customHeight="1" x14ac:dyDescent="0.25">
      <c r="A65" s="6" t="s">
        <v>341</v>
      </c>
      <c r="B65" s="6" t="s">
        <v>336</v>
      </c>
      <c r="C65" s="6">
        <v>2010</v>
      </c>
      <c r="D65" s="6" t="s">
        <v>326</v>
      </c>
      <c r="E65" s="6" t="s">
        <v>342</v>
      </c>
      <c r="F65" s="11" t="s">
        <v>460</v>
      </c>
      <c r="G65" s="6" t="s">
        <v>146</v>
      </c>
      <c r="H65" s="6"/>
      <c r="I65" s="6" t="s">
        <v>343</v>
      </c>
      <c r="J65" s="6" t="s">
        <v>344</v>
      </c>
      <c r="K65" s="6">
        <v>7</v>
      </c>
      <c r="L65" s="6">
        <v>115</v>
      </c>
      <c r="M65" s="6">
        <v>550</v>
      </c>
      <c r="N65" s="6">
        <v>505</v>
      </c>
      <c r="O65" s="8"/>
      <c r="P65" s="6">
        <v>16</v>
      </c>
      <c r="Q65" s="6" t="s">
        <v>198</v>
      </c>
      <c r="R65" s="6">
        <v>0.44890000000000002</v>
      </c>
      <c r="S65" s="6" t="s">
        <v>161</v>
      </c>
      <c r="T65" s="6">
        <v>2.8039999999999998</v>
      </c>
      <c r="U65" s="6" t="s">
        <v>176</v>
      </c>
      <c r="V65" s="6" t="s">
        <v>177</v>
      </c>
      <c r="W65" s="6" t="s">
        <v>146</v>
      </c>
      <c r="X65" s="6">
        <v>4</v>
      </c>
      <c r="Y65" s="6" t="s">
        <v>144</v>
      </c>
      <c r="Z65" s="6" t="s">
        <v>145</v>
      </c>
      <c r="AA65" s="6" t="s">
        <v>143</v>
      </c>
      <c r="AB65" s="6" t="s">
        <v>146</v>
      </c>
      <c r="AC65" s="6" t="s">
        <v>146</v>
      </c>
      <c r="AD65" s="6" t="s">
        <v>143</v>
      </c>
      <c r="AE65" s="6" t="s">
        <v>146</v>
      </c>
      <c r="AF65" s="6" t="s">
        <v>146</v>
      </c>
      <c r="AG65" s="6" t="s">
        <v>146</v>
      </c>
      <c r="AH65" s="6">
        <v>19</v>
      </c>
      <c r="AI65" s="6">
        <v>23</v>
      </c>
      <c r="AJ65" s="6">
        <v>4</v>
      </c>
      <c r="AK65" s="6" t="s">
        <v>179</v>
      </c>
      <c r="AL65" s="6" t="s">
        <v>179</v>
      </c>
      <c r="AM65" s="6" t="s">
        <v>147</v>
      </c>
      <c r="AN65" s="8"/>
      <c r="AO65" s="8"/>
      <c r="AP65" s="8"/>
      <c r="AQ65" s="8"/>
      <c r="AR65" s="8"/>
      <c r="AS65" s="6" t="s">
        <v>166</v>
      </c>
      <c r="AT65" s="6">
        <v>15</v>
      </c>
      <c r="AU65" s="6">
        <v>30</v>
      </c>
      <c r="AV65" s="6">
        <v>15</v>
      </c>
      <c r="AW65" s="6" t="s">
        <v>185</v>
      </c>
      <c r="AX65" s="6" t="str">
        <f t="shared" si="22"/>
        <v>20-30cm</v>
      </c>
      <c r="AY65" s="13">
        <v>1.335107759</v>
      </c>
      <c r="AZ65" s="13">
        <v>1.3708416670000001</v>
      </c>
      <c r="BA65" s="6">
        <v>1.335107759</v>
      </c>
      <c r="BB65" s="6">
        <v>1.3708416670000001</v>
      </c>
      <c r="BC65" s="28" t="s">
        <v>474</v>
      </c>
      <c r="BD65" s="6" t="s">
        <v>284</v>
      </c>
      <c r="BE65" s="6">
        <v>24.6</v>
      </c>
      <c r="BF65" s="6">
        <v>26.8</v>
      </c>
      <c r="BG65" s="6" t="s">
        <v>284</v>
      </c>
      <c r="BH65" s="6">
        <v>24.6</v>
      </c>
      <c r="BI65" s="6">
        <v>26.8</v>
      </c>
      <c r="BJ65" s="6">
        <v>8.09</v>
      </c>
      <c r="BK65" s="6">
        <v>8.09</v>
      </c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6"/>
      <c r="BY65" s="6">
        <v>3</v>
      </c>
      <c r="BZ65" s="6">
        <v>3</v>
      </c>
      <c r="CA65" s="6">
        <v>12.3</v>
      </c>
      <c r="CB65" s="6">
        <f t="shared" si="23"/>
        <v>12.300000000000002</v>
      </c>
      <c r="CC65" s="6">
        <v>11.9</v>
      </c>
      <c r="CD65" s="6">
        <f t="shared" si="24"/>
        <v>11.900000000000002</v>
      </c>
      <c r="CE65" s="6">
        <f t="shared" si="29"/>
        <v>-3.3060862260888176E-2</v>
      </c>
      <c r="CF65" s="6">
        <f t="shared" si="25"/>
        <v>-0.10000000000000009</v>
      </c>
      <c r="CG65" s="6">
        <f t="shared" si="30"/>
        <v>-3.2520325203252098</v>
      </c>
      <c r="CH65" s="9">
        <v>1.1531250000000002</v>
      </c>
      <c r="CI65" s="9">
        <v>0.98000069999999995</v>
      </c>
      <c r="CJ65" s="8"/>
      <c r="CK65" s="8"/>
      <c r="CL65" s="6">
        <f>MEDIAN($CJ$2:$CJ$115)*CA65</f>
        <v>1.1622762</v>
      </c>
      <c r="CM65" s="6">
        <f>MEDIAN($CK$2:$CK$115)*CC65</f>
        <v>1.0029313871500001</v>
      </c>
      <c r="CN65" s="9">
        <v>24.632738153550005</v>
      </c>
      <c r="CO65" s="9">
        <v>24.469523755950004</v>
      </c>
      <c r="CP65" s="6">
        <f t="shared" si="26"/>
        <v>24.632738153550005</v>
      </c>
      <c r="CQ65" s="6">
        <f t="shared" si="27"/>
        <v>24.469523755950004</v>
      </c>
      <c r="CR65" s="9">
        <v>2.3165858596506097</v>
      </c>
      <c r="CS65" s="9">
        <v>1.366318574302855</v>
      </c>
      <c r="CT65" s="8"/>
      <c r="CU65" s="8"/>
      <c r="CV65" s="6">
        <f>MEDIAN($CT$2:$CT$115)*CN65</f>
        <v>2.3165858596506097</v>
      </c>
      <c r="CW65" s="6">
        <f>MEDIAN($CU$2:$CU$115)*CO65</f>
        <v>1.366318574302855</v>
      </c>
      <c r="CX65" s="6">
        <f t="shared" si="31"/>
        <v>-6.6479625321914709E-3</v>
      </c>
      <c r="CY65" s="6">
        <f t="shared" si="28"/>
        <v>-4.0803599400000223E-2</v>
      </c>
      <c r="CZ65" s="6">
        <f t="shared" si="32"/>
        <v>-0.66259137162337778</v>
      </c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6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6"/>
      <c r="EM65" s="8"/>
      <c r="EN65" s="8"/>
      <c r="EO65" s="8"/>
      <c r="EP65" s="8"/>
    </row>
    <row r="66" spans="1:146" ht="15.75" customHeight="1" x14ac:dyDescent="0.25">
      <c r="A66" s="6" t="s">
        <v>341</v>
      </c>
      <c r="B66" s="6" t="s">
        <v>336</v>
      </c>
      <c r="C66" s="6">
        <v>2010</v>
      </c>
      <c r="D66" s="6" t="s">
        <v>326</v>
      </c>
      <c r="E66" s="6" t="s">
        <v>342</v>
      </c>
      <c r="F66" s="11" t="s">
        <v>460</v>
      </c>
      <c r="G66" s="6" t="s">
        <v>146</v>
      </c>
      <c r="H66" s="6"/>
      <c r="I66" s="6" t="s">
        <v>343</v>
      </c>
      <c r="J66" s="6" t="s">
        <v>344</v>
      </c>
      <c r="K66" s="6">
        <v>7</v>
      </c>
      <c r="L66" s="6">
        <v>115</v>
      </c>
      <c r="M66" s="6">
        <v>550</v>
      </c>
      <c r="N66" s="6">
        <v>505</v>
      </c>
      <c r="O66" s="8"/>
      <c r="P66" s="6">
        <v>16</v>
      </c>
      <c r="Q66" s="6" t="s">
        <v>198</v>
      </c>
      <c r="R66" s="6">
        <v>0.44890000000000002</v>
      </c>
      <c r="S66" s="6" t="s">
        <v>161</v>
      </c>
      <c r="T66" s="6">
        <v>2.8039999999999998</v>
      </c>
      <c r="U66" s="6" t="s">
        <v>176</v>
      </c>
      <c r="V66" s="6" t="s">
        <v>177</v>
      </c>
      <c r="W66" s="6" t="s">
        <v>146</v>
      </c>
      <c r="X66" s="6">
        <v>4</v>
      </c>
      <c r="Y66" s="6" t="s">
        <v>144</v>
      </c>
      <c r="Z66" s="6" t="s">
        <v>145</v>
      </c>
      <c r="AA66" s="6" t="s">
        <v>143</v>
      </c>
      <c r="AB66" s="6" t="s">
        <v>146</v>
      </c>
      <c r="AC66" s="6" t="s">
        <v>146</v>
      </c>
      <c r="AD66" s="6" t="s">
        <v>143</v>
      </c>
      <c r="AE66" s="6" t="s">
        <v>146</v>
      </c>
      <c r="AF66" s="6" t="s">
        <v>146</v>
      </c>
      <c r="AG66" s="6" t="s">
        <v>146</v>
      </c>
      <c r="AH66" s="6">
        <v>19</v>
      </c>
      <c r="AI66" s="6">
        <v>23</v>
      </c>
      <c r="AJ66" s="6">
        <v>4</v>
      </c>
      <c r="AK66" s="6" t="s">
        <v>179</v>
      </c>
      <c r="AL66" s="6" t="s">
        <v>179</v>
      </c>
      <c r="AM66" s="6" t="s">
        <v>147</v>
      </c>
      <c r="AN66" s="8"/>
      <c r="AO66" s="8"/>
      <c r="AP66" s="8"/>
      <c r="AQ66" s="8"/>
      <c r="AR66" s="8"/>
      <c r="AS66" s="6" t="s">
        <v>166</v>
      </c>
      <c r="AT66" s="6">
        <v>30</v>
      </c>
      <c r="AU66" s="6">
        <v>60</v>
      </c>
      <c r="AV66" s="6">
        <v>30</v>
      </c>
      <c r="AW66" s="6" t="s">
        <v>152</v>
      </c>
      <c r="AX66" s="6" t="str">
        <f t="shared" si="22"/>
        <v>30+cm</v>
      </c>
      <c r="AY66" s="15">
        <v>1.348979454</v>
      </c>
      <c r="AZ66" s="15">
        <v>1.4070824165</v>
      </c>
      <c r="BA66" s="10">
        <v>1.348979454</v>
      </c>
      <c r="BB66" s="10">
        <v>1.4070824165</v>
      </c>
      <c r="BC66" s="33" t="s">
        <v>475</v>
      </c>
      <c r="BD66" s="6" t="s">
        <v>199</v>
      </c>
      <c r="BE66" s="10">
        <v>24</v>
      </c>
      <c r="BF66" s="10">
        <v>28.55</v>
      </c>
      <c r="BG66" s="6" t="s">
        <v>199</v>
      </c>
      <c r="BH66" s="10">
        <v>24</v>
      </c>
      <c r="BI66" s="10">
        <v>28.55</v>
      </c>
      <c r="BJ66" s="10">
        <v>8.2050000000000001</v>
      </c>
      <c r="BK66" s="10">
        <v>8.2050000000000001</v>
      </c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6"/>
      <c r="BY66" s="6">
        <v>3</v>
      </c>
      <c r="BZ66" s="6">
        <v>3</v>
      </c>
      <c r="CA66" s="10">
        <v>8.85</v>
      </c>
      <c r="CB66" s="6">
        <f t="shared" si="23"/>
        <v>8.85</v>
      </c>
      <c r="CC66" s="10">
        <v>8.35</v>
      </c>
      <c r="CD66" s="6">
        <f t="shared" si="24"/>
        <v>8.35</v>
      </c>
      <c r="CE66" s="6">
        <f t="shared" si="29"/>
        <v>-5.8155920157074069E-2</v>
      </c>
      <c r="CF66" s="6">
        <f t="shared" si="25"/>
        <v>-0.125</v>
      </c>
      <c r="CG66" s="6">
        <f t="shared" si="30"/>
        <v>-5.6497175141242977</v>
      </c>
      <c r="CH66" s="9">
        <v>0.82968749999999991</v>
      </c>
      <c r="CI66" s="9">
        <v>0.68764754999999989</v>
      </c>
      <c r="CJ66" s="8"/>
      <c r="CK66" s="8"/>
      <c r="CL66" s="6">
        <f>MEDIAN($CJ$2:$CJ$115)*CA66</f>
        <v>0.83627189999999996</v>
      </c>
      <c r="CM66" s="6">
        <f>MEDIAN($CK$2:$CK$115)*CC66</f>
        <v>0.70373756997500003</v>
      </c>
      <c r="CN66" s="9">
        <v>35.815404503700002</v>
      </c>
      <c r="CO66" s="9">
        <v>35.247414533324999</v>
      </c>
      <c r="CP66" s="6">
        <f t="shared" si="26"/>
        <v>35.815404503700002</v>
      </c>
      <c r="CQ66" s="6">
        <f t="shared" si="27"/>
        <v>35.247414533324999</v>
      </c>
      <c r="CR66" s="9">
        <v>3.3682597165504662</v>
      </c>
      <c r="CS66" s="9">
        <v>1.9681297295916502</v>
      </c>
      <c r="CT66" s="8"/>
      <c r="CU66" s="8"/>
      <c r="CV66" s="6">
        <f>MEDIAN($CT$2:$CT$115)*CN66</f>
        <v>3.3682597165504662</v>
      </c>
      <c r="CW66" s="6">
        <f>MEDIAN($CU$2:$CU$115)*CO66</f>
        <v>1.9681297295916502</v>
      </c>
      <c r="CX66" s="6">
        <f t="shared" si="31"/>
        <v>-1.5985914260493377E-2</v>
      </c>
      <c r="CY66" s="6">
        <f t="shared" si="28"/>
        <v>-0.14199749259375061</v>
      </c>
      <c r="CZ66" s="6">
        <f t="shared" si="32"/>
        <v>-1.5858817686013382</v>
      </c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6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6"/>
      <c r="EM66" s="8"/>
      <c r="EN66" s="8"/>
      <c r="EO66" s="8"/>
      <c r="EP66" s="8"/>
    </row>
    <row r="67" spans="1:146" ht="15.75" customHeight="1" x14ac:dyDescent="0.25">
      <c r="A67" s="11">
        <v>26</v>
      </c>
      <c r="B67" s="11" t="s">
        <v>345</v>
      </c>
      <c r="C67" s="11">
        <v>2011</v>
      </c>
      <c r="D67" s="11" t="s">
        <v>346</v>
      </c>
      <c r="E67" s="11" t="s">
        <v>347</v>
      </c>
      <c r="F67" s="11" t="s">
        <v>460</v>
      </c>
      <c r="G67" s="6" t="s">
        <v>146</v>
      </c>
      <c r="H67" s="6"/>
      <c r="I67" s="11" t="s">
        <v>348</v>
      </c>
      <c r="J67" s="11" t="s">
        <v>349</v>
      </c>
      <c r="K67" s="11">
        <v>754</v>
      </c>
      <c r="L67" s="11">
        <v>677</v>
      </c>
      <c r="M67" s="11">
        <v>486</v>
      </c>
      <c r="N67" s="11">
        <v>380</v>
      </c>
      <c r="O67" s="11">
        <v>15.3</v>
      </c>
      <c r="P67" s="11">
        <v>14.6</v>
      </c>
      <c r="Q67" s="11" t="s">
        <v>139</v>
      </c>
      <c r="R67" s="11">
        <v>0.24099999999999999</v>
      </c>
      <c r="S67" s="11" t="s">
        <v>161</v>
      </c>
      <c r="T67" s="11">
        <v>4.2026000000000003</v>
      </c>
      <c r="U67" s="11" t="s">
        <v>176</v>
      </c>
      <c r="V67" s="11" t="s">
        <v>177</v>
      </c>
      <c r="W67" s="11" t="s">
        <v>146</v>
      </c>
      <c r="X67" s="11"/>
      <c r="Y67" s="11"/>
      <c r="Z67" s="11"/>
      <c r="AA67" s="11"/>
      <c r="AB67" s="11" t="s">
        <v>146</v>
      </c>
      <c r="AC67" s="11" t="s">
        <v>146</v>
      </c>
      <c r="AD67" s="11" t="s">
        <v>146</v>
      </c>
      <c r="AE67" s="11"/>
      <c r="AF67" s="11" t="s">
        <v>146</v>
      </c>
      <c r="AG67" s="11" t="s">
        <v>146</v>
      </c>
      <c r="AH67" s="11">
        <v>0</v>
      </c>
      <c r="AI67" s="11">
        <v>3</v>
      </c>
      <c r="AJ67" s="11">
        <v>3</v>
      </c>
      <c r="AK67" s="11" t="s">
        <v>215</v>
      </c>
      <c r="AL67" s="11" t="s">
        <v>216</v>
      </c>
      <c r="AM67" s="11" t="s">
        <v>147</v>
      </c>
      <c r="AN67" s="11">
        <v>8.1</v>
      </c>
      <c r="AO67" s="11"/>
      <c r="AP67" s="11">
        <v>47</v>
      </c>
      <c r="AQ67" s="11"/>
      <c r="AR67" s="11">
        <v>1.9</v>
      </c>
      <c r="AS67" s="11" t="s">
        <v>166</v>
      </c>
      <c r="AT67" s="11">
        <v>0</v>
      </c>
      <c r="AU67" s="11">
        <v>5</v>
      </c>
      <c r="AV67" s="11">
        <v>5</v>
      </c>
      <c r="AW67" s="11" t="s">
        <v>149</v>
      </c>
      <c r="AX67" s="6" t="str">
        <f t="shared" si="22"/>
        <v>0-10cm</v>
      </c>
      <c r="AY67" s="12">
        <v>1.3164045980000001</v>
      </c>
      <c r="AZ67" s="12">
        <v>1.3332698329999999</v>
      </c>
      <c r="BA67" s="11">
        <v>1.3164045980000001</v>
      </c>
      <c r="BB67" s="11">
        <v>1.3332698329999999</v>
      </c>
      <c r="BC67" s="29" t="s">
        <v>474</v>
      </c>
      <c r="BD67" s="11" t="s">
        <v>150</v>
      </c>
      <c r="BE67" s="11">
        <v>32</v>
      </c>
      <c r="BF67" s="11">
        <v>25</v>
      </c>
      <c r="BG67" s="11" t="s">
        <v>150</v>
      </c>
      <c r="BH67" s="11">
        <v>32</v>
      </c>
      <c r="BI67" s="11">
        <v>25</v>
      </c>
      <c r="BJ67" s="11">
        <v>8.4</v>
      </c>
      <c r="BK67" s="11">
        <v>8.4</v>
      </c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6"/>
      <c r="BY67" s="11">
        <v>3</v>
      </c>
      <c r="BZ67" s="11">
        <v>3</v>
      </c>
      <c r="CA67" s="11">
        <v>12.8</v>
      </c>
      <c r="CB67" s="6">
        <f t="shared" si="23"/>
        <v>12.800000000000002</v>
      </c>
      <c r="CC67" s="11">
        <v>12.4</v>
      </c>
      <c r="CD67" s="6">
        <f t="shared" si="24"/>
        <v>12.399999999999999</v>
      </c>
      <c r="CE67" s="6">
        <f t="shared" si="29"/>
        <v>-3.1748698314580298E-2</v>
      </c>
      <c r="CF67" s="6">
        <f t="shared" si="25"/>
        <v>-0.13333333333333344</v>
      </c>
      <c r="CG67" s="6">
        <f t="shared" si="30"/>
        <v>-3.125</v>
      </c>
      <c r="CH67" s="11">
        <v>0.8</v>
      </c>
      <c r="CI67" s="11">
        <v>0.7</v>
      </c>
      <c r="CJ67" s="11">
        <v>6.25E-2</v>
      </c>
      <c r="CK67" s="11">
        <v>5.6451612999999998E-2</v>
      </c>
      <c r="CL67" s="6">
        <f>MEDIAN($CJ$2:$CJ$115)*CA67</f>
        <v>1.2095232</v>
      </c>
      <c r="CM67" s="6">
        <f>MEDIAN($CK$2:$CK$115)*CC67</f>
        <v>1.0450713614</v>
      </c>
      <c r="CN67" s="12">
        <v>8.4249894272000017</v>
      </c>
      <c r="CO67" s="12">
        <v>8.2662729645999988</v>
      </c>
      <c r="CP67" s="6">
        <f t="shared" si="26"/>
        <v>8.4249894272000017</v>
      </c>
      <c r="CQ67" s="6">
        <f t="shared" si="27"/>
        <v>8.2662729645999988</v>
      </c>
      <c r="CR67" s="12">
        <v>0.79232813068102403</v>
      </c>
      <c r="CS67" s="12">
        <v>0.4615685374360492</v>
      </c>
      <c r="CT67" s="11"/>
      <c r="CU67" s="11"/>
      <c r="CV67" s="6">
        <f>MEDIAN($CT$2:$CT$115)*CN67</f>
        <v>0.79232813068102403</v>
      </c>
      <c r="CW67" s="6">
        <f>MEDIAN($CU$2:$CU$115)*CO67</f>
        <v>0.4615685374360492</v>
      </c>
      <c r="CX67" s="6">
        <f t="shared" si="31"/>
        <v>-1.9018483187178976E-2</v>
      </c>
      <c r="CY67" s="6">
        <f t="shared" si="28"/>
        <v>-5.2905487533334274E-2</v>
      </c>
      <c r="CZ67" s="6">
        <f t="shared" si="32"/>
        <v>-1.8838772911404233</v>
      </c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6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6"/>
      <c r="EM67" s="11"/>
      <c r="EN67" s="11"/>
      <c r="EO67" s="11"/>
      <c r="EP67" s="11"/>
    </row>
    <row r="68" spans="1:146" ht="15.75" customHeight="1" x14ac:dyDescent="0.25">
      <c r="A68" s="6">
        <v>27</v>
      </c>
      <c r="B68" s="6" t="s">
        <v>350</v>
      </c>
      <c r="C68" s="6">
        <v>2007</v>
      </c>
      <c r="D68" s="6" t="s">
        <v>346</v>
      </c>
      <c r="E68" s="6" t="s">
        <v>351</v>
      </c>
      <c r="F68" s="11" t="s">
        <v>460</v>
      </c>
      <c r="G68" s="6" t="s">
        <v>146</v>
      </c>
      <c r="H68" s="6"/>
      <c r="I68" s="6" t="s">
        <v>352</v>
      </c>
      <c r="J68" s="6" t="s">
        <v>353</v>
      </c>
      <c r="K68" s="8"/>
      <c r="L68" s="6">
        <v>313</v>
      </c>
      <c r="M68" s="6">
        <v>480</v>
      </c>
      <c r="N68" s="6">
        <v>542</v>
      </c>
      <c r="O68" s="8"/>
      <c r="P68" s="6">
        <v>16.100000000000001</v>
      </c>
      <c r="Q68" s="6" t="s">
        <v>198</v>
      </c>
      <c r="R68" s="6">
        <v>0.32690000000000002</v>
      </c>
      <c r="S68" s="6" t="s">
        <v>161</v>
      </c>
      <c r="T68" s="6">
        <v>3.0516999999999999</v>
      </c>
      <c r="U68" s="6" t="s">
        <v>142</v>
      </c>
      <c r="V68" s="6" t="s">
        <v>142</v>
      </c>
      <c r="W68" s="6" t="s">
        <v>146</v>
      </c>
      <c r="X68" s="6">
        <v>3</v>
      </c>
      <c r="Y68" s="6" t="s">
        <v>354</v>
      </c>
      <c r="Z68" s="6" t="s">
        <v>145</v>
      </c>
      <c r="AA68" s="6" t="s">
        <v>143</v>
      </c>
      <c r="AB68" s="6" t="s">
        <v>146</v>
      </c>
      <c r="AC68" s="6" t="s">
        <v>146</v>
      </c>
      <c r="AD68" s="6" t="s">
        <v>143</v>
      </c>
      <c r="AE68" s="6" t="s">
        <v>143</v>
      </c>
      <c r="AF68" s="6" t="s">
        <v>146</v>
      </c>
      <c r="AG68" s="6" t="s">
        <v>146</v>
      </c>
      <c r="AH68" s="6">
        <v>0</v>
      </c>
      <c r="AI68" s="6">
        <v>2</v>
      </c>
      <c r="AJ68" s="6">
        <v>2</v>
      </c>
      <c r="AK68" s="8"/>
      <c r="AL68" s="8"/>
      <c r="AM68" s="6" t="s">
        <v>147</v>
      </c>
      <c r="AN68" s="8"/>
      <c r="AO68" s="8"/>
      <c r="AP68" s="8"/>
      <c r="AQ68" s="8"/>
      <c r="AR68" s="8"/>
      <c r="AS68" s="6" t="s">
        <v>166</v>
      </c>
      <c r="AT68" s="6">
        <v>0</v>
      </c>
      <c r="AU68" s="6">
        <v>5</v>
      </c>
      <c r="AV68" s="6">
        <v>5</v>
      </c>
      <c r="AW68" s="6" t="s">
        <v>149</v>
      </c>
      <c r="AX68" s="6" t="str">
        <f t="shared" si="22"/>
        <v>0-10cm</v>
      </c>
      <c r="AY68" s="15">
        <v>1.4478548849999999</v>
      </c>
      <c r="AZ68" s="15">
        <v>1.4611157499999998</v>
      </c>
      <c r="BA68" s="10">
        <v>1.4478548849999999</v>
      </c>
      <c r="BB68" s="10">
        <v>1.4611157499999998</v>
      </c>
      <c r="BC68" s="33" t="s">
        <v>474</v>
      </c>
      <c r="BD68" s="6" t="s">
        <v>150</v>
      </c>
      <c r="BE68" s="6">
        <v>49</v>
      </c>
      <c r="BF68" s="6">
        <v>21</v>
      </c>
      <c r="BG68" s="6" t="s">
        <v>150</v>
      </c>
      <c r="BH68" s="6">
        <v>49</v>
      </c>
      <c r="BI68" s="6">
        <v>21</v>
      </c>
      <c r="BJ68" s="6">
        <v>5.3</v>
      </c>
      <c r="BK68" s="6">
        <v>5.3</v>
      </c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6"/>
      <c r="BY68" s="6">
        <v>4</v>
      </c>
      <c r="BZ68" s="6">
        <v>4</v>
      </c>
      <c r="CA68" s="10">
        <v>9.1</v>
      </c>
      <c r="CB68" s="6">
        <f t="shared" si="23"/>
        <v>9.1000000000000014</v>
      </c>
      <c r="CC68" s="10">
        <v>9.9</v>
      </c>
      <c r="CD68" s="6">
        <f t="shared" si="24"/>
        <v>9.9</v>
      </c>
      <c r="CE68" s="6">
        <f t="shared" si="29"/>
        <v>8.4260343617740013E-2</v>
      </c>
      <c r="CF68" s="6">
        <f t="shared" si="25"/>
        <v>0.40000000000000036</v>
      </c>
      <c r="CG68" s="6">
        <f t="shared" si="30"/>
        <v>8.7912087912088044</v>
      </c>
      <c r="CH68" s="9">
        <v>0.85312499999999991</v>
      </c>
      <c r="CI68" s="9">
        <v>0.81529470000000004</v>
      </c>
      <c r="CJ68" s="8"/>
      <c r="CK68" s="8"/>
      <c r="CL68" s="6">
        <f>MEDIAN($CJ$2:$CJ$115)*CA68</f>
        <v>0.85989539999999987</v>
      </c>
      <c r="CM68" s="6">
        <f>MEDIAN($CK$2:$CK$115)*CC68</f>
        <v>0.83437149015000012</v>
      </c>
      <c r="CN68" s="9">
        <v>6.5877397267500006</v>
      </c>
      <c r="CO68" s="9">
        <v>7.2325229624999992</v>
      </c>
      <c r="CP68" s="6">
        <f t="shared" si="26"/>
        <v>6.5877397267500006</v>
      </c>
      <c r="CQ68" s="6">
        <f t="shared" si="27"/>
        <v>7.2325229624999992</v>
      </c>
      <c r="CR68" s="9">
        <v>0.61954398260220378</v>
      </c>
      <c r="CS68" s="9">
        <v>0.40384645656754031</v>
      </c>
      <c r="CT68" s="8"/>
      <c r="CU68" s="8"/>
      <c r="CV68" s="6">
        <f>MEDIAN($CT$2:$CT$115)*CN68</f>
        <v>0.61954398260220378</v>
      </c>
      <c r="CW68" s="6">
        <f>MEDIAN($CU$2:$CU$115)*CO68</f>
        <v>0.40384645656754031</v>
      </c>
      <c r="CX68" s="6">
        <f t="shared" si="31"/>
        <v>9.337762840522193E-2</v>
      </c>
      <c r="CY68" s="6">
        <f t="shared" si="28"/>
        <v>0.32239161787499926</v>
      </c>
      <c r="CZ68" s="6">
        <f t="shared" si="32"/>
        <v>9.7876246253598698</v>
      </c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6"/>
      <c r="DV68" s="6">
        <v>4</v>
      </c>
      <c r="DW68" s="6">
        <v>4</v>
      </c>
      <c r="DX68" s="10">
        <v>0.11899999999999999</v>
      </c>
      <c r="DY68" s="10">
        <v>0.11400000000000002</v>
      </c>
      <c r="DZ68" s="8"/>
      <c r="EA68" s="8"/>
      <c r="EB68" s="8"/>
      <c r="EC68" s="8"/>
      <c r="ED68" s="10">
        <v>1.9080782999999997E-2</v>
      </c>
      <c r="EE68" s="10">
        <v>2.7282051220000002E-2</v>
      </c>
      <c r="EF68" s="8"/>
      <c r="EG68" s="8"/>
      <c r="EH68" s="8"/>
      <c r="EI68" s="8"/>
      <c r="EJ68" s="10">
        <v>8.61422565E-2</v>
      </c>
      <c r="EK68" s="10">
        <v>8.3259840239999994E-2</v>
      </c>
      <c r="EL68" s="6">
        <f t="shared" ref="EL68:EL115" si="33">LN(DY68/DX68)</f>
        <v>-4.2925044717033768E-2</v>
      </c>
      <c r="EM68" s="8"/>
      <c r="EN68" s="8"/>
      <c r="EO68" s="10">
        <v>1.0767782E-2</v>
      </c>
      <c r="EP68" s="10">
        <v>1.1894263035E-2</v>
      </c>
    </row>
    <row r="69" spans="1:146" ht="15.75" customHeight="1" x14ac:dyDescent="0.25">
      <c r="A69" s="6">
        <v>27</v>
      </c>
      <c r="B69" s="6" t="s">
        <v>350</v>
      </c>
      <c r="C69" s="6">
        <v>2007</v>
      </c>
      <c r="D69" s="6" t="s">
        <v>346</v>
      </c>
      <c r="E69" s="6" t="s">
        <v>351</v>
      </c>
      <c r="F69" s="11" t="s">
        <v>460</v>
      </c>
      <c r="G69" s="6" t="s">
        <v>146</v>
      </c>
      <c r="H69" s="6"/>
      <c r="I69" s="6" t="s">
        <v>352</v>
      </c>
      <c r="J69" s="6" t="s">
        <v>353</v>
      </c>
      <c r="K69" s="8"/>
      <c r="L69" s="6">
        <v>313</v>
      </c>
      <c r="M69" s="6">
        <v>480</v>
      </c>
      <c r="N69" s="6">
        <v>542</v>
      </c>
      <c r="O69" s="8"/>
      <c r="P69" s="6">
        <v>16.100000000000001</v>
      </c>
      <c r="Q69" s="6" t="s">
        <v>198</v>
      </c>
      <c r="R69" s="6">
        <v>0.32690000000000002</v>
      </c>
      <c r="S69" s="6" t="s">
        <v>161</v>
      </c>
      <c r="T69" s="6">
        <v>3.0516999999999999</v>
      </c>
      <c r="U69" s="6" t="s">
        <v>142</v>
      </c>
      <c r="V69" s="6" t="s">
        <v>142</v>
      </c>
      <c r="W69" s="6" t="s">
        <v>146</v>
      </c>
      <c r="X69" s="6">
        <v>3</v>
      </c>
      <c r="Y69" s="6" t="s">
        <v>354</v>
      </c>
      <c r="Z69" s="6" t="s">
        <v>145</v>
      </c>
      <c r="AA69" s="6" t="s">
        <v>143</v>
      </c>
      <c r="AB69" s="6" t="s">
        <v>146</v>
      </c>
      <c r="AC69" s="6" t="s">
        <v>146</v>
      </c>
      <c r="AD69" s="6" t="s">
        <v>143</v>
      </c>
      <c r="AE69" s="6" t="s">
        <v>143</v>
      </c>
      <c r="AF69" s="6" t="s">
        <v>146</v>
      </c>
      <c r="AG69" s="6" t="s">
        <v>146</v>
      </c>
      <c r="AH69" s="6">
        <v>0</v>
      </c>
      <c r="AI69" s="6">
        <v>2</v>
      </c>
      <c r="AJ69" s="6">
        <v>2</v>
      </c>
      <c r="AK69" s="8"/>
      <c r="AL69" s="8"/>
      <c r="AM69" s="6" t="s">
        <v>147</v>
      </c>
      <c r="AN69" s="8"/>
      <c r="AO69" s="8"/>
      <c r="AP69" s="8"/>
      <c r="AQ69" s="8"/>
      <c r="AR69" s="8"/>
      <c r="AS69" s="6" t="s">
        <v>166</v>
      </c>
      <c r="AT69" s="6">
        <v>10</v>
      </c>
      <c r="AU69" s="6">
        <v>30</v>
      </c>
      <c r="AV69" s="6">
        <v>20</v>
      </c>
      <c r="AW69" s="6" t="s">
        <v>151</v>
      </c>
      <c r="AX69" s="6" t="str">
        <f t="shared" si="22"/>
        <v>10-20cm</v>
      </c>
      <c r="AY69" s="13">
        <v>1.4442968389999999</v>
      </c>
      <c r="AZ69" s="13">
        <v>1.4686731669999999</v>
      </c>
      <c r="BA69" s="6">
        <v>1.4442968389999999</v>
      </c>
      <c r="BB69" s="6">
        <v>1.4686731669999999</v>
      </c>
      <c r="BC69" s="28" t="s">
        <v>474</v>
      </c>
      <c r="BD69" s="6" t="s">
        <v>150</v>
      </c>
      <c r="BE69" s="6">
        <v>49</v>
      </c>
      <c r="BF69" s="6">
        <v>21</v>
      </c>
      <c r="BG69" s="6" t="s">
        <v>150</v>
      </c>
      <c r="BH69" s="6">
        <v>49</v>
      </c>
      <c r="BI69" s="6">
        <v>21</v>
      </c>
      <c r="BJ69" s="6">
        <v>5.3</v>
      </c>
      <c r="BK69" s="6">
        <v>5.3</v>
      </c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6"/>
      <c r="BY69" s="6">
        <v>4</v>
      </c>
      <c r="BZ69" s="6">
        <v>4</v>
      </c>
      <c r="CA69" s="6">
        <v>6.4</v>
      </c>
      <c r="CB69" s="6">
        <f t="shared" si="23"/>
        <v>6.4</v>
      </c>
      <c r="CC69" s="6">
        <v>5.8</v>
      </c>
      <c r="CD69" s="6">
        <f t="shared" si="24"/>
        <v>5.7999999999999989</v>
      </c>
      <c r="CE69" s="6">
        <f t="shared" si="29"/>
        <v>-9.8440072813252649E-2</v>
      </c>
      <c r="CF69" s="6">
        <f t="shared" si="25"/>
        <v>-0.30000000000000027</v>
      </c>
      <c r="CG69" s="6">
        <f t="shared" si="30"/>
        <v>-9.3750000000000107</v>
      </c>
      <c r="CH69" s="9">
        <v>0.60000000000000009</v>
      </c>
      <c r="CI69" s="9">
        <v>0.47764739999999994</v>
      </c>
      <c r="CJ69" s="8"/>
      <c r="CK69" s="8"/>
      <c r="CL69" s="6">
        <f>MEDIAN($CJ$2:$CJ$115)*CA69</f>
        <v>0.60476160000000001</v>
      </c>
      <c r="CM69" s="6">
        <f>MEDIAN($CK$2:$CK$115)*CC69</f>
        <v>0.48882370130000002</v>
      </c>
      <c r="CN69" s="9">
        <v>18.486999539199999</v>
      </c>
      <c r="CO69" s="9">
        <v>17.036608737199998</v>
      </c>
      <c r="CP69" s="6">
        <f t="shared" si="26"/>
        <v>18.486999539199999</v>
      </c>
      <c r="CQ69" s="6">
        <f t="shared" si="27"/>
        <v>17.036608737199998</v>
      </c>
      <c r="CR69" s="9">
        <v>1.7386098716640637</v>
      </c>
      <c r="CS69" s="9">
        <v>0.95128271366975536</v>
      </c>
      <c r="CT69" s="8"/>
      <c r="CU69" s="8"/>
      <c r="CV69" s="6">
        <f>MEDIAN($CT$2:$CT$115)*CN69</f>
        <v>1.7386098716640637</v>
      </c>
      <c r="CW69" s="6">
        <f>MEDIAN($CU$2:$CU$115)*CO69</f>
        <v>0.95128271366975536</v>
      </c>
      <c r="CX69" s="6">
        <f t="shared" si="31"/>
        <v>-8.1703273620132522E-2</v>
      </c>
      <c r="CY69" s="6">
        <f t="shared" si="28"/>
        <v>-0.72519540100000057</v>
      </c>
      <c r="CZ69" s="6">
        <f t="shared" si="32"/>
        <v>-7.8454635049055916</v>
      </c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6"/>
      <c r="DV69" s="6">
        <v>4</v>
      </c>
      <c r="DW69" s="6">
        <v>4</v>
      </c>
      <c r="DX69" s="6">
        <v>8.1000000000000003E-2</v>
      </c>
      <c r="DY69" s="6">
        <v>7.0000000000000007E-2</v>
      </c>
      <c r="DZ69" s="8"/>
      <c r="EA69" s="8"/>
      <c r="EB69" s="8"/>
      <c r="EC69" s="8"/>
      <c r="ED69" s="6">
        <v>1.2987759999999999E-2</v>
      </c>
      <c r="EE69" s="6">
        <v>1.6752137E-2</v>
      </c>
      <c r="EF69" s="8"/>
      <c r="EG69" s="8"/>
      <c r="EH69" s="8"/>
      <c r="EI69" s="8"/>
      <c r="EJ69" s="6">
        <v>0.233976088</v>
      </c>
      <c r="EK69" s="6">
        <v>0.205614243</v>
      </c>
      <c r="EL69" s="6">
        <f t="shared" si="33"/>
        <v>-0.14595391262307969</v>
      </c>
      <c r="EM69" s="8"/>
      <c r="EN69" s="8"/>
      <c r="EO69" s="6">
        <v>2.9247011E-2</v>
      </c>
      <c r="EP69" s="6">
        <v>2.9373462999999999E-2</v>
      </c>
    </row>
    <row r="70" spans="1:146" ht="15.75" customHeight="1" x14ac:dyDescent="0.25">
      <c r="A70" s="11">
        <v>28</v>
      </c>
      <c r="B70" s="11" t="s">
        <v>355</v>
      </c>
      <c r="C70" s="11">
        <v>2006</v>
      </c>
      <c r="D70" s="11" t="s">
        <v>242</v>
      </c>
      <c r="E70" s="11" t="s">
        <v>356</v>
      </c>
      <c r="F70" s="11" t="s">
        <v>457</v>
      </c>
      <c r="G70" s="6" t="s">
        <v>146</v>
      </c>
      <c r="H70" s="6"/>
      <c r="I70" s="11" t="s">
        <v>357</v>
      </c>
      <c r="J70" s="11" t="s">
        <v>358</v>
      </c>
      <c r="K70" s="11">
        <v>921</v>
      </c>
      <c r="L70" s="11">
        <v>868</v>
      </c>
      <c r="M70" s="11"/>
      <c r="N70" s="11">
        <v>376</v>
      </c>
      <c r="O70" s="11"/>
      <c r="P70" s="11">
        <v>5.9</v>
      </c>
      <c r="Q70" s="11" t="s">
        <v>139</v>
      </c>
      <c r="R70" s="11">
        <v>0.2989</v>
      </c>
      <c r="S70" s="11" t="s">
        <v>161</v>
      </c>
      <c r="T70" s="11">
        <v>3.3536999999999999</v>
      </c>
      <c r="U70" s="11" t="s">
        <v>142</v>
      </c>
      <c r="V70" s="11" t="s">
        <v>142</v>
      </c>
      <c r="W70" s="11" t="s">
        <v>146</v>
      </c>
      <c r="X70" s="11"/>
      <c r="Y70" s="11"/>
      <c r="Z70" s="11"/>
      <c r="AA70" s="11"/>
      <c r="AB70" s="11"/>
      <c r="AC70" s="11" t="s">
        <v>143</v>
      </c>
      <c r="AD70" s="11"/>
      <c r="AE70" s="11"/>
      <c r="AF70" s="11" t="s">
        <v>146</v>
      </c>
      <c r="AG70" s="11" t="s">
        <v>146</v>
      </c>
      <c r="AH70" s="11">
        <v>0</v>
      </c>
      <c r="AI70" s="11">
        <v>5</v>
      </c>
      <c r="AJ70" s="11">
        <v>5</v>
      </c>
      <c r="AK70" s="11" t="s">
        <v>466</v>
      </c>
      <c r="AL70" s="11" t="s">
        <v>165</v>
      </c>
      <c r="AM70" s="11" t="s">
        <v>147</v>
      </c>
      <c r="AN70" s="11"/>
      <c r="AO70" s="11"/>
      <c r="AP70" s="11"/>
      <c r="AQ70" s="11"/>
      <c r="AR70" s="11"/>
      <c r="AS70" s="11" t="s">
        <v>166</v>
      </c>
      <c r="AT70" s="11">
        <v>0</v>
      </c>
      <c r="AU70" s="11">
        <v>15</v>
      </c>
      <c r="AV70" s="11">
        <v>15</v>
      </c>
      <c r="AW70" s="11" t="s">
        <v>149</v>
      </c>
      <c r="AX70" s="6" t="str">
        <f t="shared" si="22"/>
        <v>0-10cm</v>
      </c>
      <c r="AY70" s="11">
        <v>1.54</v>
      </c>
      <c r="AZ70" s="11">
        <v>1.54</v>
      </c>
      <c r="BA70" s="11">
        <v>1.5064580460000001</v>
      </c>
      <c r="BB70" s="11">
        <v>1.5036558330000001</v>
      </c>
      <c r="BC70" s="29" t="s">
        <v>475</v>
      </c>
      <c r="BD70" s="11" t="s">
        <v>217</v>
      </c>
      <c r="BE70" s="11">
        <v>19.899999999999999</v>
      </c>
      <c r="BF70" s="11">
        <v>51.1</v>
      </c>
      <c r="BG70" s="11" t="s">
        <v>217</v>
      </c>
      <c r="BH70" s="11">
        <v>19.899999999999999</v>
      </c>
      <c r="BI70" s="11">
        <v>51.1</v>
      </c>
      <c r="BJ70" s="11">
        <v>7.83</v>
      </c>
      <c r="BK70" s="11">
        <v>7.83</v>
      </c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6"/>
      <c r="BY70" s="11">
        <v>4</v>
      </c>
      <c r="BZ70" s="11">
        <v>4</v>
      </c>
      <c r="CA70" s="12">
        <v>25.064935064935064</v>
      </c>
      <c r="CB70" s="6">
        <f t="shared" si="23"/>
        <v>25.064935064935064</v>
      </c>
      <c r="CC70" s="12">
        <v>26.88311688311688</v>
      </c>
      <c r="CD70" s="6">
        <f t="shared" si="24"/>
        <v>26.88311688311688</v>
      </c>
      <c r="CE70" s="6">
        <f t="shared" si="29"/>
        <v>7.0028604360483554E-2</v>
      </c>
      <c r="CF70" s="6">
        <f t="shared" si="25"/>
        <v>0.36363636363636331</v>
      </c>
      <c r="CG70" s="6">
        <f t="shared" si="30"/>
        <v>7.2538860103626979</v>
      </c>
      <c r="CH70" s="12">
        <v>2.349837662337662</v>
      </c>
      <c r="CI70" s="12">
        <v>2.2139053246753244</v>
      </c>
      <c r="CJ70" s="11"/>
      <c r="CK70" s="11"/>
      <c r="CL70" s="6">
        <f>MEDIAN($CJ$2:$CJ$115)*CA70</f>
        <v>2.3684859740259738</v>
      </c>
      <c r="CM70" s="6">
        <f>MEDIAN($CK$2:$CK$115)*CC70</f>
        <v>2.2657077064285716</v>
      </c>
      <c r="CN70" s="11">
        <v>57.9</v>
      </c>
      <c r="CO70" s="11">
        <v>62.1</v>
      </c>
      <c r="CP70" s="6">
        <f t="shared" si="26"/>
        <v>57.900000000000006</v>
      </c>
      <c r="CQ70" s="6">
        <f t="shared" si="27"/>
        <v>62.1</v>
      </c>
      <c r="CR70" s="11">
        <v>0.8</v>
      </c>
      <c r="CS70" s="11">
        <v>1.6</v>
      </c>
      <c r="CT70" s="11">
        <v>1.3816926E-2</v>
      </c>
      <c r="CU70" s="11">
        <v>2.5764894999999999E-2</v>
      </c>
      <c r="CV70" s="6">
        <f>MEDIAN($CT$2:$CT$115)*CN70</f>
        <v>5.4452054999999993</v>
      </c>
      <c r="CW70" s="6">
        <f>MEDIAN($CU$2:$CU$115)*CO70</f>
        <v>3.4675126622999999</v>
      </c>
      <c r="CX70" s="6">
        <f t="shared" si="31"/>
        <v>7.0028604360483554E-2</v>
      </c>
      <c r="CY70" s="6">
        <f t="shared" si="28"/>
        <v>0.84000000000000052</v>
      </c>
      <c r="CZ70" s="6">
        <f t="shared" si="32"/>
        <v>7.2538860103626979</v>
      </c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6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6"/>
      <c r="EM70" s="11"/>
      <c r="EN70" s="11"/>
      <c r="EO70" s="11"/>
      <c r="EP70" s="11"/>
    </row>
    <row r="71" spans="1:146" ht="15.75" customHeight="1" x14ac:dyDescent="0.25">
      <c r="A71" s="11">
        <v>28</v>
      </c>
      <c r="B71" s="11" t="s">
        <v>355</v>
      </c>
      <c r="C71" s="11">
        <v>2006</v>
      </c>
      <c r="D71" s="11" t="s">
        <v>242</v>
      </c>
      <c r="E71" s="11" t="s">
        <v>356</v>
      </c>
      <c r="F71" s="11" t="s">
        <v>457</v>
      </c>
      <c r="G71" s="6" t="s">
        <v>146</v>
      </c>
      <c r="H71" s="6"/>
      <c r="I71" s="11" t="s">
        <v>357</v>
      </c>
      <c r="J71" s="11" t="s">
        <v>358</v>
      </c>
      <c r="K71" s="11">
        <v>921</v>
      </c>
      <c r="L71" s="11">
        <v>868</v>
      </c>
      <c r="M71" s="11"/>
      <c r="N71" s="11">
        <v>376</v>
      </c>
      <c r="O71" s="11"/>
      <c r="P71" s="11">
        <v>5.9</v>
      </c>
      <c r="Q71" s="11" t="s">
        <v>139</v>
      </c>
      <c r="R71" s="11">
        <v>0.2989</v>
      </c>
      <c r="S71" s="11" t="s">
        <v>161</v>
      </c>
      <c r="T71" s="11">
        <v>3.3536999999999999</v>
      </c>
      <c r="U71" s="11" t="s">
        <v>142</v>
      </c>
      <c r="V71" s="11" t="s">
        <v>142</v>
      </c>
      <c r="W71" s="11" t="s">
        <v>146</v>
      </c>
      <c r="X71" s="11"/>
      <c r="Y71" s="11"/>
      <c r="Z71" s="11"/>
      <c r="AA71" s="11"/>
      <c r="AB71" s="11"/>
      <c r="AC71" s="11" t="s">
        <v>143</v>
      </c>
      <c r="AD71" s="11"/>
      <c r="AE71" s="11"/>
      <c r="AF71" s="11" t="s">
        <v>146</v>
      </c>
      <c r="AG71" s="11" t="s">
        <v>146</v>
      </c>
      <c r="AH71" s="11">
        <v>0</v>
      </c>
      <c r="AI71" s="11">
        <v>5</v>
      </c>
      <c r="AJ71" s="11">
        <v>5</v>
      </c>
      <c r="AK71" s="11" t="s">
        <v>466</v>
      </c>
      <c r="AL71" s="11" t="s">
        <v>165</v>
      </c>
      <c r="AM71" s="11" t="s">
        <v>147</v>
      </c>
      <c r="AN71" s="11"/>
      <c r="AO71" s="11"/>
      <c r="AP71" s="11"/>
      <c r="AQ71" s="11"/>
      <c r="AR71" s="11"/>
      <c r="AS71" s="11" t="s">
        <v>166</v>
      </c>
      <c r="AT71" s="11">
        <v>15</v>
      </c>
      <c r="AU71" s="11">
        <v>30</v>
      </c>
      <c r="AV71" s="11">
        <v>15</v>
      </c>
      <c r="AW71" s="11" t="s">
        <v>185</v>
      </c>
      <c r="AX71" s="6" t="str">
        <f t="shared" si="22"/>
        <v>20-30cm</v>
      </c>
      <c r="AY71" s="11">
        <v>1.54</v>
      </c>
      <c r="AZ71" s="11">
        <v>1.54</v>
      </c>
      <c r="BA71" s="11">
        <v>1.50607069</v>
      </c>
      <c r="BB71" s="11">
        <v>1.497539333</v>
      </c>
      <c r="BC71" s="29" t="s">
        <v>475</v>
      </c>
      <c r="BD71" s="11" t="s">
        <v>217</v>
      </c>
      <c r="BE71" s="11">
        <v>17.899999999999999</v>
      </c>
      <c r="BF71" s="11">
        <v>51.7</v>
      </c>
      <c r="BG71" s="11" t="s">
        <v>217</v>
      </c>
      <c r="BH71" s="11">
        <v>17.899999999999999</v>
      </c>
      <c r="BI71" s="11">
        <v>51.7</v>
      </c>
      <c r="BJ71" s="11">
        <v>7.85</v>
      </c>
      <c r="BK71" s="11">
        <v>7.85</v>
      </c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6"/>
      <c r="BY71" s="11">
        <v>4</v>
      </c>
      <c r="BZ71" s="11">
        <v>4</v>
      </c>
      <c r="CA71" s="12">
        <v>22.424242424242422</v>
      </c>
      <c r="CB71" s="6">
        <f t="shared" si="23"/>
        <v>22.424242424242422</v>
      </c>
      <c r="CC71" s="12">
        <v>23.333333333333332</v>
      </c>
      <c r="CD71" s="6">
        <f t="shared" si="24"/>
        <v>23.333333333333332</v>
      </c>
      <c r="CE71" s="6">
        <f t="shared" si="29"/>
        <v>3.9740328649514121E-2</v>
      </c>
      <c r="CF71" s="6">
        <f t="shared" si="25"/>
        <v>0.18181818181818202</v>
      </c>
      <c r="CG71" s="6">
        <f t="shared" si="30"/>
        <v>4.0540540540540571</v>
      </c>
      <c r="CH71" s="12">
        <v>2.1022727272727271</v>
      </c>
      <c r="CI71" s="12">
        <v>1.9215699999999998</v>
      </c>
      <c r="CJ71" s="11"/>
      <c r="CK71" s="11"/>
      <c r="CL71" s="6">
        <f>MEDIAN($CJ$2:$CJ$115)*CA71</f>
        <v>2.1189563636363635</v>
      </c>
      <c r="CM71" s="6">
        <f>MEDIAN($CK$2:$CK$115)*CC71</f>
        <v>1.9665321316666666</v>
      </c>
      <c r="CN71" s="11">
        <v>51.8</v>
      </c>
      <c r="CO71" s="11">
        <v>53.9</v>
      </c>
      <c r="CP71" s="6">
        <f t="shared" si="26"/>
        <v>51.800000000000004</v>
      </c>
      <c r="CQ71" s="6">
        <f t="shared" si="27"/>
        <v>53.900000000000006</v>
      </c>
      <c r="CR71" s="11">
        <v>1.2</v>
      </c>
      <c r="CS71" s="12">
        <v>3.0096446456999999</v>
      </c>
      <c r="CT71" s="11">
        <v>2.3166023000000001E-2</v>
      </c>
      <c r="CU71" s="11"/>
      <c r="CV71" s="6">
        <f>MEDIAN($CT$2:$CT$115)*CN71</f>
        <v>4.8715309999999992</v>
      </c>
      <c r="CW71" s="6">
        <f>MEDIAN($CU$2:$CU$115)*CO71</f>
        <v>3.0096446456999999</v>
      </c>
      <c r="CX71" s="6">
        <f t="shared" si="31"/>
        <v>3.9740328649514121E-2</v>
      </c>
      <c r="CY71" s="6">
        <f t="shared" si="28"/>
        <v>0.42000000000000026</v>
      </c>
      <c r="CZ71" s="6">
        <f t="shared" si="32"/>
        <v>4.0540540540540571</v>
      </c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6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6"/>
      <c r="EM71" s="11"/>
      <c r="EN71" s="11"/>
      <c r="EO71" s="11"/>
      <c r="EP71" s="11"/>
    </row>
    <row r="72" spans="1:146" ht="15.75" customHeight="1" x14ac:dyDescent="0.25">
      <c r="A72" s="6" t="s">
        <v>359</v>
      </c>
      <c r="B72" s="6" t="s">
        <v>360</v>
      </c>
      <c r="C72" s="6">
        <v>2015</v>
      </c>
      <c r="D72" s="6" t="s">
        <v>346</v>
      </c>
      <c r="E72" s="6" t="s">
        <v>361</v>
      </c>
      <c r="F72" s="6" t="s">
        <v>460</v>
      </c>
      <c r="G72" s="6" t="s">
        <v>146</v>
      </c>
      <c r="H72" s="6"/>
      <c r="I72" s="6" t="s">
        <v>362</v>
      </c>
      <c r="J72" s="6" t="s">
        <v>363</v>
      </c>
      <c r="K72" s="6">
        <v>980</v>
      </c>
      <c r="L72" s="6">
        <v>918</v>
      </c>
      <c r="M72" s="6">
        <v>470</v>
      </c>
      <c r="N72" s="6">
        <v>422</v>
      </c>
      <c r="O72" s="6">
        <v>12.8</v>
      </c>
      <c r="P72" s="6">
        <v>12.8</v>
      </c>
      <c r="Q72" s="6" t="s">
        <v>198</v>
      </c>
      <c r="R72" s="6">
        <v>0.27229999999999999</v>
      </c>
      <c r="S72" s="6" t="s">
        <v>161</v>
      </c>
      <c r="T72" s="6">
        <v>3.6610999999999998</v>
      </c>
      <c r="U72" s="6" t="s">
        <v>176</v>
      </c>
      <c r="V72" s="6" t="s">
        <v>177</v>
      </c>
      <c r="W72" s="6" t="s">
        <v>146</v>
      </c>
      <c r="X72" s="6" t="s">
        <v>254</v>
      </c>
      <c r="Y72" s="6" t="s">
        <v>144</v>
      </c>
      <c r="Z72" s="6" t="s">
        <v>145</v>
      </c>
      <c r="AA72" s="6" t="s">
        <v>146</v>
      </c>
      <c r="AB72" s="6" t="s">
        <v>146</v>
      </c>
      <c r="AC72" s="6" t="s">
        <v>146</v>
      </c>
      <c r="AD72" s="6" t="s">
        <v>146</v>
      </c>
      <c r="AE72" s="8"/>
      <c r="AF72" s="6" t="s">
        <v>143</v>
      </c>
      <c r="AG72" s="6" t="s">
        <v>146</v>
      </c>
      <c r="AH72" s="6">
        <v>0</v>
      </c>
      <c r="AI72" s="6">
        <v>4</v>
      </c>
      <c r="AJ72" s="6">
        <v>4</v>
      </c>
      <c r="AK72" s="6" t="s">
        <v>179</v>
      </c>
      <c r="AL72" s="6" t="s">
        <v>179</v>
      </c>
      <c r="AM72" s="6" t="s">
        <v>147</v>
      </c>
      <c r="AN72" s="8"/>
      <c r="AO72" s="8"/>
      <c r="AP72" s="8"/>
      <c r="AQ72" s="8"/>
      <c r="AR72" s="8"/>
      <c r="AS72" s="6" t="s">
        <v>166</v>
      </c>
      <c r="AT72" s="6">
        <v>0</v>
      </c>
      <c r="AU72" s="6">
        <v>15</v>
      </c>
      <c r="AV72" s="6">
        <v>15</v>
      </c>
      <c r="AW72" s="6" t="s">
        <v>149</v>
      </c>
      <c r="AX72" s="6" t="str">
        <f t="shared" si="22"/>
        <v>0-10cm</v>
      </c>
      <c r="AY72" s="13">
        <v>1.3451652300000001</v>
      </c>
      <c r="AZ72" s="13">
        <v>1.3076909999999999</v>
      </c>
      <c r="BA72" s="6">
        <v>1.3451652300000001</v>
      </c>
      <c r="BB72" s="6">
        <v>1.3076909999999999</v>
      </c>
      <c r="BC72" s="28" t="s">
        <v>475</v>
      </c>
      <c r="BD72" s="6" t="s">
        <v>217</v>
      </c>
      <c r="BE72" s="8"/>
      <c r="BF72" s="8"/>
      <c r="BG72" s="6" t="s">
        <v>217</v>
      </c>
      <c r="BH72" s="8"/>
      <c r="BI72" s="8"/>
      <c r="BJ72" s="6">
        <v>8.1999999999999993</v>
      </c>
      <c r="BK72" s="6">
        <v>8.1999999999999993</v>
      </c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6"/>
      <c r="BY72" s="6">
        <v>3</v>
      </c>
      <c r="BZ72" s="6">
        <v>3</v>
      </c>
      <c r="CA72" s="6">
        <v>11</v>
      </c>
      <c r="CB72" s="6">
        <f t="shared" si="23"/>
        <v>11</v>
      </c>
      <c r="CC72" s="6">
        <v>12.9</v>
      </c>
      <c r="CD72" s="6">
        <f t="shared" si="24"/>
        <v>12.899999999999999</v>
      </c>
      <c r="CE72" s="6">
        <f t="shared" si="29"/>
        <v>0.15933203856925598</v>
      </c>
      <c r="CF72" s="6">
        <f t="shared" si="25"/>
        <v>0.47500000000000009</v>
      </c>
      <c r="CG72" s="6">
        <f t="shared" si="30"/>
        <v>17.272727272727284</v>
      </c>
      <c r="CH72" s="9">
        <v>1.03125</v>
      </c>
      <c r="CI72" s="9">
        <v>1.0623537000000001</v>
      </c>
      <c r="CJ72" s="8"/>
      <c r="CK72" s="8"/>
      <c r="CL72" s="6">
        <f>MEDIAN($CJ$2:$CJ$115)*CA72</f>
        <v>1.039434</v>
      </c>
      <c r="CM72" s="6">
        <f>MEDIAN($CK$2:$CK$115)*CC72</f>
        <v>1.0872113356500002</v>
      </c>
      <c r="CN72" s="9">
        <v>22.195226295000005</v>
      </c>
      <c r="CO72" s="9">
        <v>25.303820849999997</v>
      </c>
      <c r="CP72" s="6">
        <f t="shared" si="26"/>
        <v>22.195226295000005</v>
      </c>
      <c r="CQ72" s="6">
        <f t="shared" si="27"/>
        <v>25.303820849999997</v>
      </c>
      <c r="CR72" s="9">
        <v>2.0873500569132752</v>
      </c>
      <c r="CS72" s="9">
        <v>1.4129036908525885</v>
      </c>
      <c r="CT72" s="8"/>
      <c r="CU72" s="8"/>
      <c r="CV72" s="6">
        <f>MEDIAN($CT$2:$CT$115)*CN72</f>
        <v>2.0873500569132752</v>
      </c>
      <c r="CW72" s="6">
        <f>MEDIAN($CU$2:$CU$115)*CO72</f>
        <v>1.4129036908525885</v>
      </c>
      <c r="CX72" s="6">
        <f t="shared" si="31"/>
        <v>0.13107817207113581</v>
      </c>
      <c r="CY72" s="6">
        <f t="shared" si="28"/>
        <v>0.77714863874999818</v>
      </c>
      <c r="CZ72" s="6">
        <f t="shared" si="32"/>
        <v>14.005689843767332</v>
      </c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6"/>
      <c r="DV72" s="6">
        <v>3</v>
      </c>
      <c r="DW72" s="6">
        <v>3</v>
      </c>
      <c r="DX72" s="6">
        <v>1.4</v>
      </c>
      <c r="DY72" s="6">
        <v>1.49</v>
      </c>
      <c r="DZ72" s="8"/>
      <c r="EA72" s="8"/>
      <c r="EB72" s="8"/>
      <c r="EC72" s="8"/>
      <c r="ED72" s="6">
        <v>0.22447980400000001</v>
      </c>
      <c r="EE72" s="6">
        <v>0.35658119700000002</v>
      </c>
      <c r="EF72" s="8"/>
      <c r="EG72" s="8"/>
      <c r="EH72" s="8"/>
      <c r="EI72" s="8"/>
      <c r="EJ72" s="6">
        <v>2.824846983</v>
      </c>
      <c r="EK72" s="6">
        <v>2.922689385</v>
      </c>
      <c r="EL72" s="6">
        <f t="shared" si="33"/>
        <v>6.2303883336154837E-2</v>
      </c>
      <c r="EM72" s="8"/>
      <c r="EN72" s="8"/>
      <c r="EO72" s="6">
        <v>0.35310587300000001</v>
      </c>
      <c r="EP72" s="6">
        <v>0.41752705499999998</v>
      </c>
    </row>
    <row r="73" spans="1:146" ht="15.75" customHeight="1" x14ac:dyDescent="0.25">
      <c r="A73" s="6" t="s">
        <v>364</v>
      </c>
      <c r="B73" s="6" t="s">
        <v>360</v>
      </c>
      <c r="C73" s="6">
        <v>2015</v>
      </c>
      <c r="D73" s="6" t="s">
        <v>346</v>
      </c>
      <c r="E73" s="6" t="s">
        <v>365</v>
      </c>
      <c r="F73" s="6" t="s">
        <v>460</v>
      </c>
      <c r="G73" s="6" t="s">
        <v>146</v>
      </c>
      <c r="H73" s="6"/>
      <c r="I73" s="6" t="s">
        <v>362</v>
      </c>
      <c r="J73" s="6" t="s">
        <v>363</v>
      </c>
      <c r="K73" s="6">
        <v>980</v>
      </c>
      <c r="L73" s="6">
        <v>918</v>
      </c>
      <c r="M73" s="6">
        <v>470</v>
      </c>
      <c r="N73" s="6">
        <v>422</v>
      </c>
      <c r="O73" s="6">
        <v>12.8</v>
      </c>
      <c r="P73" s="6">
        <v>12.8</v>
      </c>
      <c r="Q73" s="6" t="s">
        <v>198</v>
      </c>
      <c r="R73" s="6">
        <v>0.27229999999999999</v>
      </c>
      <c r="S73" s="6" t="s">
        <v>161</v>
      </c>
      <c r="T73" s="6">
        <v>3.6610999999999998</v>
      </c>
      <c r="U73" s="6" t="s">
        <v>176</v>
      </c>
      <c r="V73" s="6" t="s">
        <v>177</v>
      </c>
      <c r="W73" s="6" t="s">
        <v>146</v>
      </c>
      <c r="X73" s="6" t="s">
        <v>254</v>
      </c>
      <c r="Y73" s="6" t="s">
        <v>144</v>
      </c>
      <c r="Z73" s="6" t="s">
        <v>145</v>
      </c>
      <c r="AA73" s="6" t="s">
        <v>146</v>
      </c>
      <c r="AB73" s="6" t="s">
        <v>146</v>
      </c>
      <c r="AC73" s="6" t="s">
        <v>146</v>
      </c>
      <c r="AD73" s="6" t="s">
        <v>146</v>
      </c>
      <c r="AE73" s="8"/>
      <c r="AF73" s="6" t="s">
        <v>143</v>
      </c>
      <c r="AG73" s="6" t="s">
        <v>146</v>
      </c>
      <c r="AH73" s="6">
        <v>0</v>
      </c>
      <c r="AI73" s="6">
        <v>4</v>
      </c>
      <c r="AJ73" s="6">
        <v>4</v>
      </c>
      <c r="AK73" s="6" t="s">
        <v>179</v>
      </c>
      <c r="AL73" s="6" t="s">
        <v>179</v>
      </c>
      <c r="AM73" s="6" t="s">
        <v>147</v>
      </c>
      <c r="AN73" s="8"/>
      <c r="AO73" s="8"/>
      <c r="AP73" s="8"/>
      <c r="AQ73" s="8"/>
      <c r="AR73" s="8"/>
      <c r="AS73" s="6" t="s">
        <v>166</v>
      </c>
      <c r="AT73" s="6">
        <v>0</v>
      </c>
      <c r="AU73" s="6">
        <v>15</v>
      </c>
      <c r="AV73" s="6">
        <v>15</v>
      </c>
      <c r="AW73" s="6" t="s">
        <v>149</v>
      </c>
      <c r="AX73" s="6" t="str">
        <f t="shared" si="22"/>
        <v>0-10cm</v>
      </c>
      <c r="AY73" s="13">
        <v>1.349964655</v>
      </c>
      <c r="AZ73" s="13">
        <v>1.3466644999999999</v>
      </c>
      <c r="BA73" s="6">
        <v>1.349964655</v>
      </c>
      <c r="BB73" s="6">
        <v>1.3466644999999999</v>
      </c>
      <c r="BC73" s="28" t="s">
        <v>475</v>
      </c>
      <c r="BD73" s="6" t="s">
        <v>199</v>
      </c>
      <c r="BE73" s="8"/>
      <c r="BF73" s="8"/>
      <c r="BG73" s="6" t="s">
        <v>199</v>
      </c>
      <c r="BH73" s="8"/>
      <c r="BI73" s="8"/>
      <c r="BJ73" s="6">
        <v>8.1999999999999993</v>
      </c>
      <c r="BK73" s="6">
        <v>8.1999999999999993</v>
      </c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6"/>
      <c r="BY73" s="6">
        <v>3</v>
      </c>
      <c r="BZ73" s="6">
        <v>3</v>
      </c>
      <c r="CA73" s="6">
        <v>10.5</v>
      </c>
      <c r="CB73" s="6">
        <f t="shared" si="23"/>
        <v>10.5</v>
      </c>
      <c r="CC73" s="6">
        <v>12.5</v>
      </c>
      <c r="CD73" s="6">
        <f t="shared" si="24"/>
        <v>12.500000000000002</v>
      </c>
      <c r="CE73" s="6">
        <f t="shared" si="29"/>
        <v>0.17435338714477774</v>
      </c>
      <c r="CF73" s="6">
        <f t="shared" si="25"/>
        <v>0.5</v>
      </c>
      <c r="CG73" s="6">
        <f t="shared" si="30"/>
        <v>19.047619047619047</v>
      </c>
      <c r="CH73" s="9">
        <v>0.984375</v>
      </c>
      <c r="CI73" s="9">
        <v>1.0294124999999998</v>
      </c>
      <c r="CJ73" s="8"/>
      <c r="CK73" s="8"/>
      <c r="CL73" s="6">
        <f>MEDIAN($CJ$2:$CJ$115)*CA73</f>
        <v>0.99218699999999993</v>
      </c>
      <c r="CM73" s="6">
        <f>MEDIAN($CK$2:$CK$115)*CC73</f>
        <v>1.0534993562500001</v>
      </c>
      <c r="CN73" s="9">
        <v>21.261943316250001</v>
      </c>
      <c r="CO73" s="9">
        <v>25.249959375000003</v>
      </c>
      <c r="CP73" s="6">
        <f t="shared" si="26"/>
        <v>21.261943316250001</v>
      </c>
      <c r="CQ73" s="6">
        <f t="shared" si="27"/>
        <v>25.249959375000003</v>
      </c>
      <c r="CR73" s="9">
        <v>1.9995794591767311</v>
      </c>
      <c r="CS73" s="9">
        <v>1.4098961973490034</v>
      </c>
      <c r="CT73" s="8"/>
      <c r="CU73" s="8"/>
      <c r="CV73" s="6">
        <f>MEDIAN($CT$2:$CT$115)*CN73</f>
        <v>1.9995794591767311</v>
      </c>
      <c r="CW73" s="6">
        <f>MEDIAN($CU$2:$CU$115)*CO73</f>
        <v>1.4098961973490034</v>
      </c>
      <c r="CX73" s="6">
        <f t="shared" si="31"/>
        <v>0.17190577091142586</v>
      </c>
      <c r="CY73" s="6">
        <f t="shared" si="28"/>
        <v>0.99700401468750055</v>
      </c>
      <c r="CZ73" s="6">
        <f t="shared" si="32"/>
        <v>18.756592468676448</v>
      </c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6"/>
      <c r="DV73" s="6">
        <v>3</v>
      </c>
      <c r="DW73" s="6">
        <v>3</v>
      </c>
      <c r="DX73" s="6">
        <v>1.49</v>
      </c>
      <c r="DY73" s="6">
        <v>1.55</v>
      </c>
      <c r="DZ73" s="8"/>
      <c r="EA73" s="8"/>
      <c r="EB73" s="8"/>
      <c r="EC73" s="8"/>
      <c r="ED73" s="6">
        <v>0.238910649</v>
      </c>
      <c r="EE73" s="6">
        <v>0.37094017099999999</v>
      </c>
      <c r="EF73" s="8"/>
      <c r="EG73" s="8"/>
      <c r="EH73" s="8"/>
      <c r="EI73" s="8"/>
      <c r="EJ73" s="6">
        <v>3.0171710040000002</v>
      </c>
      <c r="EK73" s="6">
        <v>3.130994963</v>
      </c>
      <c r="EL73" s="6">
        <f t="shared" si="33"/>
        <v>3.9478810973787422E-2</v>
      </c>
      <c r="EM73" s="8"/>
      <c r="EN73" s="8"/>
      <c r="EO73" s="6">
        <v>0.37714637499999998</v>
      </c>
      <c r="EP73" s="6">
        <v>0.44728499500000002</v>
      </c>
    </row>
    <row r="74" spans="1:146" ht="15.75" customHeight="1" x14ac:dyDescent="0.25">
      <c r="A74" s="11">
        <v>30</v>
      </c>
      <c r="B74" s="11" t="s">
        <v>366</v>
      </c>
      <c r="C74" s="11">
        <v>1978</v>
      </c>
      <c r="D74" s="11" t="s">
        <v>367</v>
      </c>
      <c r="E74" s="11" t="s">
        <v>368</v>
      </c>
      <c r="F74" s="11" t="s">
        <v>462</v>
      </c>
      <c r="G74" s="6" t="s">
        <v>146</v>
      </c>
      <c r="H74" s="6"/>
      <c r="I74" s="11" t="s">
        <v>369</v>
      </c>
      <c r="J74" s="11" t="s">
        <v>370</v>
      </c>
      <c r="K74" s="11"/>
      <c r="L74" s="11">
        <v>12</v>
      </c>
      <c r="M74" s="11">
        <v>650</v>
      </c>
      <c r="N74" s="11">
        <v>818</v>
      </c>
      <c r="O74" s="11">
        <v>14</v>
      </c>
      <c r="P74" s="11">
        <v>12.2</v>
      </c>
      <c r="Q74" s="11" t="s">
        <v>371</v>
      </c>
      <c r="R74" s="11">
        <v>0.64549999999999996</v>
      </c>
      <c r="S74" s="11" t="s">
        <v>252</v>
      </c>
      <c r="T74" s="11">
        <v>1.5183</v>
      </c>
      <c r="U74" s="11" t="s">
        <v>141</v>
      </c>
      <c r="V74" s="11" t="s">
        <v>142</v>
      </c>
      <c r="W74" s="11" t="s">
        <v>143</v>
      </c>
      <c r="X74" s="11"/>
      <c r="Y74" s="11"/>
      <c r="Z74" s="11"/>
      <c r="AA74" s="11"/>
      <c r="AB74" s="11" t="s">
        <v>143</v>
      </c>
      <c r="AC74" s="11" t="s">
        <v>143</v>
      </c>
      <c r="AD74" s="11" t="s">
        <v>146</v>
      </c>
      <c r="AE74" s="11"/>
      <c r="AF74" s="11" t="s">
        <v>143</v>
      </c>
      <c r="AG74" s="11" t="s">
        <v>143</v>
      </c>
      <c r="AH74" s="11">
        <v>7</v>
      </c>
      <c r="AI74" s="11">
        <v>17</v>
      </c>
      <c r="AJ74" s="11">
        <v>10</v>
      </c>
      <c r="AK74" s="11"/>
      <c r="AL74" s="11"/>
      <c r="AM74" s="11" t="s">
        <v>308</v>
      </c>
      <c r="AN74" s="11">
        <v>7.3</v>
      </c>
      <c r="AO74" s="11"/>
      <c r="AP74" s="11">
        <v>20</v>
      </c>
      <c r="AQ74" s="11"/>
      <c r="AR74" s="11">
        <v>13.7</v>
      </c>
      <c r="AS74" s="11" t="s">
        <v>166</v>
      </c>
      <c r="AT74" s="11">
        <v>0</v>
      </c>
      <c r="AU74" s="11">
        <v>15</v>
      </c>
      <c r="AV74" s="11">
        <v>15</v>
      </c>
      <c r="AW74" s="11" t="s">
        <v>149</v>
      </c>
      <c r="AX74" s="6" t="str">
        <f t="shared" si="22"/>
        <v>0-10cm</v>
      </c>
      <c r="AY74" s="11">
        <v>1.2</v>
      </c>
      <c r="AZ74" s="11">
        <v>1.2</v>
      </c>
      <c r="BA74" s="11">
        <v>1.268920115</v>
      </c>
      <c r="BB74" s="11">
        <v>1.266103167</v>
      </c>
      <c r="BC74" s="29" t="s">
        <v>474</v>
      </c>
      <c r="BD74" s="11" t="s">
        <v>284</v>
      </c>
      <c r="BE74" s="11"/>
      <c r="BF74" s="11"/>
      <c r="BG74" s="11" t="s">
        <v>284</v>
      </c>
      <c r="BH74" s="11"/>
      <c r="BI74" s="11"/>
      <c r="BJ74" s="11">
        <v>6.3</v>
      </c>
      <c r="BK74" s="11">
        <v>6.4</v>
      </c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6"/>
      <c r="BY74" s="11">
        <v>1</v>
      </c>
      <c r="BZ74" s="11">
        <v>1</v>
      </c>
      <c r="CA74" s="11">
        <v>27.8</v>
      </c>
      <c r="CB74" s="6">
        <f t="shared" si="23"/>
        <v>27.799999999999997</v>
      </c>
      <c r="CC74" s="11">
        <v>28</v>
      </c>
      <c r="CD74" s="6">
        <f t="shared" si="24"/>
        <v>28.000000000000004</v>
      </c>
      <c r="CE74" s="6">
        <f t="shared" si="29"/>
        <v>7.168489478612497E-3</v>
      </c>
      <c r="CF74" s="6">
        <f t="shared" si="25"/>
        <v>1.9999999999999928E-2</v>
      </c>
      <c r="CG74" s="6">
        <f t="shared" si="30"/>
        <v>0.7194244604316502</v>
      </c>
      <c r="CH74" s="12">
        <v>2.6062500000000002</v>
      </c>
      <c r="CI74" s="12">
        <v>2.3058839999999998</v>
      </c>
      <c r="CJ74" s="11"/>
      <c r="CK74" s="11"/>
      <c r="CL74" s="6">
        <f>MEDIAN($CJ$2:$CJ$115)*CA74</f>
        <v>2.6269331999999999</v>
      </c>
      <c r="CM74" s="6">
        <f>MEDIAN($CK$2:$CK$115)*CC74</f>
        <v>2.3598385580000003</v>
      </c>
      <c r="CN74" s="12">
        <v>50.04</v>
      </c>
      <c r="CO74" s="12">
        <v>50.400000000000006</v>
      </c>
      <c r="CP74" s="6">
        <f t="shared" si="26"/>
        <v>50.04</v>
      </c>
      <c r="CQ74" s="6">
        <f t="shared" si="27"/>
        <v>50.400000000000006</v>
      </c>
      <c r="CR74" s="12">
        <v>4.7060117999999997</v>
      </c>
      <c r="CS74" s="12">
        <v>2.8142131752000004</v>
      </c>
      <c r="CT74" s="11"/>
      <c r="CU74" s="11"/>
      <c r="CV74" s="6">
        <f>MEDIAN($CT$2:$CT$115)*CN74</f>
        <v>4.7060117999999997</v>
      </c>
      <c r="CW74" s="6">
        <f>MEDIAN($CU$2:$CU$115)*CO74</f>
        <v>2.8142131752000004</v>
      </c>
      <c r="CX74" s="6">
        <f t="shared" si="31"/>
        <v>7.1684894786127173E-3</v>
      </c>
      <c r="CY74" s="6">
        <f t="shared" si="28"/>
        <v>3.6000000000000656E-2</v>
      </c>
      <c r="CZ74" s="6">
        <f t="shared" si="32"/>
        <v>0.71942446043167241</v>
      </c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6"/>
      <c r="DV74" s="11">
        <v>1</v>
      </c>
      <c r="DW74" s="11">
        <v>1</v>
      </c>
      <c r="DX74" s="11">
        <v>2.7</v>
      </c>
      <c r="DY74" s="11">
        <v>2.7</v>
      </c>
      <c r="DZ74" s="11"/>
      <c r="EA74" s="11"/>
      <c r="EB74" s="11"/>
      <c r="EC74" s="11"/>
      <c r="ED74" s="11">
        <v>0.43292533700000002</v>
      </c>
      <c r="EE74" s="11">
        <v>0.64615384600000003</v>
      </c>
      <c r="EF74" s="11"/>
      <c r="EG74" s="11"/>
      <c r="EH74" s="11"/>
      <c r="EI74" s="11"/>
      <c r="EJ74" s="11">
        <v>5.1391264659999996</v>
      </c>
      <c r="EK74" s="11">
        <v>5.1277178259999996</v>
      </c>
      <c r="EL74" s="6">
        <f t="shared" si="33"/>
        <v>0</v>
      </c>
      <c r="EM74" s="11"/>
      <c r="EN74" s="11"/>
      <c r="EO74" s="11">
        <v>0.64239080800000004</v>
      </c>
      <c r="EP74" s="11">
        <v>0.73253111800000004</v>
      </c>
    </row>
    <row r="75" spans="1:146" ht="15.75" customHeight="1" x14ac:dyDescent="0.25">
      <c r="A75" s="6" t="s">
        <v>372</v>
      </c>
      <c r="B75" s="6" t="s">
        <v>373</v>
      </c>
      <c r="C75" s="6">
        <v>2002</v>
      </c>
      <c r="D75" s="6" t="s">
        <v>211</v>
      </c>
      <c r="E75" s="6" t="s">
        <v>374</v>
      </c>
      <c r="F75" s="6" t="s">
        <v>457</v>
      </c>
      <c r="G75" s="6" t="s">
        <v>146</v>
      </c>
      <c r="H75" s="6"/>
      <c r="I75" s="6" t="s">
        <v>352</v>
      </c>
      <c r="J75" s="6" t="s">
        <v>353</v>
      </c>
      <c r="K75" s="6">
        <v>2000</v>
      </c>
      <c r="L75" s="6">
        <v>313</v>
      </c>
      <c r="M75" s="6">
        <v>550</v>
      </c>
      <c r="N75" s="6">
        <v>542</v>
      </c>
      <c r="O75" s="6">
        <v>17</v>
      </c>
      <c r="P75" s="6">
        <v>16.100000000000001</v>
      </c>
      <c r="Q75" s="6" t="s">
        <v>139</v>
      </c>
      <c r="R75" s="6">
        <v>0.32690000000000002</v>
      </c>
      <c r="S75" s="6" t="s">
        <v>161</v>
      </c>
      <c r="T75" s="6">
        <v>3.0516999999999999</v>
      </c>
      <c r="U75" s="6" t="s">
        <v>141</v>
      </c>
      <c r="V75" s="6" t="s">
        <v>142</v>
      </c>
      <c r="W75" s="6" t="s">
        <v>143</v>
      </c>
      <c r="X75" s="8"/>
      <c r="Y75" s="8"/>
      <c r="Z75" s="8"/>
      <c r="AA75" s="8"/>
      <c r="AB75" s="8"/>
      <c r="AC75" s="8"/>
      <c r="AD75" s="8"/>
      <c r="AE75" s="6" t="s">
        <v>146</v>
      </c>
      <c r="AF75" s="6" t="s">
        <v>143</v>
      </c>
      <c r="AG75" s="6" t="s">
        <v>146</v>
      </c>
      <c r="AH75" s="6">
        <v>73</v>
      </c>
      <c r="AI75" s="6">
        <v>86</v>
      </c>
      <c r="AJ75" s="6">
        <v>13</v>
      </c>
      <c r="AK75" s="6" t="s">
        <v>291</v>
      </c>
      <c r="AL75" s="6" t="s">
        <v>216</v>
      </c>
      <c r="AM75" s="6" t="s">
        <v>192</v>
      </c>
      <c r="AN75" s="6">
        <v>8.4</v>
      </c>
      <c r="AO75" s="6">
        <v>295.3</v>
      </c>
      <c r="AP75" s="6">
        <v>5.4</v>
      </c>
      <c r="AQ75" s="8"/>
      <c r="AR75" s="8"/>
      <c r="AS75" s="6" t="s">
        <v>148</v>
      </c>
      <c r="AT75" s="6">
        <v>0</v>
      </c>
      <c r="AU75" s="6">
        <v>20</v>
      </c>
      <c r="AV75" s="6">
        <v>20</v>
      </c>
      <c r="AW75" s="6" t="s">
        <v>149</v>
      </c>
      <c r="AX75" s="6" t="str">
        <f t="shared" si="22"/>
        <v>0-10cm</v>
      </c>
      <c r="AY75" s="13">
        <v>1.3471097700000001</v>
      </c>
      <c r="AZ75" s="13">
        <v>1.254346333</v>
      </c>
      <c r="BA75" s="6">
        <v>1.3471097700000001</v>
      </c>
      <c r="BB75" s="6">
        <v>1.254346333</v>
      </c>
      <c r="BC75" s="28" t="s">
        <v>475</v>
      </c>
      <c r="BD75" s="6" t="s">
        <v>199</v>
      </c>
      <c r="BE75" s="6">
        <v>35.9</v>
      </c>
      <c r="BF75" s="6">
        <v>37.1</v>
      </c>
      <c r="BG75" s="6" t="s">
        <v>199</v>
      </c>
      <c r="BH75" s="6">
        <v>36.5</v>
      </c>
      <c r="BI75" s="6">
        <v>36.200000000000003</v>
      </c>
      <c r="BJ75" s="6">
        <v>7.7</v>
      </c>
      <c r="BK75" s="6">
        <v>7.7</v>
      </c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6"/>
      <c r="BY75" s="6">
        <v>1</v>
      </c>
      <c r="BZ75" s="6">
        <v>1</v>
      </c>
      <c r="CA75" s="6">
        <v>21.8</v>
      </c>
      <c r="CB75" s="6">
        <f t="shared" si="23"/>
        <v>21.8</v>
      </c>
      <c r="CC75" s="6">
        <v>23.4</v>
      </c>
      <c r="CD75" s="6">
        <f t="shared" si="24"/>
        <v>23.4</v>
      </c>
      <c r="CE75" s="6">
        <f t="shared" si="29"/>
        <v>7.0826052568612421E-2</v>
      </c>
      <c r="CF75" s="6">
        <f t="shared" si="25"/>
        <v>0.12307692307692292</v>
      </c>
      <c r="CG75" s="6">
        <f t="shared" si="30"/>
        <v>7.3394495412844041</v>
      </c>
      <c r="CH75" s="9">
        <v>2.0437500000000002</v>
      </c>
      <c r="CI75" s="9">
        <v>1.9270601999999999</v>
      </c>
      <c r="CJ75" s="8"/>
      <c r="CK75" s="8"/>
      <c r="CL75" s="6">
        <f>MEDIAN($CJ$2:$CJ$115)*CA75</f>
        <v>2.0599691999999998</v>
      </c>
      <c r="CM75" s="6">
        <f>MEDIAN($CK$2:$CK$115)*CC75</f>
        <v>1.9721507949000001</v>
      </c>
      <c r="CN75" s="9">
        <v>58.733985972000006</v>
      </c>
      <c r="CO75" s="9">
        <v>58.703408384399999</v>
      </c>
      <c r="CP75" s="6">
        <f t="shared" si="26"/>
        <v>58.733985972000006</v>
      </c>
      <c r="CQ75" s="6">
        <f t="shared" si="27"/>
        <v>58.703408384399999</v>
      </c>
      <c r="CR75" s="9">
        <v>5.5236377107367396</v>
      </c>
      <c r="CS75" s="9">
        <v>3.2778552639786631</v>
      </c>
      <c r="CT75" s="8"/>
      <c r="CU75" s="8"/>
      <c r="CV75" s="6">
        <f>MEDIAN($CT$2:$CT$115)*CN75</f>
        <v>5.5236377107367396</v>
      </c>
      <c r="CW75" s="6">
        <f>MEDIAN($CU$2:$CU$115)*CO75</f>
        <v>3.2778552639786631</v>
      </c>
      <c r="CX75" s="6">
        <f t="shared" si="31"/>
        <v>-5.207470492440509E-4</v>
      </c>
      <c r="CY75" s="6">
        <f t="shared" si="28"/>
        <v>-2.3521221230774578E-3</v>
      </c>
      <c r="CZ75" s="6">
        <f t="shared" si="32"/>
        <v>-5.2061148403215185E-2</v>
      </c>
      <c r="DA75" s="6">
        <v>1</v>
      </c>
      <c r="DB75" s="6">
        <v>1</v>
      </c>
      <c r="DC75" s="6">
        <v>3.1</v>
      </c>
      <c r="DD75" s="6">
        <v>1.4</v>
      </c>
      <c r="DE75" s="8"/>
      <c r="DF75" s="8"/>
      <c r="DG75" s="8"/>
      <c r="DH75" s="8"/>
      <c r="DI75" s="6">
        <v>1.8346938779999999</v>
      </c>
      <c r="DJ75" s="6">
        <v>0.49996274200000002</v>
      </c>
      <c r="DK75" s="8"/>
      <c r="DL75" s="8"/>
      <c r="DM75" s="8"/>
      <c r="DN75" s="8"/>
      <c r="DO75" s="6">
        <v>8.3520805740000004</v>
      </c>
      <c r="DP75" s="6">
        <v>3.5121697319999998</v>
      </c>
      <c r="DQ75" s="8"/>
      <c r="DR75" s="8"/>
      <c r="DS75" s="8"/>
      <c r="DT75" s="8"/>
      <c r="DU75" s="6">
        <f t="shared" ref="DU75:DU112" si="34">LN(DD75/DC75)</f>
        <v>-0.79492987486988775</v>
      </c>
      <c r="DV75" s="6">
        <v>1</v>
      </c>
      <c r="DW75" s="6">
        <v>1</v>
      </c>
      <c r="DX75" s="6">
        <v>2.2999999999999998</v>
      </c>
      <c r="DY75" s="6">
        <v>2.6</v>
      </c>
      <c r="DZ75" s="8"/>
      <c r="EA75" s="8"/>
      <c r="EB75" s="8"/>
      <c r="EC75" s="8"/>
      <c r="ED75" s="6">
        <v>0.36878824999999998</v>
      </c>
      <c r="EE75" s="6">
        <v>0.62222222199999999</v>
      </c>
      <c r="EF75" s="8"/>
      <c r="EG75" s="8"/>
      <c r="EH75" s="8"/>
      <c r="EI75" s="8"/>
      <c r="EJ75" s="6">
        <v>6.1967049420000002</v>
      </c>
      <c r="EK75" s="6">
        <v>6.5226009319999996</v>
      </c>
      <c r="EL75" s="6">
        <f t="shared" si="33"/>
        <v>0.12260232209233247</v>
      </c>
      <c r="EM75" s="8"/>
      <c r="EN75" s="8"/>
      <c r="EO75" s="6">
        <v>0.77458811800000005</v>
      </c>
      <c r="EP75" s="6">
        <v>0.93180013299999997</v>
      </c>
    </row>
    <row r="76" spans="1:146" ht="15.75" customHeight="1" x14ac:dyDescent="0.25">
      <c r="A76" s="6" t="s">
        <v>375</v>
      </c>
      <c r="B76" s="6" t="s">
        <v>373</v>
      </c>
      <c r="C76" s="6">
        <v>2002</v>
      </c>
      <c r="D76" s="6" t="s">
        <v>211</v>
      </c>
      <c r="E76" s="6" t="s">
        <v>374</v>
      </c>
      <c r="F76" s="6" t="s">
        <v>457</v>
      </c>
      <c r="G76" s="6" t="s">
        <v>146</v>
      </c>
      <c r="H76" s="6"/>
      <c r="I76" s="6" t="s">
        <v>352</v>
      </c>
      <c r="J76" s="6" t="s">
        <v>353</v>
      </c>
      <c r="K76" s="6">
        <v>2000</v>
      </c>
      <c r="L76" s="6">
        <v>313</v>
      </c>
      <c r="M76" s="6">
        <v>550</v>
      </c>
      <c r="N76" s="6">
        <v>542</v>
      </c>
      <c r="O76" s="6">
        <v>17</v>
      </c>
      <c r="P76" s="6">
        <v>16.100000000000001</v>
      </c>
      <c r="Q76" s="6" t="s">
        <v>139</v>
      </c>
      <c r="R76" s="6">
        <v>0.32690000000000002</v>
      </c>
      <c r="S76" s="6" t="s">
        <v>161</v>
      </c>
      <c r="T76" s="6">
        <v>3.0516999999999999</v>
      </c>
      <c r="U76" s="6" t="s">
        <v>141</v>
      </c>
      <c r="V76" s="6" t="s">
        <v>142</v>
      </c>
      <c r="W76" s="6" t="s">
        <v>143</v>
      </c>
      <c r="X76" s="8"/>
      <c r="Y76" s="8"/>
      <c r="Z76" s="8"/>
      <c r="AA76" s="8"/>
      <c r="AB76" s="8"/>
      <c r="AC76" s="8"/>
      <c r="AD76" s="8"/>
      <c r="AE76" s="6" t="s">
        <v>146</v>
      </c>
      <c r="AF76" s="6" t="s">
        <v>143</v>
      </c>
      <c r="AG76" s="6" t="s">
        <v>146</v>
      </c>
      <c r="AH76" s="6">
        <v>22</v>
      </c>
      <c r="AI76" s="6">
        <v>33</v>
      </c>
      <c r="AJ76" s="6">
        <v>11</v>
      </c>
      <c r="AK76" s="6" t="s">
        <v>291</v>
      </c>
      <c r="AL76" s="6" t="s">
        <v>216</v>
      </c>
      <c r="AM76" s="6" t="s">
        <v>192</v>
      </c>
      <c r="AN76" s="6">
        <v>8.4</v>
      </c>
      <c r="AO76" s="6">
        <v>295.3</v>
      </c>
      <c r="AP76" s="6">
        <v>5.4</v>
      </c>
      <c r="AQ76" s="8"/>
      <c r="AR76" s="8"/>
      <c r="AS76" s="6" t="s">
        <v>148</v>
      </c>
      <c r="AT76" s="6">
        <v>0</v>
      </c>
      <c r="AU76" s="6">
        <v>20</v>
      </c>
      <c r="AV76" s="6">
        <v>20</v>
      </c>
      <c r="AW76" s="6" t="s">
        <v>149</v>
      </c>
      <c r="AX76" s="6" t="str">
        <f t="shared" si="22"/>
        <v>0-10cm</v>
      </c>
      <c r="AY76" s="13">
        <v>1.377961207</v>
      </c>
      <c r="AZ76" s="13">
        <v>1.277410167</v>
      </c>
      <c r="BA76" s="6">
        <v>1.377961207</v>
      </c>
      <c r="BB76" s="6">
        <v>1.277410167</v>
      </c>
      <c r="BC76" s="28" t="s">
        <v>476</v>
      </c>
      <c r="BD76" s="6" t="s">
        <v>167</v>
      </c>
      <c r="BE76" s="6">
        <v>58.3</v>
      </c>
      <c r="BF76" s="6">
        <v>19.899999999999999</v>
      </c>
      <c r="BG76" s="6" t="s">
        <v>167</v>
      </c>
      <c r="BH76" s="6">
        <v>67.7</v>
      </c>
      <c r="BI76" s="6">
        <v>12.5</v>
      </c>
      <c r="BJ76" s="6">
        <v>7.8</v>
      </c>
      <c r="BK76" s="6">
        <v>7.2</v>
      </c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6"/>
      <c r="BY76" s="6">
        <v>1</v>
      </c>
      <c r="BZ76" s="6">
        <v>1</v>
      </c>
      <c r="CA76" s="6">
        <v>19.2</v>
      </c>
      <c r="CB76" s="6">
        <f t="shared" si="23"/>
        <v>19.2</v>
      </c>
      <c r="CC76" s="6">
        <v>16.2</v>
      </c>
      <c r="CD76" s="6">
        <f t="shared" si="24"/>
        <v>16.200000000000003</v>
      </c>
      <c r="CE76" s="6">
        <f t="shared" si="29"/>
        <v>-0.16989903679539747</v>
      </c>
      <c r="CF76" s="6">
        <f t="shared" si="25"/>
        <v>-0.27272727272727271</v>
      </c>
      <c r="CG76" s="6">
        <f t="shared" si="30"/>
        <v>-15.625</v>
      </c>
      <c r="CH76" s="9">
        <v>1.7999999999999998</v>
      </c>
      <c r="CI76" s="9">
        <v>1.3341185999999998</v>
      </c>
      <c r="CJ76" s="8"/>
      <c r="CK76" s="8"/>
      <c r="CL76" s="6">
        <f>MEDIAN($CJ$2:$CJ$115)*CA76</f>
        <v>1.8142847999999998</v>
      </c>
      <c r="CM76" s="6">
        <f>MEDIAN($CK$2:$CK$115)*CC76</f>
        <v>1.3653351657000001</v>
      </c>
      <c r="CN76" s="9">
        <v>52.913710348800002</v>
      </c>
      <c r="CO76" s="9">
        <v>41.388089410800006</v>
      </c>
      <c r="CP76" s="6">
        <f t="shared" si="26"/>
        <v>52.913710348800002</v>
      </c>
      <c r="CQ76" s="6">
        <f t="shared" si="27"/>
        <v>41.388089410800006</v>
      </c>
      <c r="CR76" s="9">
        <v>4.9762698897528956</v>
      </c>
      <c r="CS76" s="9">
        <v>2.3110100499251782</v>
      </c>
      <c r="CT76" s="8"/>
      <c r="CU76" s="8"/>
      <c r="CV76" s="6">
        <f>MEDIAN($CT$2:$CT$115)*CN76</f>
        <v>4.9762698897528956</v>
      </c>
      <c r="CW76" s="6">
        <f>MEDIAN($CU$2:$CU$115)*CO76</f>
        <v>2.3110100499251782</v>
      </c>
      <c r="CX76" s="6">
        <f t="shared" si="31"/>
        <v>-0.24566933607209043</v>
      </c>
      <c r="CY76" s="6">
        <f t="shared" si="28"/>
        <v>-1.0477837216363632</v>
      </c>
      <c r="CZ76" s="6">
        <f t="shared" si="32"/>
        <v>-21.781917884844336</v>
      </c>
      <c r="DA76" s="6">
        <v>1</v>
      </c>
      <c r="DB76" s="6">
        <v>1</v>
      </c>
      <c r="DC76" s="6">
        <v>2.6</v>
      </c>
      <c r="DD76" s="6">
        <v>0.6</v>
      </c>
      <c r="DE76" s="8"/>
      <c r="DF76" s="8"/>
      <c r="DG76" s="8"/>
      <c r="DH76" s="8"/>
      <c r="DI76" s="6">
        <v>1.53877551</v>
      </c>
      <c r="DJ76" s="6">
        <v>0.21426974700000001</v>
      </c>
      <c r="DK76" s="8"/>
      <c r="DL76" s="8"/>
      <c r="DM76" s="8"/>
      <c r="DN76" s="8"/>
      <c r="DO76" s="6">
        <v>7.1653982760000003</v>
      </c>
      <c r="DP76" s="6">
        <v>1.5328922</v>
      </c>
      <c r="DQ76" s="8"/>
      <c r="DR76" s="8"/>
      <c r="DS76" s="8"/>
      <c r="DT76" s="8"/>
      <c r="DU76" s="6">
        <f t="shared" si="34"/>
        <v>-1.4663370687934272</v>
      </c>
      <c r="DV76" s="6">
        <v>1</v>
      </c>
      <c r="DW76" s="6">
        <v>1</v>
      </c>
      <c r="DX76" s="6">
        <v>2</v>
      </c>
      <c r="DY76" s="6">
        <v>1.7</v>
      </c>
      <c r="DZ76" s="8"/>
      <c r="EA76" s="8"/>
      <c r="EB76" s="8"/>
      <c r="EC76" s="8"/>
      <c r="ED76" s="6">
        <v>0.32068543500000002</v>
      </c>
      <c r="EE76" s="6">
        <v>0.40683760699999999</v>
      </c>
      <c r="EF76" s="8"/>
      <c r="EG76" s="8"/>
      <c r="EH76" s="8"/>
      <c r="EI76" s="8"/>
      <c r="EJ76" s="6">
        <v>5.5118448280000001</v>
      </c>
      <c r="EK76" s="6">
        <v>4.3431945680000004</v>
      </c>
      <c r="EL76" s="6">
        <f t="shared" si="33"/>
        <v>-0.16251892949777494</v>
      </c>
      <c r="EM76" s="8"/>
      <c r="EN76" s="8"/>
      <c r="EO76" s="6">
        <v>0.68898060400000005</v>
      </c>
      <c r="EP76" s="6">
        <v>0.62045636699999995</v>
      </c>
    </row>
    <row r="77" spans="1:146" ht="15.75" customHeight="1" x14ac:dyDescent="0.25">
      <c r="A77" s="16">
        <v>32</v>
      </c>
      <c r="B77" s="7" t="s">
        <v>376</v>
      </c>
      <c r="C77" s="16">
        <v>2011</v>
      </c>
      <c r="D77" s="7" t="s">
        <v>287</v>
      </c>
      <c r="E77" s="7" t="s">
        <v>377</v>
      </c>
      <c r="F77" s="7" t="s">
        <v>462</v>
      </c>
      <c r="G77" s="6" t="s">
        <v>146</v>
      </c>
      <c r="H77" s="6"/>
      <c r="I77" s="7" t="s">
        <v>378</v>
      </c>
      <c r="J77" s="7" t="s">
        <v>379</v>
      </c>
      <c r="K77" s="7"/>
      <c r="L77" s="16">
        <v>200</v>
      </c>
      <c r="M77" s="16">
        <v>645</v>
      </c>
      <c r="N77" s="16">
        <v>627</v>
      </c>
      <c r="O77" s="7"/>
      <c r="P77" s="16">
        <v>19.2</v>
      </c>
      <c r="Q77" s="7" t="s">
        <v>380</v>
      </c>
      <c r="R77" s="16">
        <v>0.2989</v>
      </c>
      <c r="S77" s="7" t="s">
        <v>161</v>
      </c>
      <c r="T77" s="16">
        <v>3.3603999999999998</v>
      </c>
      <c r="U77" s="7" t="s">
        <v>381</v>
      </c>
      <c r="V77" s="7" t="s">
        <v>177</v>
      </c>
      <c r="W77" s="7" t="s">
        <v>146</v>
      </c>
      <c r="X77" s="7"/>
      <c r="Y77" s="7"/>
      <c r="Z77" s="7" t="s">
        <v>236</v>
      </c>
      <c r="AA77" s="7" t="s">
        <v>146</v>
      </c>
      <c r="AB77" s="7" t="s">
        <v>146</v>
      </c>
      <c r="AC77" s="7" t="s">
        <v>146</v>
      </c>
      <c r="AD77" s="7" t="s">
        <v>143</v>
      </c>
      <c r="AE77" s="7" t="s">
        <v>143</v>
      </c>
      <c r="AF77" s="7" t="s">
        <v>143</v>
      </c>
      <c r="AG77" s="7" t="s">
        <v>146</v>
      </c>
      <c r="AH77" s="16">
        <v>25</v>
      </c>
      <c r="AI77" s="16">
        <v>35</v>
      </c>
      <c r="AJ77" s="16">
        <v>10</v>
      </c>
      <c r="AK77" s="7" t="s">
        <v>291</v>
      </c>
      <c r="AL77" s="7" t="s">
        <v>216</v>
      </c>
      <c r="AM77" s="7" t="s">
        <v>147</v>
      </c>
      <c r="AN77" s="7"/>
      <c r="AO77" s="7"/>
      <c r="AP77" s="7"/>
      <c r="AQ77" s="7"/>
      <c r="AR77" s="7"/>
      <c r="AS77" s="7" t="s">
        <v>166</v>
      </c>
      <c r="AT77" s="16">
        <v>0</v>
      </c>
      <c r="AU77" s="16">
        <v>30</v>
      </c>
      <c r="AV77" s="16">
        <v>30</v>
      </c>
      <c r="AW77" s="7" t="s">
        <v>151</v>
      </c>
      <c r="AX77" s="21" t="s">
        <v>151</v>
      </c>
      <c r="AY77" s="16">
        <v>1.27</v>
      </c>
      <c r="AZ77" s="16">
        <v>1.24</v>
      </c>
      <c r="BA77" s="16">
        <v>1.2984389999999999</v>
      </c>
      <c r="BB77" s="16">
        <v>1.262653</v>
      </c>
      <c r="BC77" s="27" t="s">
        <v>475</v>
      </c>
      <c r="BD77" s="7" t="s">
        <v>217</v>
      </c>
      <c r="BE77" s="7"/>
      <c r="BF77" s="7"/>
      <c r="BG77" s="7" t="s">
        <v>217</v>
      </c>
      <c r="BH77" s="7"/>
      <c r="BI77" s="7"/>
      <c r="BJ77" s="16">
        <v>7.9</v>
      </c>
      <c r="BK77" s="16">
        <v>7.9</v>
      </c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6"/>
      <c r="BY77" s="16">
        <v>4</v>
      </c>
      <c r="BZ77" s="16">
        <v>4</v>
      </c>
      <c r="CA77" s="16">
        <v>10.199999999999999</v>
      </c>
      <c r="CB77" s="6">
        <f t="shared" si="23"/>
        <v>10.199999999999998</v>
      </c>
      <c r="CC77" s="16">
        <v>10.8</v>
      </c>
      <c r="CD77" s="6">
        <f t="shared" si="24"/>
        <v>10.800000000000002</v>
      </c>
      <c r="CE77" s="6">
        <f t="shared" si="29"/>
        <v>5.7158413839948831E-2</v>
      </c>
      <c r="CF77" s="6">
        <f t="shared" si="25"/>
        <v>6.0000000000000143E-2</v>
      </c>
      <c r="CG77" s="6">
        <f t="shared" si="30"/>
        <v>5.8823529411764941</v>
      </c>
      <c r="CH77" s="18">
        <v>0.95624999999999993</v>
      </c>
      <c r="CI77" s="18">
        <v>0.88941239999999999</v>
      </c>
      <c r="CJ77" s="7"/>
      <c r="CK77" s="7"/>
      <c r="CL77" s="6">
        <f>MEDIAN($CJ$2:$CJ$115)*CA77</f>
        <v>0.96383879999999988</v>
      </c>
      <c r="CM77" s="6">
        <f>MEDIAN($CK$2:$CK$115)*CC77</f>
        <v>0.91022344380000009</v>
      </c>
      <c r="CN77" s="18">
        <v>38.861999999999995</v>
      </c>
      <c r="CO77" s="18">
        <v>40.176000000000009</v>
      </c>
      <c r="CP77" s="6">
        <f t="shared" si="26"/>
        <v>38.861999999999995</v>
      </c>
      <c r="CQ77" s="6">
        <f t="shared" si="27"/>
        <v>40.176000000000009</v>
      </c>
      <c r="CR77" s="18">
        <v>3.6547767899999992</v>
      </c>
      <c r="CS77" s="18">
        <v>2.2433299310880006</v>
      </c>
      <c r="CT77" s="7"/>
      <c r="CU77" s="7"/>
      <c r="CV77" s="6">
        <f>MEDIAN($CT$2:$CT$115)*CN77</f>
        <v>3.6547767899999992</v>
      </c>
      <c r="CW77" s="6">
        <f>MEDIAN($CU$2:$CU$115)*CO77</f>
        <v>2.2433299310880006</v>
      </c>
      <c r="CX77" s="6">
        <f t="shared" si="31"/>
        <v>3.3252892986394514E-2</v>
      </c>
      <c r="CY77" s="6">
        <f t="shared" si="28"/>
        <v>0.13140000000000143</v>
      </c>
      <c r="CZ77" s="6">
        <f t="shared" si="32"/>
        <v>3.3811949976841449</v>
      </c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6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6"/>
      <c r="EM77" s="7"/>
      <c r="EN77" s="7"/>
      <c r="EO77" s="7"/>
      <c r="EP77" s="7"/>
    </row>
    <row r="78" spans="1:146" ht="15.75" customHeight="1" x14ac:dyDescent="0.25">
      <c r="A78" s="16">
        <v>32</v>
      </c>
      <c r="B78" s="7" t="s">
        <v>376</v>
      </c>
      <c r="C78" s="16">
        <v>2011</v>
      </c>
      <c r="D78" s="7" t="s">
        <v>287</v>
      </c>
      <c r="E78" s="7" t="s">
        <v>377</v>
      </c>
      <c r="F78" s="7" t="s">
        <v>462</v>
      </c>
      <c r="G78" s="6" t="s">
        <v>146</v>
      </c>
      <c r="H78" s="6"/>
      <c r="I78" s="7" t="s">
        <v>382</v>
      </c>
      <c r="J78" s="7" t="s">
        <v>379</v>
      </c>
      <c r="K78" s="7"/>
      <c r="L78" s="16">
        <v>200</v>
      </c>
      <c r="M78" s="16">
        <v>645</v>
      </c>
      <c r="N78" s="16">
        <v>627</v>
      </c>
      <c r="O78" s="7"/>
      <c r="P78" s="16">
        <v>19.2</v>
      </c>
      <c r="Q78" s="7" t="s">
        <v>380</v>
      </c>
      <c r="R78" s="16">
        <v>0.2989</v>
      </c>
      <c r="S78" s="7" t="s">
        <v>161</v>
      </c>
      <c r="T78" s="16">
        <v>3.3603999999999998</v>
      </c>
      <c r="U78" s="7" t="s">
        <v>381</v>
      </c>
      <c r="V78" s="7" t="s">
        <v>177</v>
      </c>
      <c r="W78" s="7" t="s">
        <v>146</v>
      </c>
      <c r="X78" s="7"/>
      <c r="Y78" s="7"/>
      <c r="Z78" s="7" t="s">
        <v>236</v>
      </c>
      <c r="AA78" s="7" t="s">
        <v>146</v>
      </c>
      <c r="AB78" s="7" t="s">
        <v>146</v>
      </c>
      <c r="AC78" s="7" t="s">
        <v>146</v>
      </c>
      <c r="AD78" s="7" t="s">
        <v>143</v>
      </c>
      <c r="AE78" s="7" t="s">
        <v>143</v>
      </c>
      <c r="AF78" s="7" t="s">
        <v>143</v>
      </c>
      <c r="AG78" s="7" t="s">
        <v>146</v>
      </c>
      <c r="AH78" s="16">
        <v>31</v>
      </c>
      <c r="AI78" s="16">
        <v>35</v>
      </c>
      <c r="AJ78" s="16">
        <v>4</v>
      </c>
      <c r="AK78" s="7" t="s">
        <v>291</v>
      </c>
      <c r="AL78" s="7" t="s">
        <v>216</v>
      </c>
      <c r="AM78" s="7" t="s">
        <v>147</v>
      </c>
      <c r="AN78" s="7"/>
      <c r="AO78" s="7"/>
      <c r="AP78" s="7"/>
      <c r="AQ78" s="7"/>
      <c r="AR78" s="7"/>
      <c r="AS78" s="7" t="s">
        <v>166</v>
      </c>
      <c r="AT78" s="16">
        <v>30</v>
      </c>
      <c r="AU78" s="16">
        <v>60</v>
      </c>
      <c r="AV78" s="16">
        <v>30</v>
      </c>
      <c r="AW78" s="7" t="s">
        <v>152</v>
      </c>
      <c r="AX78" s="7" t="s">
        <v>285</v>
      </c>
      <c r="AY78" s="20">
        <v>1.5049999999999999</v>
      </c>
      <c r="AZ78" s="20">
        <v>1.5050000000000001</v>
      </c>
      <c r="BA78" s="20">
        <v>1.4690854999999998</v>
      </c>
      <c r="BB78" s="20">
        <v>1.4630505</v>
      </c>
      <c r="BC78" s="27" t="s">
        <v>475</v>
      </c>
      <c r="BD78" s="7" t="s">
        <v>217</v>
      </c>
      <c r="BE78" s="7"/>
      <c r="BF78" s="7"/>
      <c r="BG78" s="7" t="s">
        <v>217</v>
      </c>
      <c r="BH78" s="7"/>
      <c r="BI78" s="7"/>
      <c r="BJ78" s="16">
        <v>7.9</v>
      </c>
      <c r="BK78" s="16">
        <v>7.9</v>
      </c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6"/>
      <c r="BY78" s="16">
        <v>4</v>
      </c>
      <c r="BZ78" s="16">
        <v>4</v>
      </c>
      <c r="CA78" s="20">
        <v>8.19</v>
      </c>
      <c r="CB78" s="6">
        <f t="shared" si="23"/>
        <v>8.19</v>
      </c>
      <c r="CC78" s="20">
        <v>7.7799999999999994</v>
      </c>
      <c r="CD78" s="6">
        <f t="shared" si="24"/>
        <v>7.7799999999999994</v>
      </c>
      <c r="CE78" s="6">
        <f t="shared" si="29"/>
        <v>-5.1357559674677866E-2</v>
      </c>
      <c r="CF78" s="6">
        <f t="shared" si="25"/>
        <v>-0.10250000000000004</v>
      </c>
      <c r="CG78" s="6">
        <f t="shared" si="30"/>
        <v>-5.0061050061050105</v>
      </c>
      <c r="CH78" s="18">
        <v>0.76781250000000001</v>
      </c>
      <c r="CI78" s="18">
        <v>0.64070633999999993</v>
      </c>
      <c r="CJ78" s="7"/>
      <c r="CK78" s="7"/>
      <c r="CL78" s="6">
        <f>MEDIAN($CJ$2:$CJ$115)*CA78</f>
        <v>0.77390585999999995</v>
      </c>
      <c r="CM78" s="6">
        <f>MEDIAN($CK$2:$CK$115)*CC78</f>
        <v>0.65569799932999995</v>
      </c>
      <c r="CN78" s="18">
        <v>36.977849999999997</v>
      </c>
      <c r="CO78" s="18">
        <v>35.1267</v>
      </c>
      <c r="CP78" s="6">
        <f t="shared" si="26"/>
        <v>36.977849999999997</v>
      </c>
      <c r="CQ78" s="6">
        <f t="shared" si="27"/>
        <v>35.1267</v>
      </c>
      <c r="CR78" s="18">
        <v>3.4775819032499995</v>
      </c>
      <c r="CS78" s="18">
        <v>1.9613893242320999</v>
      </c>
      <c r="CT78" s="7"/>
      <c r="CU78" s="7"/>
      <c r="CV78" s="6">
        <f>MEDIAN($CT$2:$CT$115)*CN78</f>
        <v>3.4775819032499995</v>
      </c>
      <c r="CW78" s="6">
        <f>MEDIAN($CU$2:$CU$115)*CO78</f>
        <v>1.9613893242320999</v>
      </c>
      <c r="CX78" s="6">
        <f t="shared" si="31"/>
        <v>-5.1357559674677748E-2</v>
      </c>
      <c r="CY78" s="6">
        <f t="shared" si="28"/>
        <v>-0.46278749999999924</v>
      </c>
      <c r="CZ78" s="6">
        <f t="shared" si="32"/>
        <v>-5.006105006104999</v>
      </c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6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6"/>
      <c r="EM78" s="7"/>
      <c r="EN78" s="7"/>
      <c r="EO78" s="7"/>
      <c r="EP78" s="7"/>
    </row>
    <row r="79" spans="1:146" ht="15.75" customHeight="1" x14ac:dyDescent="0.25">
      <c r="A79" s="6">
        <v>33</v>
      </c>
      <c r="B79" s="6" t="s">
        <v>383</v>
      </c>
      <c r="C79" s="6">
        <v>2005</v>
      </c>
      <c r="D79" s="6" t="s">
        <v>138</v>
      </c>
      <c r="E79" s="6" t="s">
        <v>384</v>
      </c>
      <c r="F79" s="6" t="s">
        <v>457</v>
      </c>
      <c r="G79" s="6" t="s">
        <v>146</v>
      </c>
      <c r="H79" s="6"/>
      <c r="I79" s="6" t="s">
        <v>385</v>
      </c>
      <c r="J79" s="6" t="s">
        <v>386</v>
      </c>
      <c r="K79" s="8"/>
      <c r="L79" s="6">
        <v>334</v>
      </c>
      <c r="M79" s="8"/>
      <c r="N79" s="6">
        <v>808</v>
      </c>
      <c r="O79" s="8"/>
      <c r="P79" s="6">
        <v>6.7</v>
      </c>
      <c r="Q79" s="8"/>
      <c r="R79" s="6">
        <v>0.79169999999999996</v>
      </c>
      <c r="S79" s="6" t="s">
        <v>387</v>
      </c>
      <c r="T79" s="6">
        <v>1.2611000000000001</v>
      </c>
      <c r="U79" s="6" t="s">
        <v>141</v>
      </c>
      <c r="V79" s="6" t="s">
        <v>253</v>
      </c>
      <c r="W79" s="6" t="s">
        <v>143</v>
      </c>
      <c r="X79" s="6" t="s">
        <v>254</v>
      </c>
      <c r="Y79" s="6" t="s">
        <v>144</v>
      </c>
      <c r="Z79" s="6" t="s">
        <v>145</v>
      </c>
      <c r="AA79" s="8"/>
      <c r="AB79" s="6" t="s">
        <v>146</v>
      </c>
      <c r="AC79" s="6" t="s">
        <v>143</v>
      </c>
      <c r="AD79" s="6" t="s">
        <v>143</v>
      </c>
      <c r="AE79" s="6" t="s">
        <v>146</v>
      </c>
      <c r="AF79" s="6" t="s">
        <v>146</v>
      </c>
      <c r="AG79" s="6" t="s">
        <v>146</v>
      </c>
      <c r="AH79" s="6">
        <v>1</v>
      </c>
      <c r="AI79" s="6">
        <v>4</v>
      </c>
      <c r="AJ79" s="6">
        <v>3</v>
      </c>
      <c r="AK79" s="8" t="s">
        <v>165</v>
      </c>
      <c r="AL79" s="8" t="s">
        <v>165</v>
      </c>
      <c r="AM79" s="6" t="s">
        <v>147</v>
      </c>
      <c r="AN79" s="8"/>
      <c r="AO79" s="8"/>
      <c r="AP79" s="8"/>
      <c r="AQ79" s="8"/>
      <c r="AR79" s="8"/>
      <c r="AS79" s="6" t="s">
        <v>166</v>
      </c>
      <c r="AT79" s="6">
        <v>0</v>
      </c>
      <c r="AU79" s="6">
        <v>15</v>
      </c>
      <c r="AV79" s="6">
        <v>15</v>
      </c>
      <c r="AW79" s="6" t="s">
        <v>149</v>
      </c>
      <c r="AX79" s="6" t="str">
        <f t="shared" ref="AX79:AX91" si="35">IF(AND(MEDIAN(AT79,AU79)&lt;=10,MEDIAN(AT79,AU79)&gt;0),"0-10cm",IF(AND(MEDIAN(AT79,AU79)&lt;=20,MEDIAN(AT79,AU79)&gt;10),"10-20cm",IF(AND(MEDIAN(AT79,AU79)&lt;=30,MEDIAN(AT79,AU79)&gt;20),"20-30cm",IF(MEDIAN(AT79,AU79)&gt;30,"30+cm"))))</f>
        <v>0-10cm</v>
      </c>
      <c r="AY79" s="6">
        <v>1.5</v>
      </c>
      <c r="AZ79" s="6">
        <v>1.5</v>
      </c>
      <c r="BA79" s="6">
        <v>1.528354598</v>
      </c>
      <c r="BB79" s="6">
        <v>1.5340801669999999</v>
      </c>
      <c r="BC79" s="28" t="s">
        <v>476</v>
      </c>
      <c r="BD79" s="6" t="s">
        <v>207</v>
      </c>
      <c r="BE79" s="8"/>
      <c r="BF79" s="8"/>
      <c r="BG79" s="6" t="s">
        <v>207</v>
      </c>
      <c r="BH79" s="8"/>
      <c r="BI79" s="8"/>
      <c r="BJ79" s="6">
        <v>6.6</v>
      </c>
      <c r="BK79" s="6">
        <v>6.6</v>
      </c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6"/>
      <c r="BY79" s="6">
        <v>5</v>
      </c>
      <c r="BZ79" s="6">
        <v>5</v>
      </c>
      <c r="CA79" s="9">
        <v>6.0888888888888886</v>
      </c>
      <c r="CB79" s="6">
        <f t="shared" si="23"/>
        <v>6.0888888888888886</v>
      </c>
      <c r="CC79" s="9">
        <v>4.9777777777777779</v>
      </c>
      <c r="CD79" s="6">
        <f t="shared" si="24"/>
        <v>4.9777777777777779</v>
      </c>
      <c r="CE79" s="6">
        <f t="shared" si="29"/>
        <v>-0.20148205453303036</v>
      </c>
      <c r="CF79" s="6">
        <f t="shared" si="25"/>
        <v>-0.37037037037037024</v>
      </c>
      <c r="CG79" s="6">
        <f t="shared" si="30"/>
        <v>-18.248175182481752</v>
      </c>
      <c r="CH79" s="9">
        <v>0.5708333333333333</v>
      </c>
      <c r="CI79" s="9">
        <v>0.40993493333333331</v>
      </c>
      <c r="CJ79" s="8"/>
      <c r="CK79" s="8"/>
      <c r="CL79" s="6">
        <f>MEDIAN($CJ$2:$CJ$115)*CA79</f>
        <v>0.5753634666666666</v>
      </c>
      <c r="CM79" s="6">
        <f>MEDIAN($CK$2:$CK$115)*CC79</f>
        <v>0.41952685475555562</v>
      </c>
      <c r="CN79" s="6">
        <v>13.7</v>
      </c>
      <c r="CO79" s="6">
        <v>11.2</v>
      </c>
      <c r="CP79" s="6">
        <f t="shared" si="26"/>
        <v>13.700000000000001</v>
      </c>
      <c r="CQ79" s="6">
        <f t="shared" si="27"/>
        <v>11.200000000000001</v>
      </c>
      <c r="CR79" s="9">
        <v>1.2884164999999999</v>
      </c>
      <c r="CS79" s="9">
        <v>0.62538070559999992</v>
      </c>
      <c r="CT79" s="8"/>
      <c r="CU79" s="8"/>
      <c r="CV79" s="6">
        <f>MEDIAN($CT$2:$CT$115)*CN79</f>
        <v>1.2884164999999999</v>
      </c>
      <c r="CW79" s="6">
        <f>MEDIAN($CU$2:$CU$115)*CO79</f>
        <v>0.62538070559999992</v>
      </c>
      <c r="CX79" s="6">
        <f t="shared" si="31"/>
        <v>-0.20148205453303036</v>
      </c>
      <c r="CY79" s="6">
        <f t="shared" si="28"/>
        <v>-0.83333333333333337</v>
      </c>
      <c r="CZ79" s="6">
        <f t="shared" si="32"/>
        <v>-18.248175182481752</v>
      </c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6"/>
      <c r="DV79" s="6">
        <v>5</v>
      </c>
      <c r="DW79" s="6">
        <v>5</v>
      </c>
      <c r="DX79" s="8"/>
      <c r="DY79" s="8"/>
      <c r="DZ79" s="8"/>
      <c r="EA79" s="8"/>
      <c r="EB79" s="8"/>
      <c r="EC79" s="8"/>
      <c r="ED79" s="8"/>
      <c r="EE79" s="8"/>
      <c r="EF79" s="6">
        <v>1.2</v>
      </c>
      <c r="EG79" s="6">
        <v>1</v>
      </c>
      <c r="EH79" s="8"/>
      <c r="EI79" s="8"/>
      <c r="EJ79" s="6">
        <v>1.2</v>
      </c>
      <c r="EK79" s="6">
        <v>1</v>
      </c>
      <c r="EL79" s="6"/>
      <c r="EM79" s="8"/>
      <c r="EN79" s="8"/>
      <c r="EO79" s="6">
        <v>0.15</v>
      </c>
      <c r="EP79" s="6">
        <v>0.14285714299999999</v>
      </c>
    </row>
    <row r="80" spans="1:146" ht="15.75" customHeight="1" x14ac:dyDescent="0.25">
      <c r="A80" s="11">
        <v>34</v>
      </c>
      <c r="B80" s="11" t="s">
        <v>388</v>
      </c>
      <c r="C80" s="11">
        <v>2007</v>
      </c>
      <c r="D80" s="11" t="s">
        <v>389</v>
      </c>
      <c r="E80" s="11" t="s">
        <v>390</v>
      </c>
      <c r="F80" s="11" t="s">
        <v>463</v>
      </c>
      <c r="G80" s="6" t="s">
        <v>146</v>
      </c>
      <c r="H80" s="6"/>
      <c r="I80" s="11" t="s">
        <v>391</v>
      </c>
      <c r="J80" s="11" t="s">
        <v>392</v>
      </c>
      <c r="K80" s="11"/>
      <c r="L80" s="11">
        <v>511</v>
      </c>
      <c r="M80" s="11"/>
      <c r="N80" s="11">
        <v>333</v>
      </c>
      <c r="O80" s="11"/>
      <c r="P80" s="11">
        <v>18</v>
      </c>
      <c r="Q80" s="11" t="s">
        <v>334</v>
      </c>
      <c r="R80" s="11">
        <v>0.161</v>
      </c>
      <c r="S80" s="11" t="s">
        <v>140</v>
      </c>
      <c r="T80" s="11">
        <v>6.2823000000000002</v>
      </c>
      <c r="U80" s="11" t="s">
        <v>142</v>
      </c>
      <c r="V80" s="11" t="s">
        <v>142</v>
      </c>
      <c r="W80" s="11" t="s">
        <v>146</v>
      </c>
      <c r="X80" s="11"/>
      <c r="Y80" s="11"/>
      <c r="Z80" s="11"/>
      <c r="AA80" s="11"/>
      <c r="AB80" s="11" t="s">
        <v>146</v>
      </c>
      <c r="AC80" s="11"/>
      <c r="AD80" s="11"/>
      <c r="AE80" s="11"/>
      <c r="AF80" s="11" t="s">
        <v>143</v>
      </c>
      <c r="AG80" s="11" t="s">
        <v>146</v>
      </c>
      <c r="AH80" s="11">
        <v>0</v>
      </c>
      <c r="AI80" s="11">
        <v>10</v>
      </c>
      <c r="AJ80" s="11">
        <v>10</v>
      </c>
      <c r="AK80" s="11" t="s">
        <v>215</v>
      </c>
      <c r="AL80" s="11" t="s">
        <v>216</v>
      </c>
      <c r="AM80" s="11" t="s">
        <v>308</v>
      </c>
      <c r="AN80" s="11">
        <v>7.3</v>
      </c>
      <c r="AO80" s="11"/>
      <c r="AP80" s="11"/>
      <c r="AQ80" s="11"/>
      <c r="AR80" s="11"/>
      <c r="AS80" s="11" t="s">
        <v>166</v>
      </c>
      <c r="AT80" s="11">
        <v>0</v>
      </c>
      <c r="AU80" s="11">
        <v>20</v>
      </c>
      <c r="AV80" s="11">
        <v>20</v>
      </c>
      <c r="AW80" s="11" t="s">
        <v>149</v>
      </c>
      <c r="AX80" s="6" t="str">
        <f t="shared" si="35"/>
        <v>0-10cm</v>
      </c>
      <c r="AY80" s="12">
        <v>1.3520485630000001</v>
      </c>
      <c r="AZ80" s="12">
        <v>1.357264</v>
      </c>
      <c r="BA80" s="11">
        <v>1.3520485630000001</v>
      </c>
      <c r="BB80" s="11">
        <v>1.357264</v>
      </c>
      <c r="BC80" s="29" t="s">
        <v>475</v>
      </c>
      <c r="BD80" s="11" t="s">
        <v>217</v>
      </c>
      <c r="BE80" s="11"/>
      <c r="BF80" s="11"/>
      <c r="BG80" s="11" t="s">
        <v>217</v>
      </c>
      <c r="BH80" s="11"/>
      <c r="BI80" s="11"/>
      <c r="BJ80" s="11">
        <v>8</v>
      </c>
      <c r="BK80" s="11">
        <v>7.94</v>
      </c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6"/>
      <c r="BY80" s="11">
        <v>3</v>
      </c>
      <c r="BZ80" s="11">
        <v>3</v>
      </c>
      <c r="CA80" s="11">
        <v>3.89</v>
      </c>
      <c r="CB80" s="6">
        <f t="shared" si="23"/>
        <v>3.890000000000001</v>
      </c>
      <c r="CC80" s="11">
        <v>7.22</v>
      </c>
      <c r="CD80" s="6">
        <f t="shared" si="24"/>
        <v>7.2199999999999989</v>
      </c>
      <c r="CE80" s="6">
        <f t="shared" si="29"/>
        <v>0.61844579527437993</v>
      </c>
      <c r="CF80" s="6">
        <f t="shared" si="25"/>
        <v>0.33299999999999996</v>
      </c>
      <c r="CG80" s="6">
        <f t="shared" si="30"/>
        <v>85.604113110539842</v>
      </c>
      <c r="CH80" s="12">
        <v>0.3646875</v>
      </c>
      <c r="CI80" s="12">
        <v>0.59458865999999999</v>
      </c>
      <c r="CJ80" s="11"/>
      <c r="CK80" s="11"/>
      <c r="CL80" s="6">
        <f>MEDIAN($CJ$2:$CJ$115)*CA80</f>
        <v>0.36758165999999998</v>
      </c>
      <c r="CM80" s="6">
        <f>MEDIAN($CK$2:$CK$115)*CC80</f>
        <v>0.60850122817000007</v>
      </c>
      <c r="CN80" s="12">
        <v>10.518937820140003</v>
      </c>
      <c r="CO80" s="12">
        <v>19.598892159999998</v>
      </c>
      <c r="CP80" s="6">
        <f t="shared" si="26"/>
        <v>10.518937820140003</v>
      </c>
      <c r="CQ80" s="6">
        <f t="shared" si="27"/>
        <v>19.598892159999998</v>
      </c>
      <c r="CR80" s="12">
        <v>0.98925350729506645</v>
      </c>
      <c r="CS80" s="12">
        <v>1.094354375714206</v>
      </c>
      <c r="CT80" s="11"/>
      <c r="CU80" s="11"/>
      <c r="CV80" s="6">
        <f>MEDIAN($CT$2:$CT$115)*CN80</f>
        <v>0.98925350729506645</v>
      </c>
      <c r="CW80" s="6">
        <f>MEDIAN($CU$2:$CU$115)*CO80</f>
        <v>1.094354375714206</v>
      </c>
      <c r="CX80" s="6">
        <f t="shared" si="31"/>
        <v>0.62229580764535242</v>
      </c>
      <c r="CY80" s="6">
        <f t="shared" si="28"/>
        <v>0.90799543398599947</v>
      </c>
      <c r="CZ80" s="6">
        <f t="shared" si="32"/>
        <v>86.32006857645959</v>
      </c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6"/>
      <c r="DV80" s="11">
        <v>3</v>
      </c>
      <c r="DW80" s="11">
        <v>3</v>
      </c>
      <c r="DX80" s="11"/>
      <c r="DY80" s="11"/>
      <c r="DZ80" s="11"/>
      <c r="EA80" s="11"/>
      <c r="EB80" s="11"/>
      <c r="EC80" s="11"/>
      <c r="ED80" s="11"/>
      <c r="EE80" s="11"/>
      <c r="EF80" s="11">
        <v>9.2999999999999999E-2</v>
      </c>
      <c r="EG80" s="11">
        <v>0.18099999999999999</v>
      </c>
      <c r="EH80" s="11"/>
      <c r="EI80" s="11"/>
      <c r="EJ80" s="11">
        <v>9.2999999999999999E-2</v>
      </c>
      <c r="EK80" s="11">
        <v>0.18099999999999999</v>
      </c>
      <c r="EL80" s="6"/>
      <c r="EM80" s="11"/>
      <c r="EN80" s="11"/>
      <c r="EO80" s="11">
        <v>1.1625E-2</v>
      </c>
      <c r="EP80" s="11">
        <v>2.5857142999999999E-2</v>
      </c>
    </row>
    <row r="81" spans="1:146" ht="15.75" customHeight="1" x14ac:dyDescent="0.25">
      <c r="A81" s="11">
        <v>34</v>
      </c>
      <c r="B81" s="11" t="s">
        <v>388</v>
      </c>
      <c r="C81" s="11">
        <v>2007</v>
      </c>
      <c r="D81" s="11" t="s">
        <v>389</v>
      </c>
      <c r="E81" s="11" t="s">
        <v>390</v>
      </c>
      <c r="F81" s="11" t="s">
        <v>463</v>
      </c>
      <c r="G81" s="6" t="s">
        <v>146</v>
      </c>
      <c r="H81" s="6"/>
      <c r="I81" s="11" t="s">
        <v>391</v>
      </c>
      <c r="J81" s="11" t="s">
        <v>392</v>
      </c>
      <c r="K81" s="11"/>
      <c r="L81" s="11">
        <v>511</v>
      </c>
      <c r="M81" s="11"/>
      <c r="N81" s="11">
        <v>333</v>
      </c>
      <c r="O81" s="11"/>
      <c r="P81" s="11">
        <v>18</v>
      </c>
      <c r="Q81" s="11" t="s">
        <v>334</v>
      </c>
      <c r="R81" s="11">
        <v>0.161</v>
      </c>
      <c r="S81" s="11" t="s">
        <v>140</v>
      </c>
      <c r="T81" s="11">
        <v>6.2823000000000002</v>
      </c>
      <c r="U81" s="11" t="s">
        <v>142</v>
      </c>
      <c r="V81" s="11" t="s">
        <v>142</v>
      </c>
      <c r="W81" s="11" t="s">
        <v>146</v>
      </c>
      <c r="X81" s="11"/>
      <c r="Y81" s="11"/>
      <c r="Z81" s="11"/>
      <c r="AA81" s="11"/>
      <c r="AB81" s="11" t="s">
        <v>146</v>
      </c>
      <c r="AC81" s="11"/>
      <c r="AD81" s="11"/>
      <c r="AE81" s="11"/>
      <c r="AF81" s="11" t="s">
        <v>143</v>
      </c>
      <c r="AG81" s="11" t="s">
        <v>146</v>
      </c>
      <c r="AH81" s="11">
        <v>0</v>
      </c>
      <c r="AI81" s="11">
        <v>10</v>
      </c>
      <c r="AJ81" s="11">
        <v>10</v>
      </c>
      <c r="AK81" s="11" t="s">
        <v>215</v>
      </c>
      <c r="AL81" s="11" t="s">
        <v>216</v>
      </c>
      <c r="AM81" s="11" t="s">
        <v>308</v>
      </c>
      <c r="AN81" s="11">
        <v>7.3</v>
      </c>
      <c r="AO81" s="11"/>
      <c r="AP81" s="11"/>
      <c r="AQ81" s="11"/>
      <c r="AR81" s="11"/>
      <c r="AS81" s="11" t="s">
        <v>166</v>
      </c>
      <c r="AT81" s="11">
        <v>20</v>
      </c>
      <c r="AU81" s="11">
        <v>40</v>
      </c>
      <c r="AV81" s="11">
        <v>20</v>
      </c>
      <c r="AW81" s="11" t="s">
        <v>185</v>
      </c>
      <c r="AX81" s="6" t="str">
        <f t="shared" si="35"/>
        <v>20-30cm</v>
      </c>
      <c r="AY81" s="12">
        <v>1.360595115</v>
      </c>
      <c r="AZ81" s="12">
        <v>1.3717798329999999</v>
      </c>
      <c r="BA81" s="11">
        <v>1.360595115</v>
      </c>
      <c r="BB81" s="11">
        <v>1.3717798329999999</v>
      </c>
      <c r="BC81" s="29" t="s">
        <v>475</v>
      </c>
      <c r="BD81" s="11" t="s">
        <v>217</v>
      </c>
      <c r="BE81" s="11"/>
      <c r="BF81" s="11"/>
      <c r="BG81" s="11" t="s">
        <v>217</v>
      </c>
      <c r="BH81" s="11"/>
      <c r="BI81" s="11"/>
      <c r="BJ81" s="11">
        <v>8.17</v>
      </c>
      <c r="BK81" s="11">
        <v>8.17</v>
      </c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6"/>
      <c r="BY81" s="11">
        <v>3</v>
      </c>
      <c r="BZ81" s="11">
        <v>3</v>
      </c>
      <c r="CA81" s="11">
        <v>3.09</v>
      </c>
      <c r="CB81" s="6">
        <f t="shared" si="23"/>
        <v>3.09</v>
      </c>
      <c r="CC81" s="11">
        <v>4.2699999999999996</v>
      </c>
      <c r="CD81" s="6">
        <f t="shared" si="24"/>
        <v>4.2699999999999996</v>
      </c>
      <c r="CE81" s="6">
        <f t="shared" si="29"/>
        <v>0.323442736330879</v>
      </c>
      <c r="CF81" s="6">
        <f t="shared" si="25"/>
        <v>0.11799999999999997</v>
      </c>
      <c r="CG81" s="6">
        <f t="shared" si="30"/>
        <v>38.18770226537216</v>
      </c>
      <c r="CH81" s="12">
        <v>0.28968749999999999</v>
      </c>
      <c r="CI81" s="12">
        <v>0.35164730999999994</v>
      </c>
      <c r="CJ81" s="11"/>
      <c r="CK81" s="11"/>
      <c r="CL81" s="6">
        <f>MEDIAN($CJ$2:$CJ$115)*CA81</f>
        <v>0.29198645999999995</v>
      </c>
      <c r="CM81" s="6">
        <f>MEDIAN($CK$2:$CK$115)*CC81</f>
        <v>0.35987538009499997</v>
      </c>
      <c r="CN81" s="12">
        <v>8.4084778106999991</v>
      </c>
      <c r="CO81" s="12">
        <v>11.714999773819999</v>
      </c>
      <c r="CP81" s="6">
        <f t="shared" si="26"/>
        <v>8.4084778106999991</v>
      </c>
      <c r="CQ81" s="6">
        <f t="shared" si="27"/>
        <v>11.714999773819999</v>
      </c>
      <c r="CR81" s="12">
        <v>0.79077529570728133</v>
      </c>
      <c r="CS81" s="12">
        <v>0.65413703791565991</v>
      </c>
      <c r="CT81" s="11"/>
      <c r="CU81" s="11"/>
      <c r="CV81" s="6">
        <f>MEDIAN($CT$2:$CT$115)*CN81</f>
        <v>0.79077529570728133</v>
      </c>
      <c r="CW81" s="6">
        <f>MEDIAN($CU$2:$CU$115)*CO81</f>
        <v>0.65413703791565991</v>
      </c>
      <c r="CX81" s="6">
        <f t="shared" si="31"/>
        <v>0.33162959258870628</v>
      </c>
      <c r="CY81" s="6">
        <f t="shared" si="28"/>
        <v>0.33065219631199999</v>
      </c>
      <c r="CZ81" s="6">
        <f t="shared" si="32"/>
        <v>39.323668772870725</v>
      </c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6"/>
      <c r="DV81" s="11">
        <v>3</v>
      </c>
      <c r="DW81" s="11">
        <v>3</v>
      </c>
      <c r="DX81" s="11"/>
      <c r="DY81" s="11"/>
      <c r="DZ81" s="11"/>
      <c r="EA81" s="11"/>
      <c r="EB81" s="11"/>
      <c r="EC81" s="11"/>
      <c r="ED81" s="11"/>
      <c r="EE81" s="11"/>
      <c r="EF81" s="11">
        <v>9.2999999999999999E-2</v>
      </c>
      <c r="EG81" s="11">
        <v>0.11</v>
      </c>
      <c r="EH81" s="11"/>
      <c r="EI81" s="11"/>
      <c r="EJ81" s="11">
        <v>9.2999999999999999E-2</v>
      </c>
      <c r="EK81" s="11">
        <v>0.11</v>
      </c>
      <c r="EL81" s="6"/>
      <c r="EM81" s="11"/>
      <c r="EN81" s="11"/>
      <c r="EO81" s="11">
        <v>1.1625E-2</v>
      </c>
      <c r="EP81" s="11">
        <v>1.5714286000000001E-2</v>
      </c>
    </row>
    <row r="82" spans="1:146" ht="15.75" customHeight="1" x14ac:dyDescent="0.25">
      <c r="A82" s="11">
        <v>34</v>
      </c>
      <c r="B82" s="11" t="s">
        <v>388</v>
      </c>
      <c r="C82" s="11">
        <v>2007</v>
      </c>
      <c r="D82" s="11" t="s">
        <v>389</v>
      </c>
      <c r="E82" s="11" t="s">
        <v>390</v>
      </c>
      <c r="F82" s="11" t="s">
        <v>463</v>
      </c>
      <c r="G82" s="6" t="s">
        <v>146</v>
      </c>
      <c r="H82" s="6"/>
      <c r="I82" s="11" t="s">
        <v>391</v>
      </c>
      <c r="J82" s="11" t="s">
        <v>392</v>
      </c>
      <c r="K82" s="11"/>
      <c r="L82" s="11">
        <v>511</v>
      </c>
      <c r="M82" s="11"/>
      <c r="N82" s="11">
        <v>333</v>
      </c>
      <c r="O82" s="11"/>
      <c r="P82" s="11">
        <v>18</v>
      </c>
      <c r="Q82" s="11" t="s">
        <v>334</v>
      </c>
      <c r="R82" s="11">
        <v>0.161</v>
      </c>
      <c r="S82" s="11" t="s">
        <v>140</v>
      </c>
      <c r="T82" s="11">
        <v>6.2823000000000002</v>
      </c>
      <c r="U82" s="11" t="s">
        <v>142</v>
      </c>
      <c r="V82" s="11" t="s">
        <v>142</v>
      </c>
      <c r="W82" s="11" t="s">
        <v>146</v>
      </c>
      <c r="X82" s="11"/>
      <c r="Y82" s="11"/>
      <c r="Z82" s="11"/>
      <c r="AA82" s="11"/>
      <c r="AB82" s="11" t="s">
        <v>146</v>
      </c>
      <c r="AC82" s="11"/>
      <c r="AD82" s="11"/>
      <c r="AE82" s="11"/>
      <c r="AF82" s="11" t="s">
        <v>143</v>
      </c>
      <c r="AG82" s="11" t="s">
        <v>146</v>
      </c>
      <c r="AH82" s="11">
        <v>0</v>
      </c>
      <c r="AI82" s="11">
        <v>10</v>
      </c>
      <c r="AJ82" s="11">
        <v>10</v>
      </c>
      <c r="AK82" s="11" t="s">
        <v>215</v>
      </c>
      <c r="AL82" s="11" t="s">
        <v>216</v>
      </c>
      <c r="AM82" s="11" t="s">
        <v>308</v>
      </c>
      <c r="AN82" s="11">
        <v>7.3</v>
      </c>
      <c r="AO82" s="11"/>
      <c r="AP82" s="11"/>
      <c r="AQ82" s="11"/>
      <c r="AR82" s="11"/>
      <c r="AS82" s="11" t="s">
        <v>166</v>
      </c>
      <c r="AT82" s="11">
        <v>40</v>
      </c>
      <c r="AU82" s="11">
        <v>60</v>
      </c>
      <c r="AV82" s="11">
        <v>20</v>
      </c>
      <c r="AW82" s="11" t="s">
        <v>152</v>
      </c>
      <c r="AX82" s="6" t="str">
        <f t="shared" si="35"/>
        <v>30+cm</v>
      </c>
      <c r="AY82" s="12">
        <v>1.3451396550000001</v>
      </c>
      <c r="AZ82" s="12">
        <v>1.380918667</v>
      </c>
      <c r="BA82" s="11">
        <v>1.3451396550000001</v>
      </c>
      <c r="BB82" s="11">
        <v>1.380918667</v>
      </c>
      <c r="BC82" s="29" t="s">
        <v>475</v>
      </c>
      <c r="BD82" s="11" t="s">
        <v>217</v>
      </c>
      <c r="BE82" s="11"/>
      <c r="BF82" s="11"/>
      <c r="BG82" s="11" t="s">
        <v>217</v>
      </c>
      <c r="BH82" s="11"/>
      <c r="BI82" s="11"/>
      <c r="BJ82" s="11">
        <v>8.31</v>
      </c>
      <c r="BK82" s="11">
        <v>8.2799999999999994</v>
      </c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6"/>
      <c r="BY82" s="11">
        <v>3</v>
      </c>
      <c r="BZ82" s="11">
        <v>3</v>
      </c>
      <c r="CA82" s="11">
        <v>1.89</v>
      </c>
      <c r="CB82" s="6">
        <f t="shared" si="23"/>
        <v>1.8899999999999997</v>
      </c>
      <c r="CC82" s="11">
        <v>2.8</v>
      </c>
      <c r="CD82" s="6">
        <f t="shared" si="24"/>
        <v>2.8</v>
      </c>
      <c r="CE82" s="6">
        <f t="shared" si="29"/>
        <v>0.39304258810960718</v>
      </c>
      <c r="CF82" s="6">
        <f t="shared" si="25"/>
        <v>9.0999999999999998E-2</v>
      </c>
      <c r="CG82" s="6">
        <f t="shared" si="30"/>
        <v>48.148148148148138</v>
      </c>
      <c r="CH82" s="12">
        <v>0.1771875</v>
      </c>
      <c r="CI82" s="12">
        <v>0.23058839999999997</v>
      </c>
      <c r="CJ82" s="11"/>
      <c r="CK82" s="11"/>
      <c r="CL82" s="6">
        <f>MEDIAN($CJ$2:$CJ$115)*CA82</f>
        <v>0.17859365999999999</v>
      </c>
      <c r="CM82" s="6">
        <f>MEDIAN($CK$2:$CK$115)*CC82</f>
        <v>0.2359838558</v>
      </c>
      <c r="CN82" s="12">
        <v>5.0846278958999997</v>
      </c>
      <c r="CO82" s="12">
        <v>7.7331445351999992</v>
      </c>
      <c r="CP82" s="6">
        <f t="shared" si="26"/>
        <v>5.0846278958999997</v>
      </c>
      <c r="CQ82" s="6">
        <f t="shared" si="27"/>
        <v>7.7331445351999992</v>
      </c>
      <c r="CR82" s="12">
        <v>0.47818383046991542</v>
      </c>
      <c r="CS82" s="12">
        <v>0.43179994517233566</v>
      </c>
      <c r="CT82" s="11"/>
      <c r="CU82" s="11"/>
      <c r="CV82" s="6">
        <f>MEDIAN($CT$2:$CT$115)*CN82</f>
        <v>0.47818383046991542</v>
      </c>
      <c r="CW82" s="6">
        <f>MEDIAN($CU$2:$CU$115)*CO82</f>
        <v>0.43179994517233566</v>
      </c>
      <c r="CX82" s="6">
        <f t="shared" si="31"/>
        <v>0.41929372614560451</v>
      </c>
      <c r="CY82" s="6">
        <f t="shared" si="28"/>
        <v>0.26485166392999993</v>
      </c>
      <c r="CZ82" s="6">
        <f t="shared" si="32"/>
        <v>52.088701346968506</v>
      </c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6"/>
      <c r="DV82" s="11">
        <v>3</v>
      </c>
      <c r="DW82" s="11">
        <v>3</v>
      </c>
      <c r="DX82" s="11"/>
      <c r="DY82" s="11"/>
      <c r="DZ82" s="11"/>
      <c r="EA82" s="11"/>
      <c r="EB82" s="11"/>
      <c r="EC82" s="11"/>
      <c r="ED82" s="11"/>
      <c r="EE82" s="11"/>
      <c r="EF82" s="11">
        <v>7.2999999999999995E-2</v>
      </c>
      <c r="EG82" s="11">
        <v>8.7999999999999995E-2</v>
      </c>
      <c r="EH82" s="11"/>
      <c r="EI82" s="11"/>
      <c r="EJ82" s="11">
        <v>7.2999999999999995E-2</v>
      </c>
      <c r="EK82" s="11">
        <v>8.7999999999999995E-2</v>
      </c>
      <c r="EL82" s="6"/>
      <c r="EM82" s="11"/>
      <c r="EN82" s="11"/>
      <c r="EO82" s="11">
        <v>9.1249999999999994E-3</v>
      </c>
      <c r="EP82" s="11">
        <v>1.2571429E-2</v>
      </c>
    </row>
    <row r="83" spans="1:146" ht="15.75" customHeight="1" x14ac:dyDescent="0.25">
      <c r="A83" s="6">
        <v>35</v>
      </c>
      <c r="B83" s="6" t="s">
        <v>393</v>
      </c>
      <c r="C83" s="6">
        <v>2016</v>
      </c>
      <c r="D83" s="6" t="s">
        <v>346</v>
      </c>
      <c r="E83" s="6" t="s">
        <v>394</v>
      </c>
      <c r="F83" s="6" t="s">
        <v>460</v>
      </c>
      <c r="G83" s="6" t="s">
        <v>146</v>
      </c>
      <c r="H83" s="6"/>
      <c r="I83" s="6" t="s">
        <v>395</v>
      </c>
      <c r="J83" s="6" t="s">
        <v>396</v>
      </c>
      <c r="K83" s="8"/>
      <c r="L83" s="6">
        <v>472</v>
      </c>
      <c r="M83" s="6">
        <v>250</v>
      </c>
      <c r="N83" s="6">
        <v>342</v>
      </c>
      <c r="O83" s="6">
        <v>16.100000000000001</v>
      </c>
      <c r="P83" s="6">
        <v>15.7</v>
      </c>
      <c r="Q83" s="6" t="s">
        <v>139</v>
      </c>
      <c r="R83" s="6">
        <v>0.2064</v>
      </c>
      <c r="S83" s="6" t="s">
        <v>161</v>
      </c>
      <c r="T83" s="6">
        <v>4.9854000000000003</v>
      </c>
      <c r="U83" s="6" t="s">
        <v>176</v>
      </c>
      <c r="V83" s="6" t="s">
        <v>177</v>
      </c>
      <c r="W83" s="6" t="s">
        <v>146</v>
      </c>
      <c r="X83" s="6">
        <v>3</v>
      </c>
      <c r="Y83" s="6" t="s">
        <v>144</v>
      </c>
      <c r="Z83" s="6" t="s">
        <v>236</v>
      </c>
      <c r="AA83" s="8"/>
      <c r="AB83" s="6" t="s">
        <v>146</v>
      </c>
      <c r="AC83" s="6" t="s">
        <v>146</v>
      </c>
      <c r="AD83" s="6" t="s">
        <v>146</v>
      </c>
      <c r="AE83" s="6" t="s">
        <v>146</v>
      </c>
      <c r="AF83" s="6" t="s">
        <v>146</v>
      </c>
      <c r="AG83" s="6" t="s">
        <v>146</v>
      </c>
      <c r="AH83" s="6">
        <v>15</v>
      </c>
      <c r="AI83" s="6">
        <v>17</v>
      </c>
      <c r="AJ83" s="6">
        <v>2</v>
      </c>
      <c r="AK83" s="6" t="s">
        <v>397</v>
      </c>
      <c r="AL83" s="6" t="s">
        <v>179</v>
      </c>
      <c r="AM83" s="6" t="s">
        <v>147</v>
      </c>
      <c r="AN83" s="8"/>
      <c r="AO83" s="8"/>
      <c r="AP83" s="8"/>
      <c r="AQ83" s="8"/>
      <c r="AR83" s="8"/>
      <c r="AS83" s="6" t="s">
        <v>166</v>
      </c>
      <c r="AT83" s="6">
        <v>0</v>
      </c>
      <c r="AU83" s="6">
        <v>5</v>
      </c>
      <c r="AV83" s="6">
        <v>5</v>
      </c>
      <c r="AW83" s="6" t="s">
        <v>149</v>
      </c>
      <c r="AX83" s="6" t="str">
        <f t="shared" si="35"/>
        <v>0-10cm</v>
      </c>
      <c r="AY83" s="13">
        <v>1.3410807469999999</v>
      </c>
      <c r="AZ83" s="13">
        <v>1.3413675</v>
      </c>
      <c r="BA83" s="6">
        <v>1.3410807469999999</v>
      </c>
      <c r="BB83" s="6">
        <v>1.3413675</v>
      </c>
      <c r="BC83" s="28" t="s">
        <v>476</v>
      </c>
      <c r="BD83" s="6" t="s">
        <v>167</v>
      </c>
      <c r="BE83" s="6">
        <v>57</v>
      </c>
      <c r="BF83" s="6">
        <v>16</v>
      </c>
      <c r="BG83" s="6" t="s">
        <v>167</v>
      </c>
      <c r="BH83" s="6">
        <v>57</v>
      </c>
      <c r="BI83" s="6">
        <v>16</v>
      </c>
      <c r="BJ83" s="6">
        <v>8.01</v>
      </c>
      <c r="BK83" s="6">
        <v>8.01</v>
      </c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6"/>
      <c r="BY83" s="6">
        <v>3</v>
      </c>
      <c r="BZ83" s="6">
        <v>3</v>
      </c>
      <c r="CA83" s="6">
        <v>12.85</v>
      </c>
      <c r="CB83" s="6">
        <f t="shared" si="23"/>
        <v>12.85</v>
      </c>
      <c r="CC83" s="6">
        <v>17.309999999999999</v>
      </c>
      <c r="CD83" s="6">
        <f t="shared" si="24"/>
        <v>17.309999999999999</v>
      </c>
      <c r="CE83" s="6">
        <f t="shared" si="29"/>
        <v>0.297940557846889</v>
      </c>
      <c r="CF83" s="6">
        <f t="shared" si="25"/>
        <v>2.2299999999999995</v>
      </c>
      <c r="CG83" s="6">
        <f t="shared" si="30"/>
        <v>34.708171206225671</v>
      </c>
      <c r="CH83" s="6">
        <v>1.79</v>
      </c>
      <c r="CI83" s="6">
        <v>1.77</v>
      </c>
      <c r="CJ83" s="6">
        <v>0.13929961099999999</v>
      </c>
      <c r="CK83" s="6">
        <v>0.10225303299999999</v>
      </c>
      <c r="CL83" s="6">
        <f>MEDIAN($CJ$2:$CJ$115)*CA83</f>
        <v>1.2142478999999999</v>
      </c>
      <c r="CM83" s="6">
        <f>MEDIAN($CK$2:$CK$115)*CC83</f>
        <v>1.4588859085350001</v>
      </c>
      <c r="CN83" s="9">
        <v>8.6164437994749985</v>
      </c>
      <c r="CO83" s="9">
        <v>11.6095357125</v>
      </c>
      <c r="CP83" s="6">
        <f t="shared" si="26"/>
        <v>8.6164437994749985</v>
      </c>
      <c r="CQ83" s="6">
        <f t="shared" si="27"/>
        <v>11.6095357125</v>
      </c>
      <c r="CR83" s="9">
        <v>0.81033345712162619</v>
      </c>
      <c r="CS83" s="9">
        <v>0.64824818174746857</v>
      </c>
      <c r="CT83" s="8"/>
      <c r="CU83" s="8"/>
      <c r="CV83" s="6">
        <f>MEDIAN($CT$2:$CT$115)*CN83</f>
        <v>0.81033345712162619</v>
      </c>
      <c r="CW83" s="6">
        <f>MEDIAN($CU$2:$CU$115)*CO83</f>
        <v>0.64824818174746857</v>
      </c>
      <c r="CX83" s="6">
        <f t="shared" si="31"/>
        <v>0.29815435731266682</v>
      </c>
      <c r="CY83" s="6">
        <f t="shared" si="28"/>
        <v>1.4965459565125006</v>
      </c>
      <c r="CZ83" s="6">
        <f t="shared" si="32"/>
        <v>34.736974820254396</v>
      </c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6"/>
      <c r="DV83" s="6">
        <v>3</v>
      </c>
      <c r="DW83" s="6">
        <v>3</v>
      </c>
      <c r="DX83" s="6">
        <v>1.1499999999999999</v>
      </c>
      <c r="DY83" s="6">
        <v>1.84</v>
      </c>
      <c r="DZ83" s="6">
        <v>0.18</v>
      </c>
      <c r="EA83" s="6">
        <v>0.09</v>
      </c>
      <c r="EB83" s="6">
        <v>0.15652173899999999</v>
      </c>
      <c r="EC83" s="6">
        <v>4.8913043000000003E-2</v>
      </c>
      <c r="ED83" s="6">
        <v>0.18439412499999999</v>
      </c>
      <c r="EE83" s="6">
        <v>0.44034188000000002</v>
      </c>
      <c r="EF83" s="8"/>
      <c r="EG83" s="8"/>
      <c r="EH83" s="8"/>
      <c r="EI83" s="8"/>
      <c r="EJ83" s="6">
        <v>0.77112143</v>
      </c>
      <c r="EK83" s="6">
        <v>1.2340580999999999</v>
      </c>
      <c r="EL83" s="6">
        <f t="shared" si="33"/>
        <v>0.47000362924573563</v>
      </c>
      <c r="EM83" s="8"/>
      <c r="EN83" s="8"/>
      <c r="EO83" s="6">
        <v>9.6390179000000006E-2</v>
      </c>
      <c r="EP83" s="6">
        <v>0.176294014</v>
      </c>
    </row>
    <row r="84" spans="1:146" ht="15.75" customHeight="1" x14ac:dyDescent="0.25">
      <c r="A84" s="11">
        <v>36</v>
      </c>
      <c r="B84" s="11" t="s">
        <v>398</v>
      </c>
      <c r="C84" s="11">
        <v>2017</v>
      </c>
      <c r="D84" s="11" t="s">
        <v>211</v>
      </c>
      <c r="E84" s="11" t="s">
        <v>399</v>
      </c>
      <c r="F84" s="11" t="s">
        <v>457</v>
      </c>
      <c r="G84" s="6" t="s">
        <v>146</v>
      </c>
      <c r="H84" s="6"/>
      <c r="I84" s="11" t="s">
        <v>352</v>
      </c>
      <c r="J84" s="11" t="s">
        <v>353</v>
      </c>
      <c r="K84" s="11"/>
      <c r="L84" s="11">
        <v>313</v>
      </c>
      <c r="M84" s="11">
        <v>600</v>
      </c>
      <c r="N84" s="11">
        <v>542</v>
      </c>
      <c r="O84" s="11">
        <v>17</v>
      </c>
      <c r="P84" s="11">
        <v>16.100000000000001</v>
      </c>
      <c r="Q84" s="11" t="s">
        <v>139</v>
      </c>
      <c r="R84" s="11">
        <v>0.32690000000000002</v>
      </c>
      <c r="S84" s="11" t="s">
        <v>161</v>
      </c>
      <c r="T84" s="11">
        <v>3.0516999999999999</v>
      </c>
      <c r="U84" s="11" t="s">
        <v>141</v>
      </c>
      <c r="V84" s="11" t="s">
        <v>142</v>
      </c>
      <c r="W84" s="11" t="s">
        <v>143</v>
      </c>
      <c r="X84" s="11" t="s">
        <v>254</v>
      </c>
      <c r="Y84" s="11" t="s">
        <v>144</v>
      </c>
      <c r="Z84" s="11" t="s">
        <v>145</v>
      </c>
      <c r="AA84" s="11"/>
      <c r="AB84" s="11" t="s">
        <v>146</v>
      </c>
      <c r="AC84" s="11" t="s">
        <v>146</v>
      </c>
      <c r="AD84" s="11"/>
      <c r="AE84" s="11"/>
      <c r="AF84" s="11" t="s">
        <v>143</v>
      </c>
      <c r="AG84" s="11" t="s">
        <v>146</v>
      </c>
      <c r="AH84" s="11">
        <v>15</v>
      </c>
      <c r="AI84" s="11">
        <v>100</v>
      </c>
      <c r="AJ84" s="11">
        <v>85</v>
      </c>
      <c r="AK84" s="11" t="s">
        <v>291</v>
      </c>
      <c r="AL84" s="11" t="s">
        <v>216</v>
      </c>
      <c r="AM84" s="11" t="s">
        <v>192</v>
      </c>
      <c r="AN84" s="11"/>
      <c r="AO84" s="11"/>
      <c r="AP84" s="11"/>
      <c r="AQ84" s="11"/>
      <c r="AR84" s="11"/>
      <c r="AS84" s="11" t="s">
        <v>148</v>
      </c>
      <c r="AT84" s="11">
        <v>0</v>
      </c>
      <c r="AU84" s="11">
        <v>30</v>
      </c>
      <c r="AV84" s="11">
        <v>30</v>
      </c>
      <c r="AW84" s="11" t="s">
        <v>151</v>
      </c>
      <c r="AX84" s="6" t="str">
        <f t="shared" si="35"/>
        <v>10-20cm</v>
      </c>
      <c r="AY84" s="11">
        <v>1.1000000000000001</v>
      </c>
      <c r="AZ84" s="11">
        <v>1.1000000000000001</v>
      </c>
      <c r="BA84" s="11">
        <v>1.1870129309999999</v>
      </c>
      <c r="BB84" s="11">
        <v>1.1823346669999999</v>
      </c>
      <c r="BC84" s="29" t="s">
        <v>475</v>
      </c>
      <c r="BD84" s="11" t="s">
        <v>199</v>
      </c>
      <c r="BE84" s="11"/>
      <c r="BF84" s="11"/>
      <c r="BG84" s="11" t="s">
        <v>199</v>
      </c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6"/>
      <c r="BY84" s="11">
        <v>4</v>
      </c>
      <c r="BZ84" s="11">
        <v>3</v>
      </c>
      <c r="CA84" s="12">
        <v>14.909090909090908</v>
      </c>
      <c r="CB84" s="6">
        <f t="shared" si="23"/>
        <v>14.909090909090908</v>
      </c>
      <c r="CC84" s="12">
        <v>17.90909090909091</v>
      </c>
      <c r="CD84" s="6">
        <f t="shared" si="24"/>
        <v>17.90909090909091</v>
      </c>
      <c r="CE84" s="6">
        <f t="shared" si="29"/>
        <v>0.18333730091379025</v>
      </c>
      <c r="CF84" s="6">
        <f t="shared" si="25"/>
        <v>3.5294117647058844E-2</v>
      </c>
      <c r="CG84" s="6">
        <f t="shared" si="30"/>
        <v>20.121951219512212</v>
      </c>
      <c r="CH84" s="12">
        <v>1.3977272727272727</v>
      </c>
      <c r="CI84" s="12">
        <v>1.4748673636363636</v>
      </c>
      <c r="CJ84" s="11"/>
      <c r="CK84" s="11"/>
      <c r="CL84" s="6">
        <f>MEDIAN($CJ$2:$CJ$115)*CA84</f>
        <v>1.4088196363636363</v>
      </c>
      <c r="CM84" s="6">
        <f>MEDIAN($CK$2:$CK$115)*CC84</f>
        <v>1.5093772595000001</v>
      </c>
      <c r="CN84" s="11">
        <v>49.2</v>
      </c>
      <c r="CO84" s="11">
        <v>59.1</v>
      </c>
      <c r="CP84" s="6">
        <f t="shared" si="26"/>
        <v>49.20000000000001</v>
      </c>
      <c r="CQ84" s="6">
        <f t="shared" si="27"/>
        <v>59.100000000000016</v>
      </c>
      <c r="CR84" s="11">
        <v>11.3</v>
      </c>
      <c r="CS84" s="11">
        <v>3.3</v>
      </c>
      <c r="CT84" s="11">
        <v>0.22967479700000001</v>
      </c>
      <c r="CU84" s="11">
        <v>5.5837563E-2</v>
      </c>
      <c r="CV84" s="6">
        <f>MEDIAN($CT$2:$CT$115)*CN84</f>
        <v>4.627014</v>
      </c>
      <c r="CW84" s="6">
        <f>MEDIAN($CU$2:$CU$115)*CO84</f>
        <v>3.2999999733000003</v>
      </c>
      <c r="CX84" s="6">
        <f t="shared" si="31"/>
        <v>0.18333730091379005</v>
      </c>
      <c r="CY84" s="6">
        <f t="shared" si="28"/>
        <v>0.1164705882352941</v>
      </c>
      <c r="CZ84" s="6">
        <f t="shared" si="32"/>
        <v>20.121951219512191</v>
      </c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6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6"/>
      <c r="EM84" s="11"/>
      <c r="EN84" s="11"/>
      <c r="EO84" s="11"/>
      <c r="EP84" s="11"/>
    </row>
    <row r="85" spans="1:146" ht="15.75" customHeight="1" x14ac:dyDescent="0.25">
      <c r="A85" s="6">
        <v>37</v>
      </c>
      <c r="B85" s="6" t="s">
        <v>400</v>
      </c>
      <c r="C85" s="6">
        <v>2014</v>
      </c>
      <c r="D85" s="6" t="s">
        <v>138</v>
      </c>
      <c r="E85" s="6" t="s">
        <v>401</v>
      </c>
      <c r="F85" s="11" t="s">
        <v>457</v>
      </c>
      <c r="G85" s="6" t="s">
        <v>146</v>
      </c>
      <c r="H85" s="6"/>
      <c r="I85" s="6" t="s">
        <v>402</v>
      </c>
      <c r="J85" s="6" t="s">
        <v>403</v>
      </c>
      <c r="K85" s="6">
        <v>349</v>
      </c>
      <c r="L85" s="6">
        <v>350</v>
      </c>
      <c r="M85" s="6">
        <v>740</v>
      </c>
      <c r="N85" s="6">
        <v>797</v>
      </c>
      <c r="O85" s="6">
        <v>9.8000000000000007</v>
      </c>
      <c r="P85" s="6">
        <v>10.3</v>
      </c>
      <c r="Q85" s="8"/>
      <c r="R85" s="6">
        <v>0.57740000000000002</v>
      </c>
      <c r="S85" s="6" t="s">
        <v>252</v>
      </c>
      <c r="T85" s="6">
        <v>1.7226999999999999</v>
      </c>
      <c r="U85" s="6" t="s">
        <v>142</v>
      </c>
      <c r="V85" s="6" t="s">
        <v>142</v>
      </c>
      <c r="W85" s="6" t="s">
        <v>146</v>
      </c>
      <c r="X85" s="6">
        <v>0</v>
      </c>
      <c r="Y85" s="6" t="s">
        <v>162</v>
      </c>
      <c r="Z85" s="6" t="s">
        <v>163</v>
      </c>
      <c r="AA85" s="6" t="s">
        <v>146</v>
      </c>
      <c r="AB85" s="6" t="s">
        <v>146</v>
      </c>
      <c r="AC85" s="6" t="s">
        <v>146</v>
      </c>
      <c r="AD85" s="6" t="s">
        <v>143</v>
      </c>
      <c r="AE85" s="6" t="s">
        <v>143</v>
      </c>
      <c r="AF85" s="6" t="s">
        <v>146</v>
      </c>
      <c r="AG85" s="6" t="s">
        <v>146</v>
      </c>
      <c r="AH85" s="6">
        <v>1</v>
      </c>
      <c r="AI85" s="6">
        <v>10</v>
      </c>
      <c r="AJ85" s="6">
        <v>9</v>
      </c>
      <c r="AK85" s="6" t="s">
        <v>164</v>
      </c>
      <c r="AL85" s="6" t="s">
        <v>165</v>
      </c>
      <c r="AM85" s="6" t="s">
        <v>147</v>
      </c>
      <c r="AN85" s="8"/>
      <c r="AO85" s="8"/>
      <c r="AP85" s="8"/>
      <c r="AQ85" s="8"/>
      <c r="AR85" s="8"/>
      <c r="AS85" s="6" t="s">
        <v>166</v>
      </c>
      <c r="AT85" s="6">
        <v>0</v>
      </c>
      <c r="AU85" s="6">
        <v>15</v>
      </c>
      <c r="AV85" s="6">
        <v>15</v>
      </c>
      <c r="AW85" s="6" t="s">
        <v>149</v>
      </c>
      <c r="AX85" s="6" t="str">
        <f t="shared" si="35"/>
        <v>0-10cm</v>
      </c>
      <c r="AY85" s="6">
        <v>1.36</v>
      </c>
      <c r="AZ85" s="6">
        <v>1.36</v>
      </c>
      <c r="BA85" s="6">
        <v>1.3880258620000001</v>
      </c>
      <c r="BB85" s="6">
        <v>1.3854278330000001</v>
      </c>
      <c r="BC85" s="28" t="s">
        <v>474</v>
      </c>
      <c r="BD85" s="6" t="s">
        <v>284</v>
      </c>
      <c r="BE85" s="8"/>
      <c r="BF85" s="8"/>
      <c r="BG85" s="6" t="s">
        <v>284</v>
      </c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6"/>
      <c r="BY85" s="6">
        <v>6</v>
      </c>
      <c r="BZ85" s="6">
        <v>6</v>
      </c>
      <c r="CA85" s="9">
        <v>19.411764705882351</v>
      </c>
      <c r="CB85" s="6">
        <f t="shared" si="23"/>
        <v>19.411764705882351</v>
      </c>
      <c r="CC85" s="9">
        <v>20.980392156862742</v>
      </c>
      <c r="CD85" s="6">
        <f t="shared" si="24"/>
        <v>20.980392156862742</v>
      </c>
      <c r="CE85" s="6">
        <f t="shared" si="29"/>
        <v>7.7708984327316113E-2</v>
      </c>
      <c r="CF85" s="6">
        <f t="shared" si="25"/>
        <v>0.17429193899782114</v>
      </c>
      <c r="CG85" s="6">
        <f t="shared" si="30"/>
        <v>8.0808080808080653</v>
      </c>
      <c r="CH85" s="9">
        <v>1.3977272727272727</v>
      </c>
      <c r="CI85" s="9">
        <v>1.7277982352941172</v>
      </c>
      <c r="CJ85" s="8"/>
      <c r="CK85" s="8"/>
      <c r="CL85" s="6">
        <f>MEDIAN($CJ$2:$CJ$115)*CA85</f>
        <v>1.8342952941176469</v>
      </c>
      <c r="CM85" s="6">
        <f>MEDIAN($CK$2:$CK$115)*CC85</f>
        <v>1.7682263704901959</v>
      </c>
      <c r="CN85" s="6">
        <v>39.6</v>
      </c>
      <c r="CO85" s="6">
        <v>42.8</v>
      </c>
      <c r="CP85" s="6">
        <f t="shared" si="26"/>
        <v>39.6</v>
      </c>
      <c r="CQ85" s="6">
        <f t="shared" si="27"/>
        <v>42.800000000000004</v>
      </c>
      <c r="CR85" s="9">
        <v>3.7241819999999999</v>
      </c>
      <c r="CS85" s="9">
        <v>2.3898476963999999</v>
      </c>
      <c r="CT85" s="8"/>
      <c r="CU85" s="8"/>
      <c r="CV85" s="6">
        <f>MEDIAN($CT$2:$CT$115)*CN85</f>
        <v>3.7241819999999999</v>
      </c>
      <c r="CW85" s="6">
        <f>MEDIAN($CU$2:$CU$115)*CO85</f>
        <v>2.3898476963999999</v>
      </c>
      <c r="CX85" s="6">
        <f t="shared" si="31"/>
        <v>7.7708984327316113E-2</v>
      </c>
      <c r="CY85" s="6">
        <f t="shared" si="28"/>
        <v>0.35555555555555507</v>
      </c>
      <c r="CZ85" s="6">
        <f t="shared" si="32"/>
        <v>8.0808080808080653</v>
      </c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6"/>
      <c r="DV85" s="6">
        <v>6</v>
      </c>
      <c r="DW85" s="6">
        <v>6</v>
      </c>
      <c r="DX85" s="8"/>
      <c r="DY85" s="8"/>
      <c r="DZ85" s="8"/>
      <c r="EA85" s="8"/>
      <c r="EB85" s="8"/>
      <c r="EC85" s="8"/>
      <c r="ED85" s="8"/>
      <c r="EE85" s="8"/>
      <c r="EF85" s="6">
        <v>3.2</v>
      </c>
      <c r="EG85" s="6">
        <v>3.49</v>
      </c>
      <c r="EH85" s="8"/>
      <c r="EI85" s="8"/>
      <c r="EJ85" s="6">
        <v>3.2</v>
      </c>
      <c r="EK85" s="6">
        <v>3.49</v>
      </c>
      <c r="EL85" s="6"/>
      <c r="EM85" s="8"/>
      <c r="EN85" s="8"/>
      <c r="EO85" s="6">
        <v>0.4</v>
      </c>
      <c r="EP85" s="6">
        <v>0.49857142900000001</v>
      </c>
    </row>
    <row r="86" spans="1:146" ht="15.75" customHeight="1" x14ac:dyDescent="0.25">
      <c r="A86" s="6">
        <v>37</v>
      </c>
      <c r="B86" s="6" t="s">
        <v>400</v>
      </c>
      <c r="C86" s="6">
        <v>2014</v>
      </c>
      <c r="D86" s="6" t="s">
        <v>138</v>
      </c>
      <c r="E86" s="6" t="s">
        <v>401</v>
      </c>
      <c r="F86" s="11" t="s">
        <v>457</v>
      </c>
      <c r="G86" s="6" t="s">
        <v>146</v>
      </c>
      <c r="H86" s="6"/>
      <c r="I86" s="6" t="s">
        <v>402</v>
      </c>
      <c r="J86" s="6" t="s">
        <v>403</v>
      </c>
      <c r="K86" s="6">
        <v>349</v>
      </c>
      <c r="L86" s="6">
        <v>350</v>
      </c>
      <c r="M86" s="6">
        <v>740</v>
      </c>
      <c r="N86" s="6">
        <v>797</v>
      </c>
      <c r="O86" s="6">
        <v>9.8000000000000007</v>
      </c>
      <c r="P86" s="6">
        <v>10.3</v>
      </c>
      <c r="Q86" s="8"/>
      <c r="R86" s="6">
        <v>0.57740000000000002</v>
      </c>
      <c r="S86" s="6" t="s">
        <v>252</v>
      </c>
      <c r="T86" s="6">
        <v>1.7226999999999999</v>
      </c>
      <c r="U86" s="6" t="s">
        <v>142</v>
      </c>
      <c r="V86" s="6" t="s">
        <v>142</v>
      </c>
      <c r="W86" s="6" t="s">
        <v>146</v>
      </c>
      <c r="X86" s="6">
        <v>0</v>
      </c>
      <c r="Y86" s="6" t="s">
        <v>162</v>
      </c>
      <c r="Z86" s="6" t="s">
        <v>163</v>
      </c>
      <c r="AA86" s="6" t="s">
        <v>146</v>
      </c>
      <c r="AB86" s="6" t="s">
        <v>146</v>
      </c>
      <c r="AC86" s="6" t="s">
        <v>146</v>
      </c>
      <c r="AD86" s="6" t="s">
        <v>143</v>
      </c>
      <c r="AE86" s="6" t="s">
        <v>143</v>
      </c>
      <c r="AF86" s="6" t="s">
        <v>146</v>
      </c>
      <c r="AG86" s="6" t="s">
        <v>146</v>
      </c>
      <c r="AH86" s="6">
        <v>1</v>
      </c>
      <c r="AI86" s="6">
        <v>10</v>
      </c>
      <c r="AJ86" s="6">
        <v>9</v>
      </c>
      <c r="AK86" s="6" t="s">
        <v>164</v>
      </c>
      <c r="AL86" s="6" t="s">
        <v>165</v>
      </c>
      <c r="AM86" s="6" t="s">
        <v>147</v>
      </c>
      <c r="AN86" s="8"/>
      <c r="AO86" s="8"/>
      <c r="AP86" s="8"/>
      <c r="AQ86" s="8"/>
      <c r="AR86" s="8"/>
      <c r="AS86" s="6" t="s">
        <v>166</v>
      </c>
      <c r="AT86" s="6">
        <v>15</v>
      </c>
      <c r="AU86" s="6">
        <v>30</v>
      </c>
      <c r="AV86" s="6">
        <v>15</v>
      </c>
      <c r="AW86" s="6" t="s">
        <v>185</v>
      </c>
      <c r="AX86" s="6" t="str">
        <f t="shared" si="35"/>
        <v>20-30cm</v>
      </c>
      <c r="AY86" s="6">
        <v>1.47</v>
      </c>
      <c r="AZ86" s="6">
        <v>1.47</v>
      </c>
      <c r="BA86" s="6">
        <v>1.463397989</v>
      </c>
      <c r="BB86" s="6">
        <v>1.466883833</v>
      </c>
      <c r="BC86" s="28" t="s">
        <v>474</v>
      </c>
      <c r="BD86" s="6" t="s">
        <v>284</v>
      </c>
      <c r="BE86" s="8"/>
      <c r="BF86" s="8"/>
      <c r="BG86" s="6" t="s">
        <v>284</v>
      </c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6"/>
      <c r="BY86" s="6">
        <v>6</v>
      </c>
      <c r="BZ86" s="6">
        <v>6</v>
      </c>
      <c r="CA86" s="9">
        <v>18.866213151927436</v>
      </c>
      <c r="CB86" s="6">
        <f t="shared" si="23"/>
        <v>18.866213151927436</v>
      </c>
      <c r="CC86" s="9">
        <v>16.598639455782312</v>
      </c>
      <c r="CD86" s="6">
        <f t="shared" si="24"/>
        <v>16.598639455782312</v>
      </c>
      <c r="CE86" s="6">
        <f t="shared" si="29"/>
        <v>-0.12805192685989705</v>
      </c>
      <c r="CF86" s="6">
        <f t="shared" si="25"/>
        <v>-0.2519526329050138</v>
      </c>
      <c r="CG86" s="6">
        <f t="shared" si="30"/>
        <v>-12.01923076923077</v>
      </c>
      <c r="CH86" s="9">
        <v>1.8198529411764706</v>
      </c>
      <c r="CI86" s="9">
        <v>1.3669477551020406</v>
      </c>
      <c r="CJ86" s="8"/>
      <c r="CK86" s="8"/>
      <c r="CL86" s="6">
        <f>MEDIAN($CJ$2:$CJ$115)*CA86</f>
        <v>1.782743945578231</v>
      </c>
      <c r="CM86" s="6">
        <f>MEDIAN($CK$2:$CK$115)*CC86</f>
        <v>1.3989324785034014</v>
      </c>
      <c r="CN86" s="6">
        <v>41.6</v>
      </c>
      <c r="CO86" s="6">
        <v>36.6</v>
      </c>
      <c r="CP86" s="6">
        <f t="shared" si="26"/>
        <v>41.599999999999994</v>
      </c>
      <c r="CQ86" s="6">
        <f t="shared" si="27"/>
        <v>36.6</v>
      </c>
      <c r="CR86" s="9">
        <v>3.9122719999999997</v>
      </c>
      <c r="CS86" s="9">
        <v>2.0436548058000001</v>
      </c>
      <c r="CT86" s="8"/>
      <c r="CU86" s="8"/>
      <c r="CV86" s="6">
        <f>MEDIAN($CT$2:$CT$115)*CN86</f>
        <v>3.9122719999999997</v>
      </c>
      <c r="CW86" s="6">
        <f>MEDIAN($CU$2:$CU$115)*CO86</f>
        <v>2.0436548058000001</v>
      </c>
      <c r="CX86" s="6">
        <f t="shared" si="31"/>
        <v>-0.12805192685989705</v>
      </c>
      <c r="CY86" s="6">
        <f t="shared" si="28"/>
        <v>-0.55555555555555558</v>
      </c>
      <c r="CZ86" s="6">
        <f t="shared" si="32"/>
        <v>-12.01923076923077</v>
      </c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6"/>
      <c r="DV86" s="6">
        <v>6</v>
      </c>
      <c r="DW86" s="6">
        <v>6</v>
      </c>
      <c r="DX86" s="8"/>
      <c r="DY86" s="8"/>
      <c r="DZ86" s="8"/>
      <c r="EA86" s="8"/>
      <c r="EB86" s="8"/>
      <c r="EC86" s="8"/>
      <c r="ED86" s="8"/>
      <c r="EE86" s="8"/>
      <c r="EF86" s="6">
        <v>3.26</v>
      </c>
      <c r="EG86" s="6">
        <v>3.08</v>
      </c>
      <c r="EH86" s="8"/>
      <c r="EI86" s="8"/>
      <c r="EJ86" s="6">
        <v>3.26</v>
      </c>
      <c r="EK86" s="6">
        <v>3.08</v>
      </c>
      <c r="EL86" s="6"/>
      <c r="EM86" s="8"/>
      <c r="EN86" s="8"/>
      <c r="EO86" s="6">
        <v>0.40749999999999997</v>
      </c>
      <c r="EP86" s="6">
        <v>0.44</v>
      </c>
    </row>
    <row r="87" spans="1:146" ht="15.75" customHeight="1" x14ac:dyDescent="0.25">
      <c r="A87" s="6">
        <v>37</v>
      </c>
      <c r="B87" s="6" t="s">
        <v>400</v>
      </c>
      <c r="C87" s="6">
        <v>2014</v>
      </c>
      <c r="D87" s="6" t="s">
        <v>138</v>
      </c>
      <c r="E87" s="6" t="s">
        <v>401</v>
      </c>
      <c r="F87" s="11" t="s">
        <v>457</v>
      </c>
      <c r="G87" s="6" t="s">
        <v>146</v>
      </c>
      <c r="H87" s="6"/>
      <c r="I87" s="6" t="s">
        <v>402</v>
      </c>
      <c r="J87" s="6" t="s">
        <v>403</v>
      </c>
      <c r="K87" s="6">
        <v>349</v>
      </c>
      <c r="L87" s="6">
        <v>350</v>
      </c>
      <c r="M87" s="6">
        <v>740</v>
      </c>
      <c r="N87" s="6">
        <v>797</v>
      </c>
      <c r="O87" s="6">
        <v>9.8000000000000007</v>
      </c>
      <c r="P87" s="6">
        <v>10.3</v>
      </c>
      <c r="Q87" s="8"/>
      <c r="R87" s="6">
        <v>0.57740000000000002</v>
      </c>
      <c r="S87" s="6" t="s">
        <v>252</v>
      </c>
      <c r="T87" s="6">
        <v>1.7226999999999999</v>
      </c>
      <c r="U87" s="6" t="s">
        <v>142</v>
      </c>
      <c r="V87" s="6" t="s">
        <v>142</v>
      </c>
      <c r="W87" s="6" t="s">
        <v>146</v>
      </c>
      <c r="X87" s="6">
        <v>0</v>
      </c>
      <c r="Y87" s="6" t="s">
        <v>162</v>
      </c>
      <c r="Z87" s="6" t="s">
        <v>163</v>
      </c>
      <c r="AA87" s="6" t="s">
        <v>146</v>
      </c>
      <c r="AB87" s="6" t="s">
        <v>146</v>
      </c>
      <c r="AC87" s="6" t="s">
        <v>146</v>
      </c>
      <c r="AD87" s="6" t="s">
        <v>143</v>
      </c>
      <c r="AE87" s="6" t="s">
        <v>143</v>
      </c>
      <c r="AF87" s="6" t="s">
        <v>146</v>
      </c>
      <c r="AG87" s="6" t="s">
        <v>146</v>
      </c>
      <c r="AH87" s="6">
        <v>1</v>
      </c>
      <c r="AI87" s="6">
        <v>10</v>
      </c>
      <c r="AJ87" s="6">
        <v>9</v>
      </c>
      <c r="AK87" s="6" t="s">
        <v>164</v>
      </c>
      <c r="AL87" s="6" t="s">
        <v>165</v>
      </c>
      <c r="AM87" s="6" t="s">
        <v>147</v>
      </c>
      <c r="AN87" s="8"/>
      <c r="AO87" s="8"/>
      <c r="AP87" s="8"/>
      <c r="AQ87" s="8"/>
      <c r="AR87" s="8"/>
      <c r="AS87" s="6" t="s">
        <v>166</v>
      </c>
      <c r="AT87" s="6">
        <v>30</v>
      </c>
      <c r="AU87" s="6">
        <v>60</v>
      </c>
      <c r="AV87" s="6">
        <v>30</v>
      </c>
      <c r="AW87" s="6" t="s">
        <v>152</v>
      </c>
      <c r="AX87" s="6" t="str">
        <f t="shared" si="35"/>
        <v>30+cm</v>
      </c>
      <c r="AY87" s="10">
        <v>1.46</v>
      </c>
      <c r="AZ87" s="10">
        <v>1.46</v>
      </c>
      <c r="BA87" s="10">
        <v>1.45202025875</v>
      </c>
      <c r="BB87" s="10">
        <v>1.4527604997499997</v>
      </c>
      <c r="BC87" s="33" t="s">
        <v>474</v>
      </c>
      <c r="BD87" s="6" t="s">
        <v>284</v>
      </c>
      <c r="BE87" s="8"/>
      <c r="BF87" s="8"/>
      <c r="BG87" s="6" t="s">
        <v>284</v>
      </c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6"/>
      <c r="BY87" s="6">
        <v>6</v>
      </c>
      <c r="BZ87" s="6">
        <v>6</v>
      </c>
      <c r="CA87" s="9">
        <v>7.7283105022831053</v>
      </c>
      <c r="CB87" s="6">
        <f t="shared" si="23"/>
        <v>7.7283105022831053</v>
      </c>
      <c r="CC87" s="9">
        <v>7.6084474885844751</v>
      </c>
      <c r="CD87" s="6">
        <f t="shared" si="24"/>
        <v>7.6084474885844751</v>
      </c>
      <c r="CE87" s="6">
        <f t="shared" si="29"/>
        <v>-1.5631133293511606E-2</v>
      </c>
      <c r="CF87" s="6">
        <f t="shared" si="25"/>
        <v>-1.3318112633181143E-2</v>
      </c>
      <c r="CG87" s="6">
        <f t="shared" si="30"/>
        <v>-1.5509601181683874</v>
      </c>
      <c r="CH87" s="9">
        <v>1.768707482993197</v>
      </c>
      <c r="CI87" s="9">
        <v>0.62657847602739725</v>
      </c>
      <c r="CJ87" s="8"/>
      <c r="CK87" s="8"/>
      <c r="CL87" s="6">
        <f>MEDIAN($CJ$2:$CJ$115)*CA87</f>
        <v>0.73027897260273966</v>
      </c>
      <c r="CM87" s="6">
        <f>MEDIAN($CK$2:$CK$115)*CC87</f>
        <v>0.64123956250285397</v>
      </c>
      <c r="CN87" s="10">
        <v>33.85</v>
      </c>
      <c r="CO87" s="10">
        <v>33.325000000000003</v>
      </c>
      <c r="CP87" s="6">
        <f t="shared" si="26"/>
        <v>33.85</v>
      </c>
      <c r="CQ87" s="6">
        <f t="shared" si="27"/>
        <v>33.325000000000003</v>
      </c>
      <c r="CR87" s="9">
        <v>3.1834232499999997</v>
      </c>
      <c r="CS87" s="9">
        <v>1.8607867869750001</v>
      </c>
      <c r="CT87" s="8"/>
      <c r="CU87" s="8"/>
      <c r="CV87" s="6">
        <f>MEDIAN($CT$2:$CT$115)*CN87</f>
        <v>3.1834232499999997</v>
      </c>
      <c r="CW87" s="6">
        <f>MEDIAN($CU$2:$CU$115)*CO87</f>
        <v>1.8607867869750001</v>
      </c>
      <c r="CX87" s="6">
        <f t="shared" si="31"/>
        <v>-1.5631133293511606E-2</v>
      </c>
      <c r="CY87" s="6">
        <f t="shared" si="28"/>
        <v>-5.8333333333333175E-2</v>
      </c>
      <c r="CZ87" s="6">
        <f t="shared" si="32"/>
        <v>-1.5509601181683874</v>
      </c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6"/>
      <c r="DV87" s="6">
        <v>6</v>
      </c>
      <c r="DW87" s="6">
        <v>6</v>
      </c>
      <c r="DX87" s="8"/>
      <c r="DY87" s="8"/>
      <c r="DZ87" s="8"/>
      <c r="EA87" s="8"/>
      <c r="EB87" s="8"/>
      <c r="EC87" s="8"/>
      <c r="ED87" s="8"/>
      <c r="EE87" s="8"/>
      <c r="EF87" s="6">
        <v>5.29</v>
      </c>
      <c r="EG87" s="6">
        <v>5.17</v>
      </c>
      <c r="EH87" s="8"/>
      <c r="EI87" s="8"/>
      <c r="EJ87" s="10">
        <v>3.2524999999999995</v>
      </c>
      <c r="EK87" s="10">
        <v>3.2424999999999997</v>
      </c>
      <c r="EL87" s="6"/>
      <c r="EM87" s="8"/>
      <c r="EN87" s="8"/>
      <c r="EO87" s="10">
        <v>0.40656249999999994</v>
      </c>
      <c r="EP87" s="10">
        <v>0.46321428575000001</v>
      </c>
    </row>
    <row r="88" spans="1:146" ht="15.75" customHeight="1" x14ac:dyDescent="0.25">
      <c r="A88" s="11" t="s">
        <v>404</v>
      </c>
      <c r="B88" s="11" t="s">
        <v>405</v>
      </c>
      <c r="C88" s="11">
        <v>2016</v>
      </c>
      <c r="D88" s="11" t="s">
        <v>202</v>
      </c>
      <c r="E88" s="11" t="s">
        <v>406</v>
      </c>
      <c r="F88" s="11" t="s">
        <v>461</v>
      </c>
      <c r="G88" s="11" t="s">
        <v>143</v>
      </c>
      <c r="H88" s="11" t="s">
        <v>158</v>
      </c>
      <c r="I88" s="11" t="s">
        <v>407</v>
      </c>
      <c r="J88" s="11" t="s">
        <v>408</v>
      </c>
      <c r="K88" s="11">
        <v>373</v>
      </c>
      <c r="L88" s="11">
        <v>375</v>
      </c>
      <c r="M88" s="11"/>
      <c r="N88" s="11">
        <v>572</v>
      </c>
      <c r="O88" s="11"/>
      <c r="P88" s="11">
        <v>25.3</v>
      </c>
      <c r="Q88" s="11" t="s">
        <v>139</v>
      </c>
      <c r="R88" s="11">
        <v>0.31509999999999999</v>
      </c>
      <c r="S88" s="11" t="s">
        <v>161</v>
      </c>
      <c r="T88" s="11">
        <v>3.3163999999999998</v>
      </c>
      <c r="U88" s="11" t="s">
        <v>176</v>
      </c>
      <c r="V88" s="11" t="s">
        <v>177</v>
      </c>
      <c r="W88" s="11" t="s">
        <v>146</v>
      </c>
      <c r="X88" s="11"/>
      <c r="Y88" s="11"/>
      <c r="Z88" s="11"/>
      <c r="AA88" s="11"/>
      <c r="AB88" s="11" t="s">
        <v>146</v>
      </c>
      <c r="AC88" s="11" t="s">
        <v>146</v>
      </c>
      <c r="AD88" s="11" t="s">
        <v>146</v>
      </c>
      <c r="AE88" s="11"/>
      <c r="AF88" s="11" t="s">
        <v>146</v>
      </c>
      <c r="AG88" s="11" t="s">
        <v>146</v>
      </c>
      <c r="AH88" s="11">
        <v>0</v>
      </c>
      <c r="AI88" s="11">
        <v>2</v>
      </c>
      <c r="AJ88" s="11">
        <v>2</v>
      </c>
      <c r="AK88" s="11" t="s">
        <v>179</v>
      </c>
      <c r="AL88" s="11" t="s">
        <v>179</v>
      </c>
      <c r="AM88" s="11" t="s">
        <v>147</v>
      </c>
      <c r="AN88" s="11"/>
      <c r="AO88" s="11"/>
      <c r="AP88" s="11"/>
      <c r="AQ88" s="11"/>
      <c r="AR88" s="11"/>
      <c r="AS88" s="11" t="s">
        <v>166</v>
      </c>
      <c r="AT88" s="11">
        <v>0</v>
      </c>
      <c r="AU88" s="11">
        <v>20</v>
      </c>
      <c r="AV88" s="11">
        <v>20</v>
      </c>
      <c r="AW88" s="11" t="s">
        <v>149</v>
      </c>
      <c r="AX88" s="6" t="str">
        <f t="shared" si="35"/>
        <v>0-10cm</v>
      </c>
      <c r="AY88" s="12">
        <v>1.473103161</v>
      </c>
      <c r="AZ88" s="12">
        <v>1.469595167</v>
      </c>
      <c r="BA88" s="11">
        <v>1.473103161</v>
      </c>
      <c r="BB88" s="11">
        <v>1.469595167</v>
      </c>
      <c r="BC88" s="29" t="s">
        <v>476</v>
      </c>
      <c r="BD88" s="11" t="s">
        <v>207</v>
      </c>
      <c r="BE88" s="11">
        <v>81</v>
      </c>
      <c r="BF88" s="11">
        <v>6</v>
      </c>
      <c r="BG88" s="11" t="s">
        <v>207</v>
      </c>
      <c r="BH88" s="11">
        <v>81</v>
      </c>
      <c r="BI88" s="11">
        <v>6</v>
      </c>
      <c r="BJ88" s="11">
        <v>6.7</v>
      </c>
      <c r="BK88" s="11">
        <v>6.5</v>
      </c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6"/>
      <c r="BY88" s="11">
        <v>5</v>
      </c>
      <c r="BZ88" s="11">
        <v>5</v>
      </c>
      <c r="CA88" s="11">
        <v>10.4</v>
      </c>
      <c r="CB88" s="6">
        <f t="shared" si="23"/>
        <v>10.4</v>
      </c>
      <c r="CC88" s="11">
        <v>7.97</v>
      </c>
      <c r="CD88" s="6">
        <f t="shared" si="24"/>
        <v>7.9700000000000006</v>
      </c>
      <c r="CE88" s="6">
        <f t="shared" si="29"/>
        <v>-0.26612131334520339</v>
      </c>
      <c r="CF88" s="6">
        <f t="shared" si="25"/>
        <v>-1.2150000000000003</v>
      </c>
      <c r="CG88" s="6">
        <f t="shared" si="30"/>
        <v>-23.36538461538462</v>
      </c>
      <c r="CH88" s="12">
        <v>0.72452910958904115</v>
      </c>
      <c r="CI88" s="12">
        <v>0.65635340999999991</v>
      </c>
      <c r="CJ88" s="11"/>
      <c r="CK88" s="11"/>
      <c r="CL88" s="6">
        <f>MEDIAN($CJ$2:$CJ$115)*CA88</f>
        <v>0.98273759999999999</v>
      </c>
      <c r="CM88" s="6">
        <f>MEDIAN($CK$2:$CK$115)*CC88</f>
        <v>0.67171118954500009</v>
      </c>
      <c r="CN88" s="12">
        <v>30.640545748800005</v>
      </c>
      <c r="CO88" s="12">
        <v>23.425346961980001</v>
      </c>
      <c r="CP88" s="6">
        <f t="shared" si="26"/>
        <v>30.640545748800005</v>
      </c>
      <c r="CQ88" s="6">
        <f t="shared" si="27"/>
        <v>23.425346961980001</v>
      </c>
      <c r="CR88" s="12">
        <v>2.8815901249458959</v>
      </c>
      <c r="CS88" s="12">
        <v>1.3080142867864168</v>
      </c>
      <c r="CT88" s="11"/>
      <c r="CU88" s="11"/>
      <c r="CV88" s="6">
        <f>MEDIAN($CT$2:$CT$115)*CN88</f>
        <v>2.8815901249458959</v>
      </c>
      <c r="CW88" s="6">
        <f>MEDIAN($CU$2:$CU$115)*CO88</f>
        <v>1.3080142867864168</v>
      </c>
      <c r="CX88" s="6">
        <f t="shared" si="31"/>
        <v>-0.26850551673320638</v>
      </c>
      <c r="CY88" s="6">
        <f t="shared" si="28"/>
        <v>-3.6075993934100019</v>
      </c>
      <c r="CZ88" s="6">
        <f t="shared" si="32"/>
        <v>-23.547879486130164</v>
      </c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6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6"/>
      <c r="EM88" s="11"/>
      <c r="EN88" s="11"/>
      <c r="EO88" s="11"/>
      <c r="EP88" s="11"/>
    </row>
    <row r="89" spans="1:146" ht="15.75" customHeight="1" x14ac:dyDescent="0.25">
      <c r="A89" s="11" t="s">
        <v>404</v>
      </c>
      <c r="B89" s="11" t="s">
        <v>405</v>
      </c>
      <c r="C89" s="11">
        <v>2016</v>
      </c>
      <c r="D89" s="11" t="s">
        <v>202</v>
      </c>
      <c r="E89" s="11" t="s">
        <v>406</v>
      </c>
      <c r="F89" s="11" t="s">
        <v>461</v>
      </c>
      <c r="G89" s="11" t="s">
        <v>143</v>
      </c>
      <c r="H89" s="11" t="s">
        <v>158</v>
      </c>
      <c r="I89" s="11" t="s">
        <v>407</v>
      </c>
      <c r="J89" s="11" t="s">
        <v>408</v>
      </c>
      <c r="K89" s="11">
        <v>373</v>
      </c>
      <c r="L89" s="11">
        <v>375</v>
      </c>
      <c r="M89" s="11"/>
      <c r="N89" s="11">
        <v>572</v>
      </c>
      <c r="O89" s="11"/>
      <c r="P89" s="11">
        <v>25.3</v>
      </c>
      <c r="Q89" s="11" t="s">
        <v>139</v>
      </c>
      <c r="R89" s="11">
        <v>0.31509999999999999</v>
      </c>
      <c r="S89" s="11" t="s">
        <v>161</v>
      </c>
      <c r="T89" s="11">
        <v>3.3163999999999998</v>
      </c>
      <c r="U89" s="11" t="s">
        <v>176</v>
      </c>
      <c r="V89" s="11" t="s">
        <v>177</v>
      </c>
      <c r="W89" s="11" t="s">
        <v>146</v>
      </c>
      <c r="X89" s="11"/>
      <c r="Y89" s="11"/>
      <c r="Z89" s="11"/>
      <c r="AA89" s="11"/>
      <c r="AB89" s="11" t="s">
        <v>146</v>
      </c>
      <c r="AC89" s="11" t="s">
        <v>146</v>
      </c>
      <c r="AD89" s="11" t="s">
        <v>146</v>
      </c>
      <c r="AE89" s="11"/>
      <c r="AF89" s="11" t="s">
        <v>146</v>
      </c>
      <c r="AG89" s="11" t="s">
        <v>146</v>
      </c>
      <c r="AH89" s="11">
        <v>0</v>
      </c>
      <c r="AI89" s="11">
        <v>2</v>
      </c>
      <c r="AJ89" s="11">
        <v>2</v>
      </c>
      <c r="AK89" s="11" t="s">
        <v>179</v>
      </c>
      <c r="AL89" s="11" t="s">
        <v>179</v>
      </c>
      <c r="AM89" s="11" t="s">
        <v>147</v>
      </c>
      <c r="AN89" s="11"/>
      <c r="AO89" s="11"/>
      <c r="AP89" s="11"/>
      <c r="AQ89" s="11"/>
      <c r="AR89" s="11"/>
      <c r="AS89" s="11" t="s">
        <v>166</v>
      </c>
      <c r="AT89" s="11">
        <v>20</v>
      </c>
      <c r="AU89" s="11">
        <v>40</v>
      </c>
      <c r="AV89" s="11">
        <v>20</v>
      </c>
      <c r="AW89" s="11" t="s">
        <v>185</v>
      </c>
      <c r="AX89" s="6" t="str">
        <f t="shared" si="35"/>
        <v>20-30cm</v>
      </c>
      <c r="AY89" s="12">
        <v>1.4951123559999999</v>
      </c>
      <c r="AZ89" s="12">
        <v>1.513363333</v>
      </c>
      <c r="BA89" s="11">
        <v>1.4951123559999999</v>
      </c>
      <c r="BB89" s="11">
        <v>1.513363333</v>
      </c>
      <c r="BC89" s="32"/>
      <c r="BD89" s="11"/>
      <c r="BE89" s="11"/>
      <c r="BF89" s="11"/>
      <c r="BG89" s="11"/>
      <c r="BH89" s="11"/>
      <c r="BI89" s="11"/>
      <c r="BJ89" s="11">
        <v>6.2</v>
      </c>
      <c r="BK89" s="11">
        <v>6.2</v>
      </c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6"/>
      <c r="BY89" s="11">
        <v>5</v>
      </c>
      <c r="BZ89" s="11">
        <v>5</v>
      </c>
      <c r="CA89" s="11">
        <v>4.9000000000000004</v>
      </c>
      <c r="CB89" s="6">
        <f t="shared" si="23"/>
        <v>4.9000000000000012</v>
      </c>
      <c r="CC89" s="11">
        <v>3.54</v>
      </c>
      <c r="CD89" s="6">
        <f t="shared" si="24"/>
        <v>3.5399999999999996</v>
      </c>
      <c r="CE89" s="6">
        <f t="shared" si="29"/>
        <v>-0.32510847797089781</v>
      </c>
      <c r="CF89" s="6">
        <f t="shared" si="25"/>
        <v>-0.68000000000000016</v>
      </c>
      <c r="CG89" s="6">
        <f t="shared" si="30"/>
        <v>-27.755102040816325</v>
      </c>
      <c r="CH89" s="12">
        <v>0.97500000000000009</v>
      </c>
      <c r="CI89" s="12">
        <v>0.29152961999999999</v>
      </c>
      <c r="CJ89" s="11"/>
      <c r="CK89" s="11"/>
      <c r="CL89" s="6">
        <f>MEDIAN($CJ$2:$CJ$115)*CA89</f>
        <v>0.4630206</v>
      </c>
      <c r="CM89" s="6">
        <f>MEDIAN($CK$2:$CK$115)*CC89</f>
        <v>0.29835101769000005</v>
      </c>
      <c r="CN89" s="12">
        <v>14.652101088800002</v>
      </c>
      <c r="CO89" s="12">
        <v>10.71461239764</v>
      </c>
      <c r="CP89" s="6">
        <f t="shared" si="26"/>
        <v>14.652101088800002</v>
      </c>
      <c r="CQ89" s="6">
        <f t="shared" si="27"/>
        <v>10.71461239764</v>
      </c>
      <c r="CR89" s="12">
        <v>1.377956846896196</v>
      </c>
      <c r="CS89" s="12">
        <v>0.59827784477380452</v>
      </c>
      <c r="CT89" s="11"/>
      <c r="CU89" s="11"/>
      <c r="CV89" s="6">
        <f>MEDIAN($CT$2:$CT$115)*CN89</f>
        <v>1.377956846896196</v>
      </c>
      <c r="CW89" s="6">
        <f>MEDIAN($CU$2:$CU$115)*CO89</f>
        <v>0.59827784477380452</v>
      </c>
      <c r="CX89" s="6">
        <f t="shared" si="31"/>
        <v>-0.31297528974769429</v>
      </c>
      <c r="CY89" s="6">
        <f t="shared" si="28"/>
        <v>-1.9687443455800011</v>
      </c>
      <c r="CZ89" s="6">
        <f t="shared" si="32"/>
        <v>-26.87320178380287</v>
      </c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6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6"/>
      <c r="EM89" s="11"/>
      <c r="EN89" s="11"/>
      <c r="EO89" s="11"/>
      <c r="EP89" s="11"/>
    </row>
    <row r="90" spans="1:146" ht="15.75" customHeight="1" x14ac:dyDescent="0.25">
      <c r="A90" s="11" t="s">
        <v>409</v>
      </c>
      <c r="B90" s="11" t="s">
        <v>405</v>
      </c>
      <c r="C90" s="11">
        <v>2016</v>
      </c>
      <c r="D90" s="11" t="s">
        <v>202</v>
      </c>
      <c r="E90" s="11" t="s">
        <v>410</v>
      </c>
      <c r="F90" s="11" t="s">
        <v>461</v>
      </c>
      <c r="G90" s="11" t="s">
        <v>143</v>
      </c>
      <c r="H90" s="11" t="s">
        <v>170</v>
      </c>
      <c r="I90" s="11" t="s">
        <v>407</v>
      </c>
      <c r="J90" s="11" t="s">
        <v>408</v>
      </c>
      <c r="K90" s="11">
        <v>373</v>
      </c>
      <c r="L90" s="11">
        <v>375</v>
      </c>
      <c r="M90" s="11"/>
      <c r="N90" s="11">
        <v>572</v>
      </c>
      <c r="O90" s="11"/>
      <c r="P90" s="11">
        <v>25.3</v>
      </c>
      <c r="Q90" s="11" t="s">
        <v>139</v>
      </c>
      <c r="R90" s="11">
        <v>0.31509999999999999</v>
      </c>
      <c r="S90" s="11" t="s">
        <v>161</v>
      </c>
      <c r="T90" s="11">
        <v>3.3163999999999998</v>
      </c>
      <c r="U90" s="11" t="s">
        <v>176</v>
      </c>
      <c r="V90" s="11" t="s">
        <v>177</v>
      </c>
      <c r="W90" s="11" t="s">
        <v>146</v>
      </c>
      <c r="X90" s="11"/>
      <c r="Y90" s="11"/>
      <c r="Z90" s="11"/>
      <c r="AA90" s="11"/>
      <c r="AB90" s="11" t="s">
        <v>146</v>
      </c>
      <c r="AC90" s="11" t="s">
        <v>146</v>
      </c>
      <c r="AD90" s="11" t="s">
        <v>143</v>
      </c>
      <c r="AE90" s="11"/>
      <c r="AF90" s="11" t="s">
        <v>146</v>
      </c>
      <c r="AG90" s="11" t="s">
        <v>146</v>
      </c>
      <c r="AH90" s="11">
        <v>0</v>
      </c>
      <c r="AI90" s="11">
        <v>2</v>
      </c>
      <c r="AJ90" s="11">
        <v>2</v>
      </c>
      <c r="AK90" s="11" t="s">
        <v>179</v>
      </c>
      <c r="AL90" s="11" t="s">
        <v>179</v>
      </c>
      <c r="AM90" s="11" t="s">
        <v>147</v>
      </c>
      <c r="AN90" s="11"/>
      <c r="AO90" s="11"/>
      <c r="AP90" s="11"/>
      <c r="AQ90" s="11"/>
      <c r="AR90" s="11"/>
      <c r="AS90" s="11" t="s">
        <v>166</v>
      </c>
      <c r="AT90" s="11">
        <v>0</v>
      </c>
      <c r="AU90" s="11">
        <v>20</v>
      </c>
      <c r="AV90" s="11">
        <v>20</v>
      </c>
      <c r="AW90" s="11" t="s">
        <v>149</v>
      </c>
      <c r="AX90" s="6" t="str">
        <f t="shared" si="35"/>
        <v>0-10cm</v>
      </c>
      <c r="AY90" s="12">
        <v>1.4838094829999999</v>
      </c>
      <c r="AZ90" s="12">
        <v>1.4807923329999999</v>
      </c>
      <c r="BA90" s="11">
        <v>1.4838094829999999</v>
      </c>
      <c r="BB90" s="11">
        <v>1.4807923329999999</v>
      </c>
      <c r="BC90" s="29" t="s">
        <v>476</v>
      </c>
      <c r="BD90" s="11" t="s">
        <v>207</v>
      </c>
      <c r="BE90" s="11">
        <v>81</v>
      </c>
      <c r="BF90" s="11">
        <v>6</v>
      </c>
      <c r="BG90" s="11" t="s">
        <v>207</v>
      </c>
      <c r="BH90" s="11">
        <v>81</v>
      </c>
      <c r="BI90" s="11">
        <v>6</v>
      </c>
      <c r="BJ90" s="11">
        <v>6.7</v>
      </c>
      <c r="BK90" s="11">
        <v>6.4</v>
      </c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6"/>
      <c r="BY90" s="11">
        <v>5</v>
      </c>
      <c r="BZ90" s="11">
        <v>5</v>
      </c>
      <c r="CA90" s="11">
        <v>10.4</v>
      </c>
      <c r="CB90" s="6">
        <f t="shared" si="23"/>
        <v>10.4</v>
      </c>
      <c r="CC90" s="11">
        <v>6.6</v>
      </c>
      <c r="CD90" s="6">
        <f t="shared" si="24"/>
        <v>6.5999999999999988</v>
      </c>
      <c r="CE90" s="6">
        <f t="shared" si="29"/>
        <v>-0.45473615711494719</v>
      </c>
      <c r="CF90" s="6">
        <f t="shared" si="25"/>
        <v>-1.9000000000000004</v>
      </c>
      <c r="CG90" s="6">
        <f t="shared" si="30"/>
        <v>-36.53846153846154</v>
      </c>
      <c r="CH90" s="12">
        <v>0.45937500000000003</v>
      </c>
      <c r="CI90" s="11">
        <v>0.9</v>
      </c>
      <c r="CJ90" s="11"/>
      <c r="CK90" s="11">
        <v>0.13636363600000001</v>
      </c>
      <c r="CL90" s="6">
        <f>MEDIAN($CJ$2:$CJ$115)*CA90</f>
        <v>0.98273759999999999</v>
      </c>
      <c r="CM90" s="6">
        <f>MEDIAN($CK$2:$CK$115)*CC90</f>
        <v>0.55624766010000004</v>
      </c>
      <c r="CN90" s="12">
        <v>30.863237246400004</v>
      </c>
      <c r="CO90" s="12">
        <v>19.546458795599996</v>
      </c>
      <c r="CP90" s="6">
        <f t="shared" si="26"/>
        <v>30.863237246400004</v>
      </c>
      <c r="CQ90" s="6">
        <f t="shared" si="27"/>
        <v>19.546458795599996</v>
      </c>
      <c r="CR90" s="12">
        <v>2.9025331468376883</v>
      </c>
      <c r="CS90" s="12">
        <v>1.091426624426219</v>
      </c>
      <c r="CT90" s="11"/>
      <c r="CU90" s="11"/>
      <c r="CV90" s="6">
        <f>MEDIAN($CT$2:$CT$115)*CN90</f>
        <v>2.9025331468376883</v>
      </c>
      <c r="CW90" s="6">
        <f>MEDIAN($CU$2:$CU$115)*CO90</f>
        <v>1.091426624426219</v>
      </c>
      <c r="CX90" s="6">
        <f t="shared" si="31"/>
        <v>-0.45677160823381452</v>
      </c>
      <c r="CY90" s="6">
        <f t="shared" si="28"/>
        <v>-5.6583892254000041</v>
      </c>
      <c r="CZ90" s="6">
        <f t="shared" si="32"/>
        <v>-36.66750302455727</v>
      </c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6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6"/>
      <c r="EM90" s="11"/>
      <c r="EN90" s="11"/>
      <c r="EO90" s="11"/>
      <c r="EP90" s="11"/>
    </row>
    <row r="91" spans="1:146" ht="15.75" customHeight="1" x14ac:dyDescent="0.25">
      <c r="A91" s="11" t="s">
        <v>409</v>
      </c>
      <c r="B91" s="11" t="s">
        <v>405</v>
      </c>
      <c r="C91" s="11">
        <v>2016</v>
      </c>
      <c r="D91" s="11" t="s">
        <v>202</v>
      </c>
      <c r="E91" s="11" t="s">
        <v>410</v>
      </c>
      <c r="F91" s="11" t="s">
        <v>461</v>
      </c>
      <c r="G91" s="11" t="s">
        <v>143</v>
      </c>
      <c r="H91" s="11" t="s">
        <v>170</v>
      </c>
      <c r="I91" s="11" t="s">
        <v>407</v>
      </c>
      <c r="J91" s="11" t="s">
        <v>408</v>
      </c>
      <c r="K91" s="11">
        <v>373</v>
      </c>
      <c r="L91" s="11">
        <v>375</v>
      </c>
      <c r="M91" s="11"/>
      <c r="N91" s="11">
        <v>572</v>
      </c>
      <c r="O91" s="11"/>
      <c r="P91" s="11">
        <v>25.3</v>
      </c>
      <c r="Q91" s="11" t="s">
        <v>139</v>
      </c>
      <c r="R91" s="11">
        <v>0.31509999999999999</v>
      </c>
      <c r="S91" s="11" t="s">
        <v>161</v>
      </c>
      <c r="T91" s="11">
        <v>3.3163999999999998</v>
      </c>
      <c r="U91" s="11" t="s">
        <v>176</v>
      </c>
      <c r="V91" s="11" t="s">
        <v>177</v>
      </c>
      <c r="W91" s="11" t="s">
        <v>146</v>
      </c>
      <c r="X91" s="11"/>
      <c r="Y91" s="11"/>
      <c r="Z91" s="11"/>
      <c r="AA91" s="11"/>
      <c r="AB91" s="11" t="s">
        <v>146</v>
      </c>
      <c r="AC91" s="11" t="s">
        <v>146</v>
      </c>
      <c r="AD91" s="11" t="s">
        <v>143</v>
      </c>
      <c r="AE91" s="11"/>
      <c r="AF91" s="11" t="s">
        <v>146</v>
      </c>
      <c r="AG91" s="11" t="s">
        <v>146</v>
      </c>
      <c r="AH91" s="11">
        <v>0</v>
      </c>
      <c r="AI91" s="11">
        <v>2</v>
      </c>
      <c r="AJ91" s="11">
        <v>2</v>
      </c>
      <c r="AK91" s="11" t="s">
        <v>179</v>
      </c>
      <c r="AL91" s="11" t="s">
        <v>179</v>
      </c>
      <c r="AM91" s="11" t="s">
        <v>147</v>
      </c>
      <c r="AN91" s="11"/>
      <c r="AO91" s="11"/>
      <c r="AP91" s="11"/>
      <c r="AQ91" s="11"/>
      <c r="AR91" s="11"/>
      <c r="AS91" s="11" t="s">
        <v>166</v>
      </c>
      <c r="AT91" s="11">
        <v>20</v>
      </c>
      <c r="AU91" s="11">
        <v>40</v>
      </c>
      <c r="AV91" s="11">
        <v>20</v>
      </c>
      <c r="AW91" s="11" t="s">
        <v>185</v>
      </c>
      <c r="AX91" s="6" t="str">
        <f t="shared" si="35"/>
        <v>20-30cm</v>
      </c>
      <c r="AY91" s="12">
        <v>1.4964801720000001</v>
      </c>
      <c r="AZ91" s="12">
        <v>1.5120125</v>
      </c>
      <c r="BA91" s="11">
        <v>1.4964801720000001</v>
      </c>
      <c r="BB91" s="11">
        <v>1.5120125</v>
      </c>
      <c r="BC91" s="32"/>
      <c r="BD91" s="11"/>
      <c r="BE91" s="11"/>
      <c r="BF91" s="11"/>
      <c r="BG91" s="11"/>
      <c r="BH91" s="11"/>
      <c r="BI91" s="11"/>
      <c r="BJ91" s="11">
        <v>6.2</v>
      </c>
      <c r="BK91" s="11">
        <v>6</v>
      </c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6"/>
      <c r="BY91" s="11">
        <v>5</v>
      </c>
      <c r="BZ91" s="11">
        <v>5</v>
      </c>
      <c r="CA91" s="11">
        <v>4.9000000000000004</v>
      </c>
      <c r="CB91" s="6">
        <f t="shared" si="23"/>
        <v>4.9000000000000012</v>
      </c>
      <c r="CC91" s="11">
        <v>4.0999999999999996</v>
      </c>
      <c r="CD91" s="6">
        <f t="shared" si="24"/>
        <v>4.0999999999999996</v>
      </c>
      <c r="CE91" s="6">
        <f t="shared" si="29"/>
        <v>-0.17824823140631901</v>
      </c>
      <c r="CF91" s="6">
        <f t="shared" si="25"/>
        <v>-0.40000000000000036</v>
      </c>
      <c r="CG91" s="6">
        <f t="shared" si="30"/>
        <v>-16.326530612244916</v>
      </c>
      <c r="CH91" s="12">
        <v>0.45937500000000003</v>
      </c>
      <c r="CI91" s="11">
        <v>0.7</v>
      </c>
      <c r="CJ91" s="11"/>
      <c r="CK91" s="11">
        <v>0.17073170700000001</v>
      </c>
      <c r="CL91" s="6">
        <f>MEDIAN($CJ$2:$CJ$115)*CA91</f>
        <v>0.4630206</v>
      </c>
      <c r="CM91" s="6">
        <f>MEDIAN($CK$2:$CK$115)*CC91</f>
        <v>0.34554778884999998</v>
      </c>
      <c r="CN91" s="12">
        <v>14.665505685600003</v>
      </c>
      <c r="CO91" s="12">
        <v>12.398502499999999</v>
      </c>
      <c r="CP91" s="6">
        <f t="shared" si="26"/>
        <v>14.665505685600003</v>
      </c>
      <c r="CQ91" s="6">
        <f t="shared" si="27"/>
        <v>12.398502499999999</v>
      </c>
      <c r="CR91" s="12">
        <v>1.379217482202252</v>
      </c>
      <c r="CS91" s="12">
        <v>0.69230216444940751</v>
      </c>
      <c r="CT91" s="11"/>
      <c r="CU91" s="11"/>
      <c r="CV91" s="6">
        <f>MEDIAN($CT$2:$CT$115)*CN91</f>
        <v>1.379217482202252</v>
      </c>
      <c r="CW91" s="6">
        <f>MEDIAN($CU$2:$CU$115)*CO91</f>
        <v>0.69230216444940751</v>
      </c>
      <c r="CX91" s="6">
        <f t="shared" si="31"/>
        <v>-0.1679224851278649</v>
      </c>
      <c r="CY91" s="6">
        <f t="shared" si="28"/>
        <v>-1.1335015928000018</v>
      </c>
      <c r="CZ91" s="6">
        <f t="shared" si="32"/>
        <v>-15.458063528119348</v>
      </c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6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6"/>
      <c r="EM91" s="11"/>
      <c r="EN91" s="11"/>
      <c r="EO91" s="11"/>
      <c r="EP91" s="11"/>
    </row>
    <row r="92" spans="1:146" ht="15.75" customHeight="1" x14ac:dyDescent="0.25">
      <c r="A92" s="16" t="s">
        <v>411</v>
      </c>
      <c r="B92" s="7" t="s">
        <v>412</v>
      </c>
      <c r="C92" s="16">
        <v>2017</v>
      </c>
      <c r="D92" s="7" t="s">
        <v>138</v>
      </c>
      <c r="E92" s="7" t="s">
        <v>413</v>
      </c>
      <c r="F92" s="7" t="s">
        <v>457</v>
      </c>
      <c r="G92" s="11" t="s">
        <v>143</v>
      </c>
      <c r="H92" s="11" t="s">
        <v>158</v>
      </c>
      <c r="I92" s="7" t="s">
        <v>222</v>
      </c>
      <c r="J92" s="7" t="s">
        <v>414</v>
      </c>
      <c r="K92" s="16">
        <v>1535</v>
      </c>
      <c r="L92" s="16">
        <v>1550</v>
      </c>
      <c r="M92" s="16">
        <v>234</v>
      </c>
      <c r="N92" s="16">
        <v>382</v>
      </c>
      <c r="O92" s="7"/>
      <c r="P92" s="16">
        <v>9.1</v>
      </c>
      <c r="Q92" s="7" t="s">
        <v>139</v>
      </c>
      <c r="R92" s="16">
        <v>0.2278</v>
      </c>
      <c r="S92" s="7" t="s">
        <v>161</v>
      </c>
      <c r="T92" s="16">
        <v>4.4005000000000001</v>
      </c>
      <c r="U92" s="7" t="s">
        <v>142</v>
      </c>
      <c r="V92" s="7" t="s">
        <v>142</v>
      </c>
      <c r="W92" s="7" t="s">
        <v>146</v>
      </c>
      <c r="X92" s="16">
        <v>0</v>
      </c>
      <c r="Y92" s="7" t="s">
        <v>162</v>
      </c>
      <c r="Z92" s="7" t="s">
        <v>163</v>
      </c>
      <c r="AA92" s="7" t="s">
        <v>146</v>
      </c>
      <c r="AB92" s="7" t="s">
        <v>146</v>
      </c>
      <c r="AC92" s="7" t="s">
        <v>146</v>
      </c>
      <c r="AD92" s="7" t="s">
        <v>146</v>
      </c>
      <c r="AE92" s="7" t="s">
        <v>143</v>
      </c>
      <c r="AF92" s="7" t="s">
        <v>146</v>
      </c>
      <c r="AG92" s="7" t="s">
        <v>146</v>
      </c>
      <c r="AH92" s="16">
        <v>1</v>
      </c>
      <c r="AI92" s="16">
        <v>12</v>
      </c>
      <c r="AJ92" s="16">
        <v>11</v>
      </c>
      <c r="AK92" s="7" t="s">
        <v>164</v>
      </c>
      <c r="AL92" s="7" t="s">
        <v>165</v>
      </c>
      <c r="AM92" s="7" t="s">
        <v>147</v>
      </c>
      <c r="AN92" s="16">
        <v>7.5</v>
      </c>
      <c r="AO92" s="7"/>
      <c r="AP92" s="7"/>
      <c r="AQ92" s="7"/>
      <c r="AR92" s="7"/>
      <c r="AS92" s="7" t="s">
        <v>166</v>
      </c>
      <c r="AT92" s="16">
        <v>0</v>
      </c>
      <c r="AU92" s="16">
        <v>8</v>
      </c>
      <c r="AV92" s="16">
        <v>7.5</v>
      </c>
      <c r="AW92" s="7" t="s">
        <v>149</v>
      </c>
      <c r="AX92" s="7" t="s">
        <v>149</v>
      </c>
      <c r="AY92" s="16">
        <v>1.44</v>
      </c>
      <c r="AZ92" s="16">
        <v>1.37</v>
      </c>
      <c r="BA92" s="16">
        <v>1.4455739999999999</v>
      </c>
      <c r="BB92" s="16">
        <v>1.381616</v>
      </c>
      <c r="BC92" s="26" t="s">
        <v>475</v>
      </c>
      <c r="BD92" s="7" t="s">
        <v>199</v>
      </c>
      <c r="BE92" s="7"/>
      <c r="BF92" s="7"/>
      <c r="BG92" s="7" t="s">
        <v>199</v>
      </c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6"/>
      <c r="BY92" s="16">
        <v>3</v>
      </c>
      <c r="BZ92" s="16">
        <v>3</v>
      </c>
      <c r="CA92" s="16">
        <v>11</v>
      </c>
      <c r="CB92" s="6">
        <f t="shared" ref="CB92:CB115" si="36">(CN92*10)/(AY92*AV92)</f>
        <v>11.000000000000002</v>
      </c>
      <c r="CC92" s="16">
        <v>13.3</v>
      </c>
      <c r="CD92" s="6">
        <f t="shared" ref="CD92:CD115" si="37">(CO92*10)/(AZ92*AV92)</f>
        <v>13.300000000000002</v>
      </c>
      <c r="CE92" s="6">
        <f t="shared" si="29"/>
        <v>0.18986876242933765</v>
      </c>
      <c r="CF92" s="6">
        <f t="shared" ref="CF92:CF115" si="38">(CC92-CA92)/AJ92</f>
        <v>0.20909090909090916</v>
      </c>
      <c r="CG92" s="6">
        <f t="shared" si="30"/>
        <v>20.909090909090921</v>
      </c>
      <c r="CH92" s="18">
        <v>1.03125</v>
      </c>
      <c r="CI92" s="18">
        <v>1.0952949000000001</v>
      </c>
      <c r="CJ92" s="7"/>
      <c r="CK92" s="7"/>
      <c r="CL92" s="6">
        <f>MEDIAN($CJ$2:$CJ$115)*CA92</f>
        <v>1.039434</v>
      </c>
      <c r="CM92" s="6">
        <f>MEDIAN($CK$2:$CK$115)*CC92</f>
        <v>1.1209233150500002</v>
      </c>
      <c r="CN92" s="18">
        <v>11.88</v>
      </c>
      <c r="CO92" s="18">
        <v>13.665750000000003</v>
      </c>
      <c r="CP92" s="6">
        <f t="shared" ref="CP92:CP115" si="39">CA92*AY92*AV92*0.1</f>
        <v>11.88</v>
      </c>
      <c r="CQ92" s="6">
        <f t="shared" ref="CQ92:CQ115" si="40">CC92*AZ92*AV92*0.1</f>
        <v>13.665750000000003</v>
      </c>
      <c r="CR92" s="18">
        <v>1.1172545999999999</v>
      </c>
      <c r="CS92" s="18">
        <v>0.76306217656725017</v>
      </c>
      <c r="CT92" s="7"/>
      <c r="CU92" s="7"/>
      <c r="CV92" s="6">
        <f>MEDIAN($CT$2:$CT$115)*CN92</f>
        <v>1.1172545999999999</v>
      </c>
      <c r="CW92" s="6">
        <f>MEDIAN($CU$2:$CU$115)*CO92</f>
        <v>0.76306217656725017</v>
      </c>
      <c r="CX92" s="6">
        <f t="shared" si="31"/>
        <v>0.14003638868146195</v>
      </c>
      <c r="CY92" s="6">
        <f t="shared" ref="CY92:CY115" si="41">(CO92-CN92)/AJ92</f>
        <v>0.16234090909090926</v>
      </c>
      <c r="CZ92" s="6">
        <f t="shared" si="32"/>
        <v>15.031565656565672</v>
      </c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6"/>
      <c r="DV92" s="16">
        <v>3</v>
      </c>
      <c r="DW92" s="16">
        <v>3</v>
      </c>
      <c r="DX92" s="16">
        <v>1.29</v>
      </c>
      <c r="DY92" s="16">
        <v>1.54</v>
      </c>
      <c r="DZ92" s="7"/>
      <c r="EA92" s="7"/>
      <c r="EB92" s="7"/>
      <c r="EC92" s="7"/>
      <c r="ED92" s="16">
        <v>0.206842</v>
      </c>
      <c r="EE92" s="16">
        <v>0.36854700000000001</v>
      </c>
      <c r="EF92" s="7"/>
      <c r="EG92" s="7"/>
      <c r="EH92" s="7"/>
      <c r="EI92" s="7"/>
      <c r="EJ92" s="16">
        <v>1.491833</v>
      </c>
      <c r="EK92" s="16">
        <v>1.702151</v>
      </c>
      <c r="EL92" s="6">
        <f t="shared" si="33"/>
        <v>0.17714019805195697</v>
      </c>
      <c r="EM92" s="7"/>
      <c r="EN92" s="7"/>
      <c r="EO92" s="16">
        <v>0.18647900000000001</v>
      </c>
      <c r="EP92" s="16">
        <v>0.24316399999999999</v>
      </c>
    </row>
    <row r="93" spans="1:146" ht="15.75" customHeight="1" x14ac:dyDescent="0.25">
      <c r="A93" s="16" t="s">
        <v>411</v>
      </c>
      <c r="B93" s="7" t="s">
        <v>412</v>
      </c>
      <c r="C93" s="16">
        <v>2017</v>
      </c>
      <c r="D93" s="7" t="s">
        <v>138</v>
      </c>
      <c r="E93" s="7" t="s">
        <v>413</v>
      </c>
      <c r="F93" s="7" t="s">
        <v>457</v>
      </c>
      <c r="G93" s="11" t="s">
        <v>143</v>
      </c>
      <c r="H93" s="11" t="s">
        <v>158</v>
      </c>
      <c r="I93" s="7" t="s">
        <v>222</v>
      </c>
      <c r="J93" s="7" t="s">
        <v>414</v>
      </c>
      <c r="K93" s="16">
        <v>1535</v>
      </c>
      <c r="L93" s="16">
        <v>1550</v>
      </c>
      <c r="M93" s="16">
        <v>234</v>
      </c>
      <c r="N93" s="16">
        <v>382</v>
      </c>
      <c r="O93" s="7"/>
      <c r="P93" s="16">
        <v>9.1</v>
      </c>
      <c r="Q93" s="7" t="s">
        <v>139</v>
      </c>
      <c r="R93" s="16">
        <v>0.2278</v>
      </c>
      <c r="S93" s="7" t="s">
        <v>161</v>
      </c>
      <c r="T93" s="16">
        <v>4.4005000000000001</v>
      </c>
      <c r="U93" s="7" t="s">
        <v>142</v>
      </c>
      <c r="V93" s="7" t="s">
        <v>142</v>
      </c>
      <c r="W93" s="7" t="s">
        <v>146</v>
      </c>
      <c r="X93" s="16">
        <v>0</v>
      </c>
      <c r="Y93" s="7" t="s">
        <v>162</v>
      </c>
      <c r="Z93" s="7" t="s">
        <v>163</v>
      </c>
      <c r="AA93" s="7" t="s">
        <v>146</v>
      </c>
      <c r="AB93" s="7" t="s">
        <v>146</v>
      </c>
      <c r="AC93" s="7" t="s">
        <v>146</v>
      </c>
      <c r="AD93" s="7" t="s">
        <v>146</v>
      </c>
      <c r="AE93" s="7" t="s">
        <v>143</v>
      </c>
      <c r="AF93" s="7" t="s">
        <v>146</v>
      </c>
      <c r="AG93" s="7" t="s">
        <v>146</v>
      </c>
      <c r="AH93" s="16">
        <v>1</v>
      </c>
      <c r="AI93" s="16">
        <v>12</v>
      </c>
      <c r="AJ93" s="16">
        <v>11</v>
      </c>
      <c r="AK93" s="7" t="s">
        <v>164</v>
      </c>
      <c r="AL93" s="7" t="s">
        <v>165</v>
      </c>
      <c r="AM93" s="7" t="s">
        <v>147</v>
      </c>
      <c r="AN93" s="16">
        <v>7.5</v>
      </c>
      <c r="AO93" s="7"/>
      <c r="AP93" s="7"/>
      <c r="AQ93" s="7"/>
      <c r="AR93" s="7"/>
      <c r="AS93" s="7" t="s">
        <v>166</v>
      </c>
      <c r="AT93" s="16">
        <v>8</v>
      </c>
      <c r="AU93" s="16">
        <v>15</v>
      </c>
      <c r="AV93" s="16">
        <v>7.5</v>
      </c>
      <c r="AW93" s="7" t="s">
        <v>151</v>
      </c>
      <c r="AX93" s="21" t="s">
        <v>151</v>
      </c>
      <c r="AY93" s="16">
        <v>1.5</v>
      </c>
      <c r="AZ93" s="16">
        <v>1.56</v>
      </c>
      <c r="BA93" s="16">
        <v>1.494523</v>
      </c>
      <c r="BB93" s="16">
        <v>1.5312060000000001</v>
      </c>
      <c r="BC93" s="26" t="s">
        <v>475</v>
      </c>
      <c r="BD93" s="7" t="s">
        <v>199</v>
      </c>
      <c r="BE93" s="7"/>
      <c r="BF93" s="7"/>
      <c r="BG93" s="7" t="s">
        <v>199</v>
      </c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6"/>
      <c r="BY93" s="16">
        <v>3</v>
      </c>
      <c r="BZ93" s="16">
        <v>3</v>
      </c>
      <c r="CA93" s="16">
        <v>10.9</v>
      </c>
      <c r="CB93" s="6">
        <f t="shared" si="36"/>
        <v>10.900000000000002</v>
      </c>
      <c r="CC93" s="16">
        <v>8.8000000000000007</v>
      </c>
      <c r="CD93" s="6">
        <f t="shared" si="37"/>
        <v>8.8000000000000007</v>
      </c>
      <c r="CE93" s="6">
        <f t="shared" si="29"/>
        <v>-0.21401106775093717</v>
      </c>
      <c r="CF93" s="6">
        <f t="shared" si="38"/>
        <v>-0.19090909090909089</v>
      </c>
      <c r="CG93" s="6">
        <f t="shared" si="30"/>
        <v>-19.266055045871553</v>
      </c>
      <c r="CH93" s="18">
        <v>1.0218750000000001</v>
      </c>
      <c r="CI93" s="18">
        <v>0.72470639999999997</v>
      </c>
      <c r="CJ93" s="7"/>
      <c r="CK93" s="7"/>
      <c r="CL93" s="6">
        <f>MEDIAN($CJ$2:$CJ$115)*CA93</f>
        <v>1.0299845999999999</v>
      </c>
      <c r="CM93" s="6">
        <f>MEDIAN($CK$2:$CK$115)*CC93</f>
        <v>0.74166354680000013</v>
      </c>
      <c r="CN93" s="18">
        <v>12.262500000000003</v>
      </c>
      <c r="CO93" s="18">
        <v>10.296000000000001</v>
      </c>
      <c r="CP93" s="6">
        <f t="shared" si="39"/>
        <v>12.262500000000003</v>
      </c>
      <c r="CQ93" s="6">
        <f t="shared" si="40"/>
        <v>10.296000000000001</v>
      </c>
      <c r="CR93" s="18">
        <v>1.1532268125</v>
      </c>
      <c r="CS93" s="18">
        <v>0.57490354864800008</v>
      </c>
      <c r="CT93" s="7"/>
      <c r="CU93" s="7"/>
      <c r="CV93" s="6">
        <f>MEDIAN($CT$2:$CT$115)*CN93</f>
        <v>1.1532268125</v>
      </c>
      <c r="CW93" s="6">
        <f>MEDIAN($CU$2:$CU$115)*CO93</f>
        <v>0.57490354864800008</v>
      </c>
      <c r="CX93" s="6">
        <f t="shared" si="31"/>
        <v>-0.17479035459765607</v>
      </c>
      <c r="CY93" s="6">
        <f t="shared" si="41"/>
        <v>-0.17877272727272742</v>
      </c>
      <c r="CZ93" s="6">
        <f t="shared" si="32"/>
        <v>-16.036697247706432</v>
      </c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6"/>
      <c r="DV93" s="16">
        <v>3</v>
      </c>
      <c r="DW93" s="16">
        <v>3</v>
      </c>
      <c r="DX93" s="16">
        <v>1.25</v>
      </c>
      <c r="DY93" s="16">
        <v>1.27</v>
      </c>
      <c r="DZ93" s="7"/>
      <c r="EA93" s="7"/>
      <c r="EB93" s="7"/>
      <c r="EC93" s="7"/>
      <c r="ED93" s="16">
        <v>0.200428</v>
      </c>
      <c r="EE93" s="16">
        <v>0.30393199999999998</v>
      </c>
      <c r="EF93" s="7"/>
      <c r="EG93" s="7"/>
      <c r="EH93" s="7"/>
      <c r="EI93" s="7"/>
      <c r="EJ93" s="16">
        <v>1.3077080000000001</v>
      </c>
      <c r="EK93" s="16">
        <v>1.3612420000000001</v>
      </c>
      <c r="EL93" s="6">
        <f t="shared" si="33"/>
        <v>1.5873349156290163E-2</v>
      </c>
      <c r="EM93" s="7"/>
      <c r="EN93" s="7"/>
      <c r="EO93" s="16">
        <v>0.163463</v>
      </c>
      <c r="EP93" s="16">
        <v>0.194463</v>
      </c>
    </row>
    <row r="94" spans="1:146" ht="15.75" customHeight="1" x14ac:dyDescent="0.25">
      <c r="A94" s="16" t="s">
        <v>411</v>
      </c>
      <c r="B94" s="7" t="s">
        <v>412</v>
      </c>
      <c r="C94" s="16">
        <v>2017</v>
      </c>
      <c r="D94" s="7" t="s">
        <v>138</v>
      </c>
      <c r="E94" s="7" t="s">
        <v>413</v>
      </c>
      <c r="F94" s="7" t="s">
        <v>457</v>
      </c>
      <c r="G94" s="11" t="s">
        <v>143</v>
      </c>
      <c r="H94" s="11" t="s">
        <v>158</v>
      </c>
      <c r="I94" s="7" t="s">
        <v>222</v>
      </c>
      <c r="J94" s="7" t="s">
        <v>414</v>
      </c>
      <c r="K94" s="16">
        <v>1535</v>
      </c>
      <c r="L94" s="16">
        <v>1550</v>
      </c>
      <c r="M94" s="16">
        <v>234</v>
      </c>
      <c r="N94" s="16">
        <v>382</v>
      </c>
      <c r="O94" s="7"/>
      <c r="P94" s="16">
        <v>9.1</v>
      </c>
      <c r="Q94" s="7" t="s">
        <v>139</v>
      </c>
      <c r="R94" s="16">
        <v>0.2278</v>
      </c>
      <c r="S94" s="7" t="s">
        <v>161</v>
      </c>
      <c r="T94" s="16">
        <v>4.4005000000000001</v>
      </c>
      <c r="U94" s="7" t="s">
        <v>142</v>
      </c>
      <c r="V94" s="7" t="s">
        <v>142</v>
      </c>
      <c r="W94" s="7" t="s">
        <v>146</v>
      </c>
      <c r="X94" s="16">
        <v>0</v>
      </c>
      <c r="Y94" s="7" t="s">
        <v>162</v>
      </c>
      <c r="Z94" s="7" t="s">
        <v>163</v>
      </c>
      <c r="AA94" s="7" t="s">
        <v>146</v>
      </c>
      <c r="AB94" s="7" t="s">
        <v>146</v>
      </c>
      <c r="AC94" s="7" t="s">
        <v>146</v>
      </c>
      <c r="AD94" s="7" t="s">
        <v>146</v>
      </c>
      <c r="AE94" s="7" t="s">
        <v>143</v>
      </c>
      <c r="AF94" s="7" t="s">
        <v>146</v>
      </c>
      <c r="AG94" s="7" t="s">
        <v>146</v>
      </c>
      <c r="AH94" s="16">
        <v>1</v>
      </c>
      <c r="AI94" s="16">
        <v>12</v>
      </c>
      <c r="AJ94" s="16">
        <v>11</v>
      </c>
      <c r="AK94" s="7" t="s">
        <v>164</v>
      </c>
      <c r="AL94" s="7" t="s">
        <v>165</v>
      </c>
      <c r="AM94" s="7" t="s">
        <v>147</v>
      </c>
      <c r="AN94" s="16">
        <v>7.5</v>
      </c>
      <c r="AO94" s="7"/>
      <c r="AP94" s="7"/>
      <c r="AQ94" s="7"/>
      <c r="AR94" s="7"/>
      <c r="AS94" s="7" t="s">
        <v>166</v>
      </c>
      <c r="AT94" s="16">
        <v>15</v>
      </c>
      <c r="AU94" s="16">
        <v>30</v>
      </c>
      <c r="AV94" s="16">
        <v>15</v>
      </c>
      <c r="AW94" s="7" t="s">
        <v>185</v>
      </c>
      <c r="AX94" s="7" t="s">
        <v>185</v>
      </c>
      <c r="AY94" s="16">
        <v>1.51</v>
      </c>
      <c r="AZ94" s="16">
        <v>1.56</v>
      </c>
      <c r="BA94" s="16">
        <v>1.503045</v>
      </c>
      <c r="BB94" s="16">
        <v>1.5231159999999999</v>
      </c>
      <c r="BC94" s="26" t="s">
        <v>475</v>
      </c>
      <c r="BD94" s="7" t="s">
        <v>199</v>
      </c>
      <c r="BE94" s="7"/>
      <c r="BF94" s="7"/>
      <c r="BG94" s="7" t="s">
        <v>199</v>
      </c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6"/>
      <c r="BY94" s="16">
        <v>3</v>
      </c>
      <c r="BZ94" s="16">
        <v>3</v>
      </c>
      <c r="CA94" s="16">
        <v>9</v>
      </c>
      <c r="CB94" s="6">
        <f t="shared" si="36"/>
        <v>9.0000000000000018</v>
      </c>
      <c r="CC94" s="16">
        <v>8</v>
      </c>
      <c r="CD94" s="6">
        <f t="shared" si="37"/>
        <v>8</v>
      </c>
      <c r="CE94" s="6">
        <f t="shared" si="29"/>
        <v>-0.11778303565638351</v>
      </c>
      <c r="CF94" s="6">
        <f t="shared" si="38"/>
        <v>-9.0909090909090912E-2</v>
      </c>
      <c r="CG94" s="6">
        <f t="shared" si="30"/>
        <v>-11.111111111111116</v>
      </c>
      <c r="CH94" s="18">
        <v>0.84375</v>
      </c>
      <c r="CI94" s="18">
        <v>0.65882399999999997</v>
      </c>
      <c r="CJ94" s="7"/>
      <c r="CK94" s="7"/>
      <c r="CL94" s="6">
        <f>MEDIAN($CJ$2:$CJ$115)*CA94</f>
        <v>0.85044599999999992</v>
      </c>
      <c r="CM94" s="6">
        <f>MEDIAN($CK$2:$CK$115)*CC94</f>
        <v>0.67423958800000006</v>
      </c>
      <c r="CN94" s="18">
        <v>20.385000000000002</v>
      </c>
      <c r="CO94" s="18">
        <v>18.720000000000002</v>
      </c>
      <c r="CP94" s="6">
        <f t="shared" si="39"/>
        <v>20.385000000000002</v>
      </c>
      <c r="CQ94" s="6">
        <f t="shared" si="40"/>
        <v>18.720000000000002</v>
      </c>
      <c r="CR94" s="18">
        <v>1.9171073249999999</v>
      </c>
      <c r="CS94" s="18">
        <v>1.04527917936</v>
      </c>
      <c r="CT94" s="7"/>
      <c r="CU94" s="7"/>
      <c r="CV94" s="6">
        <f>MEDIAN($CT$2:$CT$115)*CN94</f>
        <v>1.9171073249999999</v>
      </c>
      <c r="CW94" s="6">
        <f>MEDIAN($CU$2:$CU$115)*CO94</f>
        <v>1.04527917936</v>
      </c>
      <c r="CX94" s="6">
        <f t="shared" si="31"/>
        <v>-8.5206865221770706E-2</v>
      </c>
      <c r="CY94" s="6">
        <f t="shared" si="41"/>
        <v>-0.15136363636363628</v>
      </c>
      <c r="CZ94" s="6">
        <f t="shared" si="32"/>
        <v>-8.167770419426045</v>
      </c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6"/>
      <c r="DV94" s="16">
        <v>3</v>
      </c>
      <c r="DW94" s="16">
        <v>3</v>
      </c>
      <c r="DX94" s="16">
        <v>1.45</v>
      </c>
      <c r="DY94" s="16">
        <v>1.1100000000000001</v>
      </c>
      <c r="DZ94" s="7"/>
      <c r="EA94" s="7"/>
      <c r="EB94" s="7"/>
      <c r="EC94" s="7"/>
      <c r="ED94" s="16">
        <v>0.23249700000000001</v>
      </c>
      <c r="EE94" s="16">
        <v>0.26564100000000002</v>
      </c>
      <c r="EF94" s="7"/>
      <c r="EG94" s="7"/>
      <c r="EH94" s="7"/>
      <c r="EI94" s="7"/>
      <c r="EJ94" s="16">
        <v>3.269123</v>
      </c>
      <c r="EK94" s="16">
        <v>2.5359889999999998</v>
      </c>
      <c r="EL94" s="6">
        <f t="shared" si="33"/>
        <v>-0.26720354110824013</v>
      </c>
      <c r="EM94" s="7"/>
      <c r="EN94" s="7"/>
      <c r="EO94" s="16">
        <v>0.40864</v>
      </c>
      <c r="EP94" s="16">
        <v>0.36228399999999999</v>
      </c>
    </row>
    <row r="95" spans="1:146" ht="15.75" customHeight="1" x14ac:dyDescent="0.25">
      <c r="A95" s="16" t="s">
        <v>411</v>
      </c>
      <c r="B95" s="7" t="s">
        <v>412</v>
      </c>
      <c r="C95" s="16">
        <v>2017</v>
      </c>
      <c r="D95" s="7" t="s">
        <v>138</v>
      </c>
      <c r="E95" s="7" t="s">
        <v>413</v>
      </c>
      <c r="F95" s="7" t="s">
        <v>457</v>
      </c>
      <c r="G95" s="11" t="s">
        <v>143</v>
      </c>
      <c r="H95" s="11" t="s">
        <v>158</v>
      </c>
      <c r="I95" s="7" t="s">
        <v>222</v>
      </c>
      <c r="J95" s="7" t="s">
        <v>414</v>
      </c>
      <c r="K95" s="16">
        <v>1535</v>
      </c>
      <c r="L95" s="16">
        <v>1550</v>
      </c>
      <c r="M95" s="16">
        <v>234</v>
      </c>
      <c r="N95" s="16">
        <v>382</v>
      </c>
      <c r="O95" s="7"/>
      <c r="P95" s="16">
        <v>9.1</v>
      </c>
      <c r="Q95" s="7" t="s">
        <v>139</v>
      </c>
      <c r="R95" s="16">
        <v>0.2278</v>
      </c>
      <c r="S95" s="7" t="s">
        <v>161</v>
      </c>
      <c r="T95" s="16">
        <v>4.4005000000000001</v>
      </c>
      <c r="U95" s="7" t="s">
        <v>142</v>
      </c>
      <c r="V95" s="7" t="s">
        <v>142</v>
      </c>
      <c r="W95" s="7" t="s">
        <v>146</v>
      </c>
      <c r="X95" s="16">
        <v>0</v>
      </c>
      <c r="Y95" s="7" t="s">
        <v>162</v>
      </c>
      <c r="Z95" s="7" t="s">
        <v>163</v>
      </c>
      <c r="AA95" s="7" t="s">
        <v>146</v>
      </c>
      <c r="AB95" s="7" t="s">
        <v>146</v>
      </c>
      <c r="AC95" s="7" t="s">
        <v>146</v>
      </c>
      <c r="AD95" s="7" t="s">
        <v>146</v>
      </c>
      <c r="AE95" s="7" t="s">
        <v>143</v>
      </c>
      <c r="AF95" s="7" t="s">
        <v>146</v>
      </c>
      <c r="AG95" s="7" t="s">
        <v>146</v>
      </c>
      <c r="AH95" s="16">
        <v>1</v>
      </c>
      <c r="AI95" s="16">
        <v>12</v>
      </c>
      <c r="AJ95" s="16">
        <v>11</v>
      </c>
      <c r="AK95" s="7" t="s">
        <v>164</v>
      </c>
      <c r="AL95" s="7" t="s">
        <v>165</v>
      </c>
      <c r="AM95" s="7" t="s">
        <v>147</v>
      </c>
      <c r="AN95" s="16">
        <v>7.5</v>
      </c>
      <c r="AO95" s="7"/>
      <c r="AP95" s="7"/>
      <c r="AQ95" s="7"/>
      <c r="AR95" s="7"/>
      <c r="AS95" s="7" t="s">
        <v>166</v>
      </c>
      <c r="AT95" s="16">
        <v>30</v>
      </c>
      <c r="AU95" s="16">
        <v>60</v>
      </c>
      <c r="AV95" s="16">
        <v>30</v>
      </c>
      <c r="AW95" s="7" t="s">
        <v>152</v>
      </c>
      <c r="AX95" s="7" t="s">
        <v>285</v>
      </c>
      <c r="AY95" s="24">
        <v>1.4264030000000001</v>
      </c>
      <c r="AZ95" s="24">
        <v>1.4457326666666666</v>
      </c>
      <c r="BA95" s="20">
        <v>1.4264030000000001</v>
      </c>
      <c r="BB95" s="20">
        <v>1.4457326666666666</v>
      </c>
      <c r="BC95" s="27" t="s">
        <v>475</v>
      </c>
      <c r="BD95" s="7" t="s">
        <v>199</v>
      </c>
      <c r="BE95" s="7"/>
      <c r="BF95" s="7"/>
      <c r="BG95" s="7" t="s">
        <v>199</v>
      </c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6"/>
      <c r="BY95" s="16">
        <v>3</v>
      </c>
      <c r="BZ95" s="16">
        <v>3</v>
      </c>
      <c r="CA95" s="20">
        <v>2.7333333333333334</v>
      </c>
      <c r="CB95" s="6">
        <f t="shared" si="36"/>
        <v>2.7333333333333334</v>
      </c>
      <c r="CC95" s="20">
        <v>1.9333333333333333</v>
      </c>
      <c r="CD95" s="6">
        <f t="shared" si="37"/>
        <v>1.9333333333333338</v>
      </c>
      <c r="CE95" s="6">
        <f t="shared" si="29"/>
        <v>-0.34627623671783381</v>
      </c>
      <c r="CF95" s="6">
        <f t="shared" si="38"/>
        <v>-7.2727272727272738E-2</v>
      </c>
      <c r="CG95" s="6">
        <f t="shared" si="30"/>
        <v>-29.268292682926834</v>
      </c>
      <c r="CH95" s="18">
        <v>0.25624999999999998</v>
      </c>
      <c r="CI95" s="18">
        <v>0.15921579999999999</v>
      </c>
      <c r="CJ95" s="7"/>
      <c r="CK95" s="7"/>
      <c r="CL95" s="6">
        <f>MEDIAN($CJ$2:$CJ$115)*CA95</f>
        <v>0.2582836</v>
      </c>
      <c r="CM95" s="6">
        <f>MEDIAN($CK$2:$CK$115)*CC95</f>
        <v>0.16294123376666669</v>
      </c>
      <c r="CN95" s="18">
        <v>11.696504600000001</v>
      </c>
      <c r="CO95" s="18">
        <v>8.3852494666666679</v>
      </c>
      <c r="CP95" s="6">
        <f t="shared" si="39"/>
        <v>11.696504600000001</v>
      </c>
      <c r="CQ95" s="6">
        <f t="shared" si="40"/>
        <v>8.3852494666666679</v>
      </c>
      <c r="CR95" s="18">
        <v>1.099997775107</v>
      </c>
      <c r="CS95" s="18">
        <v>0.46821189536571645</v>
      </c>
      <c r="CT95" s="7"/>
      <c r="CU95" s="7"/>
      <c r="CV95" s="6">
        <f>MEDIAN($CT$2:$CT$115)*CN95</f>
        <v>1.099997775107</v>
      </c>
      <c r="CW95" s="6">
        <f>MEDIAN($CU$2:$CU$115)*CO95</f>
        <v>0.46821189536571645</v>
      </c>
      <c r="CX95" s="6">
        <f t="shared" si="31"/>
        <v>-0.3328158986585954</v>
      </c>
      <c r="CY95" s="6">
        <f t="shared" si="41"/>
        <v>-0.30102319393939392</v>
      </c>
      <c r="CZ95" s="6">
        <f t="shared" si="32"/>
        <v>-28.309783534247767</v>
      </c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6"/>
      <c r="DV95" s="16">
        <v>3</v>
      </c>
      <c r="DW95" s="16">
        <v>3</v>
      </c>
      <c r="DX95" s="20">
        <v>0.45</v>
      </c>
      <c r="DY95" s="20">
        <v>0.42666666666666664</v>
      </c>
      <c r="DZ95" s="7"/>
      <c r="EA95" s="7"/>
      <c r="EB95" s="7"/>
      <c r="EC95" s="7"/>
      <c r="ED95" s="20">
        <v>7.2154333333333334E-2</v>
      </c>
      <c r="EE95" s="20">
        <v>0.10210799999999999</v>
      </c>
      <c r="EF95" s="7"/>
      <c r="EG95" s="7"/>
      <c r="EH95" s="7"/>
      <c r="EI95" s="7"/>
      <c r="EJ95" s="20">
        <v>1.9259486666666665</v>
      </c>
      <c r="EK95" s="20">
        <v>1.8498693333333336</v>
      </c>
      <c r="EL95" s="6">
        <f t="shared" si="33"/>
        <v>-5.3244514518812361E-2</v>
      </c>
      <c r="EM95" s="7"/>
      <c r="EN95" s="7"/>
      <c r="EO95" s="20">
        <v>0.24074366666666666</v>
      </c>
      <c r="EP95" s="20">
        <v>0.26426733333333335</v>
      </c>
    </row>
    <row r="96" spans="1:146" ht="15.75" customHeight="1" x14ac:dyDescent="0.25">
      <c r="A96" s="16" t="s">
        <v>415</v>
      </c>
      <c r="B96" s="7" t="s">
        <v>412</v>
      </c>
      <c r="C96" s="16">
        <v>2017</v>
      </c>
      <c r="D96" s="7" t="s">
        <v>138</v>
      </c>
      <c r="E96" s="7" t="s">
        <v>416</v>
      </c>
      <c r="F96" s="7" t="s">
        <v>457</v>
      </c>
      <c r="G96" s="11" t="s">
        <v>143</v>
      </c>
      <c r="H96" s="11" t="s">
        <v>170</v>
      </c>
      <c r="I96" s="7" t="s">
        <v>222</v>
      </c>
      <c r="J96" s="7" t="s">
        <v>414</v>
      </c>
      <c r="K96" s="16">
        <v>1535</v>
      </c>
      <c r="L96" s="16">
        <v>1550</v>
      </c>
      <c r="M96" s="16">
        <v>234</v>
      </c>
      <c r="N96" s="16">
        <v>382</v>
      </c>
      <c r="O96" s="7"/>
      <c r="P96" s="16">
        <v>9.1</v>
      </c>
      <c r="Q96" s="7" t="s">
        <v>139</v>
      </c>
      <c r="R96" s="16">
        <v>0.2278</v>
      </c>
      <c r="S96" s="7" t="s">
        <v>161</v>
      </c>
      <c r="T96" s="16">
        <v>4.4005000000000001</v>
      </c>
      <c r="U96" s="7" t="s">
        <v>142</v>
      </c>
      <c r="V96" s="7" t="s">
        <v>142</v>
      </c>
      <c r="W96" s="7" t="s">
        <v>146</v>
      </c>
      <c r="X96" s="16">
        <v>0</v>
      </c>
      <c r="Y96" s="7" t="s">
        <v>162</v>
      </c>
      <c r="Z96" s="7" t="s">
        <v>163</v>
      </c>
      <c r="AA96" s="7" t="s">
        <v>146</v>
      </c>
      <c r="AB96" s="7" t="s">
        <v>146</v>
      </c>
      <c r="AC96" s="7" t="s">
        <v>146</v>
      </c>
      <c r="AD96" s="7" t="s">
        <v>143</v>
      </c>
      <c r="AE96" s="7" t="s">
        <v>143</v>
      </c>
      <c r="AF96" s="7" t="s">
        <v>146</v>
      </c>
      <c r="AG96" s="7" t="s">
        <v>146</v>
      </c>
      <c r="AH96" s="16">
        <v>1</v>
      </c>
      <c r="AI96" s="16">
        <v>12</v>
      </c>
      <c r="AJ96" s="16">
        <v>11</v>
      </c>
      <c r="AK96" s="7" t="s">
        <v>164</v>
      </c>
      <c r="AL96" s="7" t="s">
        <v>165</v>
      </c>
      <c r="AM96" s="7" t="s">
        <v>147</v>
      </c>
      <c r="AN96" s="16">
        <v>7.5</v>
      </c>
      <c r="AO96" s="7"/>
      <c r="AP96" s="7"/>
      <c r="AQ96" s="7"/>
      <c r="AR96" s="7"/>
      <c r="AS96" s="7" t="s">
        <v>166</v>
      </c>
      <c r="AT96" s="16">
        <v>0</v>
      </c>
      <c r="AU96" s="16">
        <v>8</v>
      </c>
      <c r="AV96" s="16">
        <v>7.5</v>
      </c>
      <c r="AW96" s="7" t="s">
        <v>149</v>
      </c>
      <c r="AX96" s="7" t="s">
        <v>149</v>
      </c>
      <c r="AY96" s="16">
        <v>1.44</v>
      </c>
      <c r="AZ96" s="16">
        <v>1.37</v>
      </c>
      <c r="BA96" s="16">
        <v>1.428299</v>
      </c>
      <c r="BB96" s="16">
        <v>1.3659539999999999</v>
      </c>
      <c r="BC96" s="26" t="s">
        <v>475</v>
      </c>
      <c r="BD96" s="7" t="s">
        <v>199</v>
      </c>
      <c r="BE96" s="7"/>
      <c r="BF96" s="7"/>
      <c r="BG96" s="7" t="s">
        <v>199</v>
      </c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6"/>
      <c r="BY96" s="16">
        <v>3</v>
      </c>
      <c r="BZ96" s="16">
        <v>3</v>
      </c>
      <c r="CA96" s="16">
        <v>12.7</v>
      </c>
      <c r="CB96" s="6">
        <f t="shared" si="36"/>
        <v>12.699999999999998</v>
      </c>
      <c r="CC96" s="16">
        <v>17</v>
      </c>
      <c r="CD96" s="6">
        <f t="shared" si="37"/>
        <v>17</v>
      </c>
      <c r="CE96" s="6">
        <f t="shared" si="29"/>
        <v>0.29161135059167054</v>
      </c>
      <c r="CF96" s="6">
        <f t="shared" si="38"/>
        <v>0.39090909090909098</v>
      </c>
      <c r="CG96" s="6">
        <f t="shared" si="30"/>
        <v>33.858267716535437</v>
      </c>
      <c r="CH96" s="16">
        <v>0.4</v>
      </c>
      <c r="CI96" s="16">
        <v>1.4</v>
      </c>
      <c r="CJ96" s="16">
        <v>3.1496000000000003E-2</v>
      </c>
      <c r="CK96" s="16">
        <v>8.2352999999999996E-2</v>
      </c>
      <c r="CL96" s="6">
        <f>MEDIAN($CJ$2:$CJ$115)*CA96</f>
        <v>1.2000738</v>
      </c>
      <c r="CM96" s="6">
        <f>MEDIAN($CK$2:$CK$115)*CC96</f>
        <v>1.4327591245000002</v>
      </c>
      <c r="CN96" s="18">
        <v>13.715999999999998</v>
      </c>
      <c r="CO96" s="18">
        <v>17.467500000000001</v>
      </c>
      <c r="CP96" s="6">
        <f t="shared" si="39"/>
        <v>13.715999999999998</v>
      </c>
      <c r="CQ96" s="6">
        <f t="shared" si="40"/>
        <v>17.467500000000001</v>
      </c>
      <c r="CR96" s="18">
        <v>1.2899212199999996</v>
      </c>
      <c r="CS96" s="18">
        <v>0.97534263170250002</v>
      </c>
      <c r="CT96" s="7"/>
      <c r="CU96" s="7"/>
      <c r="CV96" s="6">
        <f>MEDIAN($CT$2:$CT$115)*CN96</f>
        <v>1.2899212199999996</v>
      </c>
      <c r="CW96" s="6">
        <f>MEDIAN($CU$2:$CU$115)*CO96</f>
        <v>0.97534263170250002</v>
      </c>
      <c r="CX96" s="6">
        <f t="shared" si="31"/>
        <v>0.24177897684379496</v>
      </c>
      <c r="CY96" s="6">
        <f t="shared" si="41"/>
        <v>0.34104545454545487</v>
      </c>
      <c r="CZ96" s="6">
        <f t="shared" si="32"/>
        <v>27.351268591426091</v>
      </c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6"/>
      <c r="DV96" s="16">
        <v>3</v>
      </c>
      <c r="DW96" s="16">
        <v>3</v>
      </c>
      <c r="DX96" s="16">
        <v>1.39</v>
      </c>
      <c r="DY96" s="16">
        <v>1.87</v>
      </c>
      <c r="DZ96" s="7"/>
      <c r="EA96" s="7"/>
      <c r="EB96" s="7"/>
      <c r="EC96" s="7"/>
      <c r="ED96" s="16">
        <v>0.22287599999999999</v>
      </c>
      <c r="EE96" s="16">
        <v>0.447521</v>
      </c>
      <c r="EF96" s="7"/>
      <c r="EG96" s="7"/>
      <c r="EH96" s="7"/>
      <c r="EI96" s="7"/>
      <c r="EJ96" s="16">
        <v>1.5882689999999999</v>
      </c>
      <c r="EK96" s="16">
        <v>2.0434670000000001</v>
      </c>
      <c r="EL96" s="6">
        <f t="shared" si="33"/>
        <v>0.2966346837238949</v>
      </c>
      <c r="EM96" s="7"/>
      <c r="EN96" s="7"/>
      <c r="EO96" s="16">
        <v>0.19853399999999999</v>
      </c>
      <c r="EP96" s="16">
        <v>0.29192400000000002</v>
      </c>
    </row>
    <row r="97" spans="1:146" ht="15.75" customHeight="1" x14ac:dyDescent="0.25">
      <c r="A97" s="16" t="s">
        <v>415</v>
      </c>
      <c r="B97" s="7" t="s">
        <v>412</v>
      </c>
      <c r="C97" s="16">
        <v>2017</v>
      </c>
      <c r="D97" s="7" t="s">
        <v>138</v>
      </c>
      <c r="E97" s="7" t="s">
        <v>416</v>
      </c>
      <c r="F97" s="7" t="s">
        <v>457</v>
      </c>
      <c r="G97" s="11" t="s">
        <v>143</v>
      </c>
      <c r="H97" s="11" t="s">
        <v>170</v>
      </c>
      <c r="I97" s="7" t="s">
        <v>222</v>
      </c>
      <c r="J97" s="7" t="s">
        <v>414</v>
      </c>
      <c r="K97" s="16">
        <v>1535</v>
      </c>
      <c r="L97" s="16">
        <v>1550</v>
      </c>
      <c r="M97" s="16">
        <v>234</v>
      </c>
      <c r="N97" s="16">
        <v>382</v>
      </c>
      <c r="O97" s="7"/>
      <c r="P97" s="16">
        <v>9.1</v>
      </c>
      <c r="Q97" s="7" t="s">
        <v>139</v>
      </c>
      <c r="R97" s="16">
        <v>0.2278</v>
      </c>
      <c r="S97" s="7" t="s">
        <v>161</v>
      </c>
      <c r="T97" s="16">
        <v>4.4005000000000001</v>
      </c>
      <c r="U97" s="7" t="s">
        <v>142</v>
      </c>
      <c r="V97" s="7" t="s">
        <v>142</v>
      </c>
      <c r="W97" s="7" t="s">
        <v>146</v>
      </c>
      <c r="X97" s="16">
        <v>0</v>
      </c>
      <c r="Y97" s="7" t="s">
        <v>162</v>
      </c>
      <c r="Z97" s="7" t="s">
        <v>163</v>
      </c>
      <c r="AA97" s="7" t="s">
        <v>146</v>
      </c>
      <c r="AB97" s="7" t="s">
        <v>146</v>
      </c>
      <c r="AC97" s="7" t="s">
        <v>146</v>
      </c>
      <c r="AD97" s="7" t="s">
        <v>143</v>
      </c>
      <c r="AE97" s="7" t="s">
        <v>143</v>
      </c>
      <c r="AF97" s="7" t="s">
        <v>146</v>
      </c>
      <c r="AG97" s="7" t="s">
        <v>146</v>
      </c>
      <c r="AH97" s="16">
        <v>1</v>
      </c>
      <c r="AI97" s="16">
        <v>12</v>
      </c>
      <c r="AJ97" s="16">
        <v>11</v>
      </c>
      <c r="AK97" s="7" t="s">
        <v>164</v>
      </c>
      <c r="AL97" s="7" t="s">
        <v>165</v>
      </c>
      <c r="AM97" s="7" t="s">
        <v>147</v>
      </c>
      <c r="AN97" s="16">
        <v>7.5</v>
      </c>
      <c r="AO97" s="7"/>
      <c r="AP97" s="7"/>
      <c r="AQ97" s="7"/>
      <c r="AR97" s="7"/>
      <c r="AS97" s="7" t="s">
        <v>166</v>
      </c>
      <c r="AT97" s="16">
        <v>8</v>
      </c>
      <c r="AU97" s="16">
        <v>15</v>
      </c>
      <c r="AV97" s="16">
        <v>7.5</v>
      </c>
      <c r="AW97" s="7" t="s">
        <v>151</v>
      </c>
      <c r="AX97" s="21" t="s">
        <v>151</v>
      </c>
      <c r="AY97" s="16">
        <v>1.5</v>
      </c>
      <c r="AZ97" s="16">
        <v>1.56</v>
      </c>
      <c r="BA97" s="16">
        <v>1.4970000000000001</v>
      </c>
      <c r="BB97" s="16">
        <v>1.533128</v>
      </c>
      <c r="BC97" s="26" t="s">
        <v>475</v>
      </c>
      <c r="BD97" s="7" t="s">
        <v>199</v>
      </c>
      <c r="BE97" s="7"/>
      <c r="BF97" s="7"/>
      <c r="BG97" s="7" t="s">
        <v>199</v>
      </c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6"/>
      <c r="BY97" s="16">
        <v>3</v>
      </c>
      <c r="BZ97" s="16">
        <v>3</v>
      </c>
      <c r="CA97" s="16">
        <v>10.9</v>
      </c>
      <c r="CB97" s="6">
        <f t="shared" si="36"/>
        <v>10.900000000000002</v>
      </c>
      <c r="CC97" s="16">
        <v>9.4</v>
      </c>
      <c r="CD97" s="6">
        <f t="shared" si="37"/>
        <v>9.4000000000000021</v>
      </c>
      <c r="CE97" s="6">
        <f t="shared" si="29"/>
        <v>-0.14805309995913976</v>
      </c>
      <c r="CF97" s="6">
        <f t="shared" si="38"/>
        <v>-0.13636363636363635</v>
      </c>
      <c r="CG97" s="6">
        <f t="shared" si="30"/>
        <v>-13.761467889908252</v>
      </c>
      <c r="CH97" s="16">
        <v>0.4</v>
      </c>
      <c r="CI97" s="16">
        <v>0.4</v>
      </c>
      <c r="CJ97" s="16">
        <v>3.6697E-2</v>
      </c>
      <c r="CK97" s="16">
        <v>4.2553000000000001E-2</v>
      </c>
      <c r="CL97" s="6">
        <f>MEDIAN($CJ$2:$CJ$115)*CA97</f>
        <v>1.0299845999999999</v>
      </c>
      <c r="CM97" s="6">
        <f>MEDIAN($CK$2:$CK$115)*CC97</f>
        <v>0.79223151590000007</v>
      </c>
      <c r="CN97" s="18">
        <v>12.262500000000003</v>
      </c>
      <c r="CO97" s="18">
        <v>10.998000000000003</v>
      </c>
      <c r="CP97" s="6">
        <f t="shared" si="39"/>
        <v>12.262500000000003</v>
      </c>
      <c r="CQ97" s="6">
        <f t="shared" si="40"/>
        <v>10.998000000000003</v>
      </c>
      <c r="CR97" s="18">
        <v>1.1532268125</v>
      </c>
      <c r="CS97" s="18">
        <v>0.61410151787400014</v>
      </c>
      <c r="CT97" s="7"/>
      <c r="CU97" s="7"/>
      <c r="CV97" s="6">
        <f>MEDIAN($CT$2:$CT$115)*CN97</f>
        <v>1.1532268125</v>
      </c>
      <c r="CW97" s="6">
        <f>MEDIAN($CU$2:$CU$115)*CO97</f>
        <v>0.61410151787400014</v>
      </c>
      <c r="CX97" s="6">
        <f t="shared" si="31"/>
        <v>-0.10883238680585848</v>
      </c>
      <c r="CY97" s="6">
        <f t="shared" si="41"/>
        <v>-0.11495454545454545</v>
      </c>
      <c r="CZ97" s="6">
        <f t="shared" si="32"/>
        <v>-10.311926605504585</v>
      </c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6"/>
      <c r="DV97" s="16">
        <v>3</v>
      </c>
      <c r="DW97" s="16">
        <v>3</v>
      </c>
      <c r="DX97" s="16">
        <v>1.26</v>
      </c>
      <c r="DY97" s="16">
        <v>1.17</v>
      </c>
      <c r="DZ97" s="7"/>
      <c r="EA97" s="7"/>
      <c r="EB97" s="7"/>
      <c r="EC97" s="7"/>
      <c r="ED97" s="16">
        <v>0.20203199999999999</v>
      </c>
      <c r="EE97" s="16">
        <v>0.28000000000000003</v>
      </c>
      <c r="EF97" s="7"/>
      <c r="EG97" s="7"/>
      <c r="EH97" s="7"/>
      <c r="EI97" s="7"/>
      <c r="EJ97" s="16">
        <v>1.320354</v>
      </c>
      <c r="EK97" s="16">
        <v>1.2556320000000001</v>
      </c>
      <c r="EL97" s="6">
        <f t="shared" si="33"/>
        <v>-7.410797215372196E-2</v>
      </c>
      <c r="EM97" s="7"/>
      <c r="EN97" s="7"/>
      <c r="EO97" s="16">
        <v>0.165044</v>
      </c>
      <c r="EP97" s="16">
        <v>0.17937600000000001</v>
      </c>
    </row>
    <row r="98" spans="1:146" ht="15.75" customHeight="1" x14ac:dyDescent="0.25">
      <c r="A98" s="16" t="s">
        <v>415</v>
      </c>
      <c r="B98" s="7" t="s">
        <v>412</v>
      </c>
      <c r="C98" s="16">
        <v>2017</v>
      </c>
      <c r="D98" s="7" t="s">
        <v>138</v>
      </c>
      <c r="E98" s="7" t="s">
        <v>416</v>
      </c>
      <c r="F98" s="7" t="s">
        <v>457</v>
      </c>
      <c r="G98" s="11" t="s">
        <v>143</v>
      </c>
      <c r="H98" s="11" t="s">
        <v>170</v>
      </c>
      <c r="I98" s="7" t="s">
        <v>222</v>
      </c>
      <c r="J98" s="7" t="s">
        <v>414</v>
      </c>
      <c r="K98" s="16">
        <v>1535</v>
      </c>
      <c r="L98" s="16">
        <v>1550</v>
      </c>
      <c r="M98" s="16">
        <v>234</v>
      </c>
      <c r="N98" s="16">
        <v>382</v>
      </c>
      <c r="O98" s="7"/>
      <c r="P98" s="16">
        <v>9.1</v>
      </c>
      <c r="Q98" s="7" t="s">
        <v>139</v>
      </c>
      <c r="R98" s="16">
        <v>0.2278</v>
      </c>
      <c r="S98" s="7" t="s">
        <v>161</v>
      </c>
      <c r="T98" s="16">
        <v>4.4005000000000001</v>
      </c>
      <c r="U98" s="7" t="s">
        <v>142</v>
      </c>
      <c r="V98" s="7" t="s">
        <v>142</v>
      </c>
      <c r="W98" s="7" t="s">
        <v>146</v>
      </c>
      <c r="X98" s="16">
        <v>0</v>
      </c>
      <c r="Y98" s="7" t="s">
        <v>162</v>
      </c>
      <c r="Z98" s="7" t="s">
        <v>163</v>
      </c>
      <c r="AA98" s="7" t="s">
        <v>146</v>
      </c>
      <c r="AB98" s="7" t="s">
        <v>146</v>
      </c>
      <c r="AC98" s="7" t="s">
        <v>146</v>
      </c>
      <c r="AD98" s="7" t="s">
        <v>143</v>
      </c>
      <c r="AE98" s="7" t="s">
        <v>143</v>
      </c>
      <c r="AF98" s="7" t="s">
        <v>146</v>
      </c>
      <c r="AG98" s="7" t="s">
        <v>146</v>
      </c>
      <c r="AH98" s="16">
        <v>1</v>
      </c>
      <c r="AI98" s="16">
        <v>12</v>
      </c>
      <c r="AJ98" s="16">
        <v>11</v>
      </c>
      <c r="AK98" s="7" t="s">
        <v>164</v>
      </c>
      <c r="AL98" s="7" t="s">
        <v>165</v>
      </c>
      <c r="AM98" s="7" t="s">
        <v>147</v>
      </c>
      <c r="AN98" s="16">
        <v>7.5</v>
      </c>
      <c r="AO98" s="7"/>
      <c r="AP98" s="7"/>
      <c r="AQ98" s="7"/>
      <c r="AR98" s="7"/>
      <c r="AS98" s="7" t="s">
        <v>166</v>
      </c>
      <c r="AT98" s="16">
        <v>15</v>
      </c>
      <c r="AU98" s="16">
        <v>30</v>
      </c>
      <c r="AV98" s="16">
        <v>15</v>
      </c>
      <c r="AW98" s="7" t="s">
        <v>185</v>
      </c>
      <c r="AX98" s="7" t="s">
        <v>185</v>
      </c>
      <c r="AY98" s="16">
        <v>1.51</v>
      </c>
      <c r="AZ98" s="16">
        <v>1.56</v>
      </c>
      <c r="BA98" s="16">
        <v>1.4944059999999999</v>
      </c>
      <c r="BB98" s="16">
        <v>1.542022</v>
      </c>
      <c r="BC98" s="26" t="s">
        <v>475</v>
      </c>
      <c r="BD98" s="7" t="s">
        <v>199</v>
      </c>
      <c r="BE98" s="7"/>
      <c r="BF98" s="7"/>
      <c r="BG98" s="7" t="s">
        <v>199</v>
      </c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6"/>
      <c r="BY98" s="16">
        <v>3</v>
      </c>
      <c r="BZ98" s="16">
        <v>3</v>
      </c>
      <c r="CA98" s="16">
        <v>9.6</v>
      </c>
      <c r="CB98" s="6">
        <f t="shared" si="36"/>
        <v>9.6</v>
      </c>
      <c r="CC98" s="16">
        <v>8.5</v>
      </c>
      <c r="CD98" s="6">
        <f t="shared" si="37"/>
        <v>8.5</v>
      </c>
      <c r="CE98" s="6">
        <f t="shared" si="29"/>
        <v>-0.1216969349775197</v>
      </c>
      <c r="CF98" s="6">
        <f t="shared" si="38"/>
        <v>-9.9999999999999964E-2</v>
      </c>
      <c r="CG98" s="6">
        <f t="shared" si="30"/>
        <v>-11.458333333333325</v>
      </c>
      <c r="CH98" s="16">
        <v>0.3</v>
      </c>
      <c r="CI98" s="16">
        <v>0.4</v>
      </c>
      <c r="CJ98" s="16">
        <v>3.125E-2</v>
      </c>
      <c r="CK98" s="16">
        <v>4.7058999999999997E-2</v>
      </c>
      <c r="CL98" s="6">
        <f>MEDIAN($CJ$2:$CJ$115)*CA98</f>
        <v>0.9071423999999999</v>
      </c>
      <c r="CM98" s="6">
        <f>MEDIAN($CK$2:$CK$115)*CC98</f>
        <v>0.7163795622500001</v>
      </c>
      <c r="CN98" s="18">
        <v>21.744</v>
      </c>
      <c r="CO98" s="18">
        <v>19.89</v>
      </c>
      <c r="CP98" s="6">
        <f t="shared" si="39"/>
        <v>21.744</v>
      </c>
      <c r="CQ98" s="6">
        <f t="shared" si="40"/>
        <v>19.89</v>
      </c>
      <c r="CR98" s="18">
        <v>2.0449144799999996</v>
      </c>
      <c r="CS98" s="18">
        <v>1.1106091280700001</v>
      </c>
      <c r="CT98" s="7"/>
      <c r="CU98" s="7"/>
      <c r="CV98" s="6">
        <f>MEDIAN($CT$2:$CT$115)*CN98</f>
        <v>2.0449144799999996</v>
      </c>
      <c r="CW98" s="6">
        <f>MEDIAN($CU$2:$CU$115)*CO98</f>
        <v>1.1106091280700001</v>
      </c>
      <c r="CX98" s="6">
        <f t="shared" si="31"/>
        <v>-8.9120764542907085E-2</v>
      </c>
      <c r="CY98" s="6">
        <f t="shared" si="41"/>
        <v>-0.16854545454545447</v>
      </c>
      <c r="CZ98" s="6">
        <f t="shared" si="32"/>
        <v>-8.5264900662251684</v>
      </c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6"/>
      <c r="DV98" s="16">
        <v>3</v>
      </c>
      <c r="DW98" s="16">
        <v>3</v>
      </c>
      <c r="DX98" s="16">
        <v>1.1499999999999999</v>
      </c>
      <c r="DY98" s="16">
        <v>1.08</v>
      </c>
      <c r="DZ98" s="7"/>
      <c r="EA98" s="7"/>
      <c r="EB98" s="7"/>
      <c r="EC98" s="7"/>
      <c r="ED98" s="16">
        <v>0.184394</v>
      </c>
      <c r="EE98" s="16">
        <v>0.25846200000000003</v>
      </c>
      <c r="EF98" s="7"/>
      <c r="EG98" s="7"/>
      <c r="EH98" s="7"/>
      <c r="EI98" s="7"/>
      <c r="EJ98" s="16">
        <v>2.5778500000000002</v>
      </c>
      <c r="EK98" s="16">
        <v>2.4980760000000002</v>
      </c>
      <c r="EL98" s="6">
        <f t="shared" si="33"/>
        <v>-6.2800901239030232E-2</v>
      </c>
      <c r="EM98" s="7"/>
      <c r="EN98" s="7"/>
      <c r="EO98" s="16">
        <v>0.32223099999999999</v>
      </c>
      <c r="EP98" s="16">
        <v>0.35686800000000002</v>
      </c>
    </row>
    <row r="99" spans="1:146" ht="15.75" customHeight="1" x14ac:dyDescent="0.25">
      <c r="A99" s="16" t="s">
        <v>415</v>
      </c>
      <c r="B99" s="7" t="s">
        <v>412</v>
      </c>
      <c r="C99" s="16">
        <v>2017</v>
      </c>
      <c r="D99" s="7" t="s">
        <v>138</v>
      </c>
      <c r="E99" s="7" t="s">
        <v>416</v>
      </c>
      <c r="F99" s="7" t="s">
        <v>457</v>
      </c>
      <c r="G99" s="11" t="s">
        <v>143</v>
      </c>
      <c r="H99" s="11" t="s">
        <v>170</v>
      </c>
      <c r="I99" s="7" t="s">
        <v>222</v>
      </c>
      <c r="J99" s="7" t="s">
        <v>414</v>
      </c>
      <c r="K99" s="16">
        <v>1535</v>
      </c>
      <c r="L99" s="16">
        <v>1550</v>
      </c>
      <c r="M99" s="16">
        <v>234</v>
      </c>
      <c r="N99" s="16">
        <v>382</v>
      </c>
      <c r="O99" s="7"/>
      <c r="P99" s="16">
        <v>9.1</v>
      </c>
      <c r="Q99" s="7" t="s">
        <v>139</v>
      </c>
      <c r="R99" s="16">
        <v>0.2278</v>
      </c>
      <c r="S99" s="7" t="s">
        <v>161</v>
      </c>
      <c r="T99" s="16">
        <v>4.4005000000000001</v>
      </c>
      <c r="U99" s="7" t="s">
        <v>142</v>
      </c>
      <c r="V99" s="7" t="s">
        <v>142</v>
      </c>
      <c r="W99" s="7" t="s">
        <v>146</v>
      </c>
      <c r="X99" s="16">
        <v>0</v>
      </c>
      <c r="Y99" s="7" t="s">
        <v>162</v>
      </c>
      <c r="Z99" s="7" t="s">
        <v>163</v>
      </c>
      <c r="AA99" s="7" t="s">
        <v>146</v>
      </c>
      <c r="AB99" s="7" t="s">
        <v>146</v>
      </c>
      <c r="AC99" s="7" t="s">
        <v>146</v>
      </c>
      <c r="AD99" s="7" t="s">
        <v>143</v>
      </c>
      <c r="AE99" s="7" t="s">
        <v>143</v>
      </c>
      <c r="AF99" s="7" t="s">
        <v>146</v>
      </c>
      <c r="AG99" s="7" t="s">
        <v>146</v>
      </c>
      <c r="AH99" s="16">
        <v>1</v>
      </c>
      <c r="AI99" s="16">
        <v>12</v>
      </c>
      <c r="AJ99" s="16">
        <v>11</v>
      </c>
      <c r="AK99" s="7" t="s">
        <v>164</v>
      </c>
      <c r="AL99" s="7" t="s">
        <v>165</v>
      </c>
      <c r="AM99" s="7" t="s">
        <v>147</v>
      </c>
      <c r="AN99" s="16">
        <v>7.5</v>
      </c>
      <c r="AO99" s="7"/>
      <c r="AP99" s="7"/>
      <c r="AQ99" s="7"/>
      <c r="AR99" s="7"/>
      <c r="AS99" s="7" t="s">
        <v>166</v>
      </c>
      <c r="AT99" s="16">
        <v>30</v>
      </c>
      <c r="AU99" s="16">
        <v>60</v>
      </c>
      <c r="AV99" s="16">
        <v>30</v>
      </c>
      <c r="AW99" s="7" t="s">
        <v>152</v>
      </c>
      <c r="AX99" s="7" t="s">
        <v>285</v>
      </c>
      <c r="AY99" s="24">
        <v>1.4257179999999998</v>
      </c>
      <c r="AZ99" s="24">
        <v>1.4470540000000001</v>
      </c>
      <c r="BA99" s="20">
        <v>1.4257179999999998</v>
      </c>
      <c r="BB99" s="20">
        <v>1.4470540000000001</v>
      </c>
      <c r="BC99" s="27" t="s">
        <v>475</v>
      </c>
      <c r="BD99" s="7" t="s">
        <v>199</v>
      </c>
      <c r="BE99" s="7"/>
      <c r="BF99" s="7"/>
      <c r="BG99" s="7" t="s">
        <v>199</v>
      </c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6"/>
      <c r="BY99" s="16">
        <v>3</v>
      </c>
      <c r="BZ99" s="16">
        <v>3</v>
      </c>
      <c r="CA99" s="20">
        <v>3.3333333333333335</v>
      </c>
      <c r="CB99" s="6">
        <f t="shared" si="36"/>
        <v>3.3333333333333335</v>
      </c>
      <c r="CC99" s="20">
        <v>2.2999999999999998</v>
      </c>
      <c r="CD99" s="6">
        <f t="shared" si="37"/>
        <v>2.2999999999999998</v>
      </c>
      <c r="CE99" s="6">
        <f t="shared" si="29"/>
        <v>-0.37106368139083207</v>
      </c>
      <c r="CF99" s="6">
        <f t="shared" si="38"/>
        <v>-9.3939393939393975E-2</v>
      </c>
      <c r="CG99" s="6">
        <f t="shared" si="30"/>
        <v>-31.000000000000007</v>
      </c>
      <c r="CH99" s="20">
        <v>0.23333333333333334</v>
      </c>
      <c r="CI99" s="20">
        <v>0.43333333333333335</v>
      </c>
      <c r="CJ99" s="16">
        <v>6.25E-2</v>
      </c>
      <c r="CK99" s="16">
        <v>0.162162</v>
      </c>
      <c r="CL99" s="6">
        <f>MEDIAN($CJ$2:$CJ$115)*CA99</f>
        <v>0.31497999999999998</v>
      </c>
      <c r="CM99" s="6">
        <f>MEDIAN($CK$2:$CK$115)*CC99</f>
        <v>0.19384388155000001</v>
      </c>
      <c r="CN99" s="18">
        <v>14.25718</v>
      </c>
      <c r="CO99" s="18">
        <v>9.9846725999999997</v>
      </c>
      <c r="CP99" s="6">
        <f t="shared" si="39"/>
        <v>14.25718</v>
      </c>
      <c r="CQ99" s="6">
        <f t="shared" si="40"/>
        <v>9.9846725999999997</v>
      </c>
      <c r="CR99" s="18">
        <v>1.3408164931</v>
      </c>
      <c r="CS99" s="18">
        <v>0.55751978533687374</v>
      </c>
      <c r="CT99" s="7"/>
      <c r="CU99" s="7"/>
      <c r="CV99" s="6">
        <f>MEDIAN($CT$2:$CT$115)*CN99</f>
        <v>1.3408164931</v>
      </c>
      <c r="CW99" s="6">
        <f>MEDIAN($CU$2:$CU$115)*CO99</f>
        <v>0.55751978533687374</v>
      </c>
      <c r="CX99" s="6">
        <f t="shared" si="31"/>
        <v>-0.3562094623227065</v>
      </c>
      <c r="CY99" s="6">
        <f t="shared" si="41"/>
        <v>-0.38840976363636365</v>
      </c>
      <c r="CZ99" s="6">
        <f t="shared" si="32"/>
        <v>-29.967408702141661</v>
      </c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6"/>
      <c r="DV99" s="16">
        <v>3</v>
      </c>
      <c r="DW99" s="16">
        <v>3</v>
      </c>
      <c r="DX99" s="20">
        <v>0.48666666666666669</v>
      </c>
      <c r="DY99" s="20">
        <v>0.35666666666666669</v>
      </c>
      <c r="DZ99" s="7"/>
      <c r="EA99" s="7"/>
      <c r="EB99" s="7"/>
      <c r="EC99" s="7"/>
      <c r="ED99" s="20">
        <v>7.803333333333333E-2</v>
      </c>
      <c r="EE99" s="20">
        <v>8.535633333333334E-2</v>
      </c>
      <c r="EF99" s="7"/>
      <c r="EG99" s="7"/>
      <c r="EH99" s="7"/>
      <c r="EI99" s="7"/>
      <c r="EJ99" s="20">
        <v>2.0798336666666666</v>
      </c>
      <c r="EK99" s="20">
        <v>1.5455469999999998</v>
      </c>
      <c r="EL99" s="6">
        <f t="shared" si="33"/>
        <v>-0.31077778724643018</v>
      </c>
      <c r="EM99" s="7"/>
      <c r="EN99" s="7"/>
      <c r="EO99" s="20">
        <v>0.25997933333333328</v>
      </c>
      <c r="EP99" s="20">
        <v>0.22079233333333334</v>
      </c>
    </row>
    <row r="100" spans="1:146" ht="15.75" customHeight="1" x14ac:dyDescent="0.25">
      <c r="A100" s="11">
        <v>40</v>
      </c>
      <c r="B100" s="11" t="s">
        <v>417</v>
      </c>
      <c r="C100" s="11">
        <v>2008</v>
      </c>
      <c r="D100" s="11" t="s">
        <v>138</v>
      </c>
      <c r="E100" s="11" t="s">
        <v>418</v>
      </c>
      <c r="F100" s="7" t="s">
        <v>457</v>
      </c>
      <c r="G100" s="11" t="s">
        <v>146</v>
      </c>
      <c r="H100" s="11"/>
      <c r="I100" s="11" t="s">
        <v>419</v>
      </c>
      <c r="J100" s="11" t="s">
        <v>420</v>
      </c>
      <c r="K100" s="11"/>
      <c r="L100" s="11">
        <v>36</v>
      </c>
      <c r="M100" s="11">
        <v>1232</v>
      </c>
      <c r="N100" s="11">
        <v>1285</v>
      </c>
      <c r="O100" s="11"/>
      <c r="P100" s="11">
        <v>16.399999999999999</v>
      </c>
      <c r="Q100" s="11"/>
      <c r="R100" s="11">
        <v>0.87780000000000002</v>
      </c>
      <c r="S100" s="11" t="s">
        <v>387</v>
      </c>
      <c r="T100" s="11">
        <v>1.1354</v>
      </c>
      <c r="U100" s="11" t="s">
        <v>142</v>
      </c>
      <c r="V100" s="11" t="s">
        <v>142</v>
      </c>
      <c r="W100" s="11" t="s">
        <v>146</v>
      </c>
      <c r="X100" s="11"/>
      <c r="Y100" s="11"/>
      <c r="Z100" s="11"/>
      <c r="AA100" s="11" t="s">
        <v>143</v>
      </c>
      <c r="AB100" s="11" t="s">
        <v>146</v>
      </c>
      <c r="AC100" s="11" t="s">
        <v>143</v>
      </c>
      <c r="AD100" s="11" t="s">
        <v>143</v>
      </c>
      <c r="AE100" s="11"/>
      <c r="AF100" s="11" t="s">
        <v>143</v>
      </c>
      <c r="AG100" s="11" t="s">
        <v>146</v>
      </c>
      <c r="AH100" s="11">
        <v>1</v>
      </c>
      <c r="AI100" s="11">
        <v>4</v>
      </c>
      <c r="AJ100" s="11">
        <v>3</v>
      </c>
      <c r="AK100" s="11" t="s">
        <v>324</v>
      </c>
      <c r="AL100" s="25" t="s">
        <v>179</v>
      </c>
      <c r="AM100" s="11" t="s">
        <v>141</v>
      </c>
      <c r="AN100" s="11"/>
      <c r="AO100" s="11"/>
      <c r="AP100" s="11"/>
      <c r="AQ100" s="11"/>
      <c r="AR100" s="11"/>
      <c r="AS100" s="11" t="s">
        <v>166</v>
      </c>
      <c r="AT100" s="11">
        <v>0</v>
      </c>
      <c r="AU100" s="11">
        <v>15</v>
      </c>
      <c r="AV100" s="11">
        <v>15</v>
      </c>
      <c r="AW100" s="11" t="s">
        <v>149</v>
      </c>
      <c r="AX100" s="6" t="str">
        <f t="shared" ref="AX100:AX108" si="42">IF(AND(MEDIAN(AT100,AU100)&lt;=10,MEDIAN(AT100,AU100)&gt;0),"0-10cm",IF(AND(MEDIAN(AT100,AU100)&lt;=20,MEDIAN(AT100,AU100)&gt;10),"10-20cm",IF(AND(MEDIAN(AT100,AU100)&lt;=30,MEDIAN(AT100,AU100)&gt;20),"20-30cm",IF(MEDIAN(AT100,AU100)&gt;30,"30+cm"))))</f>
        <v>0-10cm</v>
      </c>
      <c r="AY100" s="12">
        <v>1.4937094829999999</v>
      </c>
      <c r="AZ100" s="12">
        <v>1.5013544999999999</v>
      </c>
      <c r="BA100" s="11">
        <v>1.4937094829999999</v>
      </c>
      <c r="BB100" s="11">
        <v>1.5013544999999999</v>
      </c>
      <c r="BC100" s="29" t="s">
        <v>476</v>
      </c>
      <c r="BD100" s="11" t="s">
        <v>207</v>
      </c>
      <c r="BE100" s="11"/>
      <c r="BF100" s="11"/>
      <c r="BG100" s="11" t="s">
        <v>207</v>
      </c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6"/>
      <c r="BY100" s="11">
        <v>4</v>
      </c>
      <c r="BZ100" s="11">
        <v>4</v>
      </c>
      <c r="CA100" s="11">
        <v>6.46</v>
      </c>
      <c r="CB100" s="6">
        <f t="shared" si="36"/>
        <v>6.46</v>
      </c>
      <c r="CC100" s="11">
        <v>5.48</v>
      </c>
      <c r="CD100" s="6">
        <f t="shared" si="37"/>
        <v>5.4800000000000013</v>
      </c>
      <c r="CE100" s="6">
        <f t="shared" si="29"/>
        <v>-0.16452421683458629</v>
      </c>
      <c r="CF100" s="6">
        <f t="shared" si="38"/>
        <v>-0.32666666666666649</v>
      </c>
      <c r="CG100" s="6">
        <f t="shared" si="30"/>
        <v>-15.170278637770895</v>
      </c>
      <c r="CH100" s="11">
        <v>1.1000000000000001</v>
      </c>
      <c r="CI100" s="11">
        <v>1</v>
      </c>
      <c r="CJ100" s="11">
        <v>0.17027863800000001</v>
      </c>
      <c r="CK100" s="11">
        <v>0.182481752</v>
      </c>
      <c r="CL100" s="6">
        <f>MEDIAN($CJ$2:$CJ$115)*CA100</f>
        <v>0.61043123999999993</v>
      </c>
      <c r="CM100" s="6">
        <f>MEDIAN($CK$2:$CK$115)*CC100</f>
        <v>0.46185411778000007</v>
      </c>
      <c r="CN100" s="12">
        <v>14.474044890270001</v>
      </c>
      <c r="CO100" s="12">
        <v>12.341133990000001</v>
      </c>
      <c r="CP100" s="6">
        <f t="shared" si="39"/>
        <v>14.474044890270001</v>
      </c>
      <c r="CQ100" s="6">
        <f t="shared" si="40"/>
        <v>12.341133990000001</v>
      </c>
      <c r="CR100" s="12">
        <v>1.3612115517054422</v>
      </c>
      <c r="CS100" s="12">
        <v>0.68909884665806642</v>
      </c>
      <c r="CT100" s="11"/>
      <c r="CU100" s="11"/>
      <c r="CV100" s="6">
        <f>MEDIAN($CT$2:$CT$115)*CN100</f>
        <v>1.3612115517054422</v>
      </c>
      <c r="CW100" s="6">
        <f>MEDIAN($CU$2:$CU$115)*CO100</f>
        <v>0.68909884665806642</v>
      </c>
      <c r="CX100" s="6">
        <f t="shared" si="31"/>
        <v>-0.15941912816399734</v>
      </c>
      <c r="CY100" s="6">
        <f t="shared" si="41"/>
        <v>-0.71097030008999995</v>
      </c>
      <c r="CZ100" s="6">
        <f t="shared" si="32"/>
        <v>-14.736108091690546</v>
      </c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6"/>
      <c r="DV100" s="11">
        <v>4</v>
      </c>
      <c r="DW100" s="11">
        <v>4</v>
      </c>
      <c r="DX100" s="11">
        <v>0.43</v>
      </c>
      <c r="DY100" s="11">
        <v>0.48</v>
      </c>
      <c r="DZ100" s="11">
        <v>7.0000000000000007E-2</v>
      </c>
      <c r="EA100" s="11">
        <v>0.32</v>
      </c>
      <c r="EB100" s="11">
        <v>0.16279069800000001</v>
      </c>
      <c r="EC100" s="11">
        <v>0.66666666699999999</v>
      </c>
      <c r="ED100" s="11">
        <v>6.8947367999999995E-2</v>
      </c>
      <c r="EE100" s="11">
        <v>0.114871795</v>
      </c>
      <c r="EF100" s="11"/>
      <c r="EG100" s="11"/>
      <c r="EH100" s="11"/>
      <c r="EI100" s="11"/>
      <c r="EJ100" s="11">
        <v>0.963442617</v>
      </c>
      <c r="EK100" s="11">
        <v>1.0809752399999999</v>
      </c>
      <c r="EL100" s="6">
        <f t="shared" si="33"/>
        <v>0.11000089521432849</v>
      </c>
      <c r="EM100" s="11"/>
      <c r="EN100" s="11"/>
      <c r="EO100" s="11">
        <v>0.120430327</v>
      </c>
      <c r="EP100" s="11">
        <v>0.15442503399999999</v>
      </c>
    </row>
    <row r="101" spans="1:146" ht="15.75" customHeight="1" x14ac:dyDescent="0.25">
      <c r="A101" s="11">
        <v>40</v>
      </c>
      <c r="B101" s="11" t="s">
        <v>417</v>
      </c>
      <c r="C101" s="11">
        <v>2008</v>
      </c>
      <c r="D101" s="11" t="s">
        <v>138</v>
      </c>
      <c r="E101" s="11" t="s">
        <v>418</v>
      </c>
      <c r="F101" s="7" t="s">
        <v>457</v>
      </c>
      <c r="G101" s="11" t="s">
        <v>146</v>
      </c>
      <c r="H101" s="11"/>
      <c r="I101" s="11" t="s">
        <v>419</v>
      </c>
      <c r="J101" s="11" t="s">
        <v>420</v>
      </c>
      <c r="K101" s="11"/>
      <c r="L101" s="11">
        <v>36</v>
      </c>
      <c r="M101" s="11">
        <v>1232</v>
      </c>
      <c r="N101" s="11">
        <v>1285</v>
      </c>
      <c r="O101" s="11"/>
      <c r="P101" s="11">
        <v>16.399999999999999</v>
      </c>
      <c r="Q101" s="11"/>
      <c r="R101" s="11">
        <v>0.87780000000000002</v>
      </c>
      <c r="S101" s="11" t="s">
        <v>387</v>
      </c>
      <c r="T101" s="11">
        <v>1.1354</v>
      </c>
      <c r="U101" s="11" t="s">
        <v>142</v>
      </c>
      <c r="V101" s="11" t="s">
        <v>142</v>
      </c>
      <c r="W101" s="11" t="s">
        <v>146</v>
      </c>
      <c r="X101" s="11"/>
      <c r="Y101" s="11"/>
      <c r="Z101" s="11"/>
      <c r="AA101" s="11" t="s">
        <v>143</v>
      </c>
      <c r="AB101" s="11" t="s">
        <v>146</v>
      </c>
      <c r="AC101" s="11" t="s">
        <v>143</v>
      </c>
      <c r="AD101" s="11" t="s">
        <v>143</v>
      </c>
      <c r="AE101" s="11"/>
      <c r="AF101" s="11" t="s">
        <v>143</v>
      </c>
      <c r="AG101" s="11" t="s">
        <v>146</v>
      </c>
      <c r="AH101" s="11">
        <v>1</v>
      </c>
      <c r="AI101" s="11">
        <v>4</v>
      </c>
      <c r="AJ101" s="11">
        <v>3</v>
      </c>
      <c r="AK101" s="11" t="s">
        <v>324</v>
      </c>
      <c r="AL101" s="25" t="s">
        <v>179</v>
      </c>
      <c r="AM101" s="11" t="s">
        <v>141</v>
      </c>
      <c r="AN101" s="11"/>
      <c r="AO101" s="11"/>
      <c r="AP101" s="11"/>
      <c r="AQ101" s="11"/>
      <c r="AR101" s="11"/>
      <c r="AS101" s="11" t="s">
        <v>166</v>
      </c>
      <c r="AT101" s="11">
        <v>15</v>
      </c>
      <c r="AU101" s="11">
        <v>30</v>
      </c>
      <c r="AV101" s="11">
        <v>15</v>
      </c>
      <c r="AW101" s="11" t="s">
        <v>185</v>
      </c>
      <c r="AX101" s="6" t="str">
        <f t="shared" si="42"/>
        <v>20-30cm</v>
      </c>
      <c r="AY101" s="12">
        <v>1.5038635060000001</v>
      </c>
      <c r="AZ101" s="12">
        <v>1.5132749999999999</v>
      </c>
      <c r="BA101" s="11">
        <v>1.5038635060000001</v>
      </c>
      <c r="BB101" s="11">
        <v>1.5132749999999999</v>
      </c>
      <c r="BC101" s="29" t="s">
        <v>476</v>
      </c>
      <c r="BD101" s="11" t="s">
        <v>207</v>
      </c>
      <c r="BE101" s="11"/>
      <c r="BF101" s="11"/>
      <c r="BG101" s="11" t="s">
        <v>207</v>
      </c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6"/>
      <c r="BY101" s="11">
        <v>4</v>
      </c>
      <c r="BZ101" s="11">
        <v>4</v>
      </c>
      <c r="CA101" s="11">
        <v>4.2300000000000004</v>
      </c>
      <c r="CB101" s="6">
        <f t="shared" si="36"/>
        <v>4.2300000000000022</v>
      </c>
      <c r="CC101" s="11">
        <v>2.93</v>
      </c>
      <c r="CD101" s="6">
        <f t="shared" si="37"/>
        <v>2.9299999999999997</v>
      </c>
      <c r="CE101" s="6">
        <f t="shared" si="29"/>
        <v>-0.36719957002921066</v>
      </c>
      <c r="CF101" s="6">
        <f t="shared" si="38"/>
        <v>-0.4333333333333334</v>
      </c>
      <c r="CG101" s="6">
        <f t="shared" si="30"/>
        <v>-30.732860520094562</v>
      </c>
      <c r="CH101" s="11">
        <v>0.96</v>
      </c>
      <c r="CI101" s="11">
        <v>0.79</v>
      </c>
      <c r="CJ101" s="11">
        <v>0.22695035499999999</v>
      </c>
      <c r="CK101" s="11">
        <v>0.26962457299999998</v>
      </c>
      <c r="CL101" s="6">
        <f>MEDIAN($CJ$2:$CJ$115)*CA101</f>
        <v>0.39970962000000004</v>
      </c>
      <c r="CM101" s="6">
        <f>MEDIAN($CK$2:$CK$115)*CC101</f>
        <v>0.24694024910500004</v>
      </c>
      <c r="CN101" s="12">
        <v>9.5420139455700035</v>
      </c>
      <c r="CO101" s="12">
        <v>6.6508436249999994</v>
      </c>
      <c r="CP101" s="6">
        <f t="shared" si="39"/>
        <v>9.5420139455700035</v>
      </c>
      <c r="CQ101" s="6">
        <f t="shared" si="40"/>
        <v>6.6508436249999994</v>
      </c>
      <c r="CR101" s="12">
        <v>0.89737870151113086</v>
      </c>
      <c r="CS101" s="12">
        <v>0.37136689991408584</v>
      </c>
      <c r="CT101" s="11"/>
      <c r="CU101" s="11"/>
      <c r="CV101" s="6">
        <f>MEDIAN($CT$2:$CT$115)*CN101</f>
        <v>0.89737870151113086</v>
      </c>
      <c r="CW101" s="6">
        <f>MEDIAN($CU$2:$CU$115)*CO101</f>
        <v>0.37136689991408584</v>
      </c>
      <c r="CX101" s="6">
        <f t="shared" si="31"/>
        <v>-0.36096086106239073</v>
      </c>
      <c r="CY101" s="6">
        <f t="shared" si="41"/>
        <v>-0.96372344019000133</v>
      </c>
      <c r="CZ101" s="6">
        <f t="shared" si="32"/>
        <v>-30.299372198174844</v>
      </c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6"/>
      <c r="DV101" s="11">
        <v>4</v>
      </c>
      <c r="DW101" s="11">
        <v>4</v>
      </c>
      <c r="DX101" s="11">
        <v>0.27</v>
      </c>
      <c r="DY101" s="11">
        <v>0.34</v>
      </c>
      <c r="DZ101" s="11">
        <v>0.34</v>
      </c>
      <c r="EA101" s="11">
        <v>0.39</v>
      </c>
      <c r="EB101" s="11">
        <v>1.259259259</v>
      </c>
      <c r="EC101" s="11">
        <v>1.1470588239999999</v>
      </c>
      <c r="ED101" s="11">
        <v>4.3292534000000001E-2</v>
      </c>
      <c r="EE101" s="11">
        <v>8.1367520999999998E-2</v>
      </c>
      <c r="EF101" s="11"/>
      <c r="EG101" s="11"/>
      <c r="EH101" s="11"/>
      <c r="EI101" s="11"/>
      <c r="EJ101" s="11">
        <v>0.60906472</v>
      </c>
      <c r="EK101" s="11">
        <v>0.77177024999999999</v>
      </c>
      <c r="EL101" s="6">
        <f t="shared" si="33"/>
        <v>0.23052365861183235</v>
      </c>
      <c r="EM101" s="11"/>
      <c r="EN101" s="11"/>
      <c r="EO101" s="11">
        <v>7.613309E-2</v>
      </c>
      <c r="EP101" s="11">
        <v>0.110252893</v>
      </c>
    </row>
    <row r="102" spans="1:146" ht="15.75" customHeight="1" x14ac:dyDescent="0.25">
      <c r="A102" s="11">
        <v>40</v>
      </c>
      <c r="B102" s="11" t="s">
        <v>417</v>
      </c>
      <c r="C102" s="11">
        <v>2008</v>
      </c>
      <c r="D102" s="11" t="s">
        <v>138</v>
      </c>
      <c r="E102" s="11" t="s">
        <v>418</v>
      </c>
      <c r="F102" s="7" t="s">
        <v>457</v>
      </c>
      <c r="G102" s="11" t="s">
        <v>146</v>
      </c>
      <c r="H102" s="11"/>
      <c r="I102" s="11" t="s">
        <v>419</v>
      </c>
      <c r="J102" s="11" t="s">
        <v>420</v>
      </c>
      <c r="K102" s="11"/>
      <c r="L102" s="11">
        <v>36</v>
      </c>
      <c r="M102" s="11">
        <v>1232</v>
      </c>
      <c r="N102" s="11">
        <v>1285</v>
      </c>
      <c r="O102" s="11"/>
      <c r="P102" s="11">
        <v>16.399999999999999</v>
      </c>
      <c r="Q102" s="11"/>
      <c r="R102" s="11">
        <v>0.87780000000000002</v>
      </c>
      <c r="S102" s="11" t="s">
        <v>387</v>
      </c>
      <c r="T102" s="11">
        <v>1.1354</v>
      </c>
      <c r="U102" s="11" t="s">
        <v>142</v>
      </c>
      <c r="V102" s="11" t="s">
        <v>142</v>
      </c>
      <c r="W102" s="11" t="s">
        <v>146</v>
      </c>
      <c r="X102" s="11"/>
      <c r="Y102" s="11"/>
      <c r="Z102" s="11"/>
      <c r="AA102" s="11" t="s">
        <v>143</v>
      </c>
      <c r="AB102" s="11" t="s">
        <v>146</v>
      </c>
      <c r="AC102" s="11" t="s">
        <v>143</v>
      </c>
      <c r="AD102" s="11" t="s">
        <v>143</v>
      </c>
      <c r="AE102" s="11"/>
      <c r="AF102" s="11" t="s">
        <v>143</v>
      </c>
      <c r="AG102" s="11" t="s">
        <v>146</v>
      </c>
      <c r="AH102" s="11">
        <v>1</v>
      </c>
      <c r="AI102" s="11">
        <v>4</v>
      </c>
      <c r="AJ102" s="11">
        <v>3</v>
      </c>
      <c r="AK102" s="11" t="s">
        <v>324</v>
      </c>
      <c r="AL102" s="25" t="s">
        <v>179</v>
      </c>
      <c r="AM102" s="11" t="s">
        <v>141</v>
      </c>
      <c r="AN102" s="11"/>
      <c r="AO102" s="11"/>
      <c r="AP102" s="11"/>
      <c r="AQ102" s="11"/>
      <c r="AR102" s="11"/>
      <c r="AS102" s="11" t="s">
        <v>166</v>
      </c>
      <c r="AT102" s="11">
        <v>30</v>
      </c>
      <c r="AU102" s="11">
        <v>45</v>
      </c>
      <c r="AV102" s="11">
        <v>15</v>
      </c>
      <c r="AW102" s="11" t="s">
        <v>180</v>
      </c>
      <c r="AX102" s="6" t="str">
        <f t="shared" si="42"/>
        <v>30+cm</v>
      </c>
      <c r="AY102" s="15">
        <v>1.4711741379999999</v>
      </c>
      <c r="AZ102" s="15">
        <v>1.4865967500000001</v>
      </c>
      <c r="BA102" s="10">
        <v>1.4711741379999999</v>
      </c>
      <c r="BB102" s="10">
        <v>1.4865967500000001</v>
      </c>
      <c r="BC102" s="33" t="s">
        <v>476</v>
      </c>
      <c r="BD102" s="11" t="s">
        <v>207</v>
      </c>
      <c r="BE102" s="11"/>
      <c r="BF102" s="11"/>
      <c r="BG102" s="11" t="s">
        <v>207</v>
      </c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6"/>
      <c r="BY102" s="11">
        <v>4</v>
      </c>
      <c r="BZ102" s="11">
        <v>4</v>
      </c>
      <c r="CA102" s="10">
        <v>2.74</v>
      </c>
      <c r="CB102" s="6">
        <f t="shared" si="36"/>
        <v>2.7400000000000007</v>
      </c>
      <c r="CC102" s="10">
        <v>1.8200000000000003</v>
      </c>
      <c r="CD102" s="6">
        <f t="shared" si="37"/>
        <v>1.8200000000000007</v>
      </c>
      <c r="CE102" s="6">
        <f t="shared" si="29"/>
        <v>-0.40912141931127477</v>
      </c>
      <c r="CF102" s="6">
        <f t="shared" si="38"/>
        <v>-0.30666666666666664</v>
      </c>
      <c r="CG102" s="6">
        <f t="shared" si="30"/>
        <v>-33.576642335766415</v>
      </c>
      <c r="CH102" s="10">
        <v>0.84500000000000008</v>
      </c>
      <c r="CI102" s="10">
        <v>0.55499999999999994</v>
      </c>
      <c r="CJ102" s="11">
        <v>0.256410256</v>
      </c>
      <c r="CK102" s="11">
        <v>0.32211538499999998</v>
      </c>
      <c r="CL102" s="6">
        <f>MEDIAN($CJ$2:$CJ$115)*CA102</f>
        <v>0.25891355999999999</v>
      </c>
      <c r="CM102" s="6">
        <f>MEDIAN($CK$2:$CK$115)*CC102</f>
        <v>0.15338950627000003</v>
      </c>
      <c r="CN102" s="12">
        <v>6.0465257071800007</v>
      </c>
      <c r="CO102" s="12">
        <v>4.0584091275000018</v>
      </c>
      <c r="CP102" s="6">
        <f t="shared" si="39"/>
        <v>6.0465257071800007</v>
      </c>
      <c r="CQ102" s="6">
        <f t="shared" si="40"/>
        <v>4.0584091275000018</v>
      </c>
      <c r="CR102" s="12">
        <v>0.56864551013174314</v>
      </c>
      <c r="CS102" s="12">
        <v>0.22661167533655638</v>
      </c>
      <c r="CT102" s="11"/>
      <c r="CU102" s="11"/>
      <c r="CV102" s="6">
        <f>MEDIAN($CT$2:$CT$115)*CN102</f>
        <v>0.56864551013174314</v>
      </c>
      <c r="CW102" s="6">
        <f>MEDIAN($CU$2:$CU$115)*CO102</f>
        <v>0.22661167533655638</v>
      </c>
      <c r="CX102" s="6">
        <f t="shared" si="31"/>
        <v>-0.39869278750756365</v>
      </c>
      <c r="CY102" s="6">
        <f t="shared" si="41"/>
        <v>-0.66270552655999959</v>
      </c>
      <c r="CZ102" s="6">
        <f t="shared" si="32"/>
        <v>-32.880313025365822</v>
      </c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6"/>
      <c r="DV102" s="11">
        <v>4</v>
      </c>
      <c r="DW102" s="11">
        <v>4</v>
      </c>
      <c r="DX102" s="10">
        <v>0.12000000000000001</v>
      </c>
      <c r="DY102" s="10">
        <v>0.21499999999999997</v>
      </c>
      <c r="DZ102" s="11">
        <v>0.04</v>
      </c>
      <c r="EA102" s="11">
        <v>0.11</v>
      </c>
      <c r="EB102" s="11">
        <v>0.28571428599999998</v>
      </c>
      <c r="EC102" s="11">
        <v>0.5</v>
      </c>
      <c r="ED102" s="10">
        <v>1.9241126000000001E-2</v>
      </c>
      <c r="EE102" s="10">
        <v>5.1452991500000003E-2</v>
      </c>
      <c r="EF102" s="11"/>
      <c r="EG102" s="11"/>
      <c r="EH102" s="11"/>
      <c r="EI102" s="11"/>
      <c r="EJ102" s="10">
        <v>0.26463687050000001</v>
      </c>
      <c r="EK102" s="10">
        <v>0.47946238749999998</v>
      </c>
      <c r="EL102" s="6">
        <f t="shared" si="33"/>
        <v>0.58314628534561663</v>
      </c>
      <c r="EM102" s="11"/>
      <c r="EN102" s="11"/>
      <c r="EO102" s="10">
        <v>3.3079608500000003E-2</v>
      </c>
      <c r="EP102" s="10">
        <v>6.8494626999999988E-2</v>
      </c>
    </row>
    <row r="103" spans="1:146" ht="15.75" customHeight="1" x14ac:dyDescent="0.25">
      <c r="A103" s="6" t="s">
        <v>421</v>
      </c>
      <c r="B103" s="6" t="s">
        <v>422</v>
      </c>
      <c r="C103" s="6">
        <v>2016</v>
      </c>
      <c r="D103" s="6" t="s">
        <v>423</v>
      </c>
      <c r="E103" s="6" t="s">
        <v>424</v>
      </c>
      <c r="F103" s="6" t="s">
        <v>460</v>
      </c>
      <c r="G103" s="6" t="s">
        <v>143</v>
      </c>
      <c r="H103" s="6" t="s">
        <v>158</v>
      </c>
      <c r="I103" s="6" t="s">
        <v>425</v>
      </c>
      <c r="J103" s="6" t="s">
        <v>426</v>
      </c>
      <c r="K103" s="6">
        <v>43</v>
      </c>
      <c r="L103" s="6">
        <v>47</v>
      </c>
      <c r="M103" s="6">
        <v>495.3</v>
      </c>
      <c r="N103" s="6">
        <v>544</v>
      </c>
      <c r="O103" s="6">
        <v>8.9</v>
      </c>
      <c r="P103" s="6">
        <v>9.1999999999999993</v>
      </c>
      <c r="Q103" s="8"/>
      <c r="R103" s="6">
        <v>0.61939999999999995</v>
      </c>
      <c r="S103" s="6" t="s">
        <v>252</v>
      </c>
      <c r="T103" s="6">
        <v>1.6305000000000001</v>
      </c>
      <c r="U103" s="6" t="s">
        <v>141</v>
      </c>
      <c r="V103" s="6" t="s">
        <v>142</v>
      </c>
      <c r="W103" s="6" t="s">
        <v>143</v>
      </c>
      <c r="X103" s="6">
        <v>1</v>
      </c>
      <c r="Y103" s="6" t="s">
        <v>154</v>
      </c>
      <c r="Z103" s="6" t="s">
        <v>145</v>
      </c>
      <c r="AA103" s="6" t="s">
        <v>146</v>
      </c>
      <c r="AB103" s="6" t="s">
        <v>146</v>
      </c>
      <c r="AC103" s="6" t="s">
        <v>146</v>
      </c>
      <c r="AD103" s="6" t="s">
        <v>146</v>
      </c>
      <c r="AE103" s="6" t="s">
        <v>143</v>
      </c>
      <c r="AF103" s="6" t="s">
        <v>146</v>
      </c>
      <c r="AG103" s="6" t="s">
        <v>143</v>
      </c>
      <c r="AH103" s="6">
        <v>30</v>
      </c>
      <c r="AI103" s="6">
        <v>43</v>
      </c>
      <c r="AJ103" s="6">
        <v>13</v>
      </c>
      <c r="AK103" s="6" t="s">
        <v>165</v>
      </c>
      <c r="AL103" s="6" t="s">
        <v>165</v>
      </c>
      <c r="AM103" s="6" t="s">
        <v>147</v>
      </c>
      <c r="AN103" s="8"/>
      <c r="AO103" s="8"/>
      <c r="AP103" s="8"/>
      <c r="AQ103" s="8"/>
      <c r="AR103" s="8"/>
      <c r="AS103" s="6" t="s">
        <v>166</v>
      </c>
      <c r="AT103" s="6">
        <v>0</v>
      </c>
      <c r="AU103" s="6">
        <v>20</v>
      </c>
      <c r="AV103" s="6">
        <v>20</v>
      </c>
      <c r="AW103" s="6" t="s">
        <v>149</v>
      </c>
      <c r="AX103" s="6" t="str">
        <f t="shared" si="42"/>
        <v>0-10cm</v>
      </c>
      <c r="AY103" s="6">
        <v>1.67</v>
      </c>
      <c r="AZ103" s="6">
        <v>1.67</v>
      </c>
      <c r="BA103" s="6">
        <v>1.649214943</v>
      </c>
      <c r="BB103" s="6">
        <v>1.660504167</v>
      </c>
      <c r="BC103" s="28" t="s">
        <v>476</v>
      </c>
      <c r="BD103" s="6" t="s">
        <v>207</v>
      </c>
      <c r="BE103" s="6">
        <v>83</v>
      </c>
      <c r="BF103" s="6">
        <v>3</v>
      </c>
      <c r="BG103" s="6" t="s">
        <v>207</v>
      </c>
      <c r="BH103" s="6">
        <v>83</v>
      </c>
      <c r="BI103" s="6">
        <v>3</v>
      </c>
      <c r="BJ103" s="6">
        <v>5.6</v>
      </c>
      <c r="BK103" s="6">
        <v>5.6</v>
      </c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6"/>
      <c r="BY103" s="6">
        <v>5</v>
      </c>
      <c r="BZ103" s="6">
        <v>5</v>
      </c>
      <c r="CA103" s="9">
        <v>5.6287425149700603</v>
      </c>
      <c r="CB103" s="6">
        <f t="shared" si="36"/>
        <v>5.6287425149700603</v>
      </c>
      <c r="CC103" s="9">
        <v>5.9580838323353298</v>
      </c>
      <c r="CD103" s="6">
        <f t="shared" si="37"/>
        <v>5.9580838323353298</v>
      </c>
      <c r="CE103" s="6">
        <f t="shared" si="29"/>
        <v>5.6862861894543246E-2</v>
      </c>
      <c r="CF103" s="6">
        <f t="shared" si="38"/>
        <v>2.5333947489636115E-2</v>
      </c>
      <c r="CG103" s="6">
        <f t="shared" si="30"/>
        <v>5.8510638297872397</v>
      </c>
      <c r="CH103" s="9">
        <v>0.52769461077844315</v>
      </c>
      <c r="CI103" s="9">
        <v>0.49066607784431138</v>
      </c>
      <c r="CJ103" s="8"/>
      <c r="CK103" s="8"/>
      <c r="CL103" s="6">
        <f>MEDIAN($CJ$2:$CJ$115)*CA103</f>
        <v>0.5318823952095808</v>
      </c>
      <c r="CM103" s="6">
        <f>MEDIAN($CK$2:$CK$115)*CC103</f>
        <v>0.50214699854790423</v>
      </c>
      <c r="CN103" s="6">
        <v>18.8</v>
      </c>
      <c r="CO103" s="6">
        <v>19.899999999999999</v>
      </c>
      <c r="CP103" s="6">
        <f t="shared" si="39"/>
        <v>18.8</v>
      </c>
      <c r="CQ103" s="6">
        <f t="shared" si="40"/>
        <v>19.900000000000006</v>
      </c>
      <c r="CR103" s="9">
        <v>1.7680459999999998</v>
      </c>
      <c r="CS103" s="9">
        <v>1.1111675036999999</v>
      </c>
      <c r="CT103" s="8"/>
      <c r="CU103" s="8"/>
      <c r="CV103" s="6">
        <f>MEDIAN($CT$2:$CT$115)*CN103</f>
        <v>1.7680459999999998</v>
      </c>
      <c r="CW103" s="6">
        <f>MEDIAN($CU$2:$CU$115)*CO103</f>
        <v>1.1111675036999999</v>
      </c>
      <c r="CX103" s="6">
        <f t="shared" si="31"/>
        <v>5.6862861894543031E-2</v>
      </c>
      <c r="CY103" s="6">
        <f t="shared" si="41"/>
        <v>8.4615384615384454E-2</v>
      </c>
      <c r="CZ103" s="6">
        <f t="shared" si="32"/>
        <v>5.8510638297872175</v>
      </c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6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6"/>
      <c r="EM103" s="8"/>
      <c r="EN103" s="8"/>
      <c r="EO103" s="8"/>
      <c r="EP103" s="8"/>
    </row>
    <row r="104" spans="1:146" ht="15.75" customHeight="1" x14ac:dyDescent="0.25">
      <c r="A104" s="6" t="s">
        <v>427</v>
      </c>
      <c r="B104" s="6" t="s">
        <v>422</v>
      </c>
      <c r="C104" s="6">
        <v>2016</v>
      </c>
      <c r="D104" s="6" t="s">
        <v>423</v>
      </c>
      <c r="E104" s="6" t="s">
        <v>428</v>
      </c>
      <c r="F104" s="6" t="s">
        <v>460</v>
      </c>
      <c r="G104" s="6" t="s">
        <v>143</v>
      </c>
      <c r="H104" s="6" t="s">
        <v>170</v>
      </c>
      <c r="I104" s="6" t="s">
        <v>425</v>
      </c>
      <c r="J104" s="6" t="s">
        <v>426</v>
      </c>
      <c r="K104" s="6">
        <v>43</v>
      </c>
      <c r="L104" s="6">
        <v>47</v>
      </c>
      <c r="M104" s="6">
        <v>495.3</v>
      </c>
      <c r="N104" s="6">
        <v>544</v>
      </c>
      <c r="O104" s="6">
        <v>8.9</v>
      </c>
      <c r="P104" s="6">
        <v>9.1999999999999993</v>
      </c>
      <c r="Q104" s="8"/>
      <c r="R104" s="6">
        <v>0.61939999999999995</v>
      </c>
      <c r="S104" s="6" t="s">
        <v>252</v>
      </c>
      <c r="T104" s="6">
        <v>1.6305000000000001</v>
      </c>
      <c r="U104" s="6" t="s">
        <v>141</v>
      </c>
      <c r="V104" s="6" t="s">
        <v>142</v>
      </c>
      <c r="W104" s="6" t="s">
        <v>143</v>
      </c>
      <c r="X104" s="6">
        <v>1</v>
      </c>
      <c r="Y104" s="6" t="s">
        <v>154</v>
      </c>
      <c r="Z104" s="6" t="s">
        <v>145</v>
      </c>
      <c r="AA104" s="6" t="s">
        <v>146</v>
      </c>
      <c r="AB104" s="6" t="s">
        <v>146</v>
      </c>
      <c r="AC104" s="6" t="s">
        <v>146</v>
      </c>
      <c r="AD104" s="6" t="s">
        <v>143</v>
      </c>
      <c r="AE104" s="6" t="s">
        <v>143</v>
      </c>
      <c r="AF104" s="6" t="s">
        <v>146</v>
      </c>
      <c r="AG104" s="6" t="s">
        <v>143</v>
      </c>
      <c r="AH104" s="6">
        <v>30</v>
      </c>
      <c r="AI104" s="6">
        <v>43</v>
      </c>
      <c r="AJ104" s="6">
        <v>13</v>
      </c>
      <c r="AK104" s="6" t="s">
        <v>165</v>
      </c>
      <c r="AL104" s="6" t="s">
        <v>165</v>
      </c>
      <c r="AM104" s="6" t="s">
        <v>147</v>
      </c>
      <c r="AN104" s="8"/>
      <c r="AO104" s="8"/>
      <c r="AP104" s="8"/>
      <c r="AQ104" s="8"/>
      <c r="AR104" s="8"/>
      <c r="AS104" s="6" t="s">
        <v>166</v>
      </c>
      <c r="AT104" s="6">
        <v>0</v>
      </c>
      <c r="AU104" s="6">
        <v>20</v>
      </c>
      <c r="AV104" s="6">
        <v>20</v>
      </c>
      <c r="AW104" s="6" t="s">
        <v>149</v>
      </c>
      <c r="AX104" s="6" t="str">
        <f t="shared" si="42"/>
        <v>0-10cm</v>
      </c>
      <c r="AY104" s="6">
        <v>1.67</v>
      </c>
      <c r="AZ104" s="6">
        <v>1.67</v>
      </c>
      <c r="BA104" s="6">
        <v>1.6480250000000001</v>
      </c>
      <c r="BB104" s="6">
        <v>1.6579408330000001</v>
      </c>
      <c r="BC104" s="28" t="s">
        <v>476</v>
      </c>
      <c r="BD104" s="6" t="s">
        <v>207</v>
      </c>
      <c r="BE104" s="6">
        <v>83</v>
      </c>
      <c r="BF104" s="6">
        <v>3</v>
      </c>
      <c r="BG104" s="6" t="s">
        <v>207</v>
      </c>
      <c r="BH104" s="6">
        <v>83</v>
      </c>
      <c r="BI104" s="6">
        <v>3</v>
      </c>
      <c r="BJ104" s="6">
        <v>5.6</v>
      </c>
      <c r="BK104" s="6">
        <v>5.6</v>
      </c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6"/>
      <c r="BY104" s="6">
        <v>5</v>
      </c>
      <c r="BZ104" s="6">
        <v>5</v>
      </c>
      <c r="CA104" s="9">
        <v>6.3772455089820363</v>
      </c>
      <c r="CB104" s="6">
        <f t="shared" si="36"/>
        <v>6.3772455089820363</v>
      </c>
      <c r="CC104" s="9">
        <v>6.88622754491018</v>
      </c>
      <c r="CD104" s="6">
        <f t="shared" si="37"/>
        <v>6.88622754491018</v>
      </c>
      <c r="CE104" s="6">
        <f t="shared" si="29"/>
        <v>7.6787143213770295E-2</v>
      </c>
      <c r="CF104" s="6">
        <f t="shared" si="38"/>
        <v>3.9152464302164895E-2</v>
      </c>
      <c r="CG104" s="6">
        <f t="shared" si="30"/>
        <v>7.9812206572769995</v>
      </c>
      <c r="CH104" s="9">
        <v>0.59786676646706594</v>
      </c>
      <c r="CI104" s="9">
        <v>0.567101497005988</v>
      </c>
      <c r="CJ104" s="8"/>
      <c r="CK104" s="8"/>
      <c r="CL104" s="6">
        <f>MEDIAN($CJ$2:$CJ$115)*CA104</f>
        <v>0.60261143712574849</v>
      </c>
      <c r="CM104" s="6">
        <f>MEDIAN($CK$2:$CK$115)*CC104</f>
        <v>0.58037090284431148</v>
      </c>
      <c r="CN104" s="6">
        <v>21.3</v>
      </c>
      <c r="CO104" s="6">
        <v>23</v>
      </c>
      <c r="CP104" s="6">
        <f t="shared" si="39"/>
        <v>21.3</v>
      </c>
      <c r="CQ104" s="6">
        <f t="shared" si="40"/>
        <v>23</v>
      </c>
      <c r="CR104" s="6">
        <v>0.4</v>
      </c>
      <c r="CS104" s="6">
        <v>1.1000000000000001</v>
      </c>
      <c r="CT104" s="6">
        <v>1.8779343E-2</v>
      </c>
      <c r="CU104" s="6">
        <v>4.7826087000000003E-2</v>
      </c>
      <c r="CV104" s="6">
        <f>MEDIAN($CT$2:$CT$115)*CN104</f>
        <v>2.0031585000000001</v>
      </c>
      <c r="CW104" s="6">
        <f>MEDIAN($CU$2:$CU$115)*CO104</f>
        <v>1.2842639490000001</v>
      </c>
      <c r="CX104" s="6">
        <f t="shared" si="31"/>
        <v>7.6787143213770295E-2</v>
      </c>
      <c r="CY104" s="6">
        <f t="shared" si="41"/>
        <v>0.13076923076923072</v>
      </c>
      <c r="CZ104" s="6">
        <f t="shared" si="32"/>
        <v>7.9812206572769995</v>
      </c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6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6"/>
      <c r="EM104" s="8"/>
      <c r="EN104" s="8"/>
      <c r="EO104" s="8"/>
      <c r="EP104" s="8"/>
    </row>
    <row r="105" spans="1:146" ht="15.75" customHeight="1" x14ac:dyDescent="0.25">
      <c r="A105" s="11">
        <v>42</v>
      </c>
      <c r="B105" s="11" t="s">
        <v>429</v>
      </c>
      <c r="C105" s="11">
        <v>1985</v>
      </c>
      <c r="D105" s="11" t="s">
        <v>138</v>
      </c>
      <c r="E105" s="11" t="s">
        <v>430</v>
      </c>
      <c r="F105" s="11" t="s">
        <v>457</v>
      </c>
      <c r="G105" s="11" t="s">
        <v>146</v>
      </c>
      <c r="H105" s="11"/>
      <c r="I105" s="11" t="s">
        <v>431</v>
      </c>
      <c r="J105" s="11" t="s">
        <v>432</v>
      </c>
      <c r="K105" s="11"/>
      <c r="L105" s="11">
        <v>1103</v>
      </c>
      <c r="M105" s="11">
        <v>370</v>
      </c>
      <c r="N105" s="11">
        <v>441</v>
      </c>
      <c r="O105" s="11"/>
      <c r="P105" s="11">
        <v>13</v>
      </c>
      <c r="Q105" s="11" t="s">
        <v>334</v>
      </c>
      <c r="R105" s="11">
        <v>0.21179999999999999</v>
      </c>
      <c r="S105" s="11" t="s">
        <v>161</v>
      </c>
      <c r="T105" s="11">
        <v>4.7302</v>
      </c>
      <c r="U105" s="11" t="s">
        <v>142</v>
      </c>
      <c r="V105" s="11" t="s">
        <v>142</v>
      </c>
      <c r="W105" s="11" t="s">
        <v>146</v>
      </c>
      <c r="X105" s="11">
        <v>4</v>
      </c>
      <c r="Y105" s="11" t="s">
        <v>144</v>
      </c>
      <c r="Z105" s="11" t="s">
        <v>145</v>
      </c>
      <c r="AA105" s="11" t="s">
        <v>146</v>
      </c>
      <c r="AB105" s="11" t="s">
        <v>146</v>
      </c>
      <c r="AC105" s="11" t="s">
        <v>146</v>
      </c>
      <c r="AD105" s="11" t="s">
        <v>143</v>
      </c>
      <c r="AE105" s="11" t="s">
        <v>143</v>
      </c>
      <c r="AF105" s="11" t="s">
        <v>146</v>
      </c>
      <c r="AG105" s="11" t="s">
        <v>146</v>
      </c>
      <c r="AH105" s="11">
        <v>2</v>
      </c>
      <c r="AI105" s="11">
        <v>15</v>
      </c>
      <c r="AJ105" s="11">
        <v>13</v>
      </c>
      <c r="AK105" s="11" t="s">
        <v>165</v>
      </c>
      <c r="AL105" s="11" t="s">
        <v>165</v>
      </c>
      <c r="AM105" s="11" t="s">
        <v>147</v>
      </c>
      <c r="AN105" s="11"/>
      <c r="AO105" s="11"/>
      <c r="AP105" s="11"/>
      <c r="AQ105" s="11"/>
      <c r="AR105" s="11"/>
      <c r="AS105" s="11" t="s">
        <v>166</v>
      </c>
      <c r="AT105" s="11">
        <v>0</v>
      </c>
      <c r="AU105" s="11">
        <v>15</v>
      </c>
      <c r="AV105" s="11">
        <v>15</v>
      </c>
      <c r="AW105" s="11" t="s">
        <v>149</v>
      </c>
      <c r="AX105" s="6" t="str">
        <f t="shared" si="42"/>
        <v>0-10cm</v>
      </c>
      <c r="AY105" s="12">
        <v>1.4028497129999999</v>
      </c>
      <c r="AZ105" s="12">
        <v>1.3196843330000001</v>
      </c>
      <c r="BA105" s="11">
        <v>1.4028497129999999</v>
      </c>
      <c r="BB105" s="11">
        <v>1.3196843330000001</v>
      </c>
      <c r="BC105" s="29" t="s">
        <v>475</v>
      </c>
      <c r="BD105" s="11" t="s">
        <v>186</v>
      </c>
      <c r="BE105" s="11"/>
      <c r="BF105" s="11"/>
      <c r="BG105" s="11" t="s">
        <v>186</v>
      </c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6"/>
      <c r="BY105" s="11">
        <v>2</v>
      </c>
      <c r="BZ105" s="11">
        <v>2</v>
      </c>
      <c r="CA105" s="11">
        <v>8.1999999999999993</v>
      </c>
      <c r="CB105" s="6">
        <f t="shared" si="36"/>
        <v>8.1999999999999993</v>
      </c>
      <c r="CC105" s="11">
        <v>13.2</v>
      </c>
      <c r="CD105" s="6">
        <f t="shared" si="37"/>
        <v>13.2</v>
      </c>
      <c r="CE105" s="6">
        <f t="shared" si="29"/>
        <v>0.47608267532211779</v>
      </c>
      <c r="CF105" s="6">
        <f t="shared" si="38"/>
        <v>0.38461538461538464</v>
      </c>
      <c r="CG105" s="6">
        <f t="shared" si="30"/>
        <v>60.975609756097569</v>
      </c>
      <c r="CH105" s="11">
        <v>1</v>
      </c>
      <c r="CI105" s="11">
        <v>1</v>
      </c>
      <c r="CJ105" s="11">
        <v>0.12195122</v>
      </c>
      <c r="CK105" s="11">
        <v>7.5757575999999993E-2</v>
      </c>
      <c r="CL105" s="6">
        <f>MEDIAN($CJ$2:$CJ$115)*CA105</f>
        <v>0.77485079999999984</v>
      </c>
      <c r="CM105" s="6">
        <f>MEDIAN($CK$2:$CK$115)*CC105</f>
        <v>1.1124953202000001</v>
      </c>
      <c r="CN105" s="12">
        <v>17.2550514699</v>
      </c>
      <c r="CO105" s="12">
        <v>26.129749793399998</v>
      </c>
      <c r="CP105" s="6">
        <f t="shared" si="39"/>
        <v>17.2550514699</v>
      </c>
      <c r="CQ105" s="6">
        <f t="shared" si="40"/>
        <v>26.129749793399998</v>
      </c>
      <c r="CR105" s="12">
        <v>1.6227513154867452</v>
      </c>
      <c r="CS105" s="12">
        <v>1.4590215502632093</v>
      </c>
      <c r="CT105" s="11"/>
      <c r="CU105" s="11"/>
      <c r="CV105" s="6">
        <f>MEDIAN($CT$2:$CT$115)*CN105</f>
        <v>1.6227513154867452</v>
      </c>
      <c r="CW105" s="6">
        <f>MEDIAN($CU$2:$CU$115)*CO105</f>
        <v>1.4590215502632093</v>
      </c>
      <c r="CX105" s="6">
        <f t="shared" si="31"/>
        <v>0.41496956458994561</v>
      </c>
      <c r="CY105" s="6">
        <f t="shared" si="41"/>
        <v>0.68266910180769225</v>
      </c>
      <c r="CZ105" s="6">
        <f t="shared" si="32"/>
        <v>51.432465089896539</v>
      </c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6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6"/>
      <c r="EM105" s="11"/>
      <c r="EN105" s="11"/>
      <c r="EO105" s="11"/>
      <c r="EP105" s="11"/>
    </row>
    <row r="106" spans="1:146" ht="15.75" customHeight="1" x14ac:dyDescent="0.25">
      <c r="A106" s="11">
        <v>42</v>
      </c>
      <c r="B106" s="11" t="s">
        <v>429</v>
      </c>
      <c r="C106" s="11">
        <v>1985</v>
      </c>
      <c r="D106" s="11" t="s">
        <v>138</v>
      </c>
      <c r="E106" s="11" t="s">
        <v>430</v>
      </c>
      <c r="F106" s="11" t="s">
        <v>457</v>
      </c>
      <c r="G106" s="11" t="s">
        <v>146</v>
      </c>
      <c r="H106" s="11"/>
      <c r="I106" s="11" t="s">
        <v>431</v>
      </c>
      <c r="J106" s="11" t="s">
        <v>432</v>
      </c>
      <c r="K106" s="11"/>
      <c r="L106" s="11">
        <v>1103</v>
      </c>
      <c r="M106" s="11">
        <v>370</v>
      </c>
      <c r="N106" s="11">
        <v>441</v>
      </c>
      <c r="O106" s="11"/>
      <c r="P106" s="11">
        <v>13</v>
      </c>
      <c r="Q106" s="11" t="s">
        <v>334</v>
      </c>
      <c r="R106" s="11">
        <v>0.21179999999999999</v>
      </c>
      <c r="S106" s="11" t="s">
        <v>161</v>
      </c>
      <c r="T106" s="11">
        <v>4.7302</v>
      </c>
      <c r="U106" s="11" t="s">
        <v>142</v>
      </c>
      <c r="V106" s="11" t="s">
        <v>142</v>
      </c>
      <c r="W106" s="11" t="s">
        <v>146</v>
      </c>
      <c r="X106" s="11">
        <v>4</v>
      </c>
      <c r="Y106" s="11" t="s">
        <v>144</v>
      </c>
      <c r="Z106" s="11" t="s">
        <v>145</v>
      </c>
      <c r="AA106" s="11" t="s">
        <v>146</v>
      </c>
      <c r="AB106" s="11" t="s">
        <v>146</v>
      </c>
      <c r="AC106" s="11" t="s">
        <v>146</v>
      </c>
      <c r="AD106" s="11" t="s">
        <v>143</v>
      </c>
      <c r="AE106" s="11" t="s">
        <v>143</v>
      </c>
      <c r="AF106" s="11" t="s">
        <v>146</v>
      </c>
      <c r="AG106" s="11" t="s">
        <v>146</v>
      </c>
      <c r="AH106" s="11">
        <v>2</v>
      </c>
      <c r="AI106" s="11">
        <v>15</v>
      </c>
      <c r="AJ106" s="11">
        <v>13</v>
      </c>
      <c r="AK106" s="11" t="s">
        <v>165</v>
      </c>
      <c r="AL106" s="11" t="s">
        <v>165</v>
      </c>
      <c r="AM106" s="11" t="s">
        <v>147</v>
      </c>
      <c r="AN106" s="11"/>
      <c r="AO106" s="11"/>
      <c r="AP106" s="11"/>
      <c r="AQ106" s="11"/>
      <c r="AR106" s="11"/>
      <c r="AS106" s="11" t="s">
        <v>166</v>
      </c>
      <c r="AT106" s="11">
        <v>15</v>
      </c>
      <c r="AU106" s="11">
        <v>30</v>
      </c>
      <c r="AV106" s="11">
        <v>15</v>
      </c>
      <c r="AW106" s="11" t="s">
        <v>185</v>
      </c>
      <c r="AX106" s="6" t="str">
        <f t="shared" si="42"/>
        <v>20-30cm</v>
      </c>
      <c r="AY106" s="12">
        <v>1.406951437</v>
      </c>
      <c r="AZ106" s="12">
        <v>1.3391850000000001</v>
      </c>
      <c r="BA106" s="11">
        <v>1.406951437</v>
      </c>
      <c r="BB106" s="11">
        <v>1.3391850000000001</v>
      </c>
      <c r="BC106" s="29" t="s">
        <v>475</v>
      </c>
      <c r="BD106" s="11" t="s">
        <v>186</v>
      </c>
      <c r="BE106" s="11"/>
      <c r="BF106" s="11"/>
      <c r="BG106" s="11" t="s">
        <v>186</v>
      </c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6"/>
      <c r="BY106" s="11">
        <v>2</v>
      </c>
      <c r="BZ106" s="11">
        <v>2</v>
      </c>
      <c r="CA106" s="11">
        <v>7.01</v>
      </c>
      <c r="CB106" s="6">
        <f t="shared" si="36"/>
        <v>7.0100000000000007</v>
      </c>
      <c r="CC106" s="11">
        <v>6.96</v>
      </c>
      <c r="CD106" s="6">
        <f t="shared" si="37"/>
        <v>6.96</v>
      </c>
      <c r="CE106" s="6">
        <f t="shared" si="29"/>
        <v>-7.1582267001703646E-3</v>
      </c>
      <c r="CF106" s="6">
        <f t="shared" si="38"/>
        <v>-3.8461538461538325E-3</v>
      </c>
      <c r="CG106" s="6">
        <f t="shared" si="30"/>
        <v>-0.7132667617688937</v>
      </c>
      <c r="CH106" s="11">
        <v>1</v>
      </c>
      <c r="CI106" s="11">
        <v>1</v>
      </c>
      <c r="CJ106" s="11">
        <v>0.14265335200000001</v>
      </c>
      <c r="CK106" s="11">
        <v>0.143678161</v>
      </c>
      <c r="CL106" s="6">
        <f>MEDIAN($CJ$2:$CJ$115)*CA106</f>
        <v>0.66240294</v>
      </c>
      <c r="CM106" s="6">
        <f>MEDIAN($CK$2:$CK$115)*CC106</f>
        <v>0.58658844156000001</v>
      </c>
      <c r="CN106" s="12">
        <v>14.794094360055002</v>
      </c>
      <c r="CO106" s="12">
        <v>13.9810914</v>
      </c>
      <c r="CP106" s="6">
        <f t="shared" si="39"/>
        <v>14.794094360055002</v>
      </c>
      <c r="CQ106" s="6">
        <f t="shared" si="40"/>
        <v>13.9810914</v>
      </c>
      <c r="CR106" s="12">
        <v>1.3913106040913725</v>
      </c>
      <c r="CS106" s="12">
        <v>0.78067007185625825</v>
      </c>
      <c r="CT106" s="11"/>
      <c r="CU106" s="11"/>
      <c r="CV106" s="6">
        <f>MEDIAN($CT$2:$CT$115)*CN106</f>
        <v>1.3913106040913725</v>
      </c>
      <c r="CW106" s="6">
        <f>MEDIAN($CU$2:$CU$115)*CO106</f>
        <v>0.78067007185625825</v>
      </c>
      <c r="CX106" s="6">
        <f t="shared" si="31"/>
        <v>-5.6522268982517943E-2</v>
      </c>
      <c r="CY106" s="6">
        <f t="shared" si="41"/>
        <v>-6.2538689235000139E-2</v>
      </c>
      <c r="CZ106" s="6">
        <f t="shared" si="32"/>
        <v>-5.4954560939543651</v>
      </c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6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6"/>
      <c r="EM106" s="11"/>
      <c r="EN106" s="11"/>
      <c r="EO106" s="11"/>
      <c r="EP106" s="11"/>
    </row>
    <row r="107" spans="1:146" ht="15.75" customHeight="1" x14ac:dyDescent="0.25">
      <c r="A107" s="6">
        <v>43</v>
      </c>
      <c r="B107" s="6" t="s">
        <v>433</v>
      </c>
      <c r="C107" s="6">
        <v>2014</v>
      </c>
      <c r="D107" s="6" t="s">
        <v>280</v>
      </c>
      <c r="E107" s="6" t="s">
        <v>434</v>
      </c>
      <c r="F107" s="6" t="s">
        <v>459</v>
      </c>
      <c r="G107" s="11" t="s">
        <v>146</v>
      </c>
      <c r="H107" s="11"/>
      <c r="I107" s="6" t="s">
        <v>435</v>
      </c>
      <c r="J107" s="6" t="s">
        <v>436</v>
      </c>
      <c r="K107" s="6">
        <v>525</v>
      </c>
      <c r="L107" s="6">
        <v>509</v>
      </c>
      <c r="M107" s="6">
        <v>600</v>
      </c>
      <c r="N107" s="6">
        <v>651</v>
      </c>
      <c r="O107" s="6">
        <v>13</v>
      </c>
      <c r="P107" s="6">
        <v>13</v>
      </c>
      <c r="Q107" s="6" t="s">
        <v>371</v>
      </c>
      <c r="R107" s="6">
        <v>0.52429999999999999</v>
      </c>
      <c r="S107" s="6" t="s">
        <v>252</v>
      </c>
      <c r="T107" s="6">
        <v>1.9124000000000001</v>
      </c>
      <c r="U107" s="6" t="s">
        <v>142</v>
      </c>
      <c r="V107" s="6" t="s">
        <v>142</v>
      </c>
      <c r="W107" s="6" t="s">
        <v>146</v>
      </c>
      <c r="X107" s="8"/>
      <c r="Y107" s="8"/>
      <c r="Z107" s="6" t="s">
        <v>145</v>
      </c>
      <c r="AA107" s="6" t="s">
        <v>143</v>
      </c>
      <c r="AB107" s="6" t="s">
        <v>146</v>
      </c>
      <c r="AC107" s="6" t="s">
        <v>146</v>
      </c>
      <c r="AD107" s="6" t="s">
        <v>143</v>
      </c>
      <c r="AE107" s="8"/>
      <c r="AF107" s="6" t="s">
        <v>146</v>
      </c>
      <c r="AG107" s="6" t="s">
        <v>146</v>
      </c>
      <c r="AH107" s="6">
        <v>0</v>
      </c>
      <c r="AI107" s="6">
        <v>8</v>
      </c>
      <c r="AJ107" s="6">
        <v>8</v>
      </c>
      <c r="AK107" s="6" t="s">
        <v>215</v>
      </c>
      <c r="AL107" s="6" t="s">
        <v>216</v>
      </c>
      <c r="AM107" s="6" t="s">
        <v>147</v>
      </c>
      <c r="AN107" s="8"/>
      <c r="AO107" s="8"/>
      <c r="AP107" s="8"/>
      <c r="AQ107" s="8"/>
      <c r="AR107" s="8"/>
      <c r="AS107" s="6" t="s">
        <v>166</v>
      </c>
      <c r="AT107" s="6">
        <v>0</v>
      </c>
      <c r="AU107" s="6">
        <v>20</v>
      </c>
      <c r="AV107" s="6">
        <v>20</v>
      </c>
      <c r="AW107" s="6" t="s">
        <v>149</v>
      </c>
      <c r="AX107" s="6" t="str">
        <f t="shared" si="42"/>
        <v>0-10cm</v>
      </c>
      <c r="AY107" s="6">
        <v>1.21</v>
      </c>
      <c r="AZ107" s="6">
        <v>1.21</v>
      </c>
      <c r="BA107" s="6">
        <v>1.2369597699999999</v>
      </c>
      <c r="BB107" s="6">
        <v>1.277363</v>
      </c>
      <c r="BC107" s="30"/>
      <c r="BD107" s="8"/>
      <c r="BE107" s="8"/>
      <c r="BF107" s="8"/>
      <c r="BG107" s="8"/>
      <c r="BH107" s="8"/>
      <c r="BI107" s="8"/>
      <c r="BJ107" s="6">
        <v>8.25</v>
      </c>
      <c r="BK107" s="6">
        <v>8.25</v>
      </c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6"/>
      <c r="BY107" s="6">
        <v>4</v>
      </c>
      <c r="BZ107" s="6">
        <v>4</v>
      </c>
      <c r="CA107" s="6">
        <v>8</v>
      </c>
      <c r="CB107" s="6">
        <f t="shared" si="36"/>
        <v>8</v>
      </c>
      <c r="CC107" s="6">
        <v>8.06</v>
      </c>
      <c r="CD107" s="6">
        <f t="shared" si="37"/>
        <v>8.06</v>
      </c>
      <c r="CE107" s="6">
        <f t="shared" si="29"/>
        <v>7.4720148387010564E-3</v>
      </c>
      <c r="CF107" s="6">
        <f t="shared" si="38"/>
        <v>7.5000000000000622E-3</v>
      </c>
      <c r="CG107" s="6">
        <f t="shared" si="30"/>
        <v>0.75000000000000622</v>
      </c>
      <c r="CH107" s="9">
        <v>0.75</v>
      </c>
      <c r="CI107" s="9">
        <v>0.66376517999999995</v>
      </c>
      <c r="CJ107" s="8"/>
      <c r="CK107" s="8"/>
      <c r="CL107" s="6">
        <f>MEDIAN($CJ$2:$CJ$115)*CA107</f>
        <v>0.75595199999999996</v>
      </c>
      <c r="CM107" s="6">
        <f>MEDIAN($CK$2:$CK$115)*CC107</f>
        <v>0.67929638491000011</v>
      </c>
      <c r="CN107" s="9">
        <v>19.36</v>
      </c>
      <c r="CO107" s="9">
        <v>19.505200000000002</v>
      </c>
      <c r="CP107" s="6">
        <f t="shared" si="39"/>
        <v>19.36</v>
      </c>
      <c r="CQ107" s="6">
        <f t="shared" si="40"/>
        <v>19.505200000000002</v>
      </c>
      <c r="CR107" s="9">
        <v>1.8207111999999996</v>
      </c>
      <c r="CS107" s="9">
        <v>1.0891228338276002</v>
      </c>
      <c r="CT107" s="8"/>
      <c r="CU107" s="8"/>
      <c r="CV107" s="6">
        <f>MEDIAN($CT$2:$CT$115)*CN107</f>
        <v>1.8207111999999996</v>
      </c>
      <c r="CW107" s="6">
        <f>MEDIAN($CU$2:$CU$115)*CO107</f>
        <v>1.0891228338276002</v>
      </c>
      <c r="CX107" s="6">
        <f t="shared" si="31"/>
        <v>7.4720148387010564E-3</v>
      </c>
      <c r="CY107" s="6">
        <f t="shared" si="41"/>
        <v>1.8150000000000333E-2</v>
      </c>
      <c r="CZ107" s="6">
        <f t="shared" si="32"/>
        <v>0.75000000000000622</v>
      </c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6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6"/>
      <c r="EM107" s="8"/>
      <c r="EN107" s="8"/>
      <c r="EO107" s="8"/>
      <c r="EP107" s="8"/>
    </row>
    <row r="108" spans="1:146" ht="15.75" customHeight="1" x14ac:dyDescent="0.25">
      <c r="A108" s="11">
        <v>44</v>
      </c>
      <c r="B108" s="11" t="s">
        <v>437</v>
      </c>
      <c r="C108" s="11">
        <v>2012</v>
      </c>
      <c r="D108" s="11" t="s">
        <v>242</v>
      </c>
      <c r="E108" s="11" t="s">
        <v>438</v>
      </c>
      <c r="F108" s="11" t="s">
        <v>457</v>
      </c>
      <c r="G108" s="11" t="s">
        <v>146</v>
      </c>
      <c r="H108" s="11"/>
      <c r="I108" s="11" t="s">
        <v>439</v>
      </c>
      <c r="J108" s="11" t="s">
        <v>440</v>
      </c>
      <c r="K108" s="11"/>
      <c r="L108" s="11">
        <v>23</v>
      </c>
      <c r="M108" s="11"/>
      <c r="N108" s="11">
        <v>1142</v>
      </c>
      <c r="O108" s="11"/>
      <c r="P108" s="11">
        <v>13</v>
      </c>
      <c r="Q108" s="11"/>
      <c r="R108" s="11">
        <v>1.2644</v>
      </c>
      <c r="S108" s="11" t="s">
        <v>387</v>
      </c>
      <c r="T108" s="11">
        <v>0.78720000000000001</v>
      </c>
      <c r="U108" s="11" t="s">
        <v>307</v>
      </c>
      <c r="V108" s="11" t="s">
        <v>253</v>
      </c>
      <c r="W108" s="11" t="s">
        <v>146</v>
      </c>
      <c r="X108" s="11"/>
      <c r="Y108" s="11"/>
      <c r="Z108" s="11"/>
      <c r="AA108" s="11"/>
      <c r="AB108" s="11"/>
      <c r="AC108" s="11" t="s">
        <v>146</v>
      </c>
      <c r="AD108" s="11" t="s">
        <v>143</v>
      </c>
      <c r="AE108" s="11"/>
      <c r="AF108" s="11" t="s">
        <v>146</v>
      </c>
      <c r="AG108" s="11"/>
      <c r="AH108" s="11">
        <v>1</v>
      </c>
      <c r="AI108" s="11">
        <v>3</v>
      </c>
      <c r="AJ108" s="11">
        <v>2</v>
      </c>
      <c r="AK108" s="11" t="s">
        <v>179</v>
      </c>
      <c r="AL108" s="11" t="s">
        <v>179</v>
      </c>
      <c r="AM108" s="11" t="s">
        <v>147</v>
      </c>
      <c r="AN108" s="11"/>
      <c r="AO108" s="11"/>
      <c r="AP108" s="11"/>
      <c r="AQ108" s="11"/>
      <c r="AR108" s="11"/>
      <c r="AS108" s="11" t="s">
        <v>166</v>
      </c>
      <c r="AT108" s="11">
        <v>0</v>
      </c>
      <c r="AU108" s="11">
        <v>30</v>
      </c>
      <c r="AV108" s="11">
        <v>30</v>
      </c>
      <c r="AW108" s="11" t="s">
        <v>151</v>
      </c>
      <c r="AX108" s="6" t="str">
        <f t="shared" si="42"/>
        <v>10-20cm</v>
      </c>
      <c r="AY108" s="11">
        <v>1.8</v>
      </c>
      <c r="AZ108" s="11">
        <v>1.8</v>
      </c>
      <c r="BA108" s="11">
        <v>1.6476701149999999</v>
      </c>
      <c r="BB108" s="11">
        <v>1.6543856669999999</v>
      </c>
      <c r="BC108" s="29" t="s">
        <v>474</v>
      </c>
      <c r="BD108" s="11" t="s">
        <v>150</v>
      </c>
      <c r="BE108" s="11">
        <v>52</v>
      </c>
      <c r="BF108" s="11">
        <v>11</v>
      </c>
      <c r="BG108" s="11" t="s">
        <v>150</v>
      </c>
      <c r="BH108" s="11">
        <v>52</v>
      </c>
      <c r="BI108" s="11">
        <v>11</v>
      </c>
      <c r="BJ108" s="11">
        <v>6.4</v>
      </c>
      <c r="BK108" s="11">
        <v>6.4</v>
      </c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6"/>
      <c r="BY108" s="11">
        <v>4</v>
      </c>
      <c r="BZ108" s="11">
        <v>4</v>
      </c>
      <c r="CA108" s="11">
        <v>1.6519999999999999</v>
      </c>
      <c r="CB108" s="6">
        <f t="shared" si="36"/>
        <v>1.6519999999999999</v>
      </c>
      <c r="CC108" s="11">
        <v>1.548</v>
      </c>
      <c r="CD108" s="6">
        <f t="shared" si="37"/>
        <v>1.548</v>
      </c>
      <c r="CE108" s="6">
        <f t="shared" si="29"/>
        <v>-6.5022899931250822E-2</v>
      </c>
      <c r="CF108" s="6">
        <f t="shared" si="38"/>
        <v>-5.1999999999999935E-2</v>
      </c>
      <c r="CG108" s="6">
        <f t="shared" si="30"/>
        <v>-6.2953995157384863</v>
      </c>
      <c r="CH108" s="11">
        <v>7.4999999999999997E-2</v>
      </c>
      <c r="CI108" s="11">
        <v>4.4999999999999998E-2</v>
      </c>
      <c r="CJ108" s="11">
        <v>4.5399516000000001E-2</v>
      </c>
      <c r="CK108" s="11">
        <v>2.9069767E-2</v>
      </c>
      <c r="CL108" s="6">
        <f>MEDIAN($CJ$2:$CJ$115)*CA108</f>
        <v>0.15610408799999997</v>
      </c>
      <c r="CM108" s="6">
        <f>MEDIAN($CK$2:$CK$115)*CC108</f>
        <v>0.13046536027800001</v>
      </c>
      <c r="CN108" s="12">
        <v>8.9207999999999998</v>
      </c>
      <c r="CO108" s="12">
        <v>8.3591999999999995</v>
      </c>
      <c r="CP108" s="6">
        <f t="shared" si="39"/>
        <v>8.9207999999999998</v>
      </c>
      <c r="CQ108" s="6">
        <f t="shared" si="40"/>
        <v>8.3591999999999995</v>
      </c>
      <c r="CR108" s="12">
        <v>0.83895663599999992</v>
      </c>
      <c r="CS108" s="12">
        <v>0.4667573566296</v>
      </c>
      <c r="CT108" s="11"/>
      <c r="CU108" s="11"/>
      <c r="CV108" s="6">
        <f>MEDIAN($CT$2:$CT$115)*CN108</f>
        <v>0.83895663599999992</v>
      </c>
      <c r="CW108" s="6">
        <f>MEDIAN($CU$2:$CU$115)*CO108</f>
        <v>0.4667573566296</v>
      </c>
      <c r="CX108" s="6">
        <f t="shared" si="31"/>
        <v>-6.5022899931250946E-2</v>
      </c>
      <c r="CY108" s="6">
        <f t="shared" si="41"/>
        <v>-0.28080000000000016</v>
      </c>
      <c r="CZ108" s="6">
        <f t="shared" si="32"/>
        <v>-6.2953995157384979</v>
      </c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6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6"/>
      <c r="EM108" s="11"/>
      <c r="EN108" s="11"/>
      <c r="EO108" s="11"/>
      <c r="EP108" s="11"/>
    </row>
    <row r="109" spans="1:146" ht="15.75" customHeight="1" x14ac:dyDescent="0.25">
      <c r="A109" s="16">
        <v>45</v>
      </c>
      <c r="B109" s="7" t="s">
        <v>441</v>
      </c>
      <c r="C109" s="16">
        <v>2010</v>
      </c>
      <c r="D109" s="7" t="s">
        <v>138</v>
      </c>
      <c r="E109" s="7" t="s">
        <v>442</v>
      </c>
      <c r="F109" s="7" t="s">
        <v>457</v>
      </c>
      <c r="G109" s="11" t="s">
        <v>146</v>
      </c>
      <c r="H109" s="11"/>
      <c r="I109" s="7" t="s">
        <v>443</v>
      </c>
      <c r="J109" s="37" t="s">
        <v>444</v>
      </c>
      <c r="K109" s="38"/>
      <c r="L109" s="16">
        <v>774</v>
      </c>
      <c r="M109" s="7"/>
      <c r="N109" s="16">
        <v>178</v>
      </c>
      <c r="O109" s="7"/>
      <c r="P109" s="16">
        <v>16.2</v>
      </c>
      <c r="Q109" s="7" t="s">
        <v>139</v>
      </c>
      <c r="R109" s="16">
        <v>7.1999999999999995E-2</v>
      </c>
      <c r="S109" s="7" t="s">
        <v>140</v>
      </c>
      <c r="T109" s="16">
        <v>13.404500000000001</v>
      </c>
      <c r="U109" s="7" t="s">
        <v>141</v>
      </c>
      <c r="V109" s="7" t="s">
        <v>142</v>
      </c>
      <c r="W109" s="7" t="s">
        <v>143</v>
      </c>
      <c r="X109" s="7"/>
      <c r="Y109" s="7"/>
      <c r="Z109" s="7"/>
      <c r="AA109" s="7"/>
      <c r="AB109" s="7"/>
      <c r="AC109" s="7" t="s">
        <v>143</v>
      </c>
      <c r="AD109" s="7" t="s">
        <v>146</v>
      </c>
      <c r="AE109" s="7"/>
      <c r="AF109" s="7" t="s">
        <v>143</v>
      </c>
      <c r="AG109" s="7" t="s">
        <v>146</v>
      </c>
      <c r="AH109" s="16">
        <v>3</v>
      </c>
      <c r="AI109" s="16">
        <v>20</v>
      </c>
      <c r="AJ109" s="16">
        <v>17</v>
      </c>
      <c r="AK109" s="7" t="s">
        <v>164</v>
      </c>
      <c r="AL109" s="7" t="s">
        <v>165</v>
      </c>
      <c r="AM109" s="7" t="s">
        <v>308</v>
      </c>
      <c r="AN109" s="16">
        <v>4.8499999999999996</v>
      </c>
      <c r="AO109" s="7"/>
      <c r="AP109" s="7"/>
      <c r="AQ109" s="7"/>
      <c r="AR109" s="7"/>
      <c r="AS109" s="7" t="s">
        <v>166</v>
      </c>
      <c r="AT109" s="16">
        <v>0</v>
      </c>
      <c r="AU109" s="16">
        <v>10</v>
      </c>
      <c r="AV109" s="16">
        <v>10</v>
      </c>
      <c r="AW109" s="7" t="s">
        <v>149</v>
      </c>
      <c r="AX109" s="7" t="s">
        <v>149</v>
      </c>
      <c r="AY109" s="17">
        <v>1.4615860000000001</v>
      </c>
      <c r="AZ109" s="17">
        <v>1.4645570000000001</v>
      </c>
      <c r="BA109" s="16">
        <v>1.4615860000000001</v>
      </c>
      <c r="BB109" s="16">
        <v>1.4645570000000001</v>
      </c>
      <c r="BC109" s="26" t="s">
        <v>476</v>
      </c>
      <c r="BD109" s="7" t="s">
        <v>207</v>
      </c>
      <c r="BE109" s="7"/>
      <c r="BF109" s="7"/>
      <c r="BG109" s="7" t="s">
        <v>207</v>
      </c>
      <c r="BH109" s="7"/>
      <c r="BI109" s="7"/>
      <c r="BJ109" s="16">
        <v>6.8</v>
      </c>
      <c r="BK109" s="16">
        <v>6.2</v>
      </c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6"/>
      <c r="BY109" s="16">
        <v>3</v>
      </c>
      <c r="BZ109" s="16">
        <v>3</v>
      </c>
      <c r="CA109" s="16">
        <v>4.7</v>
      </c>
      <c r="CB109" s="6">
        <f t="shared" si="36"/>
        <v>4.7</v>
      </c>
      <c r="CC109" s="16">
        <v>8.8000000000000007</v>
      </c>
      <c r="CD109" s="6">
        <f t="shared" si="37"/>
        <v>8.8000000000000007</v>
      </c>
      <c r="CE109" s="6">
        <f t="shared" si="29"/>
        <v>0.62718921276814787</v>
      </c>
      <c r="CF109" s="6">
        <f t="shared" si="38"/>
        <v>0.24117647058823533</v>
      </c>
      <c r="CG109" s="6">
        <f t="shared" si="30"/>
        <v>87.2340425531915</v>
      </c>
      <c r="CH109" s="16">
        <v>0.4</v>
      </c>
      <c r="CI109" s="16">
        <v>0.4</v>
      </c>
      <c r="CJ109" s="16">
        <v>8.5106000000000001E-2</v>
      </c>
      <c r="CK109" s="16">
        <v>4.5455000000000002E-2</v>
      </c>
      <c r="CL109" s="6">
        <f>MEDIAN($CJ$2:$CJ$115)*CA109</f>
        <v>0.44412180000000001</v>
      </c>
      <c r="CM109" s="6">
        <f>MEDIAN($CK$2:$CK$115)*CC109</f>
        <v>0.74166354680000013</v>
      </c>
      <c r="CN109" s="18">
        <v>6.8694542000000016</v>
      </c>
      <c r="CO109" s="18">
        <v>12.888101600000002</v>
      </c>
      <c r="CP109" s="6">
        <f t="shared" si="39"/>
        <v>6.8694542000000016</v>
      </c>
      <c r="CQ109" s="6">
        <f t="shared" si="40"/>
        <v>12.888101600000002</v>
      </c>
      <c r="CR109" s="18">
        <v>0.64603782023900003</v>
      </c>
      <c r="CS109" s="18">
        <v>0.71964018504040095</v>
      </c>
      <c r="CT109" s="7"/>
      <c r="CU109" s="7"/>
      <c r="CV109" s="6">
        <f>MEDIAN($CT$2:$CT$115)*CN109</f>
        <v>0.64603782023900003</v>
      </c>
      <c r="CW109" s="6">
        <f>MEDIAN($CU$2:$CU$115)*CO109</f>
        <v>0.71964018504040095</v>
      </c>
      <c r="CX109" s="6">
        <f t="shared" si="31"/>
        <v>0.62921987293815984</v>
      </c>
      <c r="CY109" s="6">
        <f t="shared" si="41"/>
        <v>0.35403808235294121</v>
      </c>
      <c r="CZ109" s="6">
        <f t="shared" si="32"/>
        <v>87.614637564655425</v>
      </c>
      <c r="DA109" s="16">
        <v>3</v>
      </c>
      <c r="DB109" s="16">
        <v>3</v>
      </c>
      <c r="DC109" s="16">
        <v>0.19</v>
      </c>
      <c r="DD109" s="16">
        <v>0.61</v>
      </c>
      <c r="DE109" s="16">
        <v>0.1</v>
      </c>
      <c r="DF109" s="16">
        <v>0.2</v>
      </c>
      <c r="DG109" s="16">
        <v>0.52631600000000001</v>
      </c>
      <c r="DH109" s="16">
        <v>0.32786900000000002</v>
      </c>
      <c r="DI109" s="16">
        <v>0.11244899999999999</v>
      </c>
      <c r="DJ109" s="16">
        <v>0.21784100000000001</v>
      </c>
      <c r="DK109" s="7"/>
      <c r="DL109" s="7"/>
      <c r="DM109" s="7"/>
      <c r="DN109" s="7"/>
      <c r="DO109" s="16">
        <v>0.27770099999999998</v>
      </c>
      <c r="DP109" s="16">
        <v>0.89337999999999995</v>
      </c>
      <c r="DQ109" s="7"/>
      <c r="DR109" s="7"/>
      <c r="DS109" s="7"/>
      <c r="DT109" s="7"/>
      <c r="DU109" s="6">
        <f t="shared" si="34"/>
        <v>1.1664348850068706</v>
      </c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6"/>
      <c r="EM109" s="7"/>
      <c r="EN109" s="7"/>
      <c r="EO109" s="7"/>
      <c r="EP109" s="7"/>
    </row>
    <row r="110" spans="1:146" ht="15.75" customHeight="1" x14ac:dyDescent="0.25">
      <c r="A110" s="16">
        <v>45</v>
      </c>
      <c r="B110" s="7" t="s">
        <v>441</v>
      </c>
      <c r="C110" s="16">
        <v>2010</v>
      </c>
      <c r="D110" s="7" t="s">
        <v>138</v>
      </c>
      <c r="E110" s="7" t="s">
        <v>442</v>
      </c>
      <c r="F110" s="7" t="s">
        <v>457</v>
      </c>
      <c r="G110" s="11" t="s">
        <v>146</v>
      </c>
      <c r="H110" s="11"/>
      <c r="I110" s="7" t="s">
        <v>443</v>
      </c>
      <c r="J110" s="37" t="s">
        <v>444</v>
      </c>
      <c r="K110" s="38"/>
      <c r="L110" s="16">
        <v>774</v>
      </c>
      <c r="M110" s="7"/>
      <c r="N110" s="16">
        <v>178</v>
      </c>
      <c r="O110" s="7"/>
      <c r="P110" s="16">
        <v>16.2</v>
      </c>
      <c r="Q110" s="7" t="s">
        <v>139</v>
      </c>
      <c r="R110" s="16">
        <v>7.1999999999999995E-2</v>
      </c>
      <c r="S110" s="7" t="s">
        <v>140</v>
      </c>
      <c r="T110" s="16">
        <v>13.404500000000001</v>
      </c>
      <c r="U110" s="7" t="s">
        <v>141</v>
      </c>
      <c r="V110" s="7" t="s">
        <v>142</v>
      </c>
      <c r="W110" s="7" t="s">
        <v>143</v>
      </c>
      <c r="X110" s="7"/>
      <c r="Y110" s="7"/>
      <c r="Z110" s="7"/>
      <c r="AA110" s="7"/>
      <c r="AB110" s="7"/>
      <c r="AC110" s="7" t="s">
        <v>143</v>
      </c>
      <c r="AD110" s="7" t="s">
        <v>146</v>
      </c>
      <c r="AE110" s="7"/>
      <c r="AF110" s="7" t="s">
        <v>143</v>
      </c>
      <c r="AG110" s="7" t="s">
        <v>146</v>
      </c>
      <c r="AH110" s="16">
        <v>3</v>
      </c>
      <c r="AI110" s="16">
        <v>20</v>
      </c>
      <c r="AJ110" s="16">
        <v>17</v>
      </c>
      <c r="AK110" s="7" t="s">
        <v>164</v>
      </c>
      <c r="AL110" s="7" t="s">
        <v>165</v>
      </c>
      <c r="AM110" s="7" t="s">
        <v>308</v>
      </c>
      <c r="AN110" s="16">
        <v>4.8499999999999996</v>
      </c>
      <c r="AO110" s="7"/>
      <c r="AP110" s="7"/>
      <c r="AQ110" s="7"/>
      <c r="AR110" s="7"/>
      <c r="AS110" s="7" t="s">
        <v>166</v>
      </c>
      <c r="AT110" s="16">
        <v>10</v>
      </c>
      <c r="AU110" s="16">
        <v>20</v>
      </c>
      <c r="AV110" s="16">
        <v>10</v>
      </c>
      <c r="AW110" s="7" t="s">
        <v>151</v>
      </c>
      <c r="AX110" s="21" t="s">
        <v>151</v>
      </c>
      <c r="AY110" s="17">
        <v>1.4609430000000001</v>
      </c>
      <c r="AZ110" s="17">
        <v>1.4694419999999999</v>
      </c>
      <c r="BA110" s="16">
        <v>1.4609430000000001</v>
      </c>
      <c r="BB110" s="16">
        <v>1.4694419999999999</v>
      </c>
      <c r="BC110" s="26" t="s">
        <v>476</v>
      </c>
      <c r="BD110" s="7" t="s">
        <v>207</v>
      </c>
      <c r="BE110" s="7"/>
      <c r="BF110" s="7"/>
      <c r="BG110" s="7" t="s">
        <v>207</v>
      </c>
      <c r="BH110" s="7"/>
      <c r="BI110" s="7"/>
      <c r="BJ110" s="16">
        <v>6.9</v>
      </c>
      <c r="BK110" s="16">
        <v>6.1</v>
      </c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6"/>
      <c r="BY110" s="16">
        <v>3</v>
      </c>
      <c r="BZ110" s="16">
        <v>3</v>
      </c>
      <c r="CA110" s="16">
        <v>3.2</v>
      </c>
      <c r="CB110" s="6">
        <f t="shared" si="36"/>
        <v>3.1999999999999997</v>
      </c>
      <c r="CC110" s="16">
        <v>5.6</v>
      </c>
      <c r="CD110" s="6">
        <f t="shared" si="37"/>
        <v>5.6</v>
      </c>
      <c r="CE110" s="6">
        <f t="shared" si="29"/>
        <v>0.55961578793542255</v>
      </c>
      <c r="CF110" s="6">
        <f t="shared" si="38"/>
        <v>0.14117647058823526</v>
      </c>
      <c r="CG110" s="6">
        <f t="shared" si="30"/>
        <v>74.999999999999972</v>
      </c>
      <c r="CH110" s="16">
        <v>0.3</v>
      </c>
      <c r="CI110" s="16">
        <v>0.4</v>
      </c>
      <c r="CJ110" s="16">
        <v>9.375E-2</v>
      </c>
      <c r="CK110" s="16">
        <v>7.1429000000000006E-2</v>
      </c>
      <c r="CL110" s="6">
        <f>MEDIAN($CJ$2:$CJ$115)*CA110</f>
        <v>0.30238080000000001</v>
      </c>
      <c r="CM110" s="6">
        <f>MEDIAN($CK$2:$CK$115)*CC110</f>
        <v>0.47196771160000001</v>
      </c>
      <c r="CN110" s="18">
        <v>4.6750176000000003</v>
      </c>
      <c r="CO110" s="18">
        <v>8.2288751999999992</v>
      </c>
      <c r="CP110" s="6">
        <f t="shared" si="39"/>
        <v>4.6750176000000003</v>
      </c>
      <c r="CQ110" s="6">
        <f t="shared" si="40"/>
        <v>8.2288751999999992</v>
      </c>
      <c r="CR110" s="18">
        <v>0.43966203019200001</v>
      </c>
      <c r="CS110" s="18">
        <v>0.45948033739913757</v>
      </c>
      <c r="CT110" s="7"/>
      <c r="CU110" s="7"/>
      <c r="CV110" s="6">
        <f>MEDIAN($CT$2:$CT$115)*CN110</f>
        <v>0.43966203019200001</v>
      </c>
      <c r="CW110" s="6">
        <f>MEDIAN($CU$2:$CU$115)*CO110</f>
        <v>0.45948033739913757</v>
      </c>
      <c r="CX110" s="6">
        <f t="shared" si="31"/>
        <v>0.5654164071923492</v>
      </c>
      <c r="CY110" s="6">
        <f t="shared" si="41"/>
        <v>0.20905044705882347</v>
      </c>
      <c r="CZ110" s="6">
        <f t="shared" si="32"/>
        <v>76.018058199395838</v>
      </c>
      <c r="DA110" s="16">
        <v>3</v>
      </c>
      <c r="DB110" s="16">
        <v>3</v>
      </c>
      <c r="DC110" s="16">
        <v>0.13</v>
      </c>
      <c r="DD110" s="16">
        <v>0.45</v>
      </c>
      <c r="DE110" s="16">
        <v>4.1000000000000002E-2</v>
      </c>
      <c r="DF110" s="16">
        <v>0.1</v>
      </c>
      <c r="DG110" s="16">
        <v>0.31538500000000003</v>
      </c>
      <c r="DH110" s="16">
        <v>0.222222</v>
      </c>
      <c r="DI110" s="16">
        <v>7.6938999999999994E-2</v>
      </c>
      <c r="DJ110" s="16">
        <v>0.16070200000000001</v>
      </c>
      <c r="DK110" s="7"/>
      <c r="DL110" s="7"/>
      <c r="DM110" s="7"/>
      <c r="DN110" s="7"/>
      <c r="DO110" s="16">
        <v>0.18992300000000001</v>
      </c>
      <c r="DP110" s="16">
        <v>0.66124899999999998</v>
      </c>
      <c r="DQ110" s="7"/>
      <c r="DR110" s="7"/>
      <c r="DS110" s="7"/>
      <c r="DT110" s="7"/>
      <c r="DU110" s="6">
        <f t="shared" si="34"/>
        <v>1.2417131323087831</v>
      </c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6"/>
      <c r="EM110" s="7"/>
      <c r="EN110" s="7"/>
      <c r="EO110" s="7"/>
      <c r="EP110" s="7"/>
    </row>
    <row r="111" spans="1:146" ht="15.75" customHeight="1" x14ac:dyDescent="0.25">
      <c r="A111" s="16">
        <v>45</v>
      </c>
      <c r="B111" s="7" t="s">
        <v>441</v>
      </c>
      <c r="C111" s="16">
        <v>2010</v>
      </c>
      <c r="D111" s="7" t="s">
        <v>138</v>
      </c>
      <c r="E111" s="7" t="s">
        <v>442</v>
      </c>
      <c r="F111" s="7" t="s">
        <v>457</v>
      </c>
      <c r="G111" s="11" t="s">
        <v>146</v>
      </c>
      <c r="H111" s="11"/>
      <c r="I111" s="7" t="s">
        <v>443</v>
      </c>
      <c r="J111" s="37" t="s">
        <v>444</v>
      </c>
      <c r="K111" s="38"/>
      <c r="L111" s="16">
        <v>774</v>
      </c>
      <c r="M111" s="7"/>
      <c r="N111" s="16">
        <v>178</v>
      </c>
      <c r="O111" s="7"/>
      <c r="P111" s="16">
        <v>16.2</v>
      </c>
      <c r="Q111" s="7" t="s">
        <v>139</v>
      </c>
      <c r="R111" s="16">
        <v>7.1999999999999995E-2</v>
      </c>
      <c r="S111" s="7" t="s">
        <v>140</v>
      </c>
      <c r="T111" s="16">
        <v>13.404500000000001</v>
      </c>
      <c r="U111" s="7" t="s">
        <v>141</v>
      </c>
      <c r="V111" s="7" t="s">
        <v>142</v>
      </c>
      <c r="W111" s="7" t="s">
        <v>143</v>
      </c>
      <c r="X111" s="7"/>
      <c r="Y111" s="7"/>
      <c r="Z111" s="7"/>
      <c r="AA111" s="7"/>
      <c r="AB111" s="7"/>
      <c r="AC111" s="7" t="s">
        <v>143</v>
      </c>
      <c r="AD111" s="7" t="s">
        <v>146</v>
      </c>
      <c r="AE111" s="7"/>
      <c r="AF111" s="7" t="s">
        <v>143</v>
      </c>
      <c r="AG111" s="7" t="s">
        <v>146</v>
      </c>
      <c r="AH111" s="16">
        <v>3</v>
      </c>
      <c r="AI111" s="16">
        <v>20</v>
      </c>
      <c r="AJ111" s="16">
        <v>17</v>
      </c>
      <c r="AK111" s="7" t="s">
        <v>164</v>
      </c>
      <c r="AL111" s="7" t="s">
        <v>165</v>
      </c>
      <c r="AM111" s="7" t="s">
        <v>308</v>
      </c>
      <c r="AN111" s="16">
        <v>4.8499999999999996</v>
      </c>
      <c r="AO111" s="7"/>
      <c r="AP111" s="7"/>
      <c r="AQ111" s="7"/>
      <c r="AR111" s="7"/>
      <c r="AS111" s="7" t="s">
        <v>166</v>
      </c>
      <c r="AT111" s="16">
        <v>20</v>
      </c>
      <c r="AU111" s="16">
        <v>30</v>
      </c>
      <c r="AV111" s="16">
        <v>10</v>
      </c>
      <c r="AW111" s="7" t="s">
        <v>185</v>
      </c>
      <c r="AX111" s="7" t="s">
        <v>185</v>
      </c>
      <c r="AY111" s="17">
        <v>1.4542379999999999</v>
      </c>
      <c r="AZ111" s="17">
        <v>1.446248</v>
      </c>
      <c r="BA111" s="16">
        <v>1.4542379999999999</v>
      </c>
      <c r="BB111" s="16">
        <v>1.446248</v>
      </c>
      <c r="BC111" s="26" t="s">
        <v>476</v>
      </c>
      <c r="BD111" s="7" t="s">
        <v>207</v>
      </c>
      <c r="BE111" s="7"/>
      <c r="BF111" s="7"/>
      <c r="BG111" s="7" t="s">
        <v>207</v>
      </c>
      <c r="BH111" s="7"/>
      <c r="BI111" s="7"/>
      <c r="BJ111" s="16">
        <v>6.9</v>
      </c>
      <c r="BK111" s="16">
        <v>5.8</v>
      </c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6"/>
      <c r="BY111" s="16">
        <v>3</v>
      </c>
      <c r="BZ111" s="16">
        <v>3</v>
      </c>
      <c r="CA111" s="16">
        <v>2.4</v>
      </c>
      <c r="CB111" s="6">
        <f t="shared" si="36"/>
        <v>2.4</v>
      </c>
      <c r="CC111" s="16">
        <v>4.0999999999999996</v>
      </c>
      <c r="CD111" s="6">
        <f t="shared" si="37"/>
        <v>4.0999999999999996</v>
      </c>
      <c r="CE111" s="6">
        <f t="shared" si="29"/>
        <v>0.53551823635636209</v>
      </c>
      <c r="CF111" s="6">
        <f t="shared" si="38"/>
        <v>9.9999999999999978E-2</v>
      </c>
      <c r="CG111" s="6">
        <f t="shared" si="30"/>
        <v>70.833333333333329</v>
      </c>
      <c r="CH111" s="16">
        <v>1</v>
      </c>
      <c r="CI111" s="16">
        <v>0.8</v>
      </c>
      <c r="CJ111" s="16">
        <v>0.41666700000000001</v>
      </c>
      <c r="CK111" s="16">
        <v>0.19512199999999999</v>
      </c>
      <c r="CL111" s="6">
        <f>MEDIAN($CJ$2:$CJ$115)*CA111</f>
        <v>0.22678559999999998</v>
      </c>
      <c r="CM111" s="6">
        <f>MEDIAN($CK$2:$CK$115)*CC111</f>
        <v>0.34554778884999998</v>
      </c>
      <c r="CN111" s="18">
        <v>3.4901711999999998</v>
      </c>
      <c r="CO111" s="18">
        <v>5.9296167999999998</v>
      </c>
      <c r="CP111" s="6">
        <f t="shared" si="39"/>
        <v>3.4901711999999998</v>
      </c>
      <c r="CQ111" s="6">
        <f t="shared" si="40"/>
        <v>5.9296167999999998</v>
      </c>
      <c r="CR111" s="18">
        <v>0.32823315050399993</v>
      </c>
      <c r="CS111" s="18">
        <v>0.3310953516358584</v>
      </c>
      <c r="CT111" s="7"/>
      <c r="CU111" s="7"/>
      <c r="CV111" s="6">
        <f>MEDIAN($CT$2:$CT$115)*CN111</f>
        <v>0.32823315050399993</v>
      </c>
      <c r="CW111" s="6">
        <f>MEDIAN($CU$2:$CU$115)*CO111</f>
        <v>0.3310953516358584</v>
      </c>
      <c r="CX111" s="6">
        <f t="shared" si="31"/>
        <v>0.53000880089581226</v>
      </c>
      <c r="CY111" s="6">
        <f t="shared" si="41"/>
        <v>0.14349680000000001</v>
      </c>
      <c r="CZ111" s="6">
        <f t="shared" si="32"/>
        <v>69.894726081058707</v>
      </c>
      <c r="DA111" s="16">
        <v>3</v>
      </c>
      <c r="DB111" s="16">
        <v>3</v>
      </c>
      <c r="DC111" s="16">
        <v>7.0000000000000001E-3</v>
      </c>
      <c r="DD111" s="16">
        <v>0.2</v>
      </c>
      <c r="DE111" s="16">
        <v>2.1000000000000001E-2</v>
      </c>
      <c r="DF111" s="16">
        <v>0.1</v>
      </c>
      <c r="DG111" s="16">
        <v>3</v>
      </c>
      <c r="DH111" s="16">
        <v>0.5</v>
      </c>
      <c r="DI111" s="16">
        <v>4.143E-3</v>
      </c>
      <c r="DJ111" s="16">
        <v>7.1423E-2</v>
      </c>
      <c r="DK111" s="7"/>
      <c r="DL111" s="7"/>
      <c r="DM111" s="7"/>
      <c r="DN111" s="7"/>
      <c r="DO111" s="16">
        <v>1.018E-2</v>
      </c>
      <c r="DP111" s="16">
        <v>0.28925000000000001</v>
      </c>
      <c r="DQ111" s="7"/>
      <c r="DR111" s="7"/>
      <c r="DS111" s="7"/>
      <c r="DT111" s="7"/>
      <c r="DU111" s="6">
        <f t="shared" si="34"/>
        <v>3.3524072174927233</v>
      </c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6"/>
      <c r="EM111" s="7"/>
      <c r="EN111" s="7"/>
      <c r="EO111" s="7"/>
      <c r="EP111" s="7"/>
    </row>
    <row r="112" spans="1:146" ht="15.75" customHeight="1" x14ac:dyDescent="0.25">
      <c r="A112" s="16">
        <v>45</v>
      </c>
      <c r="B112" s="7" t="s">
        <v>441</v>
      </c>
      <c r="C112" s="16">
        <v>2010</v>
      </c>
      <c r="D112" s="7" t="s">
        <v>138</v>
      </c>
      <c r="E112" s="7" t="s">
        <v>442</v>
      </c>
      <c r="F112" s="7" t="s">
        <v>457</v>
      </c>
      <c r="G112" s="11" t="s">
        <v>146</v>
      </c>
      <c r="H112" s="11"/>
      <c r="I112" s="7" t="s">
        <v>443</v>
      </c>
      <c r="J112" s="37" t="s">
        <v>444</v>
      </c>
      <c r="K112" s="38"/>
      <c r="L112" s="16">
        <v>774</v>
      </c>
      <c r="M112" s="7"/>
      <c r="N112" s="16">
        <v>178</v>
      </c>
      <c r="O112" s="7"/>
      <c r="P112" s="16">
        <v>16.2</v>
      </c>
      <c r="Q112" s="7" t="s">
        <v>139</v>
      </c>
      <c r="R112" s="16">
        <v>7.1999999999999995E-2</v>
      </c>
      <c r="S112" s="7" t="s">
        <v>140</v>
      </c>
      <c r="T112" s="16">
        <v>13.404500000000001</v>
      </c>
      <c r="U112" s="7" t="s">
        <v>141</v>
      </c>
      <c r="V112" s="7" t="s">
        <v>142</v>
      </c>
      <c r="W112" s="7" t="s">
        <v>143</v>
      </c>
      <c r="X112" s="7"/>
      <c r="Y112" s="7"/>
      <c r="Z112" s="7"/>
      <c r="AA112" s="7"/>
      <c r="AB112" s="7"/>
      <c r="AC112" s="7" t="s">
        <v>143</v>
      </c>
      <c r="AD112" s="7" t="s">
        <v>146</v>
      </c>
      <c r="AE112" s="7"/>
      <c r="AF112" s="7" t="s">
        <v>143</v>
      </c>
      <c r="AG112" s="7" t="s">
        <v>146</v>
      </c>
      <c r="AH112" s="16">
        <v>3</v>
      </c>
      <c r="AI112" s="16">
        <v>20</v>
      </c>
      <c r="AJ112" s="16">
        <v>17</v>
      </c>
      <c r="AK112" s="7" t="s">
        <v>164</v>
      </c>
      <c r="AL112" s="7" t="s">
        <v>165</v>
      </c>
      <c r="AM112" s="7" t="s">
        <v>308</v>
      </c>
      <c r="AN112" s="16">
        <v>4.8499999999999996</v>
      </c>
      <c r="AO112" s="7"/>
      <c r="AP112" s="7"/>
      <c r="AQ112" s="7"/>
      <c r="AR112" s="7"/>
      <c r="AS112" s="7" t="s">
        <v>166</v>
      </c>
      <c r="AT112" s="16">
        <v>30</v>
      </c>
      <c r="AU112" s="16">
        <v>40</v>
      </c>
      <c r="AV112" s="16">
        <v>10</v>
      </c>
      <c r="AW112" s="7" t="s">
        <v>180</v>
      </c>
      <c r="AX112" s="7" t="s">
        <v>285</v>
      </c>
      <c r="AY112" s="24">
        <v>1.4644865</v>
      </c>
      <c r="AZ112" s="24">
        <v>1.4727338750000001</v>
      </c>
      <c r="BA112" s="20">
        <v>1.4644865</v>
      </c>
      <c r="BB112" s="20">
        <v>1.4727338750000001</v>
      </c>
      <c r="BC112" s="27" t="s">
        <v>476</v>
      </c>
      <c r="BD112" s="7" t="s">
        <v>207</v>
      </c>
      <c r="BE112" s="7"/>
      <c r="BF112" s="7"/>
      <c r="BG112" s="7" t="s">
        <v>207</v>
      </c>
      <c r="BH112" s="7"/>
      <c r="BI112" s="7"/>
      <c r="BJ112" s="20">
        <v>6.7625000000000002</v>
      </c>
      <c r="BK112" s="20">
        <v>5.4124999999999996</v>
      </c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6"/>
      <c r="BY112" s="16">
        <v>3</v>
      </c>
      <c r="BZ112" s="16">
        <v>3</v>
      </c>
      <c r="CA112" s="20">
        <v>1.3374999999999999</v>
      </c>
      <c r="CB112" s="6">
        <f t="shared" si="36"/>
        <v>1.3374999999999999</v>
      </c>
      <c r="CC112" s="20">
        <v>2.0375000000000001</v>
      </c>
      <c r="CD112" s="6">
        <f t="shared" si="37"/>
        <v>2.0375000000000001</v>
      </c>
      <c r="CE112" s="6">
        <f t="shared" si="29"/>
        <v>0.42092136634485622</v>
      </c>
      <c r="CF112" s="6">
        <f t="shared" si="38"/>
        <v>4.1176470588235307E-2</v>
      </c>
      <c r="CG112" s="6">
        <f t="shared" si="30"/>
        <v>52.336448598130843</v>
      </c>
      <c r="CH112" s="20">
        <v>0.47499999999999998</v>
      </c>
      <c r="CI112" s="20">
        <v>0.46250000000000002</v>
      </c>
      <c r="CJ112" s="16">
        <v>9.5238000000000003E-2</v>
      </c>
      <c r="CK112" s="16">
        <v>7.4999999999999997E-2</v>
      </c>
      <c r="CL112" s="6">
        <f>MEDIAN($CJ$2:$CJ$115)*CA112</f>
        <v>0.12638572499999998</v>
      </c>
      <c r="CM112" s="6">
        <f>MEDIAN($CK$2:$CK$115)*CC112</f>
        <v>0.17172039506875003</v>
      </c>
      <c r="CN112" s="18">
        <v>1.9587506937499999</v>
      </c>
      <c r="CO112" s="18">
        <v>3.0006952703125003</v>
      </c>
      <c r="CP112" s="6">
        <f t="shared" si="39"/>
        <v>1.9587506937499999</v>
      </c>
      <c r="CQ112" s="6">
        <f t="shared" si="40"/>
        <v>3.0006952703125003</v>
      </c>
      <c r="CR112" s="18">
        <v>0.18421070899371872</v>
      </c>
      <c r="CS112" s="18">
        <v>0.16755151119987627</v>
      </c>
      <c r="CT112" s="7"/>
      <c r="CU112" s="7"/>
      <c r="CV112" s="6">
        <f>MEDIAN($CT$2:$CT$115)*CN112</f>
        <v>0.18421070899371872</v>
      </c>
      <c r="CW112" s="6">
        <f>MEDIAN($CU$2:$CU$115)*CO112</f>
        <v>0.16755151119987627</v>
      </c>
      <c r="CX112" s="6">
        <f t="shared" si="31"/>
        <v>0.4265371497194988</v>
      </c>
      <c r="CY112" s="6">
        <f t="shared" si="41"/>
        <v>6.1290857444852964E-2</v>
      </c>
      <c r="CZ112" s="6">
        <f t="shared" si="32"/>
        <v>53.194343715468584</v>
      </c>
      <c r="DA112" s="16">
        <v>3</v>
      </c>
      <c r="DB112" s="16">
        <v>3</v>
      </c>
      <c r="DC112" s="20">
        <v>2.7500000000000004E-2</v>
      </c>
      <c r="DD112" s="20">
        <v>8.1624999999999989E-2</v>
      </c>
      <c r="DE112" s="20">
        <v>3.1875000000000001E-2</v>
      </c>
      <c r="DF112" s="20">
        <v>4.2499999999999996E-2</v>
      </c>
      <c r="DG112" s="16">
        <v>4.7142860000000004</v>
      </c>
      <c r="DH112" s="16">
        <v>0.29411799999999999</v>
      </c>
      <c r="DI112" s="20">
        <v>1.6275375000000002E-2</v>
      </c>
      <c r="DJ112" s="20">
        <v>2.9149374999999998E-2</v>
      </c>
      <c r="DK112" s="7"/>
      <c r="DL112" s="7"/>
      <c r="DM112" s="7"/>
      <c r="DN112" s="7"/>
      <c r="DO112" s="20">
        <v>7.873537500000001E-2</v>
      </c>
      <c r="DP112" s="20">
        <v>0.22336737500000003</v>
      </c>
      <c r="DQ112" s="7"/>
      <c r="DR112" s="7"/>
      <c r="DS112" s="7"/>
      <c r="DT112" s="7"/>
      <c r="DU112" s="6">
        <f t="shared" si="34"/>
        <v>1.0879495829240693</v>
      </c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6"/>
      <c r="EM112" s="7"/>
      <c r="EN112" s="7"/>
      <c r="EO112" s="7"/>
      <c r="EP112" s="7"/>
    </row>
    <row r="113" spans="1:146" ht="15.75" customHeight="1" x14ac:dyDescent="0.25">
      <c r="A113" s="11">
        <v>46</v>
      </c>
      <c r="B113" s="11" t="s">
        <v>445</v>
      </c>
      <c r="C113" s="11">
        <v>2018</v>
      </c>
      <c r="D113" s="11" t="s">
        <v>446</v>
      </c>
      <c r="E113" s="11" t="s">
        <v>447</v>
      </c>
      <c r="F113" s="11" t="s">
        <v>463</v>
      </c>
      <c r="G113" s="11" t="s">
        <v>146</v>
      </c>
      <c r="H113" s="11"/>
      <c r="I113" s="11" t="s">
        <v>448</v>
      </c>
      <c r="J113" s="11" t="s">
        <v>449</v>
      </c>
      <c r="K113" s="11">
        <v>2310</v>
      </c>
      <c r="L113" s="11">
        <v>3199</v>
      </c>
      <c r="M113" s="11">
        <v>650</v>
      </c>
      <c r="N113" s="11">
        <v>300</v>
      </c>
      <c r="O113" s="11">
        <v>14.9</v>
      </c>
      <c r="P113" s="11">
        <v>8.5</v>
      </c>
      <c r="Q113" s="11" t="s">
        <v>380</v>
      </c>
      <c r="R113" s="11">
        <v>0.18</v>
      </c>
      <c r="S113" s="11" t="s">
        <v>140</v>
      </c>
      <c r="T113" s="11">
        <v>5.5632999999999999</v>
      </c>
      <c r="U113" s="11" t="s">
        <v>450</v>
      </c>
      <c r="V113" s="11" t="s">
        <v>142</v>
      </c>
      <c r="W113" s="11" t="s">
        <v>143</v>
      </c>
      <c r="X113" s="11"/>
      <c r="Y113" s="11"/>
      <c r="Z113" s="11" t="s">
        <v>145</v>
      </c>
      <c r="AA113" s="11"/>
      <c r="AB113" s="11"/>
      <c r="AC113" s="11" t="s">
        <v>146</v>
      </c>
      <c r="AD113" s="11"/>
      <c r="AE113" s="11"/>
      <c r="AF113" s="11"/>
      <c r="AG113" s="11"/>
      <c r="AH113" s="11">
        <v>0</v>
      </c>
      <c r="AI113" s="11">
        <v>26</v>
      </c>
      <c r="AJ113" s="11">
        <v>26</v>
      </c>
      <c r="AK113" s="35" t="s">
        <v>215</v>
      </c>
      <c r="AL113" s="35" t="s">
        <v>216</v>
      </c>
      <c r="AM113" s="11" t="s">
        <v>147</v>
      </c>
      <c r="AN113" s="11"/>
      <c r="AO113" s="11"/>
      <c r="AP113" s="11"/>
      <c r="AQ113" s="11"/>
      <c r="AR113" s="11"/>
      <c r="AS113" s="11" t="s">
        <v>148</v>
      </c>
      <c r="AT113" s="11">
        <v>0</v>
      </c>
      <c r="AU113" s="11">
        <v>5</v>
      </c>
      <c r="AV113" s="11">
        <v>5</v>
      </c>
      <c r="AW113" s="11" t="s">
        <v>149</v>
      </c>
      <c r="AX113" s="6" t="str">
        <f t="shared" ref="AX113:AX115" si="43">IF(AND(MEDIAN(AT113,AU113)&lt;=10,MEDIAN(AT113,AU113)&gt;0),"0-10cm",IF(AND(MEDIAN(AT113,AU113)&lt;=20,MEDIAN(AT113,AU113)&gt;10),"10-20cm",IF(AND(MEDIAN(AT113,AU113)&lt;=30,MEDIAN(AT113,AU113)&gt;20),"20-30cm",IF(MEDIAN(AT113,AU113)&gt;30,"30+cm"))))</f>
        <v>0-10cm</v>
      </c>
      <c r="AY113" s="12">
        <v>1.404695115</v>
      </c>
      <c r="AZ113" s="15">
        <v>1.3280327780000001</v>
      </c>
      <c r="BA113" s="11">
        <v>1.404695115</v>
      </c>
      <c r="BB113" s="10">
        <v>1.3280327780000001</v>
      </c>
      <c r="BC113" s="33" t="s">
        <v>475</v>
      </c>
      <c r="BD113" s="11"/>
      <c r="BE113" s="11"/>
      <c r="BF113" s="10">
        <v>35</v>
      </c>
      <c r="BG113" s="11"/>
      <c r="BH113" s="11"/>
      <c r="BI113" s="10">
        <v>35</v>
      </c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6"/>
      <c r="BY113" s="11">
        <v>17</v>
      </c>
      <c r="BZ113" s="11">
        <v>17</v>
      </c>
      <c r="CA113" s="12">
        <v>14.774261768065829</v>
      </c>
      <c r="CB113" s="6">
        <f t="shared" si="36"/>
        <v>14.774261768065829</v>
      </c>
      <c r="CC113" s="12">
        <v>15.627124327900686</v>
      </c>
      <c r="CD113" s="6">
        <f t="shared" si="37"/>
        <v>15.627124327900686</v>
      </c>
      <c r="CE113" s="6">
        <f t="shared" si="29"/>
        <v>5.61215462592458E-2</v>
      </c>
      <c r="CF113" s="6">
        <f t="shared" si="38"/>
        <v>3.2802406147494523E-2</v>
      </c>
      <c r="CG113" s="6">
        <f t="shared" si="30"/>
        <v>5.7726238591379042</v>
      </c>
      <c r="CH113" s="12">
        <v>1.3850870407561715</v>
      </c>
      <c r="CI113" s="12">
        <v>1.2869405697756051</v>
      </c>
      <c r="CJ113" s="11"/>
      <c r="CK113" s="11"/>
      <c r="CL113" s="6">
        <f>MEDIAN($CJ$2:$CJ$115)*CA113</f>
        <v>1.3960790915116124</v>
      </c>
      <c r="CM113" s="6">
        <f>MEDIAN($CK$2:$CK$115)*CC113</f>
        <v>1.3170532335585672</v>
      </c>
      <c r="CN113" s="10">
        <v>10.376666666666667</v>
      </c>
      <c r="CO113" s="10">
        <v>10.376666666666667</v>
      </c>
      <c r="CP113" s="6">
        <f t="shared" si="39"/>
        <v>10.376666666666667</v>
      </c>
      <c r="CQ113" s="6">
        <f t="shared" si="40"/>
        <v>10.376666666666667</v>
      </c>
      <c r="CR113" s="12">
        <v>0.97587361666666661</v>
      </c>
      <c r="CS113" s="12">
        <v>0.57940777873000004</v>
      </c>
      <c r="CT113" s="11"/>
      <c r="CU113" s="11"/>
      <c r="CV113" s="6">
        <f>MEDIAN($CT$2:$CT$115)*CN113</f>
        <v>0.97587361666666661</v>
      </c>
      <c r="CW113" s="6">
        <f>MEDIAN($CU$2:$CU$115)*CO113</f>
        <v>0.57940777873000004</v>
      </c>
      <c r="CX113" s="6">
        <f t="shared" si="31"/>
        <v>0</v>
      </c>
      <c r="CY113" s="6">
        <f t="shared" si="41"/>
        <v>0</v>
      </c>
      <c r="CZ113" s="6">
        <f t="shared" si="32"/>
        <v>0</v>
      </c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6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6"/>
      <c r="EM113" s="11"/>
      <c r="EN113" s="11"/>
      <c r="EO113" s="11"/>
      <c r="EP113" s="11"/>
    </row>
    <row r="114" spans="1:146" ht="15.75" customHeight="1" x14ac:dyDescent="0.25">
      <c r="A114" s="11">
        <v>46</v>
      </c>
      <c r="B114" s="11" t="s">
        <v>445</v>
      </c>
      <c r="C114" s="11">
        <v>2018</v>
      </c>
      <c r="D114" s="11" t="s">
        <v>446</v>
      </c>
      <c r="E114" s="11" t="s">
        <v>447</v>
      </c>
      <c r="F114" s="11" t="s">
        <v>463</v>
      </c>
      <c r="G114" s="11" t="s">
        <v>146</v>
      </c>
      <c r="H114" s="11"/>
      <c r="I114" s="11" t="s">
        <v>448</v>
      </c>
      <c r="J114" s="11" t="s">
        <v>449</v>
      </c>
      <c r="K114" s="11">
        <v>2310</v>
      </c>
      <c r="L114" s="11">
        <v>3199</v>
      </c>
      <c r="M114" s="11">
        <v>650</v>
      </c>
      <c r="N114" s="11">
        <v>300</v>
      </c>
      <c r="O114" s="11">
        <v>14.9</v>
      </c>
      <c r="P114" s="11">
        <v>8.5</v>
      </c>
      <c r="Q114" s="11" t="s">
        <v>380</v>
      </c>
      <c r="R114" s="11">
        <v>0.18</v>
      </c>
      <c r="S114" s="11" t="s">
        <v>140</v>
      </c>
      <c r="T114" s="11">
        <v>5.5632999999999999</v>
      </c>
      <c r="U114" s="11" t="s">
        <v>450</v>
      </c>
      <c r="V114" s="11" t="s">
        <v>142</v>
      </c>
      <c r="W114" s="11" t="s">
        <v>143</v>
      </c>
      <c r="X114" s="11"/>
      <c r="Y114" s="11"/>
      <c r="Z114" s="11" t="s">
        <v>145</v>
      </c>
      <c r="AA114" s="11"/>
      <c r="AB114" s="11"/>
      <c r="AC114" s="11" t="s">
        <v>146</v>
      </c>
      <c r="AD114" s="11"/>
      <c r="AE114" s="11"/>
      <c r="AF114" s="11"/>
      <c r="AG114" s="11"/>
      <c r="AH114" s="11">
        <v>0</v>
      </c>
      <c r="AI114" s="11">
        <v>26</v>
      </c>
      <c r="AJ114" s="11">
        <v>26</v>
      </c>
      <c r="AK114" s="35" t="s">
        <v>215</v>
      </c>
      <c r="AL114" s="35" t="s">
        <v>216</v>
      </c>
      <c r="AM114" s="11" t="s">
        <v>147</v>
      </c>
      <c r="AN114" s="11"/>
      <c r="AO114" s="11"/>
      <c r="AP114" s="11"/>
      <c r="AQ114" s="11"/>
      <c r="AR114" s="11"/>
      <c r="AS114" s="11" t="s">
        <v>148</v>
      </c>
      <c r="AT114" s="11">
        <v>15</v>
      </c>
      <c r="AU114" s="11">
        <v>30</v>
      </c>
      <c r="AV114" s="11">
        <v>15</v>
      </c>
      <c r="AW114" s="11" t="s">
        <v>185</v>
      </c>
      <c r="AX114" s="6" t="str">
        <f t="shared" si="43"/>
        <v>20-30cm</v>
      </c>
      <c r="AY114" s="12">
        <v>1.4154577589999999</v>
      </c>
      <c r="AZ114" s="12">
        <v>1.394855833</v>
      </c>
      <c r="BA114" s="11">
        <v>1.4154577589999999</v>
      </c>
      <c r="BB114" s="11">
        <v>1.394855833</v>
      </c>
      <c r="BC114" s="29" t="s">
        <v>475</v>
      </c>
      <c r="BD114" s="11"/>
      <c r="BE114" s="11"/>
      <c r="BF114" s="11">
        <v>35</v>
      </c>
      <c r="BG114" s="11"/>
      <c r="BH114" s="11"/>
      <c r="BI114" s="11">
        <v>35</v>
      </c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6"/>
      <c r="BY114" s="11">
        <v>17</v>
      </c>
      <c r="BZ114" s="11">
        <v>17</v>
      </c>
      <c r="CA114" s="12">
        <v>8.5437613778577859</v>
      </c>
      <c r="CB114" s="6">
        <f t="shared" si="36"/>
        <v>8.5437613778577859</v>
      </c>
      <c r="CC114" s="12">
        <v>8.6699521536383273</v>
      </c>
      <c r="CD114" s="6">
        <f t="shared" si="37"/>
        <v>8.6699521536383273</v>
      </c>
      <c r="CE114" s="6">
        <f t="shared" si="29"/>
        <v>1.4661918959412556E-2</v>
      </c>
      <c r="CF114" s="6">
        <f t="shared" si="38"/>
        <v>4.8534913761746684E-3</v>
      </c>
      <c r="CG114" s="6">
        <f t="shared" si="30"/>
        <v>1.4769932141080133</v>
      </c>
      <c r="CH114" s="12">
        <v>0.80097762917416748</v>
      </c>
      <c r="CI114" s="12">
        <v>0.71399656970857717</v>
      </c>
      <c r="CJ114" s="11"/>
      <c r="CK114" s="11"/>
      <c r="CL114" s="6">
        <f>MEDIAN($CJ$2:$CJ$115)*CA114</f>
        <v>0.80733418763929354</v>
      </c>
      <c r="CM114" s="6">
        <f>MEDIAN($CK$2:$CK$115)*CC114</f>
        <v>0.73070312100610235</v>
      </c>
      <c r="CN114" s="11">
        <v>18.14</v>
      </c>
      <c r="CO114" s="11">
        <v>18.14</v>
      </c>
      <c r="CP114" s="6">
        <f t="shared" si="39"/>
        <v>18.14</v>
      </c>
      <c r="CQ114" s="6">
        <f t="shared" si="40"/>
        <v>18.14</v>
      </c>
      <c r="CR114" s="12">
        <v>1.7059762999999999</v>
      </c>
      <c r="CS114" s="12">
        <v>1.0128933928200001</v>
      </c>
      <c r="CT114" s="11"/>
      <c r="CU114" s="11"/>
      <c r="CV114" s="6">
        <f>MEDIAN($CT$2:$CT$115)*CN114</f>
        <v>1.7059762999999999</v>
      </c>
      <c r="CW114" s="6">
        <f>MEDIAN($CU$2:$CU$115)*CO114</f>
        <v>1.0128933928200001</v>
      </c>
      <c r="CX114" s="6">
        <f t="shared" si="31"/>
        <v>0</v>
      </c>
      <c r="CY114" s="6">
        <f t="shared" si="41"/>
        <v>0</v>
      </c>
      <c r="CZ114" s="6">
        <f t="shared" si="32"/>
        <v>0</v>
      </c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6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6"/>
      <c r="EM114" s="11"/>
      <c r="EN114" s="11"/>
      <c r="EO114" s="11"/>
      <c r="EP114" s="11"/>
    </row>
    <row r="115" spans="1:146" ht="15.75" customHeight="1" x14ac:dyDescent="0.25">
      <c r="A115" s="6">
        <v>47</v>
      </c>
      <c r="B115" s="6" t="s">
        <v>451</v>
      </c>
      <c r="C115" s="6">
        <v>2018</v>
      </c>
      <c r="D115" s="6" t="s">
        <v>280</v>
      </c>
      <c r="E115" s="6" t="s">
        <v>452</v>
      </c>
      <c r="F115" s="6" t="s">
        <v>459</v>
      </c>
      <c r="G115" s="11" t="s">
        <v>146</v>
      </c>
      <c r="H115" s="11"/>
      <c r="I115" s="6" t="s">
        <v>453</v>
      </c>
      <c r="J115" s="6" t="s">
        <v>454</v>
      </c>
      <c r="K115" s="6">
        <v>1565</v>
      </c>
      <c r="L115" s="6">
        <v>1884</v>
      </c>
      <c r="M115" s="6">
        <v>185</v>
      </c>
      <c r="N115" s="6">
        <v>218</v>
      </c>
      <c r="O115" s="6">
        <v>8.6</v>
      </c>
      <c r="P115" s="6">
        <v>7.4</v>
      </c>
      <c r="Q115" s="6" t="s">
        <v>334</v>
      </c>
      <c r="R115" s="6">
        <v>0.1507</v>
      </c>
      <c r="S115" s="6" t="s">
        <v>140</v>
      </c>
      <c r="T115" s="6">
        <v>6.5045999999999999</v>
      </c>
      <c r="U115" s="6" t="s">
        <v>455</v>
      </c>
      <c r="V115" s="6" t="s">
        <v>177</v>
      </c>
      <c r="W115" s="6" t="s">
        <v>146</v>
      </c>
      <c r="X115" s="8"/>
      <c r="Y115" s="8"/>
      <c r="Z115" s="6" t="s">
        <v>236</v>
      </c>
      <c r="AA115" s="6" t="s">
        <v>146</v>
      </c>
      <c r="AB115" s="8"/>
      <c r="AC115" s="6" t="s">
        <v>146</v>
      </c>
      <c r="AD115" s="6" t="s">
        <v>143</v>
      </c>
      <c r="AE115" s="8"/>
      <c r="AF115" s="6" t="s">
        <v>143</v>
      </c>
      <c r="AG115" s="8"/>
      <c r="AH115" s="6">
        <v>0</v>
      </c>
      <c r="AI115" s="6">
        <v>11</v>
      </c>
      <c r="AJ115" s="6">
        <v>11</v>
      </c>
      <c r="AK115" s="6" t="s">
        <v>164</v>
      </c>
      <c r="AL115" s="6" t="s">
        <v>165</v>
      </c>
      <c r="AM115" s="6" t="s">
        <v>147</v>
      </c>
      <c r="AN115" s="8"/>
      <c r="AO115" s="8"/>
      <c r="AP115" s="8"/>
      <c r="AQ115" s="8"/>
      <c r="AR115" s="8"/>
      <c r="AS115" s="6" t="s">
        <v>166</v>
      </c>
      <c r="AT115" s="6">
        <v>0</v>
      </c>
      <c r="AU115" s="6">
        <v>100</v>
      </c>
      <c r="AV115" s="6">
        <v>100</v>
      </c>
      <c r="AW115" s="6" t="s">
        <v>152</v>
      </c>
      <c r="AX115" s="6" t="str">
        <f t="shared" si="43"/>
        <v>30+cm</v>
      </c>
      <c r="AY115" s="6">
        <v>1.32</v>
      </c>
      <c r="AZ115" s="6">
        <v>1.33</v>
      </c>
      <c r="BA115" s="6">
        <v>1.3271971259999999</v>
      </c>
      <c r="BB115" s="6">
        <v>1.307553167</v>
      </c>
      <c r="BC115" s="30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6"/>
      <c r="BY115" s="6">
        <v>3</v>
      </c>
      <c r="BZ115" s="6">
        <v>3</v>
      </c>
      <c r="CA115" s="6">
        <v>6.33</v>
      </c>
      <c r="CB115" s="6">
        <f t="shared" si="36"/>
        <v>6.330000000000001</v>
      </c>
      <c r="CC115" s="6">
        <v>9.5500000000000007</v>
      </c>
      <c r="CD115" s="6">
        <f t="shared" si="37"/>
        <v>9.5500000000000007</v>
      </c>
      <c r="CE115" s="6">
        <f t="shared" si="29"/>
        <v>0.41124091833655413</v>
      </c>
      <c r="CF115" s="6">
        <f t="shared" si="38"/>
        <v>0.29272727272727278</v>
      </c>
      <c r="CG115" s="6">
        <f t="shared" si="30"/>
        <v>50.86887835703002</v>
      </c>
      <c r="CH115" s="6">
        <v>1.31</v>
      </c>
      <c r="CI115" s="6">
        <v>0.5</v>
      </c>
      <c r="CJ115" s="6">
        <v>0.20695102700000001</v>
      </c>
      <c r="CK115" s="6">
        <v>5.2356021000000003E-2</v>
      </c>
      <c r="CL115" s="6">
        <f>MEDIAN($CJ$2:$CJ$115)*CA115</f>
        <v>0.59814701999999997</v>
      </c>
      <c r="CM115" s="6">
        <f>MEDIAN($CK$2:$CK$115)*CC115</f>
        <v>0.80487350817500014</v>
      </c>
      <c r="CN115" s="9">
        <v>83.556000000000012</v>
      </c>
      <c r="CO115" s="9">
        <v>127.01500000000001</v>
      </c>
      <c r="CP115" s="6">
        <f t="shared" si="39"/>
        <v>83.556000000000012</v>
      </c>
      <c r="CQ115" s="6">
        <f t="shared" si="40"/>
        <v>127.01500000000001</v>
      </c>
      <c r="CR115" s="9">
        <v>7.8580240200000002</v>
      </c>
      <c r="CS115" s="9">
        <v>7.0922080644450007</v>
      </c>
      <c r="CT115" s="8"/>
      <c r="CU115" s="8"/>
      <c r="CV115" s="6">
        <f>MEDIAN($CT$2:$CT$115)*CN115</f>
        <v>7.8580240200000002</v>
      </c>
      <c r="CW115" s="6">
        <f>MEDIAN($CU$2:$CU$115)*CO115</f>
        <v>7.0922080644450007</v>
      </c>
      <c r="CX115" s="6">
        <f t="shared" si="31"/>
        <v>0.41878812397193688</v>
      </c>
      <c r="CY115" s="6">
        <f t="shared" si="41"/>
        <v>3.9508181818181822</v>
      </c>
      <c r="CZ115" s="6">
        <f t="shared" si="32"/>
        <v>52.011824405189323</v>
      </c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6"/>
      <c r="DV115" s="6">
        <v>3</v>
      </c>
      <c r="DW115" s="6">
        <v>3</v>
      </c>
      <c r="DX115" s="6">
        <v>0.76</v>
      </c>
      <c r="DY115" s="6">
        <v>1.07</v>
      </c>
      <c r="DZ115" s="6">
        <v>0.12</v>
      </c>
      <c r="EA115" s="6">
        <v>0.38</v>
      </c>
      <c r="EB115" s="6">
        <v>0.15789473700000001</v>
      </c>
      <c r="EC115" s="6">
        <v>0.355140187</v>
      </c>
      <c r="ED115" s="6">
        <v>0.121860465</v>
      </c>
      <c r="EE115" s="6">
        <v>0.25606837599999999</v>
      </c>
      <c r="EF115" s="8"/>
      <c r="EG115" s="8"/>
      <c r="EH115" s="8"/>
      <c r="EI115" s="8"/>
      <c r="EJ115" s="6">
        <v>10.086698159999999</v>
      </c>
      <c r="EK115" s="6">
        <v>13.99081889</v>
      </c>
      <c r="EL115" s="6">
        <f t="shared" si="33"/>
        <v>0.34209549417557511</v>
      </c>
      <c r="EM115" s="8"/>
      <c r="EN115" s="8"/>
      <c r="EO115" s="6">
        <v>1.2608372699999999</v>
      </c>
      <c r="EP115" s="6">
        <v>1.9986884119999999</v>
      </c>
    </row>
    <row r="116" spans="1:146" ht="15.75" customHeight="1" x14ac:dyDescent="0.2">
      <c r="BX116" s="1"/>
      <c r="CX116" s="1"/>
      <c r="CY116" s="1"/>
      <c r="CZ116" s="1"/>
      <c r="DU116" s="1"/>
    </row>
    <row r="117" spans="1:146" ht="15.75" customHeight="1" x14ac:dyDescent="0.2">
      <c r="BX117" s="1"/>
      <c r="CX117" s="1"/>
      <c r="CY117" s="1"/>
      <c r="CZ117" s="1"/>
      <c r="DU117" s="1"/>
    </row>
    <row r="118" spans="1:146" ht="15.75" customHeight="1" x14ac:dyDescent="0.2">
      <c r="BX118" s="1"/>
      <c r="CX118" s="1"/>
      <c r="CY118" s="1"/>
      <c r="CZ118" s="1"/>
      <c r="DU118" s="1"/>
    </row>
    <row r="119" spans="1:146" ht="15.75" customHeight="1" x14ac:dyDescent="0.2">
      <c r="BX119" s="1"/>
      <c r="CX119" s="1"/>
      <c r="CY119" s="1"/>
      <c r="CZ119" s="1"/>
      <c r="DU119" s="1"/>
    </row>
    <row r="120" spans="1:146" ht="15.75" customHeight="1" x14ac:dyDescent="0.2">
      <c r="BX120" s="1"/>
      <c r="CX120" s="1"/>
      <c r="CY120" s="1"/>
      <c r="CZ120" s="1"/>
      <c r="DU120" s="1"/>
    </row>
    <row r="121" spans="1:146" ht="15.75" customHeight="1" x14ac:dyDescent="0.2">
      <c r="BX121" s="1"/>
      <c r="CX121" s="1"/>
      <c r="CY121" s="1"/>
      <c r="CZ121" s="1"/>
      <c r="DU121" s="1"/>
    </row>
    <row r="122" spans="1:146" ht="15.75" customHeight="1" x14ac:dyDescent="0.2">
      <c r="BX122" s="1"/>
      <c r="CX122" s="1"/>
      <c r="CY122" s="1"/>
      <c r="CZ122" s="1"/>
      <c r="DU122" s="1"/>
    </row>
    <row r="123" spans="1:146" ht="15.75" customHeight="1" x14ac:dyDescent="0.2">
      <c r="BX123" s="1"/>
      <c r="CX123" s="1"/>
      <c r="CY123" s="1"/>
      <c r="CZ123" s="1"/>
      <c r="DU123" s="1"/>
    </row>
    <row r="124" spans="1:146" ht="15.75" customHeight="1" x14ac:dyDescent="0.2">
      <c r="BX124" s="1"/>
      <c r="CX124" s="1"/>
      <c r="CY124" s="1"/>
      <c r="CZ124" s="1"/>
      <c r="DU124" s="1"/>
    </row>
    <row r="125" spans="1:146" ht="15.75" customHeight="1" x14ac:dyDescent="0.2">
      <c r="BX125" s="1"/>
      <c r="CX125" s="1"/>
      <c r="CY125" s="1"/>
      <c r="CZ125" s="1"/>
      <c r="DU125" s="1"/>
    </row>
    <row r="126" spans="1:146" ht="15.75" customHeight="1" x14ac:dyDescent="0.2">
      <c r="BX126" s="1"/>
      <c r="CX126" s="1"/>
      <c r="CY126" s="1"/>
      <c r="CZ126" s="1"/>
      <c r="DU126" s="1"/>
    </row>
    <row r="127" spans="1:146" ht="15.75" customHeight="1" x14ac:dyDescent="0.2">
      <c r="BX127" s="1"/>
      <c r="CX127" s="1"/>
      <c r="CY127" s="1"/>
      <c r="CZ127" s="1"/>
      <c r="DU127" s="1"/>
    </row>
    <row r="128" spans="1:146" ht="15.75" customHeight="1" x14ac:dyDescent="0.2">
      <c r="BX128" s="1"/>
      <c r="CX128" s="1"/>
      <c r="CY128" s="1"/>
      <c r="CZ128" s="1"/>
      <c r="DU128" s="1"/>
    </row>
    <row r="129" spans="76:125" ht="15.75" customHeight="1" x14ac:dyDescent="0.2">
      <c r="BX129" s="1"/>
      <c r="CX129" s="1"/>
      <c r="CY129" s="1"/>
      <c r="CZ129" s="1"/>
      <c r="DU129" s="1"/>
    </row>
    <row r="130" spans="76:125" ht="15.75" customHeight="1" x14ac:dyDescent="0.2">
      <c r="BX130" s="1"/>
      <c r="CX130" s="1"/>
      <c r="CY130" s="1"/>
      <c r="CZ130" s="1"/>
      <c r="DU130" s="1"/>
    </row>
    <row r="131" spans="76:125" ht="15.75" customHeight="1" x14ac:dyDescent="0.2">
      <c r="BX131" s="1"/>
      <c r="CX131" s="1"/>
      <c r="CY131" s="1"/>
      <c r="CZ131" s="1"/>
      <c r="DU131" s="1"/>
    </row>
    <row r="132" spans="76:125" ht="15.75" customHeight="1" x14ac:dyDescent="0.2">
      <c r="BX132" s="1"/>
      <c r="CX132" s="1"/>
      <c r="CY132" s="1"/>
      <c r="CZ132" s="1"/>
      <c r="DU132" s="1"/>
    </row>
    <row r="133" spans="76:125" ht="15.75" customHeight="1" x14ac:dyDescent="0.2">
      <c r="BX133" s="1"/>
      <c r="CX133" s="1"/>
      <c r="CY133" s="1"/>
      <c r="CZ133" s="1"/>
      <c r="DU133" s="1"/>
    </row>
    <row r="134" spans="76:125" ht="15.75" customHeight="1" x14ac:dyDescent="0.2">
      <c r="BX134" s="1"/>
      <c r="CX134" s="1"/>
      <c r="CY134" s="1"/>
      <c r="CZ134" s="1"/>
      <c r="DU134" s="1"/>
    </row>
    <row r="135" spans="76:125" ht="15.75" customHeight="1" x14ac:dyDescent="0.2">
      <c r="BX135" s="1"/>
      <c r="CX135" s="1"/>
      <c r="CY135" s="1"/>
      <c r="CZ135" s="1"/>
      <c r="DU135" s="1"/>
    </row>
    <row r="136" spans="76:125" ht="15.75" customHeight="1" x14ac:dyDescent="0.2">
      <c r="BX136" s="1"/>
      <c r="CX136" s="1"/>
      <c r="CY136" s="1"/>
      <c r="CZ136" s="1"/>
      <c r="DU136" s="1"/>
    </row>
    <row r="137" spans="76:125" ht="15.75" customHeight="1" x14ac:dyDescent="0.2">
      <c r="BX137" s="1"/>
      <c r="CX137" s="1"/>
      <c r="CY137" s="1"/>
      <c r="CZ137" s="1"/>
      <c r="DU137" s="1"/>
    </row>
    <row r="138" spans="76:125" ht="15.75" customHeight="1" x14ac:dyDescent="0.2">
      <c r="BX138" s="1"/>
      <c r="CX138" s="1"/>
      <c r="CY138" s="1"/>
      <c r="CZ138" s="1"/>
      <c r="DU138" s="1"/>
    </row>
    <row r="139" spans="76:125" ht="15.75" customHeight="1" x14ac:dyDescent="0.2">
      <c r="BX139" s="1"/>
      <c r="CX139" s="1"/>
      <c r="CY139" s="1"/>
      <c r="CZ139" s="1"/>
      <c r="DU139" s="1"/>
    </row>
    <row r="140" spans="76:125" ht="15.75" customHeight="1" x14ac:dyDescent="0.2">
      <c r="BX140" s="1"/>
      <c r="CX140" s="1"/>
      <c r="CY140" s="1"/>
      <c r="CZ140" s="1"/>
      <c r="DU140" s="1"/>
    </row>
    <row r="141" spans="76:125" ht="15.75" customHeight="1" x14ac:dyDescent="0.2">
      <c r="BX141" s="1"/>
      <c r="CX141" s="1"/>
      <c r="CY141" s="1"/>
      <c r="CZ141" s="1"/>
      <c r="DU141" s="1"/>
    </row>
    <row r="142" spans="76:125" ht="15.75" customHeight="1" x14ac:dyDescent="0.2">
      <c r="BX142" s="1"/>
      <c r="CX142" s="1"/>
      <c r="CY142" s="1"/>
      <c r="CZ142" s="1"/>
      <c r="DU142" s="1"/>
    </row>
    <row r="143" spans="76:125" ht="15.75" customHeight="1" x14ac:dyDescent="0.2">
      <c r="BX143" s="1"/>
      <c r="CX143" s="1"/>
      <c r="CY143" s="1"/>
      <c r="CZ143" s="1"/>
      <c r="DU143" s="1"/>
    </row>
    <row r="144" spans="76:125" ht="15.75" customHeight="1" x14ac:dyDescent="0.2">
      <c r="BX144" s="1"/>
      <c r="CX144" s="1"/>
      <c r="CY144" s="1"/>
      <c r="CZ144" s="1"/>
      <c r="DU144" s="1"/>
    </row>
    <row r="145" spans="76:125" ht="15.75" customHeight="1" x14ac:dyDescent="0.2">
      <c r="BX145" s="1"/>
      <c r="CX145" s="1"/>
      <c r="CY145" s="1"/>
      <c r="CZ145" s="1"/>
      <c r="DU145" s="1"/>
    </row>
    <row r="146" spans="76:125" ht="15.75" customHeight="1" x14ac:dyDescent="0.2">
      <c r="BX146" s="1"/>
      <c r="CX146" s="1"/>
      <c r="CY146" s="1"/>
      <c r="CZ146" s="1"/>
      <c r="DU146" s="1"/>
    </row>
    <row r="147" spans="76:125" ht="15.75" customHeight="1" x14ac:dyDescent="0.2">
      <c r="BX147" s="1"/>
      <c r="CX147" s="1"/>
      <c r="CY147" s="1"/>
      <c r="CZ147" s="1"/>
      <c r="DU147" s="1"/>
    </row>
    <row r="148" spans="76:125" ht="15.75" customHeight="1" x14ac:dyDescent="0.2">
      <c r="BX148" s="1"/>
      <c r="CX148" s="1"/>
      <c r="CY148" s="1"/>
      <c r="CZ148" s="1"/>
      <c r="DU148" s="1"/>
    </row>
    <row r="149" spans="76:125" ht="15.75" customHeight="1" x14ac:dyDescent="0.2">
      <c r="BX149" s="1"/>
      <c r="CX149" s="1"/>
      <c r="CY149" s="1"/>
      <c r="CZ149" s="1"/>
      <c r="DU149" s="1"/>
    </row>
    <row r="150" spans="76:125" ht="15.75" customHeight="1" x14ac:dyDescent="0.2">
      <c r="BX150" s="1"/>
      <c r="CX150" s="1"/>
      <c r="CY150" s="1"/>
      <c r="CZ150" s="1"/>
      <c r="DU150" s="1"/>
    </row>
    <row r="151" spans="76:125" ht="15.75" customHeight="1" x14ac:dyDescent="0.2">
      <c r="BX151" s="1"/>
      <c r="CX151" s="1"/>
      <c r="CY151" s="1"/>
      <c r="CZ151" s="1"/>
      <c r="DU151" s="1"/>
    </row>
    <row r="152" spans="76:125" ht="15.75" customHeight="1" x14ac:dyDescent="0.2">
      <c r="BX152" s="1"/>
      <c r="CX152" s="1"/>
      <c r="CY152" s="1"/>
      <c r="CZ152" s="1"/>
      <c r="DU152" s="1"/>
    </row>
    <row r="153" spans="76:125" ht="15.75" customHeight="1" x14ac:dyDescent="0.2">
      <c r="BX153" s="1"/>
      <c r="CX153" s="1"/>
      <c r="CY153" s="1"/>
      <c r="CZ153" s="1"/>
      <c r="DU153" s="1"/>
    </row>
    <row r="154" spans="76:125" ht="15.75" customHeight="1" x14ac:dyDescent="0.2">
      <c r="BX154" s="1"/>
      <c r="CX154" s="1"/>
      <c r="CY154" s="1"/>
      <c r="CZ154" s="1"/>
      <c r="DU154" s="1"/>
    </row>
    <row r="155" spans="76:125" ht="15.75" customHeight="1" x14ac:dyDescent="0.2">
      <c r="BX155" s="1"/>
      <c r="CX155" s="1"/>
      <c r="CY155" s="1"/>
      <c r="CZ155" s="1"/>
      <c r="DU155" s="1"/>
    </row>
    <row r="156" spans="76:125" ht="15.75" customHeight="1" x14ac:dyDescent="0.2">
      <c r="BX156" s="1"/>
      <c r="CX156" s="1"/>
      <c r="CY156" s="1"/>
      <c r="CZ156" s="1"/>
      <c r="DU156" s="1"/>
    </row>
    <row r="157" spans="76:125" ht="15.75" customHeight="1" x14ac:dyDescent="0.2">
      <c r="BX157" s="1"/>
      <c r="CX157" s="1"/>
      <c r="CY157" s="1"/>
      <c r="CZ157" s="1"/>
      <c r="DU157" s="1"/>
    </row>
    <row r="158" spans="76:125" ht="15.75" customHeight="1" x14ac:dyDescent="0.2">
      <c r="BX158" s="1"/>
      <c r="CX158" s="1"/>
      <c r="CY158" s="1"/>
      <c r="CZ158" s="1"/>
      <c r="DU158" s="1"/>
    </row>
    <row r="159" spans="76:125" ht="15.75" customHeight="1" x14ac:dyDescent="0.2">
      <c r="BX159" s="1"/>
      <c r="CX159" s="1"/>
      <c r="CY159" s="1"/>
      <c r="CZ159" s="1"/>
      <c r="DU159" s="1"/>
    </row>
    <row r="160" spans="76:125" ht="15.75" customHeight="1" x14ac:dyDescent="0.2">
      <c r="BX160" s="1"/>
      <c r="CX160" s="1"/>
      <c r="CY160" s="1"/>
      <c r="CZ160" s="1"/>
      <c r="DU160" s="1"/>
    </row>
    <row r="161" spans="76:125" ht="15.75" customHeight="1" x14ac:dyDescent="0.2">
      <c r="BX161" s="1"/>
      <c r="CX161" s="1"/>
      <c r="CY161" s="1"/>
      <c r="CZ161" s="1"/>
      <c r="DU161" s="1"/>
    </row>
    <row r="162" spans="76:125" ht="15.75" customHeight="1" x14ac:dyDescent="0.2">
      <c r="BX162" s="1"/>
      <c r="CX162" s="1"/>
      <c r="CY162" s="1"/>
      <c r="CZ162" s="1"/>
      <c r="DU162" s="1"/>
    </row>
    <row r="163" spans="76:125" ht="15.75" customHeight="1" x14ac:dyDescent="0.2">
      <c r="BX163" s="1"/>
      <c r="CX163" s="1"/>
      <c r="CY163" s="1"/>
      <c r="CZ163" s="1"/>
      <c r="DU163" s="1"/>
    </row>
    <row r="164" spans="76:125" ht="15.75" customHeight="1" x14ac:dyDescent="0.2">
      <c r="BX164" s="1"/>
      <c r="CX164" s="1"/>
      <c r="CY164" s="1"/>
      <c r="CZ164" s="1"/>
      <c r="DU164" s="1"/>
    </row>
    <row r="165" spans="76:125" ht="15.75" customHeight="1" x14ac:dyDescent="0.2">
      <c r="BX165" s="1"/>
      <c r="CX165" s="1"/>
      <c r="CY165" s="1"/>
      <c r="CZ165" s="1"/>
      <c r="DU165" s="1"/>
    </row>
    <row r="166" spans="76:125" ht="15.75" customHeight="1" x14ac:dyDescent="0.2">
      <c r="BX166" s="1"/>
      <c r="CX166" s="1"/>
      <c r="CY166" s="1"/>
      <c r="CZ166" s="1"/>
      <c r="DU166" s="1"/>
    </row>
    <row r="167" spans="76:125" ht="15.75" customHeight="1" x14ac:dyDescent="0.2">
      <c r="BX167" s="1"/>
      <c r="CX167" s="1"/>
      <c r="CY167" s="1"/>
      <c r="CZ167" s="1"/>
      <c r="DU167" s="1"/>
    </row>
    <row r="168" spans="76:125" ht="15.75" customHeight="1" x14ac:dyDescent="0.2">
      <c r="BX168" s="1"/>
      <c r="CX168" s="1"/>
      <c r="CY168" s="1"/>
      <c r="CZ168" s="1"/>
      <c r="DU168" s="1"/>
    </row>
    <row r="169" spans="76:125" ht="15.75" customHeight="1" x14ac:dyDescent="0.2">
      <c r="BX169" s="1"/>
      <c r="CX169" s="1"/>
      <c r="CY169" s="1"/>
      <c r="CZ169" s="1"/>
      <c r="DU169" s="1"/>
    </row>
    <row r="170" spans="76:125" ht="15.75" customHeight="1" x14ac:dyDescent="0.2">
      <c r="BX170" s="1"/>
      <c r="CX170" s="1"/>
      <c r="CY170" s="1"/>
      <c r="CZ170" s="1"/>
      <c r="DU170" s="1"/>
    </row>
    <row r="171" spans="76:125" ht="15.75" customHeight="1" x14ac:dyDescent="0.2">
      <c r="BX171" s="1"/>
      <c r="CX171" s="1"/>
      <c r="CY171" s="1"/>
      <c r="CZ171" s="1"/>
      <c r="DU171" s="1"/>
    </row>
    <row r="172" spans="76:125" ht="15.75" customHeight="1" x14ac:dyDescent="0.2">
      <c r="BX172" s="1"/>
      <c r="CX172" s="1"/>
      <c r="CY172" s="1"/>
      <c r="CZ172" s="1"/>
      <c r="DU172" s="1"/>
    </row>
    <row r="173" spans="76:125" ht="15.75" customHeight="1" x14ac:dyDescent="0.2">
      <c r="BX173" s="1"/>
      <c r="CX173" s="1"/>
      <c r="CY173" s="1"/>
      <c r="CZ173" s="1"/>
      <c r="DU173" s="1"/>
    </row>
    <row r="174" spans="76:125" ht="15.75" customHeight="1" x14ac:dyDescent="0.2">
      <c r="BX174" s="1"/>
      <c r="CX174" s="1"/>
      <c r="CY174" s="1"/>
      <c r="CZ174" s="1"/>
      <c r="DU174" s="1"/>
    </row>
    <row r="175" spans="76:125" ht="15.75" customHeight="1" x14ac:dyDescent="0.2">
      <c r="BX175" s="1"/>
      <c r="CX175" s="1"/>
      <c r="CY175" s="1"/>
      <c r="CZ175" s="1"/>
      <c r="DU175" s="1"/>
    </row>
    <row r="176" spans="76:125" ht="15.75" customHeight="1" x14ac:dyDescent="0.2">
      <c r="BX176" s="1"/>
      <c r="CX176" s="1"/>
      <c r="CY176" s="1"/>
      <c r="CZ176" s="1"/>
      <c r="DU176" s="1"/>
    </row>
    <row r="177" spans="76:125" ht="15.75" customHeight="1" x14ac:dyDescent="0.2">
      <c r="BX177" s="1"/>
      <c r="CX177" s="1"/>
      <c r="CY177" s="1"/>
      <c r="CZ177" s="1"/>
      <c r="DU177" s="1"/>
    </row>
    <row r="178" spans="76:125" ht="15.75" customHeight="1" x14ac:dyDescent="0.2">
      <c r="BX178" s="1"/>
      <c r="CX178" s="1"/>
      <c r="CY178" s="1"/>
      <c r="CZ178" s="1"/>
      <c r="DU178" s="1"/>
    </row>
    <row r="179" spans="76:125" ht="15.75" customHeight="1" x14ac:dyDescent="0.2">
      <c r="BX179" s="1"/>
      <c r="CX179" s="1"/>
      <c r="CY179" s="1"/>
      <c r="CZ179" s="1"/>
      <c r="DU179" s="1"/>
    </row>
    <row r="180" spans="76:125" ht="15.75" customHeight="1" x14ac:dyDescent="0.2">
      <c r="BX180" s="1"/>
      <c r="CX180" s="1"/>
      <c r="CY180" s="1"/>
      <c r="CZ180" s="1"/>
      <c r="DU180" s="1"/>
    </row>
    <row r="181" spans="76:125" ht="15.75" customHeight="1" x14ac:dyDescent="0.2">
      <c r="BX181" s="1"/>
      <c r="CX181" s="1"/>
      <c r="CY181" s="1"/>
      <c r="CZ181" s="1"/>
      <c r="DU181" s="1"/>
    </row>
    <row r="182" spans="76:125" ht="15.75" customHeight="1" x14ac:dyDescent="0.2">
      <c r="BX182" s="1"/>
      <c r="CX182" s="1"/>
      <c r="CY182" s="1"/>
      <c r="CZ182" s="1"/>
      <c r="DU182" s="1"/>
    </row>
    <row r="183" spans="76:125" ht="15.75" customHeight="1" x14ac:dyDescent="0.2">
      <c r="BX183" s="1"/>
      <c r="CX183" s="1"/>
      <c r="CY183" s="1"/>
      <c r="CZ183" s="1"/>
      <c r="DU183" s="1"/>
    </row>
    <row r="184" spans="76:125" ht="15.75" customHeight="1" x14ac:dyDescent="0.2">
      <c r="BX184" s="1"/>
      <c r="CX184" s="1"/>
      <c r="CY184" s="1"/>
      <c r="CZ184" s="1"/>
      <c r="DU184" s="1"/>
    </row>
    <row r="185" spans="76:125" ht="15.75" customHeight="1" x14ac:dyDescent="0.2">
      <c r="BX185" s="1"/>
      <c r="CX185" s="1"/>
      <c r="CY185" s="1"/>
      <c r="CZ185" s="1"/>
      <c r="DU185" s="1"/>
    </row>
    <row r="186" spans="76:125" ht="15.75" customHeight="1" x14ac:dyDescent="0.2">
      <c r="BX186" s="1"/>
      <c r="CX186" s="1"/>
      <c r="CY186" s="1"/>
      <c r="CZ186" s="1"/>
      <c r="DU186" s="1"/>
    </row>
    <row r="187" spans="76:125" ht="15.75" customHeight="1" x14ac:dyDescent="0.2">
      <c r="BX187" s="1"/>
      <c r="CX187" s="1"/>
      <c r="CY187" s="1"/>
      <c r="CZ187" s="1"/>
      <c r="DU187" s="1"/>
    </row>
    <row r="188" spans="76:125" ht="15.75" customHeight="1" x14ac:dyDescent="0.2">
      <c r="BX188" s="1"/>
      <c r="CX188" s="1"/>
      <c r="CY188" s="1"/>
      <c r="CZ188" s="1"/>
      <c r="DU188" s="1"/>
    </row>
    <row r="189" spans="76:125" ht="15.75" customHeight="1" x14ac:dyDescent="0.2">
      <c r="BX189" s="1"/>
      <c r="CX189" s="1"/>
      <c r="CY189" s="1"/>
      <c r="CZ189" s="1"/>
      <c r="DU189" s="1"/>
    </row>
    <row r="190" spans="76:125" ht="15.75" customHeight="1" x14ac:dyDescent="0.2">
      <c r="BX190" s="1"/>
      <c r="CX190" s="1"/>
      <c r="CY190" s="1"/>
      <c r="CZ190" s="1"/>
      <c r="DU190" s="1"/>
    </row>
    <row r="191" spans="76:125" ht="15.75" customHeight="1" x14ac:dyDescent="0.2">
      <c r="BX191" s="1"/>
      <c r="CX191" s="1"/>
      <c r="CY191" s="1"/>
      <c r="CZ191" s="1"/>
      <c r="DU191" s="1"/>
    </row>
    <row r="192" spans="76:125" ht="15.75" customHeight="1" x14ac:dyDescent="0.2">
      <c r="BX192" s="1"/>
      <c r="CX192" s="1"/>
      <c r="CY192" s="1"/>
      <c r="CZ192" s="1"/>
      <c r="DU192" s="1"/>
    </row>
    <row r="193" spans="76:125" ht="15.75" customHeight="1" x14ac:dyDescent="0.2">
      <c r="BX193" s="1"/>
      <c r="CX193" s="1"/>
      <c r="CY193" s="1"/>
      <c r="CZ193" s="1"/>
      <c r="DU193" s="1"/>
    </row>
    <row r="194" spans="76:125" ht="15.75" customHeight="1" x14ac:dyDescent="0.2">
      <c r="BX194" s="1"/>
      <c r="CX194" s="1"/>
      <c r="CY194" s="1"/>
      <c r="CZ194" s="1"/>
      <c r="DU194" s="1"/>
    </row>
    <row r="195" spans="76:125" ht="15.75" customHeight="1" x14ac:dyDescent="0.2">
      <c r="BX195" s="1"/>
      <c r="CX195" s="1"/>
      <c r="CY195" s="1"/>
      <c r="CZ195" s="1"/>
      <c r="DU195" s="1"/>
    </row>
    <row r="196" spans="76:125" ht="15.75" customHeight="1" x14ac:dyDescent="0.2">
      <c r="BX196" s="1"/>
      <c r="CX196" s="1"/>
      <c r="CY196" s="1"/>
      <c r="CZ196" s="1"/>
      <c r="DU196" s="1"/>
    </row>
    <row r="197" spans="76:125" ht="15.75" customHeight="1" x14ac:dyDescent="0.2">
      <c r="BX197" s="1"/>
      <c r="CX197" s="1"/>
      <c r="CY197" s="1"/>
      <c r="CZ197" s="1"/>
      <c r="DU197" s="1"/>
    </row>
    <row r="198" spans="76:125" ht="15.75" customHeight="1" x14ac:dyDescent="0.2">
      <c r="BX198" s="1"/>
      <c r="CX198" s="1"/>
      <c r="CY198" s="1"/>
      <c r="CZ198" s="1"/>
      <c r="DU198" s="1"/>
    </row>
    <row r="199" spans="76:125" ht="15.75" customHeight="1" x14ac:dyDescent="0.2">
      <c r="BX199" s="1"/>
      <c r="CX199" s="1"/>
      <c r="CY199" s="1"/>
      <c r="CZ199" s="1"/>
      <c r="DU199" s="1"/>
    </row>
    <row r="200" spans="76:125" ht="15.75" customHeight="1" x14ac:dyDescent="0.2">
      <c r="BX200" s="1"/>
      <c r="CX200" s="1"/>
      <c r="CY200" s="1"/>
      <c r="CZ200" s="1"/>
      <c r="DU200" s="1"/>
    </row>
    <row r="201" spans="76:125" ht="15.75" customHeight="1" x14ac:dyDescent="0.2">
      <c r="BX201" s="1"/>
      <c r="CX201" s="1"/>
      <c r="CY201" s="1"/>
      <c r="CZ201" s="1"/>
      <c r="DU201" s="1"/>
    </row>
    <row r="202" spans="76:125" ht="15.75" customHeight="1" x14ac:dyDescent="0.2">
      <c r="BX202" s="1"/>
      <c r="CX202" s="1"/>
      <c r="CY202" s="1"/>
      <c r="CZ202" s="1"/>
      <c r="DU202" s="1"/>
    </row>
    <row r="203" spans="76:125" ht="15.75" customHeight="1" x14ac:dyDescent="0.2">
      <c r="BX203" s="1"/>
      <c r="CX203" s="1"/>
      <c r="CY203" s="1"/>
      <c r="CZ203" s="1"/>
      <c r="DU203" s="1"/>
    </row>
    <row r="204" spans="76:125" ht="15.75" customHeight="1" x14ac:dyDescent="0.2">
      <c r="BX204" s="1"/>
      <c r="CX204" s="1"/>
      <c r="CY204" s="1"/>
      <c r="CZ204" s="1"/>
      <c r="DU204" s="1"/>
    </row>
    <row r="205" spans="76:125" ht="15.75" customHeight="1" x14ac:dyDescent="0.2">
      <c r="BX205" s="1"/>
      <c r="CX205" s="1"/>
      <c r="CY205" s="1"/>
      <c r="CZ205" s="1"/>
      <c r="DU205" s="1"/>
    </row>
    <row r="206" spans="76:125" ht="15.75" customHeight="1" x14ac:dyDescent="0.2">
      <c r="BX206" s="1"/>
      <c r="CX206" s="1"/>
      <c r="CY206" s="1"/>
      <c r="CZ206" s="1"/>
      <c r="DU206" s="1"/>
    </row>
    <row r="207" spans="76:125" ht="15.75" customHeight="1" x14ac:dyDescent="0.2">
      <c r="BX207" s="1"/>
      <c r="CX207" s="1"/>
      <c r="CY207" s="1"/>
      <c r="CZ207" s="1"/>
      <c r="DU207" s="1"/>
    </row>
    <row r="208" spans="76:125" ht="15.75" customHeight="1" x14ac:dyDescent="0.2">
      <c r="BX208" s="1"/>
      <c r="CX208" s="1"/>
      <c r="CY208" s="1"/>
      <c r="CZ208" s="1"/>
      <c r="DU208" s="1"/>
    </row>
    <row r="209" spans="76:125" ht="15.75" customHeight="1" x14ac:dyDescent="0.2">
      <c r="BX209" s="1"/>
      <c r="CX209" s="1"/>
      <c r="CY209" s="1"/>
      <c r="CZ209" s="1"/>
      <c r="DU209" s="1"/>
    </row>
    <row r="210" spans="76:125" ht="15.75" customHeight="1" x14ac:dyDescent="0.2">
      <c r="BX210" s="1"/>
      <c r="CX210" s="1"/>
      <c r="CY210" s="1"/>
      <c r="CZ210" s="1"/>
      <c r="DU210" s="1"/>
    </row>
    <row r="211" spans="76:125" ht="15.75" customHeight="1" x14ac:dyDescent="0.2">
      <c r="BX211" s="1"/>
      <c r="CX211" s="1"/>
      <c r="CY211" s="1"/>
      <c r="CZ211" s="1"/>
      <c r="DU211" s="1"/>
    </row>
    <row r="212" spans="76:125" ht="15.75" customHeight="1" x14ac:dyDescent="0.2">
      <c r="BX212" s="1"/>
      <c r="CX212" s="1"/>
      <c r="CY212" s="1"/>
      <c r="CZ212" s="1"/>
      <c r="DU212" s="1"/>
    </row>
    <row r="213" spans="76:125" ht="15.75" customHeight="1" x14ac:dyDescent="0.2">
      <c r="BX213" s="1"/>
      <c r="CX213" s="1"/>
      <c r="CY213" s="1"/>
      <c r="CZ213" s="1"/>
      <c r="DU213" s="1"/>
    </row>
    <row r="214" spans="76:125" ht="15.75" customHeight="1" x14ac:dyDescent="0.2">
      <c r="BX214" s="1"/>
      <c r="CX214" s="1"/>
      <c r="CY214" s="1"/>
      <c r="CZ214" s="1"/>
      <c r="DU214" s="1"/>
    </row>
    <row r="215" spans="76:125" ht="15.75" customHeight="1" x14ac:dyDescent="0.2">
      <c r="BX215" s="1"/>
      <c r="CX215" s="1"/>
      <c r="CY215" s="1"/>
      <c r="CZ215" s="1"/>
      <c r="DU215" s="1"/>
    </row>
    <row r="216" spans="76:125" ht="15.75" customHeight="1" x14ac:dyDescent="0.2">
      <c r="BX216" s="1"/>
      <c r="CX216" s="1"/>
      <c r="CY216" s="1"/>
      <c r="CZ216" s="1"/>
      <c r="DU216" s="1"/>
    </row>
    <row r="217" spans="76:125" ht="15.75" customHeight="1" x14ac:dyDescent="0.2">
      <c r="BX217" s="1"/>
      <c r="CX217" s="1"/>
      <c r="CY217" s="1"/>
      <c r="CZ217" s="1"/>
      <c r="DU217" s="1"/>
    </row>
    <row r="218" spans="76:125" ht="15.75" customHeight="1" x14ac:dyDescent="0.2">
      <c r="BX218" s="1"/>
      <c r="CX218" s="1"/>
      <c r="CY218" s="1"/>
      <c r="CZ218" s="1"/>
      <c r="DU218" s="1"/>
    </row>
    <row r="219" spans="76:125" ht="15.75" customHeight="1" x14ac:dyDescent="0.2">
      <c r="BX219" s="1"/>
      <c r="CX219" s="1"/>
      <c r="CY219" s="1"/>
      <c r="CZ219" s="1"/>
      <c r="DU219" s="1"/>
    </row>
    <row r="220" spans="76:125" ht="15.75" customHeight="1" x14ac:dyDescent="0.2">
      <c r="BX220" s="1"/>
      <c r="CX220" s="1"/>
      <c r="CY220" s="1"/>
      <c r="CZ220" s="1"/>
      <c r="DU220" s="1"/>
    </row>
    <row r="221" spans="76:125" ht="15.75" customHeight="1" x14ac:dyDescent="0.2">
      <c r="BX221" s="1"/>
      <c r="CX221" s="1"/>
      <c r="CY221" s="1"/>
      <c r="CZ221" s="1"/>
      <c r="DU221" s="1"/>
    </row>
    <row r="222" spans="76:125" ht="15.75" customHeight="1" x14ac:dyDescent="0.2">
      <c r="BX222" s="1"/>
      <c r="CX222" s="1"/>
      <c r="CY222" s="1"/>
      <c r="CZ222" s="1"/>
      <c r="DU222" s="1"/>
    </row>
    <row r="223" spans="76:125" ht="15.75" customHeight="1" x14ac:dyDescent="0.2">
      <c r="BX223" s="1"/>
      <c r="CX223" s="1"/>
      <c r="CY223" s="1"/>
      <c r="CZ223" s="1"/>
      <c r="DU223" s="1"/>
    </row>
    <row r="224" spans="76:125" ht="15.75" customHeight="1" x14ac:dyDescent="0.2">
      <c r="BX224" s="1"/>
      <c r="CX224" s="1"/>
      <c r="CY224" s="1"/>
      <c r="CZ224" s="1"/>
      <c r="DU224" s="1"/>
    </row>
    <row r="225" spans="76:125" ht="15.75" customHeight="1" x14ac:dyDescent="0.2">
      <c r="BX225" s="1"/>
      <c r="CX225" s="1"/>
      <c r="CY225" s="1"/>
      <c r="CZ225" s="1"/>
      <c r="DU225" s="1"/>
    </row>
    <row r="226" spans="76:125" ht="15.75" customHeight="1" x14ac:dyDescent="0.2">
      <c r="BX226" s="1"/>
      <c r="CX226" s="1"/>
      <c r="CY226" s="1"/>
      <c r="CZ226" s="1"/>
      <c r="DU226" s="1"/>
    </row>
    <row r="227" spans="76:125" ht="15.75" customHeight="1" x14ac:dyDescent="0.2">
      <c r="BX227" s="1"/>
      <c r="CX227" s="1"/>
      <c r="CY227" s="1"/>
      <c r="CZ227" s="1"/>
      <c r="DU227" s="1"/>
    </row>
    <row r="228" spans="76:125" ht="15.75" customHeight="1" x14ac:dyDescent="0.2">
      <c r="BX228" s="1"/>
      <c r="CX228" s="1"/>
      <c r="CY228" s="1"/>
      <c r="CZ228" s="1"/>
      <c r="DU228" s="1"/>
    </row>
    <row r="229" spans="76:125" ht="15.75" customHeight="1" x14ac:dyDescent="0.2">
      <c r="BX229" s="1"/>
      <c r="CX229" s="1"/>
      <c r="CY229" s="1"/>
      <c r="CZ229" s="1"/>
      <c r="DU229" s="1"/>
    </row>
    <row r="230" spans="76:125" ht="15.75" customHeight="1" x14ac:dyDescent="0.2">
      <c r="BX230" s="1"/>
      <c r="CX230" s="1"/>
      <c r="CY230" s="1"/>
      <c r="CZ230" s="1"/>
      <c r="DU230" s="1"/>
    </row>
    <row r="231" spans="76:125" ht="15.75" customHeight="1" x14ac:dyDescent="0.2">
      <c r="BX231" s="1"/>
      <c r="CX231" s="1"/>
      <c r="CY231" s="1"/>
      <c r="CZ231" s="1"/>
      <c r="DU231" s="1"/>
    </row>
    <row r="232" spans="76:125" ht="15.75" customHeight="1" x14ac:dyDescent="0.2">
      <c r="BX232" s="1"/>
      <c r="CX232" s="1"/>
      <c r="CY232" s="1"/>
      <c r="CZ232" s="1"/>
      <c r="DU232" s="1"/>
    </row>
    <row r="233" spans="76:125" ht="15.75" customHeight="1" x14ac:dyDescent="0.2">
      <c r="BX233" s="1"/>
      <c r="CX233" s="1"/>
      <c r="CY233" s="1"/>
      <c r="CZ233" s="1"/>
      <c r="DU233" s="1"/>
    </row>
    <row r="234" spans="76:125" ht="15.75" customHeight="1" x14ac:dyDescent="0.2">
      <c r="BX234" s="1"/>
      <c r="CX234" s="1"/>
      <c r="CY234" s="1"/>
      <c r="CZ234" s="1"/>
      <c r="DU234" s="1"/>
    </row>
    <row r="235" spans="76:125" ht="15.75" customHeight="1" x14ac:dyDescent="0.2">
      <c r="BX235" s="1"/>
      <c r="CX235" s="1"/>
      <c r="CY235" s="1"/>
      <c r="CZ235" s="1"/>
      <c r="DU235" s="1"/>
    </row>
    <row r="236" spans="76:125" ht="15.75" customHeight="1" x14ac:dyDescent="0.2">
      <c r="BX236" s="1"/>
      <c r="CX236" s="1"/>
      <c r="CY236" s="1"/>
      <c r="CZ236" s="1"/>
      <c r="DU236" s="1"/>
    </row>
    <row r="237" spans="76:125" ht="15.75" customHeight="1" x14ac:dyDescent="0.2">
      <c r="BX237" s="1"/>
      <c r="CX237" s="1"/>
      <c r="CY237" s="1"/>
      <c r="CZ237" s="1"/>
      <c r="DU237" s="1"/>
    </row>
    <row r="238" spans="76:125" ht="15.75" customHeight="1" x14ac:dyDescent="0.2">
      <c r="BX238" s="1"/>
      <c r="CX238" s="1"/>
      <c r="CY238" s="1"/>
      <c r="CZ238" s="1"/>
      <c r="DU238" s="1"/>
    </row>
    <row r="239" spans="76:125" ht="15.75" customHeight="1" x14ac:dyDescent="0.2">
      <c r="BX239" s="1"/>
      <c r="CX239" s="1"/>
      <c r="CY239" s="1"/>
      <c r="CZ239" s="1"/>
      <c r="DU239" s="1"/>
    </row>
    <row r="240" spans="76:125" ht="15.75" customHeight="1" x14ac:dyDescent="0.2">
      <c r="BX240" s="1"/>
      <c r="CX240" s="1"/>
      <c r="CY240" s="1"/>
      <c r="CZ240" s="1"/>
      <c r="DU240" s="1"/>
    </row>
    <row r="241" spans="76:125" ht="15.75" customHeight="1" x14ac:dyDescent="0.2">
      <c r="BX241" s="1"/>
      <c r="CX241" s="1"/>
      <c r="CY241" s="1"/>
      <c r="CZ241" s="1"/>
      <c r="DU241" s="1"/>
    </row>
    <row r="242" spans="76:125" ht="15.75" customHeight="1" x14ac:dyDescent="0.2">
      <c r="BX242" s="1"/>
      <c r="CX242" s="1"/>
      <c r="CY242" s="1"/>
      <c r="CZ242" s="1"/>
      <c r="DU242" s="1"/>
    </row>
    <row r="243" spans="76:125" ht="15.75" customHeight="1" x14ac:dyDescent="0.2">
      <c r="BX243" s="1"/>
      <c r="CX243" s="1"/>
      <c r="CY243" s="1"/>
      <c r="CZ243" s="1"/>
      <c r="DU243" s="1"/>
    </row>
    <row r="244" spans="76:125" ht="15.75" customHeight="1" x14ac:dyDescent="0.2">
      <c r="BX244" s="1"/>
      <c r="CX244" s="1"/>
      <c r="CY244" s="1"/>
      <c r="CZ244" s="1"/>
      <c r="DU244" s="1"/>
    </row>
    <row r="245" spans="76:125" ht="15.75" customHeight="1" x14ac:dyDescent="0.2">
      <c r="BX245" s="1"/>
      <c r="CX245" s="1"/>
      <c r="CY245" s="1"/>
      <c r="CZ245" s="1"/>
      <c r="DU245" s="1"/>
    </row>
    <row r="246" spans="76:125" ht="15.75" customHeight="1" x14ac:dyDescent="0.2">
      <c r="BX246" s="1"/>
      <c r="CX246" s="1"/>
      <c r="CY246" s="1"/>
      <c r="CZ246" s="1"/>
      <c r="DU246" s="1"/>
    </row>
    <row r="247" spans="76:125" ht="15.75" customHeight="1" x14ac:dyDescent="0.2">
      <c r="BX247" s="1"/>
      <c r="CX247" s="1"/>
      <c r="CY247" s="1"/>
      <c r="CZ247" s="1"/>
      <c r="DU247" s="1"/>
    </row>
    <row r="248" spans="76:125" ht="15.75" customHeight="1" x14ac:dyDescent="0.2">
      <c r="BX248" s="1"/>
      <c r="CX248" s="1"/>
      <c r="CY248" s="1"/>
      <c r="CZ248" s="1"/>
      <c r="DU248" s="1"/>
    </row>
    <row r="249" spans="76:125" ht="15.75" customHeight="1" x14ac:dyDescent="0.2">
      <c r="BX249" s="1"/>
      <c r="CX249" s="1"/>
      <c r="CY249" s="1"/>
      <c r="CZ249" s="1"/>
      <c r="DU249" s="1"/>
    </row>
    <row r="250" spans="76:125" ht="15.75" customHeight="1" x14ac:dyDescent="0.2">
      <c r="BX250" s="1"/>
      <c r="CX250" s="1"/>
      <c r="CY250" s="1"/>
      <c r="CZ250" s="1"/>
      <c r="DU250" s="1"/>
    </row>
    <row r="251" spans="76:125" ht="15.75" customHeight="1" x14ac:dyDescent="0.2">
      <c r="BX251" s="1"/>
      <c r="CX251" s="1"/>
      <c r="CY251" s="1"/>
      <c r="CZ251" s="1"/>
      <c r="DU251" s="1"/>
    </row>
    <row r="252" spans="76:125" ht="15.75" customHeight="1" x14ac:dyDescent="0.2">
      <c r="BX252" s="1"/>
      <c r="CX252" s="1"/>
      <c r="CY252" s="1"/>
      <c r="CZ252" s="1"/>
      <c r="DU252" s="1"/>
    </row>
    <row r="253" spans="76:125" ht="15.75" customHeight="1" x14ac:dyDescent="0.2">
      <c r="BX253" s="1"/>
      <c r="CX253" s="1"/>
      <c r="CY253" s="1"/>
      <c r="CZ253" s="1"/>
      <c r="DU253" s="1"/>
    </row>
    <row r="254" spans="76:125" ht="15.75" customHeight="1" x14ac:dyDescent="0.2">
      <c r="BX254" s="1"/>
      <c r="CX254" s="1"/>
      <c r="CY254" s="1"/>
      <c r="CZ254" s="1"/>
      <c r="DU254" s="1"/>
    </row>
    <row r="255" spans="76:125" ht="15.75" customHeight="1" x14ac:dyDescent="0.2">
      <c r="BX255" s="1"/>
      <c r="CX255" s="1"/>
      <c r="CY255" s="1"/>
      <c r="CZ255" s="1"/>
      <c r="DU255" s="1"/>
    </row>
    <row r="256" spans="76:125" ht="15.75" customHeight="1" x14ac:dyDescent="0.2">
      <c r="BX256" s="1"/>
      <c r="CX256" s="1"/>
      <c r="CY256" s="1"/>
      <c r="CZ256" s="1"/>
      <c r="DU256" s="1"/>
    </row>
    <row r="257" spans="76:125" ht="15.75" customHeight="1" x14ac:dyDescent="0.2">
      <c r="BX257" s="1"/>
      <c r="CX257" s="1"/>
      <c r="CY257" s="1"/>
      <c r="CZ257" s="1"/>
      <c r="DU257" s="1"/>
    </row>
    <row r="258" spans="76:125" ht="15.75" customHeight="1" x14ac:dyDescent="0.2">
      <c r="BX258" s="1"/>
      <c r="CX258" s="1"/>
      <c r="CY258" s="1"/>
      <c r="CZ258" s="1"/>
      <c r="DU258" s="1"/>
    </row>
    <row r="259" spans="76:125" ht="15.75" customHeight="1" x14ac:dyDescent="0.2">
      <c r="BX259" s="1"/>
      <c r="CX259" s="1"/>
      <c r="CY259" s="1"/>
      <c r="CZ259" s="1"/>
      <c r="DU259" s="1"/>
    </row>
    <row r="260" spans="76:125" ht="15.75" customHeight="1" x14ac:dyDescent="0.2">
      <c r="BX260" s="1"/>
      <c r="CX260" s="1"/>
      <c r="CY260" s="1"/>
      <c r="CZ260" s="1"/>
      <c r="DU260" s="1"/>
    </row>
    <row r="261" spans="76:125" ht="15.75" customHeight="1" x14ac:dyDescent="0.2">
      <c r="BX261" s="1"/>
      <c r="CX261" s="1"/>
      <c r="CY261" s="1"/>
      <c r="CZ261" s="1"/>
      <c r="DU261" s="1"/>
    </row>
    <row r="262" spans="76:125" ht="15.75" customHeight="1" x14ac:dyDescent="0.2">
      <c r="BX262" s="1"/>
      <c r="CX262" s="1"/>
      <c r="CY262" s="1"/>
      <c r="CZ262" s="1"/>
      <c r="DU262" s="1"/>
    </row>
    <row r="263" spans="76:125" ht="15.75" customHeight="1" x14ac:dyDescent="0.2">
      <c r="BX263" s="1"/>
      <c r="CX263" s="1"/>
      <c r="CY263" s="1"/>
      <c r="CZ263" s="1"/>
      <c r="DU263" s="1"/>
    </row>
    <row r="264" spans="76:125" ht="15.75" customHeight="1" x14ac:dyDescent="0.2">
      <c r="BX264" s="1"/>
      <c r="CX264" s="1"/>
      <c r="CY264" s="1"/>
      <c r="CZ264" s="1"/>
      <c r="DU264" s="1"/>
    </row>
    <row r="265" spans="76:125" ht="15.75" customHeight="1" x14ac:dyDescent="0.2">
      <c r="BX265" s="1"/>
      <c r="CX265" s="1"/>
      <c r="CY265" s="1"/>
      <c r="CZ265" s="1"/>
      <c r="DU265" s="1"/>
    </row>
    <row r="266" spans="76:125" ht="15.75" customHeight="1" x14ac:dyDescent="0.2">
      <c r="BX266" s="1"/>
      <c r="CX266" s="1"/>
      <c r="CY266" s="1"/>
      <c r="CZ266" s="1"/>
      <c r="DU266" s="1"/>
    </row>
    <row r="267" spans="76:125" ht="15.75" customHeight="1" x14ac:dyDescent="0.2">
      <c r="BX267" s="1"/>
      <c r="CX267" s="1"/>
      <c r="CY267" s="1"/>
      <c r="CZ267" s="1"/>
      <c r="DU267" s="1"/>
    </row>
    <row r="268" spans="76:125" ht="15.75" customHeight="1" x14ac:dyDescent="0.2">
      <c r="BX268" s="1"/>
      <c r="CX268" s="1"/>
      <c r="CY268" s="1"/>
      <c r="CZ268" s="1"/>
      <c r="DU268" s="1"/>
    </row>
    <row r="269" spans="76:125" ht="15.75" customHeight="1" x14ac:dyDescent="0.2">
      <c r="BX269" s="1"/>
      <c r="CX269" s="1"/>
      <c r="CY269" s="1"/>
      <c r="CZ269" s="1"/>
      <c r="DU269" s="1"/>
    </row>
    <row r="270" spans="76:125" ht="15.75" customHeight="1" x14ac:dyDescent="0.2">
      <c r="BX270" s="1"/>
      <c r="CX270" s="1"/>
      <c r="CY270" s="1"/>
      <c r="CZ270" s="1"/>
      <c r="DU270" s="1"/>
    </row>
    <row r="271" spans="76:125" ht="15.75" customHeight="1" x14ac:dyDescent="0.2">
      <c r="BX271" s="1"/>
      <c r="CX271" s="1"/>
      <c r="CY271" s="1"/>
      <c r="CZ271" s="1"/>
      <c r="DU271" s="1"/>
    </row>
    <row r="272" spans="76:125" ht="15.75" customHeight="1" x14ac:dyDescent="0.2">
      <c r="BX272" s="1"/>
      <c r="CX272" s="1"/>
      <c r="CY272" s="1"/>
      <c r="CZ272" s="1"/>
      <c r="DU272" s="1"/>
    </row>
    <row r="273" spans="76:125" ht="15.75" customHeight="1" x14ac:dyDescent="0.2">
      <c r="BX273" s="1"/>
      <c r="CX273" s="1"/>
      <c r="CY273" s="1"/>
      <c r="CZ273" s="1"/>
      <c r="DU273" s="1"/>
    </row>
    <row r="274" spans="76:125" ht="15.75" customHeight="1" x14ac:dyDescent="0.2">
      <c r="BX274" s="1"/>
      <c r="CX274" s="1"/>
      <c r="CY274" s="1"/>
      <c r="CZ274" s="1"/>
      <c r="DU274" s="1"/>
    </row>
    <row r="275" spans="76:125" ht="15.75" customHeight="1" x14ac:dyDescent="0.2">
      <c r="BX275" s="1"/>
      <c r="CX275" s="1"/>
      <c r="CY275" s="1"/>
      <c r="CZ275" s="1"/>
      <c r="DU275" s="1"/>
    </row>
    <row r="276" spans="76:125" ht="15.75" customHeight="1" x14ac:dyDescent="0.2">
      <c r="BX276" s="1"/>
      <c r="CX276" s="1"/>
      <c r="CY276" s="1"/>
      <c r="CZ276" s="1"/>
      <c r="DU276" s="1"/>
    </row>
    <row r="277" spans="76:125" ht="15.75" customHeight="1" x14ac:dyDescent="0.2">
      <c r="BX277" s="1"/>
      <c r="CX277" s="1"/>
      <c r="CY277" s="1"/>
      <c r="CZ277" s="1"/>
      <c r="DU277" s="1"/>
    </row>
    <row r="278" spans="76:125" ht="15.75" customHeight="1" x14ac:dyDescent="0.2">
      <c r="BX278" s="1"/>
      <c r="CX278" s="1"/>
      <c r="CY278" s="1"/>
      <c r="CZ278" s="1"/>
      <c r="DU278" s="1"/>
    </row>
    <row r="279" spans="76:125" ht="15.75" customHeight="1" x14ac:dyDescent="0.2">
      <c r="BX279" s="1"/>
      <c r="CX279" s="1"/>
      <c r="CY279" s="1"/>
      <c r="CZ279" s="1"/>
      <c r="DU279" s="1"/>
    </row>
    <row r="280" spans="76:125" ht="15.75" customHeight="1" x14ac:dyDescent="0.2">
      <c r="BX280" s="1"/>
      <c r="CX280" s="1"/>
      <c r="CY280" s="1"/>
      <c r="CZ280" s="1"/>
      <c r="DU280" s="1"/>
    </row>
    <row r="281" spans="76:125" ht="15.75" customHeight="1" x14ac:dyDescent="0.2">
      <c r="BX281" s="1"/>
      <c r="CX281" s="1"/>
      <c r="CY281" s="1"/>
      <c r="CZ281" s="1"/>
      <c r="DU281" s="1"/>
    </row>
    <row r="282" spans="76:125" ht="15.75" customHeight="1" x14ac:dyDescent="0.2">
      <c r="BX282" s="1"/>
      <c r="CX282" s="1"/>
      <c r="CY282" s="1"/>
      <c r="CZ282" s="1"/>
      <c r="DU282" s="1"/>
    </row>
    <row r="283" spans="76:125" ht="15.75" customHeight="1" x14ac:dyDescent="0.2">
      <c r="BX283" s="1"/>
      <c r="CX283" s="1"/>
      <c r="CY283" s="1"/>
      <c r="CZ283" s="1"/>
      <c r="DU283" s="1"/>
    </row>
    <row r="284" spans="76:125" ht="15.75" customHeight="1" x14ac:dyDescent="0.2">
      <c r="BX284" s="1"/>
      <c r="CX284" s="1"/>
      <c r="CY284" s="1"/>
      <c r="CZ284" s="1"/>
      <c r="DU284" s="1"/>
    </row>
    <row r="285" spans="76:125" ht="15.75" customHeight="1" x14ac:dyDescent="0.2">
      <c r="BX285" s="1"/>
      <c r="CX285" s="1"/>
      <c r="CY285" s="1"/>
      <c r="CZ285" s="1"/>
      <c r="DU285" s="1"/>
    </row>
    <row r="286" spans="76:125" ht="15.75" customHeight="1" x14ac:dyDescent="0.2">
      <c r="BX286" s="1"/>
      <c r="CX286" s="1"/>
      <c r="CY286" s="1"/>
      <c r="CZ286" s="1"/>
      <c r="DU286" s="1"/>
    </row>
    <row r="287" spans="76:125" ht="15.75" customHeight="1" x14ac:dyDescent="0.2">
      <c r="BX287" s="1"/>
      <c r="CX287" s="1"/>
      <c r="CY287" s="1"/>
      <c r="CZ287" s="1"/>
      <c r="DU287" s="1"/>
    </row>
    <row r="288" spans="76:125" ht="15.75" customHeight="1" x14ac:dyDescent="0.2">
      <c r="BX288" s="1"/>
      <c r="CX288" s="1"/>
      <c r="CY288" s="1"/>
      <c r="CZ288" s="1"/>
      <c r="DU288" s="1"/>
    </row>
    <row r="289" spans="76:125" ht="15.75" customHeight="1" x14ac:dyDescent="0.2">
      <c r="BX289" s="1"/>
      <c r="CX289" s="1"/>
      <c r="CY289" s="1"/>
      <c r="CZ289" s="1"/>
      <c r="DU289" s="1"/>
    </row>
    <row r="290" spans="76:125" ht="15.75" customHeight="1" x14ac:dyDescent="0.2">
      <c r="BX290" s="1"/>
      <c r="CX290" s="1"/>
      <c r="CY290" s="1"/>
      <c r="CZ290" s="1"/>
      <c r="DU290" s="1"/>
    </row>
    <row r="291" spans="76:125" ht="15.75" customHeight="1" x14ac:dyDescent="0.2">
      <c r="BX291" s="1"/>
      <c r="CX291" s="1"/>
      <c r="CY291" s="1"/>
      <c r="CZ291" s="1"/>
      <c r="DU291" s="1"/>
    </row>
    <row r="292" spans="76:125" ht="15.75" customHeight="1" x14ac:dyDescent="0.2">
      <c r="BX292" s="1"/>
      <c r="CX292" s="1"/>
      <c r="CY292" s="1"/>
      <c r="CZ292" s="1"/>
      <c r="DU292" s="1"/>
    </row>
    <row r="293" spans="76:125" ht="15.75" customHeight="1" x14ac:dyDescent="0.2">
      <c r="BX293" s="1"/>
      <c r="CX293" s="1"/>
      <c r="CY293" s="1"/>
      <c r="CZ293" s="1"/>
      <c r="DU293" s="1"/>
    </row>
    <row r="294" spans="76:125" ht="15.75" customHeight="1" x14ac:dyDescent="0.2">
      <c r="BX294" s="1"/>
      <c r="CX294" s="1"/>
      <c r="CY294" s="1"/>
      <c r="CZ294" s="1"/>
      <c r="DU294" s="1"/>
    </row>
    <row r="295" spans="76:125" ht="15.75" customHeight="1" x14ac:dyDescent="0.2">
      <c r="BX295" s="1"/>
      <c r="CX295" s="1"/>
      <c r="CY295" s="1"/>
      <c r="CZ295" s="1"/>
      <c r="DU295" s="1"/>
    </row>
    <row r="296" spans="76:125" ht="15.75" customHeight="1" x14ac:dyDescent="0.2">
      <c r="BX296" s="1"/>
      <c r="CX296" s="1"/>
      <c r="CY296" s="1"/>
      <c r="CZ296" s="1"/>
      <c r="DU296" s="1"/>
    </row>
    <row r="297" spans="76:125" ht="15.75" customHeight="1" x14ac:dyDescent="0.2">
      <c r="BX297" s="1"/>
      <c r="CX297" s="1"/>
      <c r="CY297" s="1"/>
      <c r="CZ297" s="1"/>
      <c r="DU297" s="1"/>
    </row>
    <row r="298" spans="76:125" ht="15.75" customHeight="1" x14ac:dyDescent="0.2">
      <c r="BX298" s="1"/>
      <c r="CX298" s="1"/>
      <c r="CY298" s="1"/>
      <c r="CZ298" s="1"/>
      <c r="DU298" s="1"/>
    </row>
    <row r="299" spans="76:125" ht="15.75" customHeight="1" x14ac:dyDescent="0.2">
      <c r="BX299" s="1"/>
      <c r="CX299" s="1"/>
      <c r="CY299" s="1"/>
      <c r="CZ299" s="1"/>
      <c r="DU299" s="1"/>
    </row>
    <row r="300" spans="76:125" ht="15.75" customHeight="1" x14ac:dyDescent="0.2">
      <c r="BX300" s="1"/>
      <c r="CX300" s="1"/>
      <c r="CY300" s="1"/>
      <c r="CZ300" s="1"/>
      <c r="DU300" s="1"/>
    </row>
    <row r="301" spans="76:125" ht="15.75" customHeight="1" x14ac:dyDescent="0.2">
      <c r="BX301" s="1"/>
      <c r="CX301" s="1"/>
      <c r="CY301" s="1"/>
      <c r="CZ301" s="1"/>
      <c r="DU301" s="1"/>
    </row>
    <row r="302" spans="76:125" ht="15.75" customHeight="1" x14ac:dyDescent="0.2">
      <c r="BX302" s="1"/>
      <c r="CX302" s="1"/>
      <c r="CY302" s="1"/>
      <c r="CZ302" s="1"/>
      <c r="DU302" s="1"/>
    </row>
    <row r="303" spans="76:125" ht="15.75" customHeight="1" x14ac:dyDescent="0.2">
      <c r="BX303" s="1"/>
      <c r="CX303" s="1"/>
      <c r="CY303" s="1"/>
      <c r="CZ303" s="1"/>
      <c r="DU303" s="1"/>
    </row>
    <row r="304" spans="76:125" ht="15.75" customHeight="1" x14ac:dyDescent="0.2">
      <c r="BX304" s="1"/>
      <c r="CX304" s="1"/>
      <c r="CY304" s="1"/>
      <c r="CZ304" s="1"/>
      <c r="DU304" s="1"/>
    </row>
    <row r="305" spans="76:125" ht="15.75" customHeight="1" x14ac:dyDescent="0.2">
      <c r="BX305" s="1"/>
      <c r="CX305" s="1"/>
      <c r="CY305" s="1"/>
      <c r="CZ305" s="1"/>
      <c r="DU305" s="1"/>
    </row>
    <row r="306" spans="76:125" ht="15.75" customHeight="1" x14ac:dyDescent="0.2">
      <c r="BX306" s="1"/>
      <c r="CX306" s="1"/>
      <c r="CY306" s="1"/>
      <c r="CZ306" s="1"/>
      <c r="DU306" s="1"/>
    </row>
    <row r="307" spans="76:125" ht="15.75" customHeight="1" x14ac:dyDescent="0.2">
      <c r="BX307" s="1"/>
      <c r="CX307" s="1"/>
      <c r="CY307" s="1"/>
      <c r="CZ307" s="1"/>
      <c r="DU307" s="1"/>
    </row>
    <row r="308" spans="76:125" ht="15.75" customHeight="1" x14ac:dyDescent="0.2">
      <c r="BX308" s="1"/>
      <c r="CX308" s="1"/>
      <c r="CY308" s="1"/>
      <c r="CZ308" s="1"/>
      <c r="DU308" s="1"/>
    </row>
    <row r="309" spans="76:125" ht="15.75" customHeight="1" x14ac:dyDescent="0.2">
      <c r="BX309" s="1"/>
      <c r="CX309" s="1"/>
      <c r="CY309" s="1"/>
      <c r="CZ309" s="1"/>
      <c r="DU309" s="1"/>
    </row>
    <row r="310" spans="76:125" ht="15.75" customHeight="1" x14ac:dyDescent="0.2">
      <c r="BX310" s="1"/>
      <c r="CX310" s="1"/>
      <c r="CY310" s="1"/>
      <c r="CZ310" s="1"/>
      <c r="DU310" s="1"/>
    </row>
    <row r="311" spans="76:125" ht="15.75" customHeight="1" x14ac:dyDescent="0.2">
      <c r="BX311" s="1"/>
      <c r="CX311" s="1"/>
      <c r="CY311" s="1"/>
      <c r="CZ311" s="1"/>
      <c r="DU311" s="1"/>
    </row>
    <row r="312" spans="76:125" ht="15.75" customHeight="1" x14ac:dyDescent="0.2">
      <c r="BX312" s="1"/>
      <c r="CX312" s="1"/>
      <c r="CY312" s="1"/>
      <c r="CZ312" s="1"/>
      <c r="DU312" s="1"/>
    </row>
    <row r="313" spans="76:125" ht="15.75" customHeight="1" x14ac:dyDescent="0.2">
      <c r="BX313" s="1"/>
      <c r="CX313" s="1"/>
      <c r="CY313" s="1"/>
      <c r="CZ313" s="1"/>
      <c r="DU313" s="1"/>
    </row>
    <row r="314" spans="76:125" ht="15.75" customHeight="1" x14ac:dyDescent="0.2">
      <c r="BX314" s="1"/>
      <c r="CX314" s="1"/>
      <c r="CY314" s="1"/>
      <c r="CZ314" s="1"/>
      <c r="DU314" s="1"/>
    </row>
    <row r="315" spans="76:125" ht="15.75" customHeight="1" x14ac:dyDescent="0.2">
      <c r="BX315" s="1"/>
      <c r="CX315" s="1"/>
      <c r="CY315" s="1"/>
      <c r="CZ315" s="1"/>
      <c r="DU315" s="1"/>
    </row>
    <row r="316" spans="76:125" ht="15.75" customHeight="1" x14ac:dyDescent="0.2">
      <c r="BX316" s="1"/>
      <c r="CX316" s="1"/>
      <c r="CY316" s="1"/>
      <c r="CZ316" s="1"/>
      <c r="DU316" s="1"/>
    </row>
    <row r="317" spans="76:125" ht="15.75" customHeight="1" x14ac:dyDescent="0.2">
      <c r="BX317" s="1"/>
      <c r="CX317" s="1"/>
      <c r="CY317" s="1"/>
      <c r="CZ317" s="1"/>
      <c r="DU317" s="1"/>
    </row>
    <row r="318" spans="76:125" ht="15.75" customHeight="1" x14ac:dyDescent="0.2">
      <c r="BX318" s="1"/>
      <c r="CX318" s="1"/>
      <c r="CY318" s="1"/>
      <c r="CZ318" s="1"/>
      <c r="DU318" s="1"/>
    </row>
    <row r="319" spans="76:125" ht="15.75" customHeight="1" x14ac:dyDescent="0.2">
      <c r="BX319" s="1"/>
      <c r="CX319" s="1"/>
      <c r="CY319" s="1"/>
      <c r="CZ319" s="1"/>
      <c r="DU319" s="1"/>
    </row>
    <row r="320" spans="76:125" ht="15.75" customHeight="1" x14ac:dyDescent="0.2">
      <c r="BX320" s="1"/>
      <c r="CX320" s="1"/>
      <c r="CY320" s="1"/>
      <c r="CZ320" s="1"/>
      <c r="DU320" s="1"/>
    </row>
    <row r="321" spans="76:125" ht="15.75" customHeight="1" x14ac:dyDescent="0.2">
      <c r="BX321" s="1"/>
      <c r="CX321" s="1"/>
      <c r="CY321" s="1"/>
      <c r="CZ321" s="1"/>
      <c r="DU321" s="1"/>
    </row>
    <row r="322" spans="76:125" ht="15.75" customHeight="1" x14ac:dyDescent="0.2">
      <c r="BX322" s="1"/>
      <c r="CX322" s="1"/>
      <c r="CY322" s="1"/>
      <c r="CZ322" s="1"/>
      <c r="DU322" s="1"/>
    </row>
    <row r="323" spans="76:125" ht="15.75" customHeight="1" x14ac:dyDescent="0.2">
      <c r="BX323" s="1"/>
      <c r="CX323" s="1"/>
      <c r="CY323" s="1"/>
      <c r="CZ323" s="1"/>
      <c r="DU323" s="1"/>
    </row>
    <row r="324" spans="76:125" ht="15.75" customHeight="1" x14ac:dyDescent="0.2">
      <c r="BX324" s="1"/>
      <c r="CX324" s="1"/>
      <c r="CY324" s="1"/>
      <c r="CZ324" s="1"/>
      <c r="DU324" s="1"/>
    </row>
    <row r="325" spans="76:125" ht="15.75" customHeight="1" x14ac:dyDescent="0.2">
      <c r="BX325" s="1"/>
      <c r="CX325" s="1"/>
      <c r="CY325" s="1"/>
      <c r="CZ325" s="1"/>
      <c r="DU325" s="1"/>
    </row>
    <row r="326" spans="76:125" ht="15.75" customHeight="1" x14ac:dyDescent="0.2">
      <c r="BX326" s="1"/>
      <c r="CX326" s="1"/>
      <c r="CY326" s="1"/>
      <c r="CZ326" s="1"/>
      <c r="DU326" s="1"/>
    </row>
    <row r="327" spans="76:125" ht="15.75" customHeight="1" x14ac:dyDescent="0.2">
      <c r="BX327" s="1"/>
      <c r="CX327" s="1"/>
      <c r="CY327" s="1"/>
      <c r="CZ327" s="1"/>
      <c r="DU327" s="1"/>
    </row>
    <row r="328" spans="76:125" ht="15.75" customHeight="1" x14ac:dyDescent="0.2">
      <c r="BX328" s="1"/>
      <c r="CX328" s="1"/>
      <c r="CY328" s="1"/>
      <c r="CZ328" s="1"/>
      <c r="DU328" s="1"/>
    </row>
    <row r="329" spans="76:125" ht="15.75" customHeight="1" x14ac:dyDescent="0.2">
      <c r="BX329" s="1"/>
      <c r="CX329" s="1"/>
      <c r="CY329" s="1"/>
      <c r="CZ329" s="1"/>
      <c r="DU329" s="1"/>
    </row>
    <row r="330" spans="76:125" ht="15.75" customHeight="1" x14ac:dyDescent="0.2">
      <c r="BX330" s="1"/>
      <c r="CX330" s="1"/>
      <c r="CY330" s="1"/>
      <c r="CZ330" s="1"/>
      <c r="DU330" s="1"/>
    </row>
    <row r="331" spans="76:125" ht="15.75" customHeight="1" x14ac:dyDescent="0.2">
      <c r="BX331" s="1"/>
      <c r="CX331" s="1"/>
      <c r="CY331" s="1"/>
      <c r="CZ331" s="1"/>
      <c r="DU331" s="1"/>
    </row>
    <row r="332" spans="76:125" ht="15.75" customHeight="1" x14ac:dyDescent="0.2">
      <c r="BX332" s="1"/>
      <c r="CX332" s="1"/>
      <c r="CY332" s="1"/>
      <c r="CZ332" s="1"/>
      <c r="DU332" s="1"/>
    </row>
    <row r="333" spans="76:125" ht="15.75" customHeight="1" x14ac:dyDescent="0.2">
      <c r="BX333" s="1"/>
      <c r="CX333" s="1"/>
      <c r="CY333" s="1"/>
      <c r="CZ333" s="1"/>
      <c r="DU333" s="1"/>
    </row>
    <row r="334" spans="76:125" ht="15.75" customHeight="1" x14ac:dyDescent="0.2">
      <c r="BX334" s="1"/>
      <c r="CX334" s="1"/>
      <c r="CY334" s="1"/>
      <c r="CZ334" s="1"/>
      <c r="DU334" s="1"/>
    </row>
    <row r="335" spans="76:125" ht="15.75" customHeight="1" x14ac:dyDescent="0.2">
      <c r="BX335" s="1"/>
      <c r="CX335" s="1"/>
      <c r="CY335" s="1"/>
      <c r="CZ335" s="1"/>
      <c r="DU335" s="1"/>
    </row>
    <row r="336" spans="76:125" ht="15.75" customHeight="1" x14ac:dyDescent="0.2">
      <c r="BX336" s="1"/>
      <c r="CX336" s="1"/>
      <c r="CY336" s="1"/>
      <c r="CZ336" s="1"/>
      <c r="DU336" s="1"/>
    </row>
    <row r="337" spans="76:125" ht="15.75" customHeight="1" x14ac:dyDescent="0.2">
      <c r="BX337" s="1"/>
      <c r="CX337" s="1"/>
      <c r="CY337" s="1"/>
      <c r="CZ337" s="1"/>
      <c r="DU337" s="1"/>
    </row>
    <row r="338" spans="76:125" ht="15.75" customHeight="1" x14ac:dyDescent="0.2">
      <c r="BX338" s="1"/>
      <c r="CX338" s="1"/>
      <c r="CY338" s="1"/>
      <c r="CZ338" s="1"/>
      <c r="DU338" s="1"/>
    </row>
    <row r="339" spans="76:125" ht="15.75" customHeight="1" x14ac:dyDescent="0.2">
      <c r="BX339" s="1"/>
      <c r="CX339" s="1"/>
      <c r="CY339" s="1"/>
      <c r="CZ339" s="1"/>
      <c r="DU339" s="1"/>
    </row>
    <row r="340" spans="76:125" ht="15.75" customHeight="1" x14ac:dyDescent="0.2">
      <c r="BX340" s="1"/>
      <c r="CX340" s="1"/>
      <c r="CY340" s="1"/>
      <c r="CZ340" s="1"/>
      <c r="DU340" s="1"/>
    </row>
    <row r="341" spans="76:125" ht="15.75" customHeight="1" x14ac:dyDescent="0.2">
      <c r="BX341" s="1"/>
      <c r="CX341" s="1"/>
      <c r="CY341" s="1"/>
      <c r="CZ341" s="1"/>
      <c r="DU341" s="1"/>
    </row>
    <row r="342" spans="76:125" ht="15.75" customHeight="1" x14ac:dyDescent="0.2">
      <c r="BX342" s="1"/>
      <c r="CX342" s="1"/>
      <c r="CY342" s="1"/>
      <c r="CZ342" s="1"/>
      <c r="DU342" s="1"/>
    </row>
    <row r="343" spans="76:125" ht="15.75" customHeight="1" x14ac:dyDescent="0.2">
      <c r="BX343" s="1"/>
      <c r="CX343" s="1"/>
      <c r="CY343" s="1"/>
      <c r="CZ343" s="1"/>
      <c r="DU343" s="1"/>
    </row>
    <row r="344" spans="76:125" ht="15.75" customHeight="1" x14ac:dyDescent="0.2">
      <c r="BX344" s="1"/>
      <c r="CX344" s="1"/>
      <c r="CY344" s="1"/>
      <c r="CZ344" s="1"/>
      <c r="DU344" s="1"/>
    </row>
    <row r="345" spans="76:125" ht="15.75" customHeight="1" x14ac:dyDescent="0.2">
      <c r="BX345" s="1"/>
      <c r="CX345" s="1"/>
      <c r="CY345" s="1"/>
      <c r="CZ345" s="1"/>
      <c r="DU345" s="1"/>
    </row>
    <row r="346" spans="76:125" ht="15.75" customHeight="1" x14ac:dyDescent="0.2">
      <c r="BX346" s="1"/>
      <c r="CX346" s="1"/>
      <c r="CY346" s="1"/>
      <c r="CZ346" s="1"/>
      <c r="DU346" s="1"/>
    </row>
    <row r="347" spans="76:125" ht="15.75" customHeight="1" x14ac:dyDescent="0.2">
      <c r="BX347" s="1"/>
      <c r="CX347" s="1"/>
      <c r="CY347" s="1"/>
      <c r="CZ347" s="1"/>
      <c r="DU347" s="1"/>
    </row>
    <row r="348" spans="76:125" ht="15.75" customHeight="1" x14ac:dyDescent="0.2">
      <c r="BX348" s="1"/>
      <c r="CX348" s="1"/>
      <c r="CY348" s="1"/>
      <c r="CZ348" s="1"/>
      <c r="DU348" s="1"/>
    </row>
    <row r="349" spans="76:125" ht="15.75" customHeight="1" x14ac:dyDescent="0.2">
      <c r="BX349" s="1"/>
      <c r="CX349" s="1"/>
      <c r="CY349" s="1"/>
      <c r="CZ349" s="1"/>
      <c r="DU349" s="1"/>
    </row>
    <row r="350" spans="76:125" ht="15.75" customHeight="1" x14ac:dyDescent="0.2">
      <c r="BX350" s="1"/>
      <c r="CX350" s="1"/>
      <c r="CY350" s="1"/>
      <c r="CZ350" s="1"/>
      <c r="DU350" s="1"/>
    </row>
    <row r="351" spans="76:125" ht="15.75" customHeight="1" x14ac:dyDescent="0.2">
      <c r="BX351" s="1"/>
      <c r="CX351" s="1"/>
      <c r="CY351" s="1"/>
      <c r="CZ351" s="1"/>
      <c r="DU351" s="1"/>
    </row>
    <row r="352" spans="76:125" ht="15.75" customHeight="1" x14ac:dyDescent="0.2">
      <c r="BX352" s="1"/>
      <c r="CX352" s="1"/>
      <c r="CY352" s="1"/>
      <c r="CZ352" s="1"/>
      <c r="DU352" s="1"/>
    </row>
    <row r="353" spans="76:125" ht="15.75" customHeight="1" x14ac:dyDescent="0.2">
      <c r="BX353" s="1"/>
      <c r="CX353" s="1"/>
      <c r="CY353" s="1"/>
      <c r="CZ353" s="1"/>
      <c r="DU353" s="1"/>
    </row>
    <row r="354" spans="76:125" ht="15.75" customHeight="1" x14ac:dyDescent="0.2">
      <c r="BX354" s="1"/>
      <c r="CX354" s="1"/>
      <c r="CY354" s="1"/>
      <c r="CZ354" s="1"/>
      <c r="DU354" s="1"/>
    </row>
    <row r="355" spans="76:125" ht="15.75" customHeight="1" x14ac:dyDescent="0.2">
      <c r="BX355" s="1"/>
      <c r="CX355" s="1"/>
      <c r="CY355" s="1"/>
      <c r="CZ355" s="1"/>
      <c r="DU355" s="1"/>
    </row>
    <row r="356" spans="76:125" ht="15.75" customHeight="1" x14ac:dyDescent="0.2">
      <c r="BX356" s="1"/>
      <c r="CX356" s="1"/>
      <c r="CY356" s="1"/>
      <c r="CZ356" s="1"/>
      <c r="DU356" s="1"/>
    </row>
    <row r="357" spans="76:125" ht="15.75" customHeight="1" x14ac:dyDescent="0.2">
      <c r="BX357" s="1"/>
      <c r="CX357" s="1"/>
      <c r="CY357" s="1"/>
      <c r="CZ357" s="1"/>
      <c r="DU357" s="1"/>
    </row>
    <row r="358" spans="76:125" ht="15.75" customHeight="1" x14ac:dyDescent="0.2">
      <c r="BX358" s="1"/>
      <c r="CX358" s="1"/>
      <c r="CY358" s="1"/>
      <c r="CZ358" s="1"/>
      <c r="DU358" s="1"/>
    </row>
    <row r="359" spans="76:125" ht="15.75" customHeight="1" x14ac:dyDescent="0.2">
      <c r="BX359" s="1"/>
      <c r="CX359" s="1"/>
      <c r="CY359" s="1"/>
      <c r="CZ359" s="1"/>
      <c r="DU359" s="1"/>
    </row>
    <row r="360" spans="76:125" ht="15.75" customHeight="1" x14ac:dyDescent="0.2">
      <c r="BX360" s="1"/>
      <c r="CX360" s="1"/>
      <c r="CY360" s="1"/>
      <c r="CZ360" s="1"/>
      <c r="DU360" s="1"/>
    </row>
    <row r="361" spans="76:125" ht="15.75" customHeight="1" x14ac:dyDescent="0.2">
      <c r="BX361" s="1"/>
      <c r="CX361" s="1"/>
      <c r="CY361" s="1"/>
      <c r="CZ361" s="1"/>
      <c r="DU361" s="1"/>
    </row>
    <row r="362" spans="76:125" ht="15.75" customHeight="1" x14ac:dyDescent="0.2">
      <c r="BX362" s="1"/>
      <c r="CX362" s="1"/>
      <c r="CY362" s="1"/>
      <c r="CZ362" s="1"/>
      <c r="DU362" s="1"/>
    </row>
    <row r="363" spans="76:125" ht="15.75" customHeight="1" x14ac:dyDescent="0.2">
      <c r="BX363" s="1"/>
      <c r="CX363" s="1"/>
      <c r="CY363" s="1"/>
      <c r="CZ363" s="1"/>
      <c r="DU363" s="1"/>
    </row>
    <row r="364" spans="76:125" ht="15.75" customHeight="1" x14ac:dyDescent="0.2">
      <c r="BX364" s="1"/>
      <c r="CX364" s="1"/>
      <c r="CY364" s="1"/>
      <c r="CZ364" s="1"/>
      <c r="DU364" s="1"/>
    </row>
    <row r="365" spans="76:125" ht="15.75" customHeight="1" x14ac:dyDescent="0.2">
      <c r="BX365" s="1"/>
      <c r="CX365" s="1"/>
      <c r="CY365" s="1"/>
      <c r="CZ365" s="1"/>
      <c r="DU365" s="1"/>
    </row>
    <row r="366" spans="76:125" ht="15.75" customHeight="1" x14ac:dyDescent="0.2">
      <c r="BX366" s="1"/>
      <c r="CX366" s="1"/>
      <c r="CY366" s="1"/>
      <c r="CZ366" s="1"/>
      <c r="DU366" s="1"/>
    </row>
    <row r="367" spans="76:125" ht="15.75" customHeight="1" x14ac:dyDescent="0.2">
      <c r="BX367" s="1"/>
      <c r="CX367" s="1"/>
      <c r="CY367" s="1"/>
      <c r="CZ367" s="1"/>
      <c r="DU367" s="1"/>
    </row>
    <row r="368" spans="76:125" ht="15.75" customHeight="1" x14ac:dyDescent="0.2">
      <c r="BX368" s="1"/>
      <c r="CX368" s="1"/>
      <c r="CY368" s="1"/>
      <c r="CZ368" s="1"/>
      <c r="DU368" s="1"/>
    </row>
    <row r="369" spans="76:125" ht="15.75" customHeight="1" x14ac:dyDescent="0.2">
      <c r="BX369" s="1"/>
      <c r="CX369" s="1"/>
      <c r="CY369" s="1"/>
      <c r="CZ369" s="1"/>
      <c r="DU369" s="1"/>
    </row>
    <row r="370" spans="76:125" ht="15.75" customHeight="1" x14ac:dyDescent="0.2">
      <c r="BX370" s="1"/>
      <c r="CX370" s="1"/>
      <c r="CY370" s="1"/>
      <c r="CZ370" s="1"/>
      <c r="DU370" s="1"/>
    </row>
    <row r="371" spans="76:125" ht="15.75" customHeight="1" x14ac:dyDescent="0.2">
      <c r="BX371" s="1"/>
      <c r="CX371" s="1"/>
      <c r="CY371" s="1"/>
      <c r="CZ371" s="1"/>
      <c r="DU371" s="1"/>
    </row>
    <row r="372" spans="76:125" ht="15.75" customHeight="1" x14ac:dyDescent="0.2">
      <c r="BX372" s="1"/>
      <c r="CX372" s="1"/>
      <c r="CY372" s="1"/>
      <c r="CZ372" s="1"/>
      <c r="DU372" s="1"/>
    </row>
    <row r="373" spans="76:125" ht="15.75" customHeight="1" x14ac:dyDescent="0.2">
      <c r="BX373" s="1"/>
      <c r="CX373" s="1"/>
      <c r="CY373" s="1"/>
      <c r="CZ373" s="1"/>
      <c r="DU373" s="1"/>
    </row>
    <row r="374" spans="76:125" ht="15.75" customHeight="1" x14ac:dyDescent="0.2">
      <c r="BX374" s="1"/>
      <c r="CX374" s="1"/>
      <c r="CY374" s="1"/>
      <c r="CZ374" s="1"/>
      <c r="DU374" s="1"/>
    </row>
    <row r="375" spans="76:125" ht="15.75" customHeight="1" x14ac:dyDescent="0.2">
      <c r="BX375" s="1"/>
      <c r="CX375" s="1"/>
      <c r="CY375" s="1"/>
      <c r="CZ375" s="1"/>
      <c r="DU375" s="1"/>
    </row>
    <row r="376" spans="76:125" ht="15.75" customHeight="1" x14ac:dyDescent="0.2">
      <c r="BX376" s="1"/>
      <c r="CX376" s="1"/>
      <c r="CY376" s="1"/>
      <c r="CZ376" s="1"/>
      <c r="DU376" s="1"/>
    </row>
    <row r="377" spans="76:125" ht="15.75" customHeight="1" x14ac:dyDescent="0.2">
      <c r="BX377" s="1"/>
      <c r="CX377" s="1"/>
      <c r="CY377" s="1"/>
      <c r="CZ377" s="1"/>
      <c r="DU377" s="1"/>
    </row>
    <row r="378" spans="76:125" ht="15.75" customHeight="1" x14ac:dyDescent="0.2">
      <c r="BX378" s="1"/>
      <c r="CX378" s="1"/>
      <c r="CY378" s="1"/>
      <c r="CZ378" s="1"/>
      <c r="DU378" s="1"/>
    </row>
    <row r="379" spans="76:125" ht="15.75" customHeight="1" x14ac:dyDescent="0.2">
      <c r="BX379" s="1"/>
      <c r="CX379" s="1"/>
      <c r="CY379" s="1"/>
      <c r="CZ379" s="1"/>
      <c r="DU379" s="1"/>
    </row>
    <row r="380" spans="76:125" ht="15.75" customHeight="1" x14ac:dyDescent="0.2">
      <c r="BX380" s="1"/>
      <c r="CX380" s="1"/>
      <c r="CY380" s="1"/>
      <c r="CZ380" s="1"/>
      <c r="DU380" s="1"/>
    </row>
    <row r="381" spans="76:125" ht="15.75" customHeight="1" x14ac:dyDescent="0.2">
      <c r="BX381" s="1"/>
      <c r="CX381" s="1"/>
      <c r="CY381" s="1"/>
      <c r="CZ381" s="1"/>
      <c r="DU381" s="1"/>
    </row>
    <row r="382" spans="76:125" ht="15.75" customHeight="1" x14ac:dyDescent="0.2">
      <c r="BX382" s="1"/>
      <c r="CX382" s="1"/>
      <c r="CY382" s="1"/>
      <c r="CZ382" s="1"/>
      <c r="DU382" s="1"/>
    </row>
    <row r="383" spans="76:125" ht="15.75" customHeight="1" x14ac:dyDescent="0.2">
      <c r="BX383" s="1"/>
      <c r="CX383" s="1"/>
      <c r="CY383" s="1"/>
      <c r="CZ383" s="1"/>
      <c r="DU383" s="1"/>
    </row>
    <row r="384" spans="76:125" ht="15.75" customHeight="1" x14ac:dyDescent="0.2">
      <c r="BX384" s="1"/>
      <c r="CX384" s="1"/>
      <c r="CY384" s="1"/>
      <c r="CZ384" s="1"/>
      <c r="DU384" s="1"/>
    </row>
    <row r="385" spans="76:125" ht="15.75" customHeight="1" x14ac:dyDescent="0.2">
      <c r="BX385" s="1"/>
      <c r="CX385" s="1"/>
      <c r="CY385" s="1"/>
      <c r="CZ385" s="1"/>
      <c r="DU385" s="1"/>
    </row>
    <row r="386" spans="76:125" ht="15.75" customHeight="1" x14ac:dyDescent="0.2">
      <c r="BX386" s="1"/>
      <c r="CX386" s="1"/>
      <c r="CY386" s="1"/>
      <c r="CZ386" s="1"/>
      <c r="DU386" s="1"/>
    </row>
    <row r="387" spans="76:125" ht="15.75" customHeight="1" x14ac:dyDescent="0.2">
      <c r="BX387" s="1"/>
      <c r="CX387" s="1"/>
      <c r="CY387" s="1"/>
      <c r="CZ387" s="1"/>
      <c r="DU387" s="1"/>
    </row>
    <row r="388" spans="76:125" ht="15.75" customHeight="1" x14ac:dyDescent="0.2">
      <c r="BX388" s="1"/>
      <c r="CX388" s="1"/>
      <c r="CY388" s="1"/>
      <c r="CZ388" s="1"/>
      <c r="DU388" s="1"/>
    </row>
    <row r="389" spans="76:125" ht="15.75" customHeight="1" x14ac:dyDescent="0.2">
      <c r="BX389" s="1"/>
      <c r="CX389" s="1"/>
      <c r="CY389" s="1"/>
      <c r="CZ389" s="1"/>
      <c r="DU389" s="1"/>
    </row>
    <row r="390" spans="76:125" ht="15.75" customHeight="1" x14ac:dyDescent="0.2">
      <c r="BX390" s="1"/>
      <c r="CX390" s="1"/>
      <c r="CY390" s="1"/>
      <c r="CZ390" s="1"/>
      <c r="DU390" s="1"/>
    </row>
    <row r="391" spans="76:125" ht="15.75" customHeight="1" x14ac:dyDescent="0.2">
      <c r="BX391" s="1"/>
      <c r="CX391" s="1"/>
      <c r="CY391" s="1"/>
      <c r="CZ391" s="1"/>
      <c r="DU391" s="1"/>
    </row>
    <row r="392" spans="76:125" ht="15.75" customHeight="1" x14ac:dyDescent="0.2">
      <c r="BX392" s="1"/>
      <c r="CX392" s="1"/>
      <c r="CY392" s="1"/>
      <c r="CZ392" s="1"/>
      <c r="DU392" s="1"/>
    </row>
    <row r="393" spans="76:125" ht="15.75" customHeight="1" x14ac:dyDescent="0.2">
      <c r="BX393" s="1"/>
      <c r="CX393" s="1"/>
      <c r="CY393" s="1"/>
      <c r="CZ393" s="1"/>
      <c r="DU393" s="1"/>
    </row>
    <row r="394" spans="76:125" ht="15.75" customHeight="1" x14ac:dyDescent="0.2">
      <c r="BX394" s="1"/>
      <c r="CX394" s="1"/>
      <c r="CY394" s="1"/>
      <c r="CZ394" s="1"/>
      <c r="DU394" s="1"/>
    </row>
    <row r="395" spans="76:125" ht="15.75" customHeight="1" x14ac:dyDescent="0.2">
      <c r="BX395" s="1"/>
      <c r="CX395" s="1"/>
      <c r="CY395" s="1"/>
      <c r="CZ395" s="1"/>
      <c r="DU395" s="1"/>
    </row>
    <row r="396" spans="76:125" ht="15.75" customHeight="1" x14ac:dyDescent="0.2">
      <c r="BX396" s="1"/>
      <c r="CX396" s="1"/>
      <c r="CY396" s="1"/>
      <c r="CZ396" s="1"/>
      <c r="DU396" s="1"/>
    </row>
    <row r="397" spans="76:125" ht="15.75" customHeight="1" x14ac:dyDescent="0.2">
      <c r="BX397" s="1"/>
      <c r="CX397" s="1"/>
      <c r="CY397" s="1"/>
      <c r="CZ397" s="1"/>
      <c r="DU397" s="1"/>
    </row>
    <row r="398" spans="76:125" ht="15.75" customHeight="1" x14ac:dyDescent="0.2">
      <c r="BX398" s="1"/>
      <c r="CX398" s="1"/>
      <c r="CY398" s="1"/>
      <c r="CZ398" s="1"/>
      <c r="DU398" s="1"/>
    </row>
    <row r="399" spans="76:125" ht="15.75" customHeight="1" x14ac:dyDescent="0.2">
      <c r="BX399" s="1"/>
      <c r="CX399" s="1"/>
      <c r="CY399" s="1"/>
      <c r="CZ399" s="1"/>
      <c r="DU399" s="1"/>
    </row>
    <row r="400" spans="76:125" ht="15.75" customHeight="1" x14ac:dyDescent="0.2">
      <c r="BX400" s="1"/>
      <c r="CX400" s="1"/>
      <c r="CY400" s="1"/>
      <c r="CZ400" s="1"/>
      <c r="DU400" s="1"/>
    </row>
    <row r="401" spans="76:125" ht="15.75" customHeight="1" x14ac:dyDescent="0.2">
      <c r="BX401" s="1"/>
      <c r="CX401" s="1"/>
      <c r="CY401" s="1"/>
      <c r="CZ401" s="1"/>
      <c r="DU401" s="1"/>
    </row>
    <row r="402" spans="76:125" ht="15.75" customHeight="1" x14ac:dyDescent="0.2">
      <c r="BX402" s="1"/>
      <c r="CX402" s="1"/>
      <c r="CY402" s="1"/>
      <c r="CZ402" s="1"/>
      <c r="DU402" s="1"/>
    </row>
    <row r="403" spans="76:125" ht="15.75" customHeight="1" x14ac:dyDescent="0.2">
      <c r="BX403" s="1"/>
      <c r="CX403" s="1"/>
      <c r="CY403" s="1"/>
      <c r="CZ403" s="1"/>
      <c r="DU403" s="1"/>
    </row>
    <row r="404" spans="76:125" ht="15.75" customHeight="1" x14ac:dyDescent="0.2">
      <c r="BX404" s="1"/>
      <c r="CX404" s="1"/>
      <c r="CY404" s="1"/>
      <c r="CZ404" s="1"/>
      <c r="DU404" s="1"/>
    </row>
    <row r="405" spans="76:125" ht="15.75" customHeight="1" x14ac:dyDescent="0.2">
      <c r="BX405" s="1"/>
      <c r="CX405" s="1"/>
      <c r="CY405" s="1"/>
      <c r="CZ405" s="1"/>
      <c r="DU405" s="1"/>
    </row>
    <row r="406" spans="76:125" ht="15.75" customHeight="1" x14ac:dyDescent="0.2">
      <c r="BX406" s="1"/>
      <c r="CX406" s="1"/>
      <c r="CY406" s="1"/>
      <c r="CZ406" s="1"/>
      <c r="DU406" s="1"/>
    </row>
    <row r="407" spans="76:125" ht="15.75" customHeight="1" x14ac:dyDescent="0.2">
      <c r="BX407" s="1"/>
      <c r="CX407" s="1"/>
      <c r="CY407" s="1"/>
      <c r="CZ407" s="1"/>
      <c r="DU407" s="1"/>
    </row>
    <row r="408" spans="76:125" ht="15.75" customHeight="1" x14ac:dyDescent="0.2">
      <c r="BX408" s="1"/>
      <c r="CX408" s="1"/>
      <c r="CY408" s="1"/>
      <c r="CZ408" s="1"/>
      <c r="DU408" s="1"/>
    </row>
    <row r="409" spans="76:125" ht="15.75" customHeight="1" x14ac:dyDescent="0.2">
      <c r="BX409" s="1"/>
      <c r="CX409" s="1"/>
      <c r="CY409" s="1"/>
      <c r="CZ409" s="1"/>
      <c r="DU409" s="1"/>
    </row>
    <row r="410" spans="76:125" ht="15.75" customHeight="1" x14ac:dyDescent="0.2">
      <c r="BX410" s="1"/>
      <c r="CX410" s="1"/>
      <c r="CY410" s="1"/>
      <c r="CZ410" s="1"/>
      <c r="DU410" s="1"/>
    </row>
    <row r="411" spans="76:125" ht="15.75" customHeight="1" x14ac:dyDescent="0.2">
      <c r="BX411" s="1"/>
      <c r="CX411" s="1"/>
      <c r="CY411" s="1"/>
      <c r="CZ411" s="1"/>
      <c r="DU411" s="1"/>
    </row>
    <row r="412" spans="76:125" ht="15.75" customHeight="1" x14ac:dyDescent="0.2">
      <c r="BX412" s="1"/>
      <c r="CX412" s="1"/>
      <c r="CY412" s="1"/>
      <c r="CZ412" s="1"/>
      <c r="DU412" s="1"/>
    </row>
    <row r="413" spans="76:125" ht="15.75" customHeight="1" x14ac:dyDescent="0.2">
      <c r="BX413" s="1"/>
      <c r="CX413" s="1"/>
      <c r="CY413" s="1"/>
      <c r="CZ413" s="1"/>
      <c r="DU413" s="1"/>
    </row>
    <row r="414" spans="76:125" ht="15.75" customHeight="1" x14ac:dyDescent="0.2">
      <c r="BX414" s="1"/>
      <c r="CX414" s="1"/>
      <c r="CY414" s="1"/>
      <c r="CZ414" s="1"/>
      <c r="DU414" s="1"/>
    </row>
    <row r="415" spans="76:125" ht="15.75" customHeight="1" x14ac:dyDescent="0.2">
      <c r="BX415" s="1"/>
      <c r="CX415" s="1"/>
      <c r="CY415" s="1"/>
      <c r="CZ415" s="1"/>
      <c r="DU415" s="1"/>
    </row>
    <row r="416" spans="76:125" ht="15.75" customHeight="1" x14ac:dyDescent="0.2">
      <c r="BX416" s="1"/>
      <c r="CX416" s="1"/>
      <c r="CY416" s="1"/>
      <c r="CZ416" s="1"/>
      <c r="DU416" s="1"/>
    </row>
    <row r="417" spans="76:125" ht="15.75" customHeight="1" x14ac:dyDescent="0.2">
      <c r="BX417" s="1"/>
      <c r="CX417" s="1"/>
      <c r="CY417" s="1"/>
      <c r="CZ417" s="1"/>
      <c r="DU417" s="1"/>
    </row>
    <row r="418" spans="76:125" ht="15.75" customHeight="1" x14ac:dyDescent="0.2">
      <c r="BX418" s="1"/>
      <c r="CX418" s="1"/>
      <c r="CY418" s="1"/>
      <c r="CZ418" s="1"/>
      <c r="DU418" s="1"/>
    </row>
    <row r="419" spans="76:125" ht="15.75" customHeight="1" x14ac:dyDescent="0.2">
      <c r="BX419" s="1"/>
      <c r="CX419" s="1"/>
      <c r="CY419" s="1"/>
      <c r="CZ419" s="1"/>
      <c r="DU419" s="1"/>
    </row>
    <row r="420" spans="76:125" ht="15.75" customHeight="1" x14ac:dyDescent="0.2">
      <c r="BX420" s="1"/>
      <c r="CX420" s="1"/>
      <c r="CY420" s="1"/>
      <c r="CZ420" s="1"/>
      <c r="DU420" s="1"/>
    </row>
    <row r="421" spans="76:125" ht="15.75" customHeight="1" x14ac:dyDescent="0.2">
      <c r="BX421" s="1"/>
      <c r="CX421" s="1"/>
      <c r="CY421" s="1"/>
      <c r="CZ421" s="1"/>
      <c r="DU421" s="1"/>
    </row>
    <row r="422" spans="76:125" ht="15.75" customHeight="1" x14ac:dyDescent="0.2">
      <c r="BX422" s="1"/>
      <c r="CX422" s="1"/>
      <c r="CY422" s="1"/>
      <c r="CZ422" s="1"/>
      <c r="DU422" s="1"/>
    </row>
    <row r="423" spans="76:125" ht="15.75" customHeight="1" x14ac:dyDescent="0.2">
      <c r="BX423" s="1"/>
      <c r="CX423" s="1"/>
      <c r="CY423" s="1"/>
      <c r="CZ423" s="1"/>
      <c r="DU423" s="1"/>
    </row>
    <row r="424" spans="76:125" ht="15.75" customHeight="1" x14ac:dyDescent="0.2">
      <c r="BX424" s="1"/>
      <c r="CX424" s="1"/>
      <c r="CY424" s="1"/>
      <c r="CZ424" s="1"/>
      <c r="DU424" s="1"/>
    </row>
    <row r="425" spans="76:125" ht="15.75" customHeight="1" x14ac:dyDescent="0.2">
      <c r="BX425" s="1"/>
      <c r="CX425" s="1"/>
      <c r="CY425" s="1"/>
      <c r="CZ425" s="1"/>
      <c r="DU425" s="1"/>
    </row>
    <row r="426" spans="76:125" ht="15.75" customHeight="1" x14ac:dyDescent="0.2">
      <c r="BX426" s="1"/>
      <c r="CX426" s="1"/>
      <c r="CY426" s="1"/>
      <c r="CZ426" s="1"/>
      <c r="DU426" s="1"/>
    </row>
    <row r="427" spans="76:125" ht="15.75" customHeight="1" x14ac:dyDescent="0.2">
      <c r="BX427" s="1"/>
      <c r="CX427" s="1"/>
      <c r="CY427" s="1"/>
      <c r="CZ427" s="1"/>
      <c r="DU427" s="1"/>
    </row>
    <row r="428" spans="76:125" ht="15.75" customHeight="1" x14ac:dyDescent="0.2">
      <c r="BX428" s="1"/>
      <c r="CX428" s="1"/>
      <c r="CY428" s="1"/>
      <c r="CZ428" s="1"/>
      <c r="DU428" s="1"/>
    </row>
    <row r="429" spans="76:125" ht="15.75" customHeight="1" x14ac:dyDescent="0.2">
      <c r="BX429" s="1"/>
      <c r="CX429" s="1"/>
      <c r="CY429" s="1"/>
      <c r="CZ429" s="1"/>
      <c r="DU429" s="1"/>
    </row>
    <row r="430" spans="76:125" ht="15.75" customHeight="1" x14ac:dyDescent="0.2">
      <c r="BX430" s="1"/>
      <c r="CX430" s="1"/>
      <c r="CY430" s="1"/>
      <c r="CZ430" s="1"/>
      <c r="DU430" s="1"/>
    </row>
    <row r="431" spans="76:125" ht="15.75" customHeight="1" x14ac:dyDescent="0.2">
      <c r="BX431" s="1"/>
      <c r="CX431" s="1"/>
      <c r="CY431" s="1"/>
      <c r="CZ431" s="1"/>
      <c r="DU431" s="1"/>
    </row>
    <row r="432" spans="76:125" ht="15.75" customHeight="1" x14ac:dyDescent="0.2">
      <c r="BX432" s="1"/>
      <c r="CX432" s="1"/>
      <c r="CY432" s="1"/>
      <c r="CZ432" s="1"/>
      <c r="DU432" s="1"/>
    </row>
    <row r="433" spans="76:125" ht="15.75" customHeight="1" x14ac:dyDescent="0.2">
      <c r="BX433" s="1"/>
      <c r="CX433" s="1"/>
      <c r="CY433" s="1"/>
      <c r="CZ433" s="1"/>
      <c r="DU433" s="1"/>
    </row>
    <row r="434" spans="76:125" ht="15.75" customHeight="1" x14ac:dyDescent="0.2">
      <c r="BX434" s="1"/>
      <c r="CX434" s="1"/>
      <c r="CY434" s="1"/>
      <c r="CZ434" s="1"/>
      <c r="DU434" s="1"/>
    </row>
    <row r="435" spans="76:125" ht="15.75" customHeight="1" x14ac:dyDescent="0.2">
      <c r="BX435" s="1"/>
      <c r="CX435" s="1"/>
      <c r="CY435" s="1"/>
      <c r="CZ435" s="1"/>
      <c r="DU435" s="1"/>
    </row>
    <row r="436" spans="76:125" ht="15.75" customHeight="1" x14ac:dyDescent="0.2">
      <c r="BX436" s="1"/>
      <c r="CX436" s="1"/>
      <c r="CY436" s="1"/>
      <c r="CZ436" s="1"/>
      <c r="DU436" s="1"/>
    </row>
    <row r="437" spans="76:125" ht="15.75" customHeight="1" x14ac:dyDescent="0.2">
      <c r="BX437" s="1"/>
      <c r="CX437" s="1"/>
      <c r="CY437" s="1"/>
      <c r="CZ437" s="1"/>
      <c r="DU437" s="1"/>
    </row>
    <row r="438" spans="76:125" ht="15.75" customHeight="1" x14ac:dyDescent="0.2">
      <c r="BX438" s="1"/>
      <c r="CX438" s="1"/>
      <c r="CY438" s="1"/>
      <c r="CZ438" s="1"/>
      <c r="DU438" s="1"/>
    </row>
    <row r="439" spans="76:125" ht="15.75" customHeight="1" x14ac:dyDescent="0.2">
      <c r="BX439" s="1"/>
      <c r="CX439" s="1"/>
      <c r="CY439" s="1"/>
      <c r="CZ439" s="1"/>
      <c r="DU439" s="1"/>
    </row>
    <row r="440" spans="76:125" ht="15.75" customHeight="1" x14ac:dyDescent="0.2">
      <c r="BX440" s="1"/>
      <c r="CX440" s="1"/>
      <c r="CY440" s="1"/>
      <c r="CZ440" s="1"/>
      <c r="DU440" s="1"/>
    </row>
    <row r="441" spans="76:125" ht="15.75" customHeight="1" x14ac:dyDescent="0.2">
      <c r="BX441" s="1"/>
      <c r="CX441" s="1"/>
      <c r="CY441" s="1"/>
      <c r="CZ441" s="1"/>
      <c r="DU441" s="1"/>
    </row>
    <row r="442" spans="76:125" ht="15.75" customHeight="1" x14ac:dyDescent="0.2">
      <c r="BX442" s="1"/>
      <c r="CX442" s="1"/>
      <c r="CY442" s="1"/>
      <c r="CZ442" s="1"/>
      <c r="DU442" s="1"/>
    </row>
    <row r="443" spans="76:125" ht="15.75" customHeight="1" x14ac:dyDescent="0.2">
      <c r="BX443" s="1"/>
      <c r="CX443" s="1"/>
      <c r="CY443" s="1"/>
      <c r="CZ443" s="1"/>
      <c r="DU443" s="1"/>
    </row>
    <row r="444" spans="76:125" ht="15.75" customHeight="1" x14ac:dyDescent="0.2">
      <c r="BX444" s="1"/>
      <c r="CX444" s="1"/>
      <c r="CY444" s="1"/>
      <c r="CZ444" s="1"/>
      <c r="DU444" s="1"/>
    </row>
    <row r="445" spans="76:125" ht="15.75" customHeight="1" x14ac:dyDescent="0.2">
      <c r="BX445" s="1"/>
      <c r="CX445" s="1"/>
      <c r="CY445" s="1"/>
      <c r="CZ445" s="1"/>
      <c r="DU445" s="1"/>
    </row>
    <row r="446" spans="76:125" ht="15.75" customHeight="1" x14ac:dyDescent="0.2">
      <c r="BX446" s="1"/>
      <c r="CX446" s="1"/>
      <c r="CY446" s="1"/>
      <c r="CZ446" s="1"/>
      <c r="DU446" s="1"/>
    </row>
    <row r="447" spans="76:125" ht="15.75" customHeight="1" x14ac:dyDescent="0.2">
      <c r="BX447" s="1"/>
      <c r="CX447" s="1"/>
      <c r="CY447" s="1"/>
      <c r="CZ447" s="1"/>
      <c r="DU447" s="1"/>
    </row>
    <row r="448" spans="76:125" ht="15.75" customHeight="1" x14ac:dyDescent="0.2">
      <c r="BX448" s="1"/>
      <c r="CX448" s="1"/>
      <c r="CY448" s="1"/>
      <c r="CZ448" s="1"/>
      <c r="DU448" s="1"/>
    </row>
    <row r="449" spans="76:125" ht="15.75" customHeight="1" x14ac:dyDescent="0.2">
      <c r="BX449" s="1"/>
      <c r="CX449" s="1"/>
      <c r="CY449" s="1"/>
      <c r="CZ449" s="1"/>
      <c r="DU449" s="1"/>
    </row>
    <row r="450" spans="76:125" ht="15.75" customHeight="1" x14ac:dyDescent="0.2">
      <c r="BX450" s="1"/>
      <c r="CX450" s="1"/>
      <c r="CY450" s="1"/>
      <c r="CZ450" s="1"/>
      <c r="DU450" s="1"/>
    </row>
    <row r="451" spans="76:125" ht="15.75" customHeight="1" x14ac:dyDescent="0.2">
      <c r="BX451" s="1"/>
      <c r="CX451" s="1"/>
      <c r="CY451" s="1"/>
      <c r="CZ451" s="1"/>
      <c r="DU451" s="1"/>
    </row>
    <row r="452" spans="76:125" ht="15.75" customHeight="1" x14ac:dyDescent="0.2">
      <c r="BX452" s="1"/>
      <c r="CX452" s="1"/>
      <c r="CY452" s="1"/>
      <c r="CZ452" s="1"/>
      <c r="DU452" s="1"/>
    </row>
    <row r="453" spans="76:125" ht="15.75" customHeight="1" x14ac:dyDescent="0.2">
      <c r="BX453" s="1"/>
      <c r="CX453" s="1"/>
      <c r="CY453" s="1"/>
      <c r="CZ453" s="1"/>
      <c r="DU453" s="1"/>
    </row>
    <row r="454" spans="76:125" ht="15.75" customHeight="1" x14ac:dyDescent="0.2">
      <c r="BX454" s="1"/>
      <c r="CX454" s="1"/>
      <c r="CY454" s="1"/>
      <c r="CZ454" s="1"/>
      <c r="DU454" s="1"/>
    </row>
    <row r="455" spans="76:125" ht="15.75" customHeight="1" x14ac:dyDescent="0.2">
      <c r="BX455" s="1"/>
      <c r="CX455" s="1"/>
      <c r="CY455" s="1"/>
      <c r="CZ455" s="1"/>
      <c r="DU455" s="1"/>
    </row>
    <row r="456" spans="76:125" ht="15.75" customHeight="1" x14ac:dyDescent="0.2">
      <c r="BX456" s="1"/>
      <c r="CX456" s="1"/>
      <c r="CY456" s="1"/>
      <c r="CZ456" s="1"/>
      <c r="DU456" s="1"/>
    </row>
    <row r="457" spans="76:125" ht="15.75" customHeight="1" x14ac:dyDescent="0.2">
      <c r="BX457" s="1"/>
      <c r="CX457" s="1"/>
      <c r="CY457" s="1"/>
      <c r="CZ457" s="1"/>
      <c r="DU457" s="1"/>
    </row>
    <row r="458" spans="76:125" ht="15.75" customHeight="1" x14ac:dyDescent="0.2">
      <c r="BX458" s="1"/>
      <c r="CX458" s="1"/>
      <c r="CY458" s="1"/>
      <c r="CZ458" s="1"/>
      <c r="DU458" s="1"/>
    </row>
    <row r="459" spans="76:125" ht="15.75" customHeight="1" x14ac:dyDescent="0.2">
      <c r="BX459" s="1"/>
      <c r="CX459" s="1"/>
      <c r="CY459" s="1"/>
      <c r="CZ459" s="1"/>
      <c r="DU459" s="1"/>
    </row>
    <row r="460" spans="76:125" ht="15.75" customHeight="1" x14ac:dyDescent="0.2">
      <c r="BX460" s="1"/>
      <c r="CX460" s="1"/>
      <c r="CY460" s="1"/>
      <c r="CZ460" s="1"/>
      <c r="DU460" s="1"/>
    </row>
    <row r="461" spans="76:125" ht="15.75" customHeight="1" x14ac:dyDescent="0.2">
      <c r="BX461" s="1"/>
      <c r="CX461" s="1"/>
      <c r="CY461" s="1"/>
      <c r="CZ461" s="1"/>
      <c r="DU461" s="1"/>
    </row>
    <row r="462" spans="76:125" ht="15.75" customHeight="1" x14ac:dyDescent="0.2">
      <c r="BX462" s="1"/>
      <c r="CX462" s="1"/>
      <c r="CY462" s="1"/>
      <c r="CZ462" s="1"/>
      <c r="DU462" s="1"/>
    </row>
    <row r="463" spans="76:125" ht="15.75" customHeight="1" x14ac:dyDescent="0.2">
      <c r="BX463" s="1"/>
      <c r="CX463" s="1"/>
      <c r="CY463" s="1"/>
      <c r="CZ463" s="1"/>
      <c r="DU463" s="1"/>
    </row>
    <row r="464" spans="76:125" ht="15.75" customHeight="1" x14ac:dyDescent="0.2">
      <c r="BX464" s="1"/>
      <c r="CX464" s="1"/>
      <c r="CY464" s="1"/>
      <c r="CZ464" s="1"/>
      <c r="DU464" s="1"/>
    </row>
    <row r="465" spans="76:125" ht="15.75" customHeight="1" x14ac:dyDescent="0.2">
      <c r="BX465" s="1"/>
      <c r="CX465" s="1"/>
      <c r="CY465" s="1"/>
      <c r="CZ465" s="1"/>
      <c r="DU465" s="1"/>
    </row>
    <row r="466" spans="76:125" ht="15.75" customHeight="1" x14ac:dyDescent="0.2">
      <c r="BX466" s="1"/>
      <c r="CX466" s="1"/>
      <c r="CY466" s="1"/>
      <c r="CZ466" s="1"/>
      <c r="DU466" s="1"/>
    </row>
    <row r="467" spans="76:125" ht="15.75" customHeight="1" x14ac:dyDescent="0.2">
      <c r="BX467" s="1"/>
      <c r="CX467" s="1"/>
      <c r="CY467" s="1"/>
      <c r="CZ467" s="1"/>
      <c r="DU467" s="1"/>
    </row>
    <row r="468" spans="76:125" ht="15.75" customHeight="1" x14ac:dyDescent="0.2">
      <c r="BX468" s="1"/>
      <c r="CX468" s="1"/>
      <c r="CY468" s="1"/>
      <c r="CZ468" s="1"/>
      <c r="DU468" s="1"/>
    </row>
    <row r="469" spans="76:125" ht="15.75" customHeight="1" x14ac:dyDescent="0.2">
      <c r="BX469" s="1"/>
      <c r="CX469" s="1"/>
      <c r="CY469" s="1"/>
      <c r="CZ469" s="1"/>
      <c r="DU469" s="1"/>
    </row>
    <row r="470" spans="76:125" ht="15.75" customHeight="1" x14ac:dyDescent="0.2">
      <c r="BX470" s="1"/>
      <c r="CX470" s="1"/>
      <c r="CY470" s="1"/>
      <c r="CZ470" s="1"/>
      <c r="DU470" s="1"/>
    </row>
    <row r="471" spans="76:125" ht="15.75" customHeight="1" x14ac:dyDescent="0.2">
      <c r="BX471" s="1"/>
      <c r="CX471" s="1"/>
      <c r="CY471" s="1"/>
      <c r="CZ471" s="1"/>
      <c r="DU471" s="1"/>
    </row>
    <row r="472" spans="76:125" ht="15.75" customHeight="1" x14ac:dyDescent="0.2">
      <c r="BX472" s="1"/>
      <c r="CX472" s="1"/>
      <c r="CY472" s="1"/>
      <c r="CZ472" s="1"/>
      <c r="DU472" s="1"/>
    </row>
    <row r="473" spans="76:125" ht="15.75" customHeight="1" x14ac:dyDescent="0.2">
      <c r="BX473" s="1"/>
      <c r="CX473" s="1"/>
      <c r="CY473" s="1"/>
      <c r="CZ473" s="1"/>
      <c r="DU473" s="1"/>
    </row>
    <row r="474" spans="76:125" ht="15.75" customHeight="1" x14ac:dyDescent="0.2">
      <c r="BX474" s="1"/>
      <c r="CX474" s="1"/>
      <c r="CY474" s="1"/>
      <c r="CZ474" s="1"/>
      <c r="DU474" s="1"/>
    </row>
    <row r="475" spans="76:125" ht="15.75" customHeight="1" x14ac:dyDescent="0.2">
      <c r="BX475" s="1"/>
      <c r="CX475" s="1"/>
      <c r="CY475" s="1"/>
      <c r="CZ475" s="1"/>
      <c r="DU475" s="1"/>
    </row>
    <row r="476" spans="76:125" ht="15.75" customHeight="1" x14ac:dyDescent="0.2">
      <c r="BX476" s="1"/>
      <c r="CX476" s="1"/>
      <c r="CY476" s="1"/>
      <c r="CZ476" s="1"/>
      <c r="DU476" s="1"/>
    </row>
    <row r="477" spans="76:125" ht="15.75" customHeight="1" x14ac:dyDescent="0.2">
      <c r="BX477" s="1"/>
      <c r="CX477" s="1"/>
      <c r="CY477" s="1"/>
      <c r="CZ477" s="1"/>
      <c r="DU477" s="1"/>
    </row>
    <row r="478" spans="76:125" ht="15.75" customHeight="1" x14ac:dyDescent="0.2">
      <c r="BX478" s="1"/>
      <c r="CX478" s="1"/>
      <c r="CY478" s="1"/>
      <c r="CZ478" s="1"/>
      <c r="DU478" s="1"/>
    </row>
    <row r="479" spans="76:125" ht="15.75" customHeight="1" x14ac:dyDescent="0.2">
      <c r="BX479" s="1"/>
      <c r="CX479" s="1"/>
      <c r="CY479" s="1"/>
      <c r="CZ479" s="1"/>
      <c r="DU479" s="1"/>
    </row>
    <row r="480" spans="76:125" ht="15.75" customHeight="1" x14ac:dyDescent="0.2">
      <c r="BX480" s="1"/>
      <c r="CX480" s="1"/>
      <c r="CY480" s="1"/>
      <c r="CZ480" s="1"/>
      <c r="DU480" s="1"/>
    </row>
    <row r="481" spans="76:125" ht="15.75" customHeight="1" x14ac:dyDescent="0.2">
      <c r="BX481" s="1"/>
      <c r="CX481" s="1"/>
      <c r="CY481" s="1"/>
      <c r="CZ481" s="1"/>
      <c r="DU481" s="1"/>
    </row>
    <row r="482" spans="76:125" ht="15.75" customHeight="1" x14ac:dyDescent="0.2">
      <c r="BX482" s="1"/>
      <c r="CX482" s="1"/>
      <c r="CY482" s="1"/>
      <c r="CZ482" s="1"/>
      <c r="DU482" s="1"/>
    </row>
    <row r="483" spans="76:125" ht="15.75" customHeight="1" x14ac:dyDescent="0.2">
      <c r="BX483" s="1"/>
      <c r="CX483" s="1"/>
      <c r="CY483" s="1"/>
      <c r="CZ483" s="1"/>
      <c r="DU483" s="1"/>
    </row>
    <row r="484" spans="76:125" ht="15.75" customHeight="1" x14ac:dyDescent="0.2">
      <c r="BX484" s="1"/>
      <c r="CX484" s="1"/>
      <c r="CY484" s="1"/>
      <c r="CZ484" s="1"/>
      <c r="DU484" s="1"/>
    </row>
    <row r="485" spans="76:125" ht="15.75" customHeight="1" x14ac:dyDescent="0.2">
      <c r="BX485" s="1"/>
      <c r="CX485" s="1"/>
      <c r="CY485" s="1"/>
      <c r="CZ485" s="1"/>
      <c r="DU485" s="1"/>
    </row>
    <row r="486" spans="76:125" ht="15.75" customHeight="1" x14ac:dyDescent="0.2">
      <c r="BX486" s="1"/>
      <c r="CX486" s="1"/>
      <c r="CY486" s="1"/>
      <c r="CZ486" s="1"/>
      <c r="DU486" s="1"/>
    </row>
    <row r="487" spans="76:125" ht="15.75" customHeight="1" x14ac:dyDescent="0.2">
      <c r="BX487" s="1"/>
      <c r="CX487" s="1"/>
      <c r="CY487" s="1"/>
      <c r="CZ487" s="1"/>
      <c r="DU487" s="1"/>
    </row>
    <row r="488" spans="76:125" ht="15.75" customHeight="1" x14ac:dyDescent="0.2">
      <c r="BX488" s="1"/>
      <c r="CX488" s="1"/>
      <c r="CY488" s="1"/>
      <c r="CZ488" s="1"/>
      <c r="DU488" s="1"/>
    </row>
    <row r="489" spans="76:125" ht="15.75" customHeight="1" x14ac:dyDescent="0.2">
      <c r="BX489" s="1"/>
      <c r="CX489" s="1"/>
      <c r="CY489" s="1"/>
      <c r="CZ489" s="1"/>
      <c r="DU489" s="1"/>
    </row>
    <row r="490" spans="76:125" ht="15.75" customHeight="1" x14ac:dyDescent="0.2">
      <c r="BX490" s="1"/>
      <c r="CX490" s="1"/>
      <c r="CY490" s="1"/>
      <c r="CZ490" s="1"/>
      <c r="DU490" s="1"/>
    </row>
    <row r="491" spans="76:125" ht="15.75" customHeight="1" x14ac:dyDescent="0.2">
      <c r="BX491" s="1"/>
      <c r="CX491" s="1"/>
      <c r="CY491" s="1"/>
      <c r="CZ491" s="1"/>
      <c r="DU491" s="1"/>
    </row>
    <row r="492" spans="76:125" ht="15.75" customHeight="1" x14ac:dyDescent="0.2">
      <c r="BX492" s="1"/>
      <c r="CX492" s="1"/>
      <c r="CY492" s="1"/>
      <c r="CZ492" s="1"/>
      <c r="DU492" s="1"/>
    </row>
    <row r="493" spans="76:125" ht="15.75" customHeight="1" x14ac:dyDescent="0.2">
      <c r="BX493" s="1"/>
      <c r="CX493" s="1"/>
      <c r="CY493" s="1"/>
      <c r="CZ493" s="1"/>
      <c r="DU493" s="1"/>
    </row>
    <row r="494" spans="76:125" ht="15.75" customHeight="1" x14ac:dyDescent="0.2">
      <c r="BX494" s="1"/>
      <c r="CX494" s="1"/>
      <c r="CY494" s="1"/>
      <c r="CZ494" s="1"/>
      <c r="DU494" s="1"/>
    </row>
    <row r="495" spans="76:125" ht="15.75" customHeight="1" x14ac:dyDescent="0.2">
      <c r="BX495" s="1"/>
      <c r="CX495" s="1"/>
      <c r="CY495" s="1"/>
      <c r="CZ495" s="1"/>
      <c r="DU495" s="1"/>
    </row>
    <row r="496" spans="76:125" ht="15.75" customHeight="1" x14ac:dyDescent="0.2">
      <c r="BX496" s="1"/>
      <c r="CX496" s="1"/>
      <c r="CY496" s="1"/>
      <c r="CZ496" s="1"/>
      <c r="DU496" s="1"/>
    </row>
    <row r="497" spans="76:125" ht="15.75" customHeight="1" x14ac:dyDescent="0.2">
      <c r="BX497" s="1"/>
      <c r="CX497" s="1"/>
      <c r="CY497" s="1"/>
      <c r="CZ497" s="1"/>
      <c r="DU497" s="1"/>
    </row>
    <row r="498" spans="76:125" ht="15.75" customHeight="1" x14ac:dyDescent="0.2">
      <c r="BX498" s="1"/>
      <c r="CX498" s="1"/>
      <c r="CY498" s="1"/>
      <c r="CZ498" s="1"/>
      <c r="DU498" s="1"/>
    </row>
    <row r="499" spans="76:125" ht="15.75" customHeight="1" x14ac:dyDescent="0.2">
      <c r="BX499" s="1"/>
      <c r="CX499" s="1"/>
      <c r="CY499" s="1"/>
      <c r="CZ499" s="1"/>
      <c r="DU499" s="1"/>
    </row>
    <row r="500" spans="76:125" ht="15.75" customHeight="1" x14ac:dyDescent="0.2">
      <c r="BX500" s="1"/>
      <c r="CX500" s="1"/>
      <c r="CY500" s="1"/>
      <c r="CZ500" s="1"/>
      <c r="DU500" s="1"/>
    </row>
    <row r="501" spans="76:125" ht="15.75" customHeight="1" x14ac:dyDescent="0.2">
      <c r="BX501" s="1"/>
      <c r="CX501" s="1"/>
      <c r="CY501" s="1"/>
      <c r="CZ501" s="1"/>
      <c r="DU501" s="1"/>
    </row>
    <row r="502" spans="76:125" ht="15.75" customHeight="1" x14ac:dyDescent="0.2">
      <c r="BX502" s="1"/>
      <c r="CX502" s="1"/>
      <c r="CY502" s="1"/>
      <c r="CZ502" s="1"/>
      <c r="DU502" s="1"/>
    </row>
    <row r="503" spans="76:125" ht="15.75" customHeight="1" x14ac:dyDescent="0.2">
      <c r="BX503" s="1"/>
      <c r="CX503" s="1"/>
      <c r="CY503" s="1"/>
      <c r="CZ503" s="1"/>
      <c r="DU503" s="1"/>
    </row>
    <row r="504" spans="76:125" ht="15.75" customHeight="1" x14ac:dyDescent="0.2">
      <c r="BX504" s="1"/>
      <c r="CX504" s="1"/>
      <c r="CY504" s="1"/>
      <c r="CZ504" s="1"/>
      <c r="DU504" s="1"/>
    </row>
    <row r="505" spans="76:125" ht="15.75" customHeight="1" x14ac:dyDescent="0.2">
      <c r="BX505" s="1"/>
      <c r="CX505" s="1"/>
      <c r="CY505" s="1"/>
      <c r="CZ505" s="1"/>
      <c r="DU505" s="1"/>
    </row>
    <row r="506" spans="76:125" ht="15.75" customHeight="1" x14ac:dyDescent="0.2">
      <c r="BX506" s="1"/>
      <c r="CX506" s="1"/>
      <c r="CY506" s="1"/>
      <c r="CZ506" s="1"/>
      <c r="DU506" s="1"/>
    </row>
    <row r="507" spans="76:125" ht="15.75" customHeight="1" x14ac:dyDescent="0.2">
      <c r="BX507" s="1"/>
      <c r="CX507" s="1"/>
      <c r="CY507" s="1"/>
      <c r="CZ507" s="1"/>
      <c r="DU507" s="1"/>
    </row>
    <row r="508" spans="76:125" ht="15.75" customHeight="1" x14ac:dyDescent="0.2">
      <c r="BX508" s="1"/>
      <c r="CX508" s="1"/>
      <c r="CY508" s="1"/>
      <c r="CZ508" s="1"/>
      <c r="DU508" s="1"/>
    </row>
    <row r="509" spans="76:125" ht="15.75" customHeight="1" x14ac:dyDescent="0.2">
      <c r="BX509" s="1"/>
      <c r="CX509" s="1"/>
      <c r="CY509" s="1"/>
      <c r="CZ509" s="1"/>
      <c r="DU509" s="1"/>
    </row>
    <row r="510" spans="76:125" ht="15.75" customHeight="1" x14ac:dyDescent="0.2">
      <c r="BX510" s="1"/>
      <c r="CX510" s="1"/>
      <c r="CY510" s="1"/>
      <c r="CZ510" s="1"/>
      <c r="DU510" s="1"/>
    </row>
    <row r="511" spans="76:125" ht="15.75" customHeight="1" x14ac:dyDescent="0.2">
      <c r="BX511" s="1"/>
      <c r="CX511" s="1"/>
      <c r="CY511" s="1"/>
      <c r="CZ511" s="1"/>
      <c r="DU511" s="1"/>
    </row>
    <row r="512" spans="76:125" ht="15.75" customHeight="1" x14ac:dyDescent="0.2">
      <c r="BX512" s="1"/>
      <c r="CX512" s="1"/>
      <c r="CY512" s="1"/>
      <c r="CZ512" s="1"/>
      <c r="DU512" s="1"/>
    </row>
    <row r="513" spans="76:125" ht="15.75" customHeight="1" x14ac:dyDescent="0.2">
      <c r="BX513" s="1"/>
      <c r="CX513" s="1"/>
      <c r="CY513" s="1"/>
      <c r="CZ513" s="1"/>
      <c r="DU513" s="1"/>
    </row>
    <row r="514" spans="76:125" ht="15.75" customHeight="1" x14ac:dyDescent="0.2">
      <c r="BX514" s="1"/>
      <c r="CX514" s="1"/>
      <c r="CY514" s="1"/>
      <c r="CZ514" s="1"/>
      <c r="DU514" s="1"/>
    </row>
    <row r="515" spans="76:125" ht="15.75" customHeight="1" x14ac:dyDescent="0.2">
      <c r="BX515" s="1"/>
      <c r="CX515" s="1"/>
      <c r="CY515" s="1"/>
      <c r="CZ515" s="1"/>
      <c r="DU515" s="1"/>
    </row>
    <row r="516" spans="76:125" ht="15.75" customHeight="1" x14ac:dyDescent="0.2">
      <c r="BX516" s="1"/>
      <c r="CX516" s="1"/>
      <c r="CY516" s="1"/>
      <c r="CZ516" s="1"/>
      <c r="DU516" s="1"/>
    </row>
    <row r="517" spans="76:125" ht="15.75" customHeight="1" x14ac:dyDescent="0.2">
      <c r="BX517" s="1"/>
      <c r="CX517" s="1"/>
      <c r="CY517" s="1"/>
      <c r="CZ517" s="1"/>
      <c r="DU517" s="1"/>
    </row>
    <row r="518" spans="76:125" ht="15.75" customHeight="1" x14ac:dyDescent="0.2">
      <c r="BX518" s="1"/>
      <c r="CX518" s="1"/>
      <c r="CY518" s="1"/>
      <c r="CZ518" s="1"/>
      <c r="DU518" s="1"/>
    </row>
    <row r="519" spans="76:125" ht="15.75" customHeight="1" x14ac:dyDescent="0.2">
      <c r="BX519" s="1"/>
      <c r="CX519" s="1"/>
      <c r="CY519" s="1"/>
      <c r="CZ519" s="1"/>
      <c r="DU519" s="1"/>
    </row>
    <row r="520" spans="76:125" ht="15.75" customHeight="1" x14ac:dyDescent="0.2">
      <c r="BX520" s="1"/>
      <c r="CX520" s="1"/>
      <c r="CY520" s="1"/>
      <c r="CZ520" s="1"/>
      <c r="DU520" s="1"/>
    </row>
    <row r="521" spans="76:125" ht="15.75" customHeight="1" x14ac:dyDescent="0.2">
      <c r="BX521" s="1"/>
      <c r="CX521" s="1"/>
      <c r="CY521" s="1"/>
      <c r="CZ521" s="1"/>
      <c r="DU521" s="1"/>
    </row>
    <row r="522" spans="76:125" ht="15.75" customHeight="1" x14ac:dyDescent="0.2">
      <c r="BX522" s="1"/>
      <c r="CX522" s="1"/>
      <c r="CY522" s="1"/>
      <c r="CZ522" s="1"/>
      <c r="DU522" s="1"/>
    </row>
    <row r="523" spans="76:125" ht="15.75" customHeight="1" x14ac:dyDescent="0.2">
      <c r="BX523" s="1"/>
      <c r="CX523" s="1"/>
      <c r="CY523" s="1"/>
      <c r="CZ523" s="1"/>
      <c r="DU523" s="1"/>
    </row>
    <row r="524" spans="76:125" ht="15.75" customHeight="1" x14ac:dyDescent="0.2">
      <c r="BX524" s="1"/>
      <c r="CX524" s="1"/>
      <c r="CY524" s="1"/>
      <c r="CZ524" s="1"/>
      <c r="DU524" s="1"/>
    </row>
    <row r="525" spans="76:125" ht="15.75" customHeight="1" x14ac:dyDescent="0.2">
      <c r="BX525" s="1"/>
      <c r="CX525" s="1"/>
      <c r="CY525" s="1"/>
      <c r="CZ525" s="1"/>
      <c r="DU525" s="1"/>
    </row>
    <row r="526" spans="76:125" ht="15.75" customHeight="1" x14ac:dyDescent="0.2">
      <c r="BX526" s="1"/>
      <c r="CX526" s="1"/>
      <c r="CY526" s="1"/>
      <c r="CZ526" s="1"/>
      <c r="DU526" s="1"/>
    </row>
    <row r="527" spans="76:125" ht="15.75" customHeight="1" x14ac:dyDescent="0.2">
      <c r="BX527" s="1"/>
      <c r="CX527" s="1"/>
      <c r="CY527" s="1"/>
      <c r="CZ527" s="1"/>
      <c r="DU527" s="1"/>
    </row>
    <row r="528" spans="76:125" ht="15.75" customHeight="1" x14ac:dyDescent="0.2">
      <c r="BX528" s="1"/>
      <c r="CX528" s="1"/>
      <c r="CY528" s="1"/>
      <c r="CZ528" s="1"/>
      <c r="DU528" s="1"/>
    </row>
    <row r="529" spans="76:125" ht="15.75" customHeight="1" x14ac:dyDescent="0.2">
      <c r="BX529" s="1"/>
      <c r="CX529" s="1"/>
      <c r="CY529" s="1"/>
      <c r="CZ529" s="1"/>
      <c r="DU529" s="1"/>
    </row>
    <row r="530" spans="76:125" ht="15.75" customHeight="1" x14ac:dyDescent="0.2">
      <c r="BX530" s="1"/>
      <c r="CX530" s="1"/>
      <c r="CY530" s="1"/>
      <c r="CZ530" s="1"/>
      <c r="DU530" s="1"/>
    </row>
    <row r="531" spans="76:125" ht="15.75" customHeight="1" x14ac:dyDescent="0.2">
      <c r="BX531" s="1"/>
      <c r="CX531" s="1"/>
      <c r="CY531" s="1"/>
      <c r="CZ531" s="1"/>
      <c r="DU531" s="1"/>
    </row>
    <row r="532" spans="76:125" ht="15.75" customHeight="1" x14ac:dyDescent="0.2">
      <c r="BX532" s="1"/>
      <c r="CX532" s="1"/>
      <c r="CY532" s="1"/>
      <c r="CZ532" s="1"/>
      <c r="DU532" s="1"/>
    </row>
    <row r="533" spans="76:125" ht="15.75" customHeight="1" x14ac:dyDescent="0.2">
      <c r="BX533" s="1"/>
      <c r="CX533" s="1"/>
      <c r="CY533" s="1"/>
      <c r="CZ533" s="1"/>
      <c r="DU533" s="1"/>
    </row>
    <row r="534" spans="76:125" ht="15.75" customHeight="1" x14ac:dyDescent="0.2">
      <c r="BX534" s="1"/>
      <c r="CX534" s="1"/>
      <c r="CY534" s="1"/>
      <c r="CZ534" s="1"/>
      <c r="DU534" s="1"/>
    </row>
    <row r="535" spans="76:125" ht="15.75" customHeight="1" x14ac:dyDescent="0.2">
      <c r="BX535" s="1"/>
      <c r="CX535" s="1"/>
      <c r="CY535" s="1"/>
      <c r="CZ535" s="1"/>
      <c r="DU535" s="1"/>
    </row>
    <row r="536" spans="76:125" ht="15.75" customHeight="1" x14ac:dyDescent="0.2">
      <c r="BX536" s="1"/>
      <c r="CX536" s="1"/>
      <c r="CY536" s="1"/>
      <c r="CZ536" s="1"/>
      <c r="DU536" s="1"/>
    </row>
    <row r="537" spans="76:125" ht="15.75" customHeight="1" x14ac:dyDescent="0.2">
      <c r="BX537" s="1"/>
      <c r="CX537" s="1"/>
      <c r="CY537" s="1"/>
      <c r="CZ537" s="1"/>
      <c r="DU537" s="1"/>
    </row>
    <row r="538" spans="76:125" ht="15.75" customHeight="1" x14ac:dyDescent="0.2">
      <c r="BX538" s="1"/>
      <c r="CX538" s="1"/>
      <c r="CY538" s="1"/>
      <c r="CZ538" s="1"/>
      <c r="DU538" s="1"/>
    </row>
    <row r="539" spans="76:125" ht="15.75" customHeight="1" x14ac:dyDescent="0.2">
      <c r="BX539" s="1"/>
      <c r="CX539" s="1"/>
      <c r="CY539" s="1"/>
      <c r="CZ539" s="1"/>
      <c r="DU539" s="1"/>
    </row>
    <row r="540" spans="76:125" ht="15.75" customHeight="1" x14ac:dyDescent="0.2">
      <c r="BX540" s="1"/>
      <c r="CX540" s="1"/>
      <c r="CY540" s="1"/>
      <c r="CZ540" s="1"/>
      <c r="DU540" s="1"/>
    </row>
    <row r="541" spans="76:125" ht="15.75" customHeight="1" x14ac:dyDescent="0.2">
      <c r="BX541" s="1"/>
      <c r="CX541" s="1"/>
      <c r="CY541" s="1"/>
      <c r="CZ541" s="1"/>
      <c r="DU541" s="1"/>
    </row>
    <row r="542" spans="76:125" ht="15.75" customHeight="1" x14ac:dyDescent="0.2">
      <c r="BX542" s="1"/>
      <c r="CX542" s="1"/>
      <c r="CY542" s="1"/>
      <c r="CZ542" s="1"/>
      <c r="DU542" s="1"/>
    </row>
    <row r="543" spans="76:125" ht="15.75" customHeight="1" x14ac:dyDescent="0.2">
      <c r="BX543" s="1"/>
      <c r="CX543" s="1"/>
      <c r="CY543" s="1"/>
      <c r="CZ543" s="1"/>
      <c r="DU543" s="1"/>
    </row>
    <row r="544" spans="76:125" ht="15.75" customHeight="1" x14ac:dyDescent="0.2">
      <c r="BX544" s="1"/>
      <c r="CX544" s="1"/>
      <c r="CY544" s="1"/>
      <c r="CZ544" s="1"/>
      <c r="DU544" s="1"/>
    </row>
    <row r="545" spans="76:125" ht="15.75" customHeight="1" x14ac:dyDescent="0.2">
      <c r="BX545" s="1"/>
      <c r="CX545" s="1"/>
      <c r="CY545" s="1"/>
      <c r="CZ545" s="1"/>
      <c r="DU545" s="1"/>
    </row>
    <row r="546" spans="76:125" ht="15.75" customHeight="1" x14ac:dyDescent="0.2">
      <c r="BX546" s="1"/>
      <c r="CX546" s="1"/>
      <c r="CY546" s="1"/>
      <c r="CZ546" s="1"/>
      <c r="DU546" s="1"/>
    </row>
    <row r="547" spans="76:125" ht="15.75" customHeight="1" x14ac:dyDescent="0.2">
      <c r="BX547" s="1"/>
      <c r="CX547" s="1"/>
      <c r="CY547" s="1"/>
      <c r="CZ547" s="1"/>
      <c r="DU547" s="1"/>
    </row>
    <row r="548" spans="76:125" ht="15.75" customHeight="1" x14ac:dyDescent="0.2">
      <c r="BX548" s="1"/>
      <c r="CX548" s="1"/>
      <c r="CY548" s="1"/>
      <c r="CZ548" s="1"/>
      <c r="DU548" s="1"/>
    </row>
    <row r="549" spans="76:125" ht="15.75" customHeight="1" x14ac:dyDescent="0.2">
      <c r="BX549" s="1"/>
      <c r="CX549" s="1"/>
      <c r="CY549" s="1"/>
      <c r="CZ549" s="1"/>
      <c r="DU549" s="1"/>
    </row>
    <row r="550" spans="76:125" ht="15.75" customHeight="1" x14ac:dyDescent="0.2">
      <c r="BX550" s="1"/>
      <c r="CX550" s="1"/>
      <c r="CY550" s="1"/>
      <c r="CZ550" s="1"/>
      <c r="DU550" s="1"/>
    </row>
    <row r="551" spans="76:125" ht="15.75" customHeight="1" x14ac:dyDescent="0.2">
      <c r="BX551" s="1"/>
      <c r="CX551" s="1"/>
      <c r="CY551" s="1"/>
      <c r="CZ551" s="1"/>
      <c r="DU551" s="1"/>
    </row>
    <row r="552" spans="76:125" ht="15.75" customHeight="1" x14ac:dyDescent="0.2">
      <c r="BX552" s="1"/>
      <c r="CX552" s="1"/>
      <c r="CY552" s="1"/>
      <c r="CZ552" s="1"/>
      <c r="DU552" s="1"/>
    </row>
    <row r="553" spans="76:125" ht="15.75" customHeight="1" x14ac:dyDescent="0.2">
      <c r="BX553" s="1"/>
      <c r="CX553" s="1"/>
      <c r="CY553" s="1"/>
      <c r="CZ553" s="1"/>
      <c r="DU553" s="1"/>
    </row>
    <row r="554" spans="76:125" ht="15.75" customHeight="1" x14ac:dyDescent="0.2">
      <c r="BX554" s="1"/>
      <c r="CX554" s="1"/>
      <c r="CY554" s="1"/>
      <c r="CZ554" s="1"/>
      <c r="DU554" s="1"/>
    </row>
    <row r="555" spans="76:125" ht="15.75" customHeight="1" x14ac:dyDescent="0.2">
      <c r="BX555" s="1"/>
      <c r="CX555" s="1"/>
      <c r="CY555" s="1"/>
      <c r="CZ555" s="1"/>
      <c r="DU555" s="1"/>
    </row>
    <row r="556" spans="76:125" ht="15.75" customHeight="1" x14ac:dyDescent="0.2">
      <c r="BX556" s="1"/>
      <c r="CX556" s="1"/>
      <c r="CY556" s="1"/>
      <c r="CZ556" s="1"/>
      <c r="DU556" s="1"/>
    </row>
    <row r="557" spans="76:125" ht="15.75" customHeight="1" x14ac:dyDescent="0.2">
      <c r="BX557" s="1"/>
      <c r="CX557" s="1"/>
      <c r="CY557" s="1"/>
      <c r="CZ557" s="1"/>
      <c r="DU557" s="1"/>
    </row>
    <row r="558" spans="76:125" ht="15.75" customHeight="1" x14ac:dyDescent="0.2">
      <c r="BX558" s="1"/>
      <c r="CX558" s="1"/>
      <c r="CY558" s="1"/>
      <c r="CZ558" s="1"/>
      <c r="DU558" s="1"/>
    </row>
    <row r="559" spans="76:125" ht="15.75" customHeight="1" x14ac:dyDescent="0.2">
      <c r="BX559" s="1"/>
      <c r="CX559" s="1"/>
      <c r="CY559" s="1"/>
      <c r="CZ559" s="1"/>
      <c r="DU559" s="1"/>
    </row>
    <row r="560" spans="76:125" ht="15.75" customHeight="1" x14ac:dyDescent="0.2">
      <c r="BX560" s="1"/>
      <c r="CX560" s="1"/>
      <c r="CY560" s="1"/>
      <c r="CZ560" s="1"/>
      <c r="DU560" s="1"/>
    </row>
    <row r="561" spans="76:125" ht="15.75" customHeight="1" x14ac:dyDescent="0.2">
      <c r="BX561" s="1"/>
      <c r="CX561" s="1"/>
      <c r="CY561" s="1"/>
      <c r="CZ561" s="1"/>
      <c r="DU561" s="1"/>
    </row>
    <row r="562" spans="76:125" ht="15.75" customHeight="1" x14ac:dyDescent="0.2">
      <c r="BX562" s="1"/>
      <c r="CX562" s="1"/>
      <c r="CY562" s="1"/>
      <c r="CZ562" s="1"/>
      <c r="DU562" s="1"/>
    </row>
    <row r="563" spans="76:125" ht="15.75" customHeight="1" x14ac:dyDescent="0.2">
      <c r="BX563" s="1"/>
      <c r="CX563" s="1"/>
      <c r="CY563" s="1"/>
      <c r="CZ563" s="1"/>
      <c r="DU563" s="1"/>
    </row>
    <row r="564" spans="76:125" ht="15.75" customHeight="1" x14ac:dyDescent="0.2">
      <c r="BX564" s="1"/>
      <c r="CX564" s="1"/>
      <c r="CY564" s="1"/>
      <c r="CZ564" s="1"/>
      <c r="DU564" s="1"/>
    </row>
    <row r="565" spans="76:125" ht="15.75" customHeight="1" x14ac:dyDescent="0.2">
      <c r="BX565" s="1"/>
      <c r="CX565" s="1"/>
      <c r="CY565" s="1"/>
      <c r="CZ565" s="1"/>
      <c r="DU565" s="1"/>
    </row>
    <row r="566" spans="76:125" ht="15.75" customHeight="1" x14ac:dyDescent="0.2">
      <c r="BX566" s="1"/>
      <c r="CX566" s="1"/>
      <c r="CY566" s="1"/>
      <c r="CZ566" s="1"/>
      <c r="DU566" s="1"/>
    </row>
    <row r="567" spans="76:125" ht="15.75" customHeight="1" x14ac:dyDescent="0.2">
      <c r="BX567" s="1"/>
      <c r="CX567" s="1"/>
      <c r="CY567" s="1"/>
      <c r="CZ567" s="1"/>
      <c r="DU567" s="1"/>
    </row>
    <row r="568" spans="76:125" ht="15.75" customHeight="1" x14ac:dyDescent="0.2">
      <c r="BX568" s="1"/>
      <c r="CX568" s="1"/>
      <c r="CY568" s="1"/>
      <c r="CZ568" s="1"/>
      <c r="DU568" s="1"/>
    </row>
    <row r="569" spans="76:125" ht="15.75" customHeight="1" x14ac:dyDescent="0.2">
      <c r="BX569" s="1"/>
      <c r="CX569" s="1"/>
      <c r="CY569" s="1"/>
      <c r="CZ569" s="1"/>
      <c r="DU569" s="1"/>
    </row>
    <row r="570" spans="76:125" ht="15.75" customHeight="1" x14ac:dyDescent="0.2">
      <c r="BX570" s="1"/>
      <c r="CX570" s="1"/>
      <c r="CY570" s="1"/>
      <c r="CZ570" s="1"/>
      <c r="DU570" s="1"/>
    </row>
    <row r="571" spans="76:125" ht="15.75" customHeight="1" x14ac:dyDescent="0.2">
      <c r="BX571" s="1"/>
      <c r="CX571" s="1"/>
      <c r="CY571" s="1"/>
      <c r="CZ571" s="1"/>
      <c r="DU571" s="1"/>
    </row>
    <row r="572" spans="76:125" ht="15.75" customHeight="1" x14ac:dyDescent="0.2">
      <c r="BX572" s="1"/>
      <c r="CX572" s="1"/>
      <c r="CY572" s="1"/>
      <c r="CZ572" s="1"/>
      <c r="DU572" s="1"/>
    </row>
    <row r="573" spans="76:125" ht="15.75" customHeight="1" x14ac:dyDescent="0.2">
      <c r="BX573" s="1"/>
      <c r="CX573" s="1"/>
      <c r="CY573" s="1"/>
      <c r="CZ573" s="1"/>
      <c r="DU573" s="1"/>
    </row>
    <row r="574" spans="76:125" ht="15.75" customHeight="1" x14ac:dyDescent="0.2">
      <c r="BX574" s="1"/>
      <c r="CX574" s="1"/>
      <c r="CY574" s="1"/>
      <c r="CZ574" s="1"/>
      <c r="DU574" s="1"/>
    </row>
    <row r="575" spans="76:125" ht="15.75" customHeight="1" x14ac:dyDescent="0.2">
      <c r="BX575" s="1"/>
      <c r="CX575" s="1"/>
      <c r="CY575" s="1"/>
      <c r="CZ575" s="1"/>
      <c r="DU575" s="1"/>
    </row>
    <row r="576" spans="76:125" ht="15.75" customHeight="1" x14ac:dyDescent="0.2">
      <c r="BX576" s="1"/>
      <c r="CX576" s="1"/>
      <c r="CY576" s="1"/>
      <c r="CZ576" s="1"/>
      <c r="DU576" s="1"/>
    </row>
    <row r="577" spans="76:125" ht="15.75" customHeight="1" x14ac:dyDescent="0.2">
      <c r="BX577" s="1"/>
      <c r="CX577" s="1"/>
      <c r="CY577" s="1"/>
      <c r="CZ577" s="1"/>
      <c r="DU577" s="1"/>
    </row>
    <row r="578" spans="76:125" ht="15.75" customHeight="1" x14ac:dyDescent="0.2">
      <c r="BX578" s="1"/>
      <c r="CX578" s="1"/>
      <c r="CY578" s="1"/>
      <c r="CZ578" s="1"/>
      <c r="DU578" s="1"/>
    </row>
    <row r="579" spans="76:125" ht="15.75" customHeight="1" x14ac:dyDescent="0.2">
      <c r="BX579" s="1"/>
      <c r="CX579" s="1"/>
      <c r="CY579" s="1"/>
      <c r="CZ579" s="1"/>
      <c r="DU579" s="1"/>
    </row>
    <row r="580" spans="76:125" ht="15.75" customHeight="1" x14ac:dyDescent="0.2">
      <c r="BX580" s="1"/>
      <c r="CX580" s="1"/>
      <c r="CY580" s="1"/>
      <c r="CZ580" s="1"/>
      <c r="DU580" s="1"/>
    </row>
    <row r="581" spans="76:125" ht="15.75" customHeight="1" x14ac:dyDescent="0.2">
      <c r="BX581" s="1"/>
      <c r="CX581" s="1"/>
      <c r="CY581" s="1"/>
      <c r="CZ581" s="1"/>
      <c r="DU581" s="1"/>
    </row>
    <row r="582" spans="76:125" ht="15.75" customHeight="1" x14ac:dyDescent="0.2">
      <c r="BX582" s="1"/>
      <c r="CX582" s="1"/>
      <c r="CY582" s="1"/>
      <c r="CZ582" s="1"/>
      <c r="DU582" s="1"/>
    </row>
    <row r="583" spans="76:125" ht="15.75" customHeight="1" x14ac:dyDescent="0.2">
      <c r="BX583" s="1"/>
      <c r="CX583" s="1"/>
      <c r="CY583" s="1"/>
      <c r="CZ583" s="1"/>
      <c r="DU583" s="1"/>
    </row>
    <row r="584" spans="76:125" ht="15.75" customHeight="1" x14ac:dyDescent="0.2">
      <c r="BX584" s="1"/>
      <c r="CX584" s="1"/>
      <c r="CY584" s="1"/>
      <c r="CZ584" s="1"/>
      <c r="DU584" s="1"/>
    </row>
    <row r="585" spans="76:125" ht="15.75" customHeight="1" x14ac:dyDescent="0.2">
      <c r="BX585" s="1"/>
      <c r="CX585" s="1"/>
      <c r="CY585" s="1"/>
      <c r="CZ585" s="1"/>
      <c r="DU585" s="1"/>
    </row>
    <row r="586" spans="76:125" ht="15.75" customHeight="1" x14ac:dyDescent="0.2">
      <c r="BX586" s="1"/>
      <c r="CX586" s="1"/>
      <c r="CY586" s="1"/>
      <c r="CZ586" s="1"/>
      <c r="DU586" s="1"/>
    </row>
    <row r="587" spans="76:125" ht="15.75" customHeight="1" x14ac:dyDescent="0.2">
      <c r="BX587" s="1"/>
      <c r="CX587" s="1"/>
      <c r="CY587" s="1"/>
      <c r="CZ587" s="1"/>
      <c r="DU587" s="1"/>
    </row>
    <row r="588" spans="76:125" ht="15.75" customHeight="1" x14ac:dyDescent="0.2">
      <c r="BX588" s="1"/>
      <c r="CX588" s="1"/>
      <c r="CY588" s="1"/>
      <c r="CZ588" s="1"/>
      <c r="DU588" s="1"/>
    </row>
    <row r="589" spans="76:125" ht="15.75" customHeight="1" x14ac:dyDescent="0.2">
      <c r="BX589" s="1"/>
      <c r="CX589" s="1"/>
      <c r="CY589" s="1"/>
      <c r="CZ589" s="1"/>
      <c r="DU589" s="1"/>
    </row>
    <row r="590" spans="76:125" ht="15.75" customHeight="1" x14ac:dyDescent="0.2">
      <c r="BX590" s="1"/>
      <c r="CX590" s="1"/>
      <c r="CY590" s="1"/>
      <c r="CZ590" s="1"/>
      <c r="DU590" s="1"/>
    </row>
    <row r="591" spans="76:125" ht="15.75" customHeight="1" x14ac:dyDescent="0.2">
      <c r="BX591" s="1"/>
      <c r="CX591" s="1"/>
      <c r="CY591" s="1"/>
      <c r="CZ591" s="1"/>
      <c r="DU591" s="1"/>
    </row>
    <row r="592" spans="76:125" ht="15.75" customHeight="1" x14ac:dyDescent="0.2">
      <c r="BX592" s="1"/>
      <c r="CX592" s="1"/>
      <c r="CY592" s="1"/>
      <c r="CZ592" s="1"/>
      <c r="DU592" s="1"/>
    </row>
    <row r="593" spans="76:125" ht="15.75" customHeight="1" x14ac:dyDescent="0.2">
      <c r="BX593" s="1"/>
      <c r="CX593" s="1"/>
      <c r="CY593" s="1"/>
      <c r="CZ593" s="1"/>
      <c r="DU593" s="1"/>
    </row>
    <row r="594" spans="76:125" ht="15.75" customHeight="1" x14ac:dyDescent="0.2">
      <c r="BX594" s="1"/>
      <c r="CX594" s="1"/>
      <c r="CY594" s="1"/>
      <c r="CZ594" s="1"/>
      <c r="DU594" s="1"/>
    </row>
    <row r="595" spans="76:125" ht="15.75" customHeight="1" x14ac:dyDescent="0.2">
      <c r="BX595" s="1"/>
      <c r="CX595" s="1"/>
      <c r="CY595" s="1"/>
      <c r="CZ595" s="1"/>
      <c r="DU595" s="1"/>
    </row>
    <row r="596" spans="76:125" ht="15.75" customHeight="1" x14ac:dyDescent="0.2">
      <c r="BX596" s="1"/>
      <c r="CX596" s="1"/>
      <c r="CY596" s="1"/>
      <c r="CZ596" s="1"/>
      <c r="DU596" s="1"/>
    </row>
    <row r="597" spans="76:125" ht="15.75" customHeight="1" x14ac:dyDescent="0.2">
      <c r="BX597" s="1"/>
      <c r="CX597" s="1"/>
      <c r="CY597" s="1"/>
      <c r="CZ597" s="1"/>
      <c r="DU597" s="1"/>
    </row>
    <row r="598" spans="76:125" ht="15.75" customHeight="1" x14ac:dyDescent="0.2">
      <c r="BX598" s="1"/>
      <c r="CX598" s="1"/>
      <c r="CY598" s="1"/>
      <c r="CZ598" s="1"/>
      <c r="DU598" s="1"/>
    </row>
    <row r="599" spans="76:125" ht="15.75" customHeight="1" x14ac:dyDescent="0.2">
      <c r="BX599" s="1"/>
      <c r="CX599" s="1"/>
      <c r="CY599" s="1"/>
      <c r="CZ599" s="1"/>
      <c r="DU599" s="1"/>
    </row>
    <row r="600" spans="76:125" ht="15.75" customHeight="1" x14ac:dyDescent="0.2">
      <c r="BX600" s="1"/>
      <c r="CX600" s="1"/>
      <c r="CY600" s="1"/>
      <c r="CZ600" s="1"/>
      <c r="DU600" s="1"/>
    </row>
    <row r="601" spans="76:125" ht="15.75" customHeight="1" x14ac:dyDescent="0.2">
      <c r="BX601" s="1"/>
      <c r="CX601" s="1"/>
      <c r="CY601" s="1"/>
      <c r="CZ601" s="1"/>
      <c r="DU601" s="1"/>
    </row>
    <row r="602" spans="76:125" ht="15.75" customHeight="1" x14ac:dyDescent="0.2">
      <c r="BX602" s="1"/>
      <c r="CX602" s="1"/>
      <c r="CY602" s="1"/>
      <c r="CZ602" s="1"/>
      <c r="DU602" s="1"/>
    </row>
    <row r="603" spans="76:125" ht="15.75" customHeight="1" x14ac:dyDescent="0.2">
      <c r="BX603" s="1"/>
      <c r="CX603" s="1"/>
      <c r="CY603" s="1"/>
      <c r="CZ603" s="1"/>
      <c r="DU603" s="1"/>
    </row>
    <row r="604" spans="76:125" ht="15.75" customHeight="1" x14ac:dyDescent="0.2">
      <c r="BX604" s="1"/>
      <c r="CX604" s="1"/>
      <c r="CY604" s="1"/>
      <c r="CZ604" s="1"/>
      <c r="DU604" s="1"/>
    </row>
    <row r="605" spans="76:125" ht="15.75" customHeight="1" x14ac:dyDescent="0.2">
      <c r="BX605" s="1"/>
      <c r="CX605" s="1"/>
      <c r="CY605" s="1"/>
      <c r="CZ605" s="1"/>
      <c r="DU605" s="1"/>
    </row>
    <row r="606" spans="76:125" ht="15.75" customHeight="1" x14ac:dyDescent="0.2">
      <c r="BX606" s="1"/>
      <c r="CX606" s="1"/>
      <c r="CY606" s="1"/>
      <c r="CZ606" s="1"/>
      <c r="DU606" s="1"/>
    </row>
    <row r="607" spans="76:125" ht="15.75" customHeight="1" x14ac:dyDescent="0.2">
      <c r="BX607" s="1"/>
      <c r="CX607" s="1"/>
      <c r="CY607" s="1"/>
      <c r="CZ607" s="1"/>
      <c r="DU607" s="1"/>
    </row>
    <row r="608" spans="76:125" ht="15.75" customHeight="1" x14ac:dyDescent="0.2">
      <c r="BX608" s="1"/>
      <c r="CX608" s="1"/>
      <c r="CY608" s="1"/>
      <c r="CZ608" s="1"/>
      <c r="DU608" s="1"/>
    </row>
    <row r="609" spans="76:125" ht="15.75" customHeight="1" x14ac:dyDescent="0.2">
      <c r="BX609" s="1"/>
      <c r="CX609" s="1"/>
      <c r="CY609" s="1"/>
      <c r="CZ609" s="1"/>
      <c r="DU609" s="1"/>
    </row>
    <row r="610" spans="76:125" ht="15.75" customHeight="1" x14ac:dyDescent="0.2">
      <c r="BX610" s="1"/>
      <c r="CX610" s="1"/>
      <c r="CY610" s="1"/>
      <c r="CZ610" s="1"/>
      <c r="DU610" s="1"/>
    </row>
    <row r="611" spans="76:125" ht="15.75" customHeight="1" x14ac:dyDescent="0.2">
      <c r="BX611" s="1"/>
      <c r="CX611" s="1"/>
      <c r="CY611" s="1"/>
      <c r="CZ611" s="1"/>
      <c r="DU611" s="1"/>
    </row>
    <row r="612" spans="76:125" ht="15.75" customHeight="1" x14ac:dyDescent="0.2">
      <c r="BX612" s="1"/>
      <c r="CX612" s="1"/>
      <c r="CY612" s="1"/>
      <c r="CZ612" s="1"/>
      <c r="DU612" s="1"/>
    </row>
    <row r="613" spans="76:125" ht="15.75" customHeight="1" x14ac:dyDescent="0.2">
      <c r="BX613" s="1"/>
      <c r="CX613" s="1"/>
      <c r="CY613" s="1"/>
      <c r="CZ613" s="1"/>
      <c r="DU613" s="1"/>
    </row>
    <row r="614" spans="76:125" ht="15.75" customHeight="1" x14ac:dyDescent="0.2">
      <c r="BX614" s="1"/>
      <c r="CX614" s="1"/>
      <c r="CY614" s="1"/>
      <c r="CZ614" s="1"/>
      <c r="DU614" s="1"/>
    </row>
    <row r="615" spans="76:125" ht="15.75" customHeight="1" x14ac:dyDescent="0.2">
      <c r="BX615" s="1"/>
      <c r="CX615" s="1"/>
      <c r="CY615" s="1"/>
      <c r="CZ615" s="1"/>
      <c r="DU615" s="1"/>
    </row>
    <row r="616" spans="76:125" ht="15.75" customHeight="1" x14ac:dyDescent="0.2">
      <c r="BX616" s="1"/>
      <c r="CX616" s="1"/>
      <c r="CY616" s="1"/>
      <c r="CZ616" s="1"/>
      <c r="DU616" s="1"/>
    </row>
    <row r="617" spans="76:125" ht="15.75" customHeight="1" x14ac:dyDescent="0.2">
      <c r="BX617" s="1"/>
      <c r="CX617" s="1"/>
      <c r="CY617" s="1"/>
      <c r="CZ617" s="1"/>
      <c r="DU617" s="1"/>
    </row>
    <row r="618" spans="76:125" ht="15.75" customHeight="1" x14ac:dyDescent="0.2">
      <c r="BX618" s="1"/>
      <c r="CX618" s="1"/>
      <c r="CY618" s="1"/>
      <c r="CZ618" s="1"/>
      <c r="DU618" s="1"/>
    </row>
    <row r="619" spans="76:125" ht="15.75" customHeight="1" x14ac:dyDescent="0.2">
      <c r="BX619" s="1"/>
      <c r="CX619" s="1"/>
      <c r="CY619" s="1"/>
      <c r="CZ619" s="1"/>
      <c r="DU619" s="1"/>
    </row>
    <row r="620" spans="76:125" ht="15.75" customHeight="1" x14ac:dyDescent="0.2">
      <c r="BX620" s="1"/>
      <c r="CX620" s="1"/>
      <c r="CY620" s="1"/>
      <c r="CZ620" s="1"/>
      <c r="DU620" s="1"/>
    </row>
    <row r="621" spans="76:125" ht="15.75" customHeight="1" x14ac:dyDescent="0.2">
      <c r="BX621" s="1"/>
      <c r="CX621" s="1"/>
      <c r="CY621" s="1"/>
      <c r="CZ621" s="1"/>
      <c r="DU621" s="1"/>
    </row>
    <row r="622" spans="76:125" ht="15.75" customHeight="1" x14ac:dyDescent="0.2">
      <c r="BX622" s="1"/>
      <c r="CX622" s="1"/>
      <c r="CY622" s="1"/>
      <c r="CZ622" s="1"/>
      <c r="DU622" s="1"/>
    </row>
    <row r="623" spans="76:125" ht="15.75" customHeight="1" x14ac:dyDescent="0.2">
      <c r="BX623" s="1"/>
      <c r="CX623" s="1"/>
      <c r="CY623" s="1"/>
      <c r="CZ623" s="1"/>
      <c r="DU623" s="1"/>
    </row>
    <row r="624" spans="76:125" ht="15.75" customHeight="1" x14ac:dyDescent="0.2">
      <c r="BX624" s="1"/>
      <c r="CX624" s="1"/>
      <c r="CY624" s="1"/>
      <c r="CZ624" s="1"/>
      <c r="DU624" s="1"/>
    </row>
    <row r="625" spans="76:125" ht="15.75" customHeight="1" x14ac:dyDescent="0.2">
      <c r="BX625" s="1"/>
      <c r="CX625" s="1"/>
      <c r="CY625" s="1"/>
      <c r="CZ625" s="1"/>
      <c r="DU625" s="1"/>
    </row>
    <row r="626" spans="76:125" ht="15.75" customHeight="1" x14ac:dyDescent="0.2">
      <c r="BX626" s="1"/>
      <c r="CX626" s="1"/>
      <c r="CY626" s="1"/>
      <c r="CZ626" s="1"/>
      <c r="DU626" s="1"/>
    </row>
    <row r="627" spans="76:125" ht="15.75" customHeight="1" x14ac:dyDescent="0.2">
      <c r="BX627" s="1"/>
      <c r="CX627" s="1"/>
      <c r="CY627" s="1"/>
      <c r="CZ627" s="1"/>
      <c r="DU627" s="1"/>
    </row>
    <row r="628" spans="76:125" ht="15.75" customHeight="1" x14ac:dyDescent="0.2">
      <c r="BX628" s="1"/>
      <c r="CX628" s="1"/>
      <c r="CY628" s="1"/>
      <c r="CZ628" s="1"/>
      <c r="DU628" s="1"/>
    </row>
    <row r="629" spans="76:125" ht="15.75" customHeight="1" x14ac:dyDescent="0.2">
      <c r="BX629" s="1"/>
      <c r="CX629" s="1"/>
      <c r="CY629" s="1"/>
      <c r="CZ629" s="1"/>
      <c r="DU629" s="1"/>
    </row>
    <row r="630" spans="76:125" ht="15.75" customHeight="1" x14ac:dyDescent="0.2">
      <c r="BX630" s="1"/>
      <c r="CX630" s="1"/>
      <c r="CY630" s="1"/>
      <c r="CZ630" s="1"/>
      <c r="DU630" s="1"/>
    </row>
    <row r="631" spans="76:125" ht="15.75" customHeight="1" x14ac:dyDescent="0.2">
      <c r="BX631" s="1"/>
      <c r="CX631" s="1"/>
      <c r="CY631" s="1"/>
      <c r="CZ631" s="1"/>
      <c r="DU631" s="1"/>
    </row>
    <row r="632" spans="76:125" ht="15.75" customHeight="1" x14ac:dyDescent="0.2">
      <c r="BX632" s="1"/>
      <c r="CX632" s="1"/>
      <c r="CY632" s="1"/>
      <c r="CZ632" s="1"/>
      <c r="DU632" s="1"/>
    </row>
    <row r="633" spans="76:125" ht="15.75" customHeight="1" x14ac:dyDescent="0.2">
      <c r="BX633" s="1"/>
      <c r="CX633" s="1"/>
      <c r="CY633" s="1"/>
      <c r="CZ633" s="1"/>
      <c r="DU633" s="1"/>
    </row>
    <row r="634" spans="76:125" ht="15.75" customHeight="1" x14ac:dyDescent="0.2">
      <c r="BX634" s="1"/>
      <c r="CX634" s="1"/>
      <c r="CY634" s="1"/>
      <c r="CZ634" s="1"/>
      <c r="DU634" s="1"/>
    </row>
    <row r="635" spans="76:125" ht="15.75" customHeight="1" x14ac:dyDescent="0.2">
      <c r="BX635" s="1"/>
      <c r="CX635" s="1"/>
      <c r="CY635" s="1"/>
      <c r="CZ635" s="1"/>
      <c r="DU635" s="1"/>
    </row>
    <row r="636" spans="76:125" ht="15.75" customHeight="1" x14ac:dyDescent="0.2">
      <c r="BX636" s="1"/>
      <c r="CX636" s="1"/>
      <c r="CY636" s="1"/>
      <c r="CZ636" s="1"/>
      <c r="DU636" s="1"/>
    </row>
    <row r="637" spans="76:125" ht="15.75" customHeight="1" x14ac:dyDescent="0.2">
      <c r="BX637" s="1"/>
      <c r="CX637" s="1"/>
      <c r="CY637" s="1"/>
      <c r="CZ637" s="1"/>
      <c r="DU637" s="1"/>
    </row>
    <row r="638" spans="76:125" ht="15.75" customHeight="1" x14ac:dyDescent="0.2">
      <c r="BX638" s="1"/>
      <c r="CX638" s="1"/>
      <c r="CY638" s="1"/>
      <c r="CZ638" s="1"/>
      <c r="DU638" s="1"/>
    </row>
    <row r="639" spans="76:125" ht="15.75" customHeight="1" x14ac:dyDescent="0.2">
      <c r="BX639" s="1"/>
      <c r="CX639" s="1"/>
      <c r="CY639" s="1"/>
      <c r="CZ639" s="1"/>
      <c r="DU639" s="1"/>
    </row>
    <row r="640" spans="76:125" ht="15.75" customHeight="1" x14ac:dyDescent="0.2">
      <c r="BX640" s="1"/>
      <c r="CX640" s="1"/>
      <c r="CY640" s="1"/>
      <c r="CZ640" s="1"/>
      <c r="DU640" s="1"/>
    </row>
    <row r="641" spans="76:125" ht="15.75" customHeight="1" x14ac:dyDescent="0.2">
      <c r="BX641" s="1"/>
      <c r="CX641" s="1"/>
      <c r="CY641" s="1"/>
      <c r="CZ641" s="1"/>
      <c r="DU641" s="1"/>
    </row>
    <row r="642" spans="76:125" ht="15.75" customHeight="1" x14ac:dyDescent="0.2">
      <c r="BX642" s="1"/>
      <c r="CX642" s="1"/>
      <c r="CY642" s="1"/>
      <c r="CZ642" s="1"/>
      <c r="DU642" s="1"/>
    </row>
    <row r="643" spans="76:125" ht="15.75" customHeight="1" x14ac:dyDescent="0.2">
      <c r="BX643" s="1"/>
      <c r="CX643" s="1"/>
      <c r="CY643" s="1"/>
      <c r="CZ643" s="1"/>
      <c r="DU643" s="1"/>
    </row>
    <row r="644" spans="76:125" ht="15.75" customHeight="1" x14ac:dyDescent="0.2">
      <c r="BX644" s="1"/>
      <c r="CX644" s="1"/>
      <c r="CY644" s="1"/>
      <c r="CZ644" s="1"/>
      <c r="DU644" s="1"/>
    </row>
    <row r="645" spans="76:125" ht="15.75" customHeight="1" x14ac:dyDescent="0.2">
      <c r="BX645" s="1"/>
      <c r="CX645" s="1"/>
      <c r="CY645" s="1"/>
      <c r="CZ645" s="1"/>
      <c r="DU645" s="1"/>
    </row>
    <row r="646" spans="76:125" ht="15.75" customHeight="1" x14ac:dyDescent="0.2">
      <c r="BX646" s="1"/>
      <c r="CX646" s="1"/>
      <c r="CY646" s="1"/>
      <c r="CZ646" s="1"/>
      <c r="DU646" s="1"/>
    </row>
    <row r="647" spans="76:125" ht="15.75" customHeight="1" x14ac:dyDescent="0.2">
      <c r="BX647" s="1"/>
      <c r="CX647" s="1"/>
      <c r="CY647" s="1"/>
      <c r="CZ647" s="1"/>
      <c r="DU647" s="1"/>
    </row>
    <row r="648" spans="76:125" ht="15.75" customHeight="1" x14ac:dyDescent="0.2">
      <c r="BX648" s="1"/>
      <c r="CX648" s="1"/>
      <c r="CY648" s="1"/>
      <c r="CZ648" s="1"/>
      <c r="DU648" s="1"/>
    </row>
    <row r="649" spans="76:125" ht="15.75" customHeight="1" x14ac:dyDescent="0.2">
      <c r="BX649" s="1"/>
      <c r="CX649" s="1"/>
      <c r="CY649" s="1"/>
      <c r="CZ649" s="1"/>
      <c r="DU649" s="1"/>
    </row>
    <row r="650" spans="76:125" ht="15.75" customHeight="1" x14ac:dyDescent="0.2">
      <c r="BX650" s="1"/>
      <c r="CX650" s="1"/>
      <c r="CY650" s="1"/>
      <c r="CZ650" s="1"/>
      <c r="DU650" s="1"/>
    </row>
    <row r="651" spans="76:125" ht="15.75" customHeight="1" x14ac:dyDescent="0.2">
      <c r="BX651" s="1"/>
      <c r="CX651" s="1"/>
      <c r="CY651" s="1"/>
      <c r="CZ651" s="1"/>
      <c r="DU651" s="1"/>
    </row>
    <row r="652" spans="76:125" ht="15.75" customHeight="1" x14ac:dyDescent="0.2">
      <c r="BX652" s="1"/>
      <c r="CX652" s="1"/>
      <c r="CY652" s="1"/>
      <c r="CZ652" s="1"/>
      <c r="DU652" s="1"/>
    </row>
    <row r="653" spans="76:125" ht="15.75" customHeight="1" x14ac:dyDescent="0.2">
      <c r="BX653" s="1"/>
      <c r="CX653" s="1"/>
      <c r="CY653" s="1"/>
      <c r="CZ653" s="1"/>
      <c r="DU653" s="1"/>
    </row>
    <row r="654" spans="76:125" ht="15.75" customHeight="1" x14ac:dyDescent="0.2">
      <c r="BX654" s="1"/>
      <c r="CX654" s="1"/>
      <c r="CY654" s="1"/>
      <c r="CZ654" s="1"/>
      <c r="DU654" s="1"/>
    </row>
    <row r="655" spans="76:125" ht="15.75" customHeight="1" x14ac:dyDescent="0.2">
      <c r="BX655" s="1"/>
      <c r="CX655" s="1"/>
      <c r="CY655" s="1"/>
      <c r="CZ655" s="1"/>
      <c r="DU655" s="1"/>
    </row>
    <row r="656" spans="76:125" ht="15.75" customHeight="1" x14ac:dyDescent="0.2">
      <c r="BX656" s="1"/>
      <c r="CX656" s="1"/>
      <c r="CY656" s="1"/>
      <c r="CZ656" s="1"/>
      <c r="DU656" s="1"/>
    </row>
    <row r="657" spans="76:125" ht="15.75" customHeight="1" x14ac:dyDescent="0.2">
      <c r="BX657" s="1"/>
      <c r="CX657" s="1"/>
      <c r="CY657" s="1"/>
      <c r="CZ657" s="1"/>
      <c r="DU657" s="1"/>
    </row>
    <row r="658" spans="76:125" ht="15.75" customHeight="1" x14ac:dyDescent="0.2">
      <c r="BX658" s="1"/>
      <c r="CX658" s="1"/>
      <c r="CY658" s="1"/>
      <c r="CZ658" s="1"/>
      <c r="DU658" s="1"/>
    </row>
    <row r="659" spans="76:125" ht="15.75" customHeight="1" x14ac:dyDescent="0.2">
      <c r="BX659" s="1"/>
      <c r="CX659" s="1"/>
      <c r="CY659" s="1"/>
      <c r="CZ659" s="1"/>
      <c r="DU659" s="1"/>
    </row>
    <row r="660" spans="76:125" ht="15.75" customHeight="1" x14ac:dyDescent="0.2">
      <c r="BX660" s="1"/>
      <c r="CX660" s="1"/>
      <c r="CY660" s="1"/>
      <c r="CZ660" s="1"/>
      <c r="DU660" s="1"/>
    </row>
    <row r="661" spans="76:125" ht="15.75" customHeight="1" x14ac:dyDescent="0.2">
      <c r="BX661" s="1"/>
      <c r="CX661" s="1"/>
      <c r="CY661" s="1"/>
      <c r="CZ661" s="1"/>
      <c r="DU661" s="1"/>
    </row>
    <row r="662" spans="76:125" ht="15.75" customHeight="1" x14ac:dyDescent="0.2">
      <c r="BX662" s="1"/>
      <c r="CX662" s="1"/>
      <c r="CY662" s="1"/>
      <c r="CZ662" s="1"/>
      <c r="DU662" s="1"/>
    </row>
    <row r="663" spans="76:125" ht="15.75" customHeight="1" x14ac:dyDescent="0.2">
      <c r="BX663" s="1"/>
      <c r="CX663" s="1"/>
      <c r="CY663" s="1"/>
      <c r="CZ663" s="1"/>
      <c r="DU663" s="1"/>
    </row>
    <row r="664" spans="76:125" ht="15.75" customHeight="1" x14ac:dyDescent="0.2">
      <c r="BX664" s="1"/>
      <c r="CX664" s="1"/>
      <c r="CY664" s="1"/>
      <c r="CZ664" s="1"/>
      <c r="DU664" s="1"/>
    </row>
    <row r="665" spans="76:125" ht="15.75" customHeight="1" x14ac:dyDescent="0.2">
      <c r="BX665" s="1"/>
      <c r="CX665" s="1"/>
      <c r="CY665" s="1"/>
      <c r="CZ665" s="1"/>
      <c r="DU665" s="1"/>
    </row>
    <row r="666" spans="76:125" ht="15.75" customHeight="1" x14ac:dyDescent="0.2">
      <c r="BX666" s="1"/>
      <c r="CX666" s="1"/>
      <c r="CY666" s="1"/>
      <c r="CZ666" s="1"/>
      <c r="DU666" s="1"/>
    </row>
    <row r="667" spans="76:125" ht="15.75" customHeight="1" x14ac:dyDescent="0.2">
      <c r="BX667" s="1"/>
      <c r="CX667" s="1"/>
      <c r="CY667" s="1"/>
      <c r="CZ667" s="1"/>
      <c r="DU667" s="1"/>
    </row>
    <row r="668" spans="76:125" ht="15.75" customHeight="1" x14ac:dyDescent="0.2">
      <c r="BX668" s="1"/>
      <c r="CX668" s="1"/>
      <c r="CY668" s="1"/>
      <c r="CZ668" s="1"/>
      <c r="DU668" s="1"/>
    </row>
    <row r="669" spans="76:125" ht="15.75" customHeight="1" x14ac:dyDescent="0.2">
      <c r="BX669" s="1"/>
      <c r="CX669" s="1"/>
      <c r="CY669" s="1"/>
      <c r="CZ669" s="1"/>
      <c r="DU669" s="1"/>
    </row>
    <row r="670" spans="76:125" ht="15.75" customHeight="1" x14ac:dyDescent="0.2">
      <c r="BX670" s="1"/>
      <c r="CX670" s="1"/>
      <c r="CY670" s="1"/>
      <c r="CZ670" s="1"/>
      <c r="DU670" s="1"/>
    </row>
    <row r="671" spans="76:125" ht="15.75" customHeight="1" x14ac:dyDescent="0.2">
      <c r="BX671" s="1"/>
      <c r="CX671" s="1"/>
      <c r="CY671" s="1"/>
      <c r="CZ671" s="1"/>
      <c r="DU671" s="1"/>
    </row>
    <row r="672" spans="76:125" ht="15.75" customHeight="1" x14ac:dyDescent="0.2">
      <c r="BX672" s="1"/>
      <c r="CX672" s="1"/>
      <c r="CY672" s="1"/>
      <c r="CZ672" s="1"/>
      <c r="DU672" s="1"/>
    </row>
    <row r="673" spans="76:125" ht="15.75" customHeight="1" x14ac:dyDescent="0.2">
      <c r="BX673" s="1"/>
      <c r="CX673" s="1"/>
      <c r="CY673" s="1"/>
      <c r="CZ673" s="1"/>
      <c r="DU673" s="1"/>
    </row>
    <row r="674" spans="76:125" ht="15.75" customHeight="1" x14ac:dyDescent="0.2">
      <c r="BX674" s="1"/>
      <c r="CX674" s="1"/>
      <c r="CY674" s="1"/>
      <c r="CZ674" s="1"/>
      <c r="DU674" s="1"/>
    </row>
    <row r="675" spans="76:125" ht="15.75" customHeight="1" x14ac:dyDescent="0.2">
      <c r="BX675" s="1"/>
      <c r="CX675" s="1"/>
      <c r="CY675" s="1"/>
      <c r="CZ675" s="1"/>
      <c r="DU675" s="1"/>
    </row>
    <row r="676" spans="76:125" ht="15.75" customHeight="1" x14ac:dyDescent="0.2">
      <c r="BX676" s="1"/>
      <c r="CX676" s="1"/>
      <c r="CY676" s="1"/>
      <c r="CZ676" s="1"/>
      <c r="DU676" s="1"/>
    </row>
    <row r="677" spans="76:125" ht="15.75" customHeight="1" x14ac:dyDescent="0.2">
      <c r="BX677" s="1"/>
      <c r="CX677" s="1"/>
      <c r="CY677" s="1"/>
      <c r="CZ677" s="1"/>
      <c r="DU677" s="1"/>
    </row>
    <row r="678" spans="76:125" ht="15.75" customHeight="1" x14ac:dyDescent="0.2">
      <c r="BX678" s="1"/>
      <c r="CX678" s="1"/>
      <c r="CY678" s="1"/>
      <c r="CZ678" s="1"/>
      <c r="DU678" s="1"/>
    </row>
    <row r="679" spans="76:125" ht="15.75" customHeight="1" x14ac:dyDescent="0.2">
      <c r="BX679" s="1"/>
      <c r="CX679" s="1"/>
      <c r="CY679" s="1"/>
      <c r="CZ679" s="1"/>
      <c r="DU679" s="1"/>
    </row>
    <row r="680" spans="76:125" ht="15.75" customHeight="1" x14ac:dyDescent="0.2">
      <c r="BX680" s="1"/>
      <c r="CX680" s="1"/>
      <c r="CY680" s="1"/>
      <c r="CZ680" s="1"/>
      <c r="DU680" s="1"/>
    </row>
    <row r="681" spans="76:125" ht="15.75" customHeight="1" x14ac:dyDescent="0.2">
      <c r="BX681" s="1"/>
      <c r="CX681" s="1"/>
      <c r="CY681" s="1"/>
      <c r="CZ681" s="1"/>
      <c r="DU681" s="1"/>
    </row>
    <row r="682" spans="76:125" ht="15.75" customHeight="1" x14ac:dyDescent="0.2">
      <c r="BX682" s="1"/>
      <c r="CX682" s="1"/>
      <c r="CY682" s="1"/>
      <c r="CZ682" s="1"/>
      <c r="DU682" s="1"/>
    </row>
    <row r="683" spans="76:125" ht="15.75" customHeight="1" x14ac:dyDescent="0.2">
      <c r="BX683" s="1"/>
      <c r="CX683" s="1"/>
      <c r="CY683" s="1"/>
      <c r="CZ683" s="1"/>
      <c r="DU683" s="1"/>
    </row>
    <row r="684" spans="76:125" ht="15.75" customHeight="1" x14ac:dyDescent="0.2">
      <c r="BX684" s="1"/>
      <c r="CX684" s="1"/>
      <c r="CY684" s="1"/>
      <c r="CZ684" s="1"/>
      <c r="DU684" s="1"/>
    </row>
    <row r="685" spans="76:125" ht="15.75" customHeight="1" x14ac:dyDescent="0.2">
      <c r="BX685" s="1"/>
      <c r="CX685" s="1"/>
      <c r="CY685" s="1"/>
      <c r="CZ685" s="1"/>
      <c r="DU685" s="1"/>
    </row>
    <row r="686" spans="76:125" ht="15.75" customHeight="1" x14ac:dyDescent="0.2">
      <c r="BX686" s="1"/>
      <c r="CX686" s="1"/>
      <c r="CY686" s="1"/>
      <c r="CZ686" s="1"/>
      <c r="DU686" s="1"/>
    </row>
    <row r="687" spans="76:125" ht="15.75" customHeight="1" x14ac:dyDescent="0.2">
      <c r="BX687" s="1"/>
      <c r="CX687" s="1"/>
      <c r="CY687" s="1"/>
      <c r="CZ687" s="1"/>
      <c r="DU687" s="1"/>
    </row>
    <row r="688" spans="76:125" ht="15.75" customHeight="1" x14ac:dyDescent="0.2">
      <c r="BX688" s="1"/>
      <c r="CX688" s="1"/>
      <c r="CY688" s="1"/>
      <c r="CZ688" s="1"/>
      <c r="DU688" s="1"/>
    </row>
    <row r="689" spans="76:125" ht="15.75" customHeight="1" x14ac:dyDescent="0.2">
      <c r="BX689" s="1"/>
      <c r="CX689" s="1"/>
      <c r="CY689" s="1"/>
      <c r="CZ689" s="1"/>
      <c r="DU689" s="1"/>
    </row>
    <row r="690" spans="76:125" ht="15.75" customHeight="1" x14ac:dyDescent="0.2">
      <c r="BX690" s="1"/>
      <c r="CX690" s="1"/>
      <c r="CY690" s="1"/>
      <c r="CZ690" s="1"/>
      <c r="DU690" s="1"/>
    </row>
    <row r="691" spans="76:125" ht="15.75" customHeight="1" x14ac:dyDescent="0.2">
      <c r="BX691" s="1"/>
      <c r="CX691" s="1"/>
      <c r="CY691" s="1"/>
      <c r="CZ691" s="1"/>
      <c r="DU691" s="1"/>
    </row>
    <row r="692" spans="76:125" ht="15.75" customHeight="1" x14ac:dyDescent="0.2">
      <c r="BX692" s="1"/>
      <c r="CX692" s="1"/>
      <c r="CY692" s="1"/>
      <c r="CZ692" s="1"/>
      <c r="DU692" s="1"/>
    </row>
    <row r="693" spans="76:125" ht="15.75" customHeight="1" x14ac:dyDescent="0.2">
      <c r="BX693" s="1"/>
      <c r="CX693" s="1"/>
      <c r="CY693" s="1"/>
      <c r="CZ693" s="1"/>
      <c r="DU693" s="1"/>
    </row>
    <row r="694" spans="76:125" ht="15.75" customHeight="1" x14ac:dyDescent="0.2">
      <c r="BX694" s="1"/>
      <c r="CX694" s="1"/>
      <c r="CY694" s="1"/>
      <c r="CZ694" s="1"/>
      <c r="DU694" s="1"/>
    </row>
    <row r="695" spans="76:125" ht="15.75" customHeight="1" x14ac:dyDescent="0.2">
      <c r="BX695" s="1"/>
      <c r="CX695" s="1"/>
      <c r="CY695" s="1"/>
      <c r="CZ695" s="1"/>
      <c r="DU695" s="1"/>
    </row>
    <row r="696" spans="76:125" ht="15.75" customHeight="1" x14ac:dyDescent="0.2">
      <c r="BX696" s="1"/>
      <c r="CX696" s="1"/>
      <c r="CY696" s="1"/>
      <c r="CZ696" s="1"/>
      <c r="DU696" s="1"/>
    </row>
    <row r="697" spans="76:125" ht="15.75" customHeight="1" x14ac:dyDescent="0.2">
      <c r="BX697" s="1"/>
      <c r="CX697" s="1"/>
      <c r="CY697" s="1"/>
      <c r="CZ697" s="1"/>
      <c r="DU697" s="1"/>
    </row>
    <row r="698" spans="76:125" ht="15.75" customHeight="1" x14ac:dyDescent="0.2">
      <c r="BX698" s="1"/>
      <c r="CX698" s="1"/>
      <c r="CY698" s="1"/>
      <c r="CZ698" s="1"/>
      <c r="DU698" s="1"/>
    </row>
    <row r="699" spans="76:125" ht="15.75" customHeight="1" x14ac:dyDescent="0.2">
      <c r="BX699" s="1"/>
      <c r="CX699" s="1"/>
      <c r="CY699" s="1"/>
      <c r="CZ699" s="1"/>
      <c r="DU699" s="1"/>
    </row>
    <row r="700" spans="76:125" ht="15.75" customHeight="1" x14ac:dyDescent="0.2">
      <c r="BX700" s="1"/>
      <c r="CX700" s="1"/>
      <c r="CY700" s="1"/>
      <c r="CZ700" s="1"/>
      <c r="DU700" s="1"/>
    </row>
    <row r="701" spans="76:125" ht="15.75" customHeight="1" x14ac:dyDescent="0.2">
      <c r="BX701" s="1"/>
      <c r="CX701" s="1"/>
      <c r="CY701" s="1"/>
      <c r="CZ701" s="1"/>
      <c r="DU701" s="1"/>
    </row>
    <row r="702" spans="76:125" ht="15.75" customHeight="1" x14ac:dyDescent="0.2">
      <c r="BX702" s="1"/>
      <c r="CX702" s="1"/>
      <c r="CY702" s="1"/>
      <c r="CZ702" s="1"/>
      <c r="DU702" s="1"/>
    </row>
    <row r="703" spans="76:125" ht="15.75" customHeight="1" x14ac:dyDescent="0.2">
      <c r="BX703" s="1"/>
      <c r="CX703" s="1"/>
      <c r="CY703" s="1"/>
      <c r="CZ703" s="1"/>
      <c r="DU703" s="1"/>
    </row>
    <row r="704" spans="76:125" ht="15.75" customHeight="1" x14ac:dyDescent="0.2">
      <c r="BX704" s="1"/>
      <c r="CX704" s="1"/>
      <c r="CY704" s="1"/>
      <c r="CZ704" s="1"/>
      <c r="DU704" s="1"/>
    </row>
    <row r="705" spans="76:125" ht="15.75" customHeight="1" x14ac:dyDescent="0.2">
      <c r="BX705" s="1"/>
      <c r="CX705" s="1"/>
      <c r="CY705" s="1"/>
      <c r="CZ705" s="1"/>
      <c r="DU705" s="1"/>
    </row>
    <row r="706" spans="76:125" ht="15.75" customHeight="1" x14ac:dyDescent="0.2">
      <c r="BX706" s="1"/>
      <c r="CX706" s="1"/>
      <c r="CY706" s="1"/>
      <c r="CZ706" s="1"/>
      <c r="DU706" s="1"/>
    </row>
    <row r="707" spans="76:125" ht="15.75" customHeight="1" x14ac:dyDescent="0.2">
      <c r="BX707" s="1"/>
      <c r="CX707" s="1"/>
      <c r="CY707" s="1"/>
      <c r="CZ707" s="1"/>
      <c r="DU707" s="1"/>
    </row>
    <row r="708" spans="76:125" ht="15.75" customHeight="1" x14ac:dyDescent="0.2">
      <c r="BX708" s="1"/>
      <c r="CX708" s="1"/>
      <c r="CY708" s="1"/>
      <c r="CZ708" s="1"/>
      <c r="DU708" s="1"/>
    </row>
    <row r="709" spans="76:125" ht="15.75" customHeight="1" x14ac:dyDescent="0.2">
      <c r="BX709" s="1"/>
      <c r="CX709" s="1"/>
      <c r="CY709" s="1"/>
      <c r="CZ709" s="1"/>
      <c r="DU709" s="1"/>
    </row>
    <row r="710" spans="76:125" ht="15.75" customHeight="1" x14ac:dyDescent="0.2">
      <c r="BX710" s="1"/>
      <c r="CX710" s="1"/>
      <c r="CY710" s="1"/>
      <c r="CZ710" s="1"/>
      <c r="DU710" s="1"/>
    </row>
    <row r="711" spans="76:125" ht="15.75" customHeight="1" x14ac:dyDescent="0.2">
      <c r="BX711" s="1"/>
      <c r="CX711" s="1"/>
      <c r="CY711" s="1"/>
      <c r="CZ711" s="1"/>
      <c r="DU711" s="1"/>
    </row>
    <row r="712" spans="76:125" ht="15.75" customHeight="1" x14ac:dyDescent="0.2">
      <c r="BX712" s="1"/>
      <c r="CX712" s="1"/>
      <c r="CY712" s="1"/>
      <c r="CZ712" s="1"/>
      <c r="DU712" s="1"/>
    </row>
    <row r="713" spans="76:125" ht="15.75" customHeight="1" x14ac:dyDescent="0.2">
      <c r="BX713" s="1"/>
      <c r="CX713" s="1"/>
      <c r="CY713" s="1"/>
      <c r="CZ713" s="1"/>
      <c r="DU713" s="1"/>
    </row>
    <row r="714" spans="76:125" ht="15.75" customHeight="1" x14ac:dyDescent="0.2">
      <c r="BX714" s="1"/>
      <c r="CX714" s="1"/>
      <c r="CY714" s="1"/>
      <c r="CZ714" s="1"/>
      <c r="DU714" s="1"/>
    </row>
    <row r="715" spans="76:125" ht="15.75" customHeight="1" x14ac:dyDescent="0.2">
      <c r="BX715" s="1"/>
      <c r="CX715" s="1"/>
      <c r="CY715" s="1"/>
      <c r="CZ715" s="1"/>
      <c r="DU715" s="1"/>
    </row>
    <row r="716" spans="76:125" ht="15.75" customHeight="1" x14ac:dyDescent="0.2">
      <c r="BX716" s="1"/>
      <c r="CX716" s="1"/>
      <c r="CY716" s="1"/>
      <c r="CZ716" s="1"/>
      <c r="DU716" s="1"/>
    </row>
    <row r="717" spans="76:125" ht="15.75" customHeight="1" x14ac:dyDescent="0.2">
      <c r="BX717" s="1"/>
      <c r="CX717" s="1"/>
      <c r="CY717" s="1"/>
      <c r="CZ717" s="1"/>
      <c r="DU717" s="1"/>
    </row>
    <row r="718" spans="76:125" ht="15.75" customHeight="1" x14ac:dyDescent="0.2">
      <c r="BX718" s="1"/>
      <c r="CX718" s="1"/>
      <c r="CY718" s="1"/>
      <c r="CZ718" s="1"/>
      <c r="DU718" s="1"/>
    </row>
    <row r="719" spans="76:125" ht="15.75" customHeight="1" x14ac:dyDescent="0.2">
      <c r="BX719" s="1"/>
      <c r="CX719" s="1"/>
      <c r="CY719" s="1"/>
      <c r="CZ719" s="1"/>
      <c r="DU719" s="1"/>
    </row>
    <row r="720" spans="76:125" ht="15.75" customHeight="1" x14ac:dyDescent="0.2">
      <c r="BX720" s="1"/>
      <c r="CX720" s="1"/>
      <c r="CY720" s="1"/>
      <c r="CZ720" s="1"/>
      <c r="DU720" s="1"/>
    </row>
    <row r="721" spans="76:125" ht="15.75" customHeight="1" x14ac:dyDescent="0.2">
      <c r="BX721" s="1"/>
      <c r="CX721" s="1"/>
      <c r="CY721" s="1"/>
      <c r="CZ721" s="1"/>
      <c r="DU721" s="1"/>
    </row>
    <row r="722" spans="76:125" ht="15.75" customHeight="1" x14ac:dyDescent="0.2">
      <c r="BX722" s="1"/>
      <c r="CX722" s="1"/>
      <c r="CY722" s="1"/>
      <c r="CZ722" s="1"/>
      <c r="DU722" s="1"/>
    </row>
    <row r="723" spans="76:125" ht="15.75" customHeight="1" x14ac:dyDescent="0.2">
      <c r="BX723" s="1"/>
      <c r="CX723" s="1"/>
      <c r="CY723" s="1"/>
      <c r="CZ723" s="1"/>
      <c r="DU723" s="1"/>
    </row>
    <row r="724" spans="76:125" ht="15.75" customHeight="1" x14ac:dyDescent="0.2">
      <c r="BX724" s="1"/>
      <c r="CX724" s="1"/>
      <c r="CY724" s="1"/>
      <c r="CZ724" s="1"/>
      <c r="DU724" s="1"/>
    </row>
    <row r="725" spans="76:125" ht="15.75" customHeight="1" x14ac:dyDescent="0.2">
      <c r="BX725" s="1"/>
      <c r="CX725" s="1"/>
      <c r="CY725" s="1"/>
      <c r="CZ725" s="1"/>
      <c r="DU725" s="1"/>
    </row>
    <row r="726" spans="76:125" ht="15.75" customHeight="1" x14ac:dyDescent="0.2">
      <c r="BX726" s="1"/>
      <c r="CX726" s="1"/>
      <c r="CY726" s="1"/>
      <c r="CZ726" s="1"/>
      <c r="DU726" s="1"/>
    </row>
    <row r="727" spans="76:125" ht="15.75" customHeight="1" x14ac:dyDescent="0.2">
      <c r="BX727" s="1"/>
      <c r="CX727" s="1"/>
      <c r="CY727" s="1"/>
      <c r="CZ727" s="1"/>
      <c r="DU727" s="1"/>
    </row>
    <row r="728" spans="76:125" ht="15.75" customHeight="1" x14ac:dyDescent="0.2">
      <c r="BX728" s="1"/>
      <c r="CX728" s="1"/>
      <c r="CY728" s="1"/>
      <c r="CZ728" s="1"/>
      <c r="DU728" s="1"/>
    </row>
    <row r="729" spans="76:125" ht="15.75" customHeight="1" x14ac:dyDescent="0.2">
      <c r="BX729" s="1"/>
      <c r="CX729" s="1"/>
      <c r="CY729" s="1"/>
      <c r="CZ729" s="1"/>
      <c r="DU729" s="1"/>
    </row>
    <row r="730" spans="76:125" ht="15.75" customHeight="1" x14ac:dyDescent="0.2">
      <c r="BX730" s="1"/>
      <c r="CX730" s="1"/>
      <c r="CY730" s="1"/>
      <c r="CZ730" s="1"/>
      <c r="DU730" s="1"/>
    </row>
    <row r="731" spans="76:125" ht="15.75" customHeight="1" x14ac:dyDescent="0.2">
      <c r="BX731" s="1"/>
      <c r="CX731" s="1"/>
      <c r="CY731" s="1"/>
      <c r="CZ731" s="1"/>
      <c r="DU731" s="1"/>
    </row>
    <row r="732" spans="76:125" ht="15.75" customHeight="1" x14ac:dyDescent="0.2">
      <c r="BX732" s="1"/>
      <c r="CX732" s="1"/>
      <c r="CY732" s="1"/>
      <c r="CZ732" s="1"/>
      <c r="DU732" s="1"/>
    </row>
    <row r="733" spans="76:125" ht="15.75" customHeight="1" x14ac:dyDescent="0.2">
      <c r="BX733" s="1"/>
      <c r="CX733" s="1"/>
      <c r="CY733" s="1"/>
      <c r="CZ733" s="1"/>
      <c r="DU733" s="1"/>
    </row>
    <row r="734" spans="76:125" ht="15.75" customHeight="1" x14ac:dyDescent="0.2">
      <c r="BX734" s="1"/>
      <c r="CX734" s="1"/>
      <c r="CY734" s="1"/>
      <c r="CZ734" s="1"/>
      <c r="DU734" s="1"/>
    </row>
    <row r="735" spans="76:125" ht="15.75" customHeight="1" x14ac:dyDescent="0.2">
      <c r="BX735" s="1"/>
      <c r="CX735" s="1"/>
      <c r="CY735" s="1"/>
      <c r="CZ735" s="1"/>
      <c r="DU735" s="1"/>
    </row>
    <row r="736" spans="76:125" ht="15.75" customHeight="1" x14ac:dyDescent="0.2">
      <c r="BX736" s="1"/>
      <c r="CX736" s="1"/>
      <c r="CY736" s="1"/>
      <c r="CZ736" s="1"/>
      <c r="DU736" s="1"/>
    </row>
    <row r="737" spans="76:125" ht="15.75" customHeight="1" x14ac:dyDescent="0.2">
      <c r="BX737" s="1"/>
      <c r="CX737" s="1"/>
      <c r="CY737" s="1"/>
      <c r="CZ737" s="1"/>
      <c r="DU737" s="1"/>
    </row>
    <row r="738" spans="76:125" ht="15.75" customHeight="1" x14ac:dyDescent="0.2">
      <c r="BX738" s="1"/>
      <c r="CX738" s="1"/>
      <c r="CY738" s="1"/>
      <c r="CZ738" s="1"/>
      <c r="DU738" s="1"/>
    </row>
    <row r="739" spans="76:125" ht="15.75" customHeight="1" x14ac:dyDescent="0.2">
      <c r="BX739" s="1"/>
      <c r="CX739" s="1"/>
      <c r="CY739" s="1"/>
      <c r="CZ739" s="1"/>
      <c r="DU739" s="1"/>
    </row>
    <row r="740" spans="76:125" ht="15.75" customHeight="1" x14ac:dyDescent="0.2">
      <c r="BX740" s="1"/>
      <c r="CX740" s="1"/>
      <c r="CY740" s="1"/>
      <c r="CZ740" s="1"/>
      <c r="DU740" s="1"/>
    </row>
    <row r="741" spans="76:125" ht="15.75" customHeight="1" x14ac:dyDescent="0.2">
      <c r="BX741" s="1"/>
      <c r="CX741" s="1"/>
      <c r="CY741" s="1"/>
      <c r="CZ741" s="1"/>
      <c r="DU741" s="1"/>
    </row>
    <row r="742" spans="76:125" ht="15.75" customHeight="1" x14ac:dyDescent="0.2">
      <c r="BX742" s="1"/>
      <c r="CX742" s="1"/>
      <c r="CY742" s="1"/>
      <c r="CZ742" s="1"/>
      <c r="DU742" s="1"/>
    </row>
    <row r="743" spans="76:125" ht="15.75" customHeight="1" x14ac:dyDescent="0.2">
      <c r="BX743" s="1"/>
      <c r="CX743" s="1"/>
      <c r="CY743" s="1"/>
      <c r="CZ743" s="1"/>
      <c r="DU743" s="1"/>
    </row>
    <row r="744" spans="76:125" ht="15.75" customHeight="1" x14ac:dyDescent="0.2">
      <c r="BX744" s="1"/>
      <c r="CX744" s="1"/>
      <c r="CY744" s="1"/>
      <c r="CZ744" s="1"/>
      <c r="DU744" s="1"/>
    </row>
    <row r="745" spans="76:125" ht="15.75" customHeight="1" x14ac:dyDescent="0.2">
      <c r="BX745" s="1"/>
      <c r="CX745" s="1"/>
      <c r="CY745" s="1"/>
      <c r="CZ745" s="1"/>
      <c r="DU745" s="1"/>
    </row>
    <row r="746" spans="76:125" ht="15.75" customHeight="1" x14ac:dyDescent="0.2">
      <c r="BX746" s="1"/>
      <c r="CX746" s="1"/>
      <c r="CY746" s="1"/>
      <c r="CZ746" s="1"/>
      <c r="DU746" s="1"/>
    </row>
    <row r="747" spans="76:125" ht="15.75" customHeight="1" x14ac:dyDescent="0.2">
      <c r="BX747" s="1"/>
      <c r="CX747" s="1"/>
      <c r="CY747" s="1"/>
      <c r="CZ747" s="1"/>
      <c r="DU747" s="1"/>
    </row>
    <row r="748" spans="76:125" ht="15.75" customHeight="1" x14ac:dyDescent="0.2">
      <c r="BX748" s="1"/>
      <c r="CX748" s="1"/>
      <c r="CY748" s="1"/>
      <c r="CZ748" s="1"/>
      <c r="DU748" s="1"/>
    </row>
    <row r="749" spans="76:125" ht="15.75" customHeight="1" x14ac:dyDescent="0.2">
      <c r="BX749" s="1"/>
      <c r="CX749" s="1"/>
      <c r="CY749" s="1"/>
      <c r="CZ749" s="1"/>
      <c r="DU749" s="1"/>
    </row>
    <row r="750" spans="76:125" ht="15.75" customHeight="1" x14ac:dyDescent="0.2">
      <c r="BX750" s="1"/>
      <c r="CX750" s="1"/>
      <c r="CY750" s="1"/>
      <c r="CZ750" s="1"/>
      <c r="DU750" s="1"/>
    </row>
    <row r="751" spans="76:125" ht="15.75" customHeight="1" x14ac:dyDescent="0.2">
      <c r="BX751" s="1"/>
      <c r="CX751" s="1"/>
      <c r="CY751" s="1"/>
      <c r="CZ751" s="1"/>
      <c r="DU751" s="1"/>
    </row>
    <row r="752" spans="76:125" ht="15.75" customHeight="1" x14ac:dyDescent="0.2">
      <c r="BX752" s="1"/>
      <c r="CX752" s="1"/>
      <c r="CY752" s="1"/>
      <c r="CZ752" s="1"/>
      <c r="DU752" s="1"/>
    </row>
    <row r="753" spans="76:125" ht="15.75" customHeight="1" x14ac:dyDescent="0.2">
      <c r="BX753" s="1"/>
      <c r="CX753" s="1"/>
      <c r="CY753" s="1"/>
      <c r="CZ753" s="1"/>
      <c r="DU753" s="1"/>
    </row>
    <row r="754" spans="76:125" ht="15.75" customHeight="1" x14ac:dyDescent="0.2">
      <c r="BX754" s="1"/>
      <c r="CX754" s="1"/>
      <c r="CY754" s="1"/>
      <c r="CZ754" s="1"/>
      <c r="DU754" s="1"/>
    </row>
    <row r="755" spans="76:125" ht="15.75" customHeight="1" x14ac:dyDescent="0.2">
      <c r="BX755" s="1"/>
      <c r="CX755" s="1"/>
      <c r="CY755" s="1"/>
      <c r="CZ755" s="1"/>
      <c r="DU755" s="1"/>
    </row>
    <row r="756" spans="76:125" ht="15.75" customHeight="1" x14ac:dyDescent="0.2">
      <c r="BX756" s="1"/>
      <c r="CX756" s="1"/>
      <c r="CY756" s="1"/>
      <c r="CZ756" s="1"/>
      <c r="DU756" s="1"/>
    </row>
    <row r="757" spans="76:125" ht="15.75" customHeight="1" x14ac:dyDescent="0.2">
      <c r="BX757" s="1"/>
      <c r="CX757" s="1"/>
      <c r="CY757" s="1"/>
      <c r="CZ757" s="1"/>
      <c r="DU757" s="1"/>
    </row>
    <row r="758" spans="76:125" ht="15.75" customHeight="1" x14ac:dyDescent="0.2">
      <c r="BX758" s="1"/>
      <c r="CX758" s="1"/>
      <c r="CY758" s="1"/>
      <c r="CZ758" s="1"/>
      <c r="DU758" s="1"/>
    </row>
    <row r="759" spans="76:125" ht="15.75" customHeight="1" x14ac:dyDescent="0.2">
      <c r="BX759" s="1"/>
      <c r="CX759" s="1"/>
      <c r="CY759" s="1"/>
      <c r="CZ759" s="1"/>
      <c r="DU759" s="1"/>
    </row>
    <row r="760" spans="76:125" ht="15.75" customHeight="1" x14ac:dyDescent="0.2">
      <c r="BX760" s="1"/>
      <c r="CX760" s="1"/>
      <c r="CY760" s="1"/>
      <c r="CZ760" s="1"/>
      <c r="DU760" s="1"/>
    </row>
    <row r="761" spans="76:125" ht="15.75" customHeight="1" x14ac:dyDescent="0.2">
      <c r="BX761" s="1"/>
      <c r="CX761" s="1"/>
      <c r="CY761" s="1"/>
      <c r="CZ761" s="1"/>
      <c r="DU761" s="1"/>
    </row>
    <row r="762" spans="76:125" ht="15.75" customHeight="1" x14ac:dyDescent="0.2">
      <c r="BX762" s="1"/>
      <c r="CX762" s="1"/>
      <c r="CY762" s="1"/>
      <c r="CZ762" s="1"/>
      <c r="DU762" s="1"/>
    </row>
    <row r="763" spans="76:125" ht="15.75" customHeight="1" x14ac:dyDescent="0.2">
      <c r="BX763" s="1"/>
      <c r="CX763" s="1"/>
      <c r="CY763" s="1"/>
      <c r="CZ763" s="1"/>
      <c r="DU763" s="1"/>
    </row>
    <row r="764" spans="76:125" ht="15.75" customHeight="1" x14ac:dyDescent="0.2">
      <c r="BX764" s="1"/>
      <c r="CX764" s="1"/>
      <c r="CY764" s="1"/>
      <c r="CZ764" s="1"/>
      <c r="DU764" s="1"/>
    </row>
    <row r="765" spans="76:125" ht="15.75" customHeight="1" x14ac:dyDescent="0.2">
      <c r="BX765" s="1"/>
      <c r="CX765" s="1"/>
      <c r="CY765" s="1"/>
      <c r="CZ765" s="1"/>
      <c r="DU765" s="1"/>
    </row>
    <row r="766" spans="76:125" ht="15.75" customHeight="1" x14ac:dyDescent="0.2">
      <c r="BX766" s="1"/>
      <c r="CX766" s="1"/>
      <c r="CY766" s="1"/>
      <c r="CZ766" s="1"/>
      <c r="DU766" s="1"/>
    </row>
    <row r="767" spans="76:125" ht="15.75" customHeight="1" x14ac:dyDescent="0.2">
      <c r="BX767" s="1"/>
      <c r="CX767" s="1"/>
      <c r="CY767" s="1"/>
      <c r="CZ767" s="1"/>
      <c r="DU767" s="1"/>
    </row>
    <row r="768" spans="76:125" ht="15.75" customHeight="1" x14ac:dyDescent="0.2">
      <c r="BX768" s="1"/>
      <c r="CX768" s="1"/>
      <c r="CY768" s="1"/>
      <c r="CZ768" s="1"/>
      <c r="DU768" s="1"/>
    </row>
    <row r="769" spans="76:125" ht="15.75" customHeight="1" x14ac:dyDescent="0.2">
      <c r="BX769" s="1"/>
      <c r="CX769" s="1"/>
      <c r="CY769" s="1"/>
      <c r="CZ769" s="1"/>
      <c r="DU769" s="1"/>
    </row>
    <row r="770" spans="76:125" ht="15.75" customHeight="1" x14ac:dyDescent="0.2">
      <c r="BX770" s="1"/>
      <c r="CX770" s="1"/>
      <c r="CY770" s="1"/>
      <c r="CZ770" s="1"/>
      <c r="DU770" s="1"/>
    </row>
    <row r="771" spans="76:125" ht="15.75" customHeight="1" x14ac:dyDescent="0.2">
      <c r="BX771" s="1"/>
      <c r="CX771" s="1"/>
      <c r="CY771" s="1"/>
      <c r="CZ771" s="1"/>
      <c r="DU771" s="1"/>
    </row>
    <row r="772" spans="76:125" ht="15.75" customHeight="1" x14ac:dyDescent="0.2">
      <c r="BX772" s="1"/>
      <c r="CX772" s="1"/>
      <c r="CY772" s="1"/>
      <c r="CZ772" s="1"/>
      <c r="DU772" s="1"/>
    </row>
    <row r="773" spans="76:125" ht="15.75" customHeight="1" x14ac:dyDescent="0.2">
      <c r="BX773" s="1"/>
      <c r="CX773" s="1"/>
      <c r="CY773" s="1"/>
      <c r="CZ773" s="1"/>
      <c r="DU773" s="1"/>
    </row>
    <row r="774" spans="76:125" ht="15.75" customHeight="1" x14ac:dyDescent="0.2">
      <c r="BX774" s="1"/>
      <c r="CX774" s="1"/>
      <c r="CY774" s="1"/>
      <c r="CZ774" s="1"/>
      <c r="DU774" s="1"/>
    </row>
    <row r="775" spans="76:125" ht="15.75" customHeight="1" x14ac:dyDescent="0.2">
      <c r="BX775" s="1"/>
      <c r="CX775" s="1"/>
      <c r="CY775" s="1"/>
      <c r="CZ775" s="1"/>
      <c r="DU775" s="1"/>
    </row>
    <row r="776" spans="76:125" ht="15.75" customHeight="1" x14ac:dyDescent="0.2">
      <c r="BX776" s="1"/>
      <c r="CX776" s="1"/>
      <c r="CY776" s="1"/>
      <c r="CZ776" s="1"/>
      <c r="DU776" s="1"/>
    </row>
    <row r="777" spans="76:125" ht="15.75" customHeight="1" x14ac:dyDescent="0.2">
      <c r="BX777" s="1"/>
      <c r="CX777" s="1"/>
      <c r="CY777" s="1"/>
      <c r="CZ777" s="1"/>
      <c r="DU777" s="1"/>
    </row>
    <row r="778" spans="76:125" ht="15.75" customHeight="1" x14ac:dyDescent="0.2">
      <c r="BX778" s="1"/>
      <c r="CX778" s="1"/>
      <c r="CY778" s="1"/>
      <c r="CZ778" s="1"/>
      <c r="DU778" s="1"/>
    </row>
    <row r="779" spans="76:125" ht="15.75" customHeight="1" x14ac:dyDescent="0.2">
      <c r="BX779" s="1"/>
      <c r="CX779" s="1"/>
      <c r="CY779" s="1"/>
      <c r="CZ779" s="1"/>
      <c r="DU779" s="1"/>
    </row>
    <row r="780" spans="76:125" ht="15.75" customHeight="1" x14ac:dyDescent="0.2">
      <c r="BX780" s="1"/>
      <c r="CX780" s="1"/>
      <c r="CY780" s="1"/>
      <c r="CZ780" s="1"/>
      <c r="DU780" s="1"/>
    </row>
    <row r="781" spans="76:125" ht="15.75" customHeight="1" x14ac:dyDescent="0.2">
      <c r="BX781" s="1"/>
      <c r="CX781" s="1"/>
      <c r="CY781" s="1"/>
      <c r="CZ781" s="1"/>
      <c r="DU781" s="1"/>
    </row>
    <row r="782" spans="76:125" ht="15.75" customHeight="1" x14ac:dyDescent="0.2">
      <c r="BX782" s="1"/>
      <c r="CX782" s="1"/>
      <c r="CY782" s="1"/>
      <c r="CZ782" s="1"/>
      <c r="DU782" s="1"/>
    </row>
    <row r="783" spans="76:125" ht="15.75" customHeight="1" x14ac:dyDescent="0.2">
      <c r="BX783" s="1"/>
      <c r="CX783" s="1"/>
      <c r="CY783" s="1"/>
      <c r="CZ783" s="1"/>
      <c r="DU783" s="1"/>
    </row>
    <row r="784" spans="76:125" ht="15.75" customHeight="1" x14ac:dyDescent="0.2">
      <c r="BX784" s="1"/>
      <c r="CX784" s="1"/>
      <c r="CY784" s="1"/>
      <c r="CZ784" s="1"/>
      <c r="DU784" s="1"/>
    </row>
    <row r="785" spans="76:125" ht="15.75" customHeight="1" x14ac:dyDescent="0.2">
      <c r="BX785" s="1"/>
      <c r="CX785" s="1"/>
      <c r="CY785" s="1"/>
      <c r="CZ785" s="1"/>
      <c r="DU785" s="1"/>
    </row>
    <row r="786" spans="76:125" ht="15.75" customHeight="1" x14ac:dyDescent="0.2">
      <c r="BX786" s="1"/>
      <c r="CX786" s="1"/>
      <c r="CY786" s="1"/>
      <c r="CZ786" s="1"/>
      <c r="DU786" s="1"/>
    </row>
    <row r="787" spans="76:125" ht="15.75" customHeight="1" x14ac:dyDescent="0.2">
      <c r="BX787" s="1"/>
      <c r="CX787" s="1"/>
      <c r="CY787" s="1"/>
      <c r="CZ787" s="1"/>
      <c r="DU787" s="1"/>
    </row>
    <row r="788" spans="76:125" ht="15.75" customHeight="1" x14ac:dyDescent="0.2">
      <c r="BX788" s="1"/>
      <c r="CX788" s="1"/>
      <c r="CY788" s="1"/>
      <c r="CZ788" s="1"/>
      <c r="DU788" s="1"/>
    </row>
    <row r="789" spans="76:125" ht="15.75" customHeight="1" x14ac:dyDescent="0.2">
      <c r="BX789" s="1"/>
      <c r="CX789" s="1"/>
      <c r="CY789" s="1"/>
      <c r="CZ789" s="1"/>
      <c r="DU789" s="1"/>
    </row>
    <row r="790" spans="76:125" ht="15.75" customHeight="1" x14ac:dyDescent="0.2">
      <c r="BX790" s="1"/>
      <c r="CX790" s="1"/>
      <c r="CY790" s="1"/>
      <c r="CZ790" s="1"/>
      <c r="DU790" s="1"/>
    </row>
    <row r="791" spans="76:125" ht="15.75" customHeight="1" x14ac:dyDescent="0.2">
      <c r="BX791" s="1"/>
      <c r="CX791" s="1"/>
      <c r="CY791" s="1"/>
      <c r="CZ791" s="1"/>
      <c r="DU791" s="1"/>
    </row>
    <row r="792" spans="76:125" ht="15.75" customHeight="1" x14ac:dyDescent="0.2">
      <c r="BX792" s="1"/>
      <c r="CX792" s="1"/>
      <c r="CY792" s="1"/>
      <c r="CZ792" s="1"/>
      <c r="DU792" s="1"/>
    </row>
    <row r="793" spans="76:125" ht="15.75" customHeight="1" x14ac:dyDescent="0.2">
      <c r="BX793" s="1"/>
      <c r="CX793" s="1"/>
      <c r="CY793" s="1"/>
      <c r="CZ793" s="1"/>
      <c r="DU793" s="1"/>
    </row>
    <row r="794" spans="76:125" ht="15.75" customHeight="1" x14ac:dyDescent="0.2">
      <c r="BX794" s="1"/>
      <c r="CX794" s="1"/>
      <c r="CY794" s="1"/>
      <c r="CZ794" s="1"/>
      <c r="DU794" s="1"/>
    </row>
    <row r="795" spans="76:125" ht="15.75" customHeight="1" x14ac:dyDescent="0.2">
      <c r="BX795" s="1"/>
      <c r="CX795" s="1"/>
      <c r="CY795" s="1"/>
      <c r="CZ795" s="1"/>
      <c r="DU795" s="1"/>
    </row>
    <row r="796" spans="76:125" ht="15.75" customHeight="1" x14ac:dyDescent="0.2">
      <c r="BX796" s="1"/>
      <c r="CX796" s="1"/>
      <c r="CY796" s="1"/>
      <c r="CZ796" s="1"/>
      <c r="DU796" s="1"/>
    </row>
    <row r="797" spans="76:125" ht="15.75" customHeight="1" x14ac:dyDescent="0.2">
      <c r="BX797" s="1"/>
      <c r="CX797" s="1"/>
      <c r="CY797" s="1"/>
      <c r="CZ797" s="1"/>
      <c r="DU797" s="1"/>
    </row>
    <row r="798" spans="76:125" ht="15.75" customHeight="1" x14ac:dyDescent="0.2">
      <c r="BX798" s="1"/>
      <c r="CX798" s="1"/>
      <c r="CY798" s="1"/>
      <c r="CZ798" s="1"/>
      <c r="DU798" s="1"/>
    </row>
    <row r="799" spans="76:125" ht="15.75" customHeight="1" x14ac:dyDescent="0.2">
      <c r="BX799" s="1"/>
      <c r="CX799" s="1"/>
      <c r="CY799" s="1"/>
      <c r="CZ799" s="1"/>
      <c r="DU799" s="1"/>
    </row>
    <row r="800" spans="76:125" ht="15.75" customHeight="1" x14ac:dyDescent="0.2">
      <c r="BX800" s="1"/>
      <c r="CX800" s="1"/>
      <c r="CY800" s="1"/>
      <c r="CZ800" s="1"/>
      <c r="DU800" s="1"/>
    </row>
    <row r="801" spans="76:125" ht="15.75" customHeight="1" x14ac:dyDescent="0.2">
      <c r="BX801" s="1"/>
      <c r="CX801" s="1"/>
      <c r="CY801" s="1"/>
      <c r="CZ801" s="1"/>
      <c r="DU801" s="1"/>
    </row>
    <row r="802" spans="76:125" ht="15.75" customHeight="1" x14ac:dyDescent="0.2">
      <c r="BX802" s="1"/>
      <c r="CX802" s="1"/>
      <c r="CY802" s="1"/>
      <c r="CZ802" s="1"/>
      <c r="DU802" s="1"/>
    </row>
    <row r="803" spans="76:125" ht="15.75" customHeight="1" x14ac:dyDescent="0.2">
      <c r="BX803" s="1"/>
      <c r="CX803" s="1"/>
      <c r="CY803" s="1"/>
      <c r="CZ803" s="1"/>
      <c r="DU803" s="1"/>
    </row>
    <row r="804" spans="76:125" ht="15.75" customHeight="1" x14ac:dyDescent="0.2">
      <c r="BX804" s="1"/>
      <c r="CX804" s="1"/>
      <c r="CY804" s="1"/>
      <c r="CZ804" s="1"/>
      <c r="DU804" s="1"/>
    </row>
    <row r="805" spans="76:125" ht="15.75" customHeight="1" x14ac:dyDescent="0.2">
      <c r="BX805" s="1"/>
      <c r="CX805" s="1"/>
      <c r="CY805" s="1"/>
      <c r="CZ805" s="1"/>
      <c r="DU805" s="1"/>
    </row>
    <row r="806" spans="76:125" ht="15.75" customHeight="1" x14ac:dyDescent="0.2">
      <c r="BX806" s="1"/>
      <c r="CX806" s="1"/>
      <c r="CY806" s="1"/>
      <c r="CZ806" s="1"/>
      <c r="DU806" s="1"/>
    </row>
    <row r="807" spans="76:125" ht="15.75" customHeight="1" x14ac:dyDescent="0.2">
      <c r="BX807" s="1"/>
      <c r="CX807" s="1"/>
      <c r="CY807" s="1"/>
      <c r="CZ807" s="1"/>
      <c r="DU807" s="1"/>
    </row>
    <row r="808" spans="76:125" ht="15.75" customHeight="1" x14ac:dyDescent="0.2">
      <c r="BX808" s="1"/>
      <c r="CX808" s="1"/>
      <c r="CY808" s="1"/>
      <c r="CZ808" s="1"/>
      <c r="DU808" s="1"/>
    </row>
    <row r="809" spans="76:125" ht="15.75" customHeight="1" x14ac:dyDescent="0.2">
      <c r="BX809" s="1"/>
      <c r="CX809" s="1"/>
      <c r="CY809" s="1"/>
      <c r="CZ809" s="1"/>
      <c r="DU809" s="1"/>
    </row>
    <row r="810" spans="76:125" ht="15.75" customHeight="1" x14ac:dyDescent="0.2">
      <c r="BX810" s="1"/>
      <c r="CX810" s="1"/>
      <c r="CY810" s="1"/>
      <c r="CZ810" s="1"/>
      <c r="DU810" s="1"/>
    </row>
    <row r="811" spans="76:125" ht="15.75" customHeight="1" x14ac:dyDescent="0.2">
      <c r="BX811" s="1"/>
      <c r="CX811" s="1"/>
      <c r="CY811" s="1"/>
      <c r="CZ811" s="1"/>
      <c r="DU811" s="1"/>
    </row>
    <row r="812" spans="76:125" ht="15.75" customHeight="1" x14ac:dyDescent="0.2">
      <c r="BX812" s="1"/>
      <c r="CX812" s="1"/>
      <c r="CY812" s="1"/>
      <c r="CZ812" s="1"/>
      <c r="DU812" s="1"/>
    </row>
    <row r="813" spans="76:125" ht="15.75" customHeight="1" x14ac:dyDescent="0.2">
      <c r="BX813" s="1"/>
      <c r="CX813" s="1"/>
      <c r="CY813" s="1"/>
      <c r="CZ813" s="1"/>
      <c r="DU813" s="1"/>
    </row>
    <row r="814" spans="76:125" ht="15.75" customHeight="1" x14ac:dyDescent="0.2">
      <c r="BX814" s="1"/>
      <c r="CX814" s="1"/>
      <c r="CY814" s="1"/>
      <c r="CZ814" s="1"/>
      <c r="DU814" s="1"/>
    </row>
    <row r="815" spans="76:125" ht="15.75" customHeight="1" x14ac:dyDescent="0.2">
      <c r="BX815" s="1"/>
      <c r="CX815" s="1"/>
      <c r="CY815" s="1"/>
      <c r="CZ815" s="1"/>
      <c r="DU815" s="1"/>
    </row>
    <row r="816" spans="76:125" ht="15.75" customHeight="1" x14ac:dyDescent="0.2">
      <c r="BX816" s="1"/>
      <c r="CX816" s="1"/>
      <c r="CY816" s="1"/>
      <c r="CZ816" s="1"/>
      <c r="DU816" s="1"/>
    </row>
    <row r="817" spans="76:125" ht="15.75" customHeight="1" x14ac:dyDescent="0.2">
      <c r="BX817" s="1"/>
      <c r="CX817" s="1"/>
      <c r="CY817" s="1"/>
      <c r="CZ817" s="1"/>
      <c r="DU817" s="1"/>
    </row>
    <row r="818" spans="76:125" ht="15.75" customHeight="1" x14ac:dyDescent="0.2">
      <c r="BX818" s="1"/>
      <c r="CX818" s="1"/>
      <c r="CY818" s="1"/>
      <c r="CZ818" s="1"/>
      <c r="DU818" s="1"/>
    </row>
    <row r="819" spans="76:125" ht="15.75" customHeight="1" x14ac:dyDescent="0.2">
      <c r="BX819" s="1"/>
      <c r="CX819" s="1"/>
      <c r="CY819" s="1"/>
      <c r="CZ819" s="1"/>
      <c r="DU819" s="1"/>
    </row>
    <row r="820" spans="76:125" ht="15.75" customHeight="1" x14ac:dyDescent="0.2">
      <c r="BX820" s="1"/>
      <c r="CX820" s="1"/>
      <c r="CY820" s="1"/>
      <c r="CZ820" s="1"/>
      <c r="DU820" s="1"/>
    </row>
    <row r="821" spans="76:125" ht="15.75" customHeight="1" x14ac:dyDescent="0.2">
      <c r="BX821" s="1"/>
      <c r="CX821" s="1"/>
      <c r="CY821" s="1"/>
      <c r="CZ821" s="1"/>
      <c r="DU821" s="1"/>
    </row>
    <row r="822" spans="76:125" ht="15.75" customHeight="1" x14ac:dyDescent="0.2">
      <c r="BX822" s="1"/>
      <c r="CX822" s="1"/>
      <c r="CY822" s="1"/>
      <c r="CZ822" s="1"/>
      <c r="DU822" s="1"/>
    </row>
    <row r="823" spans="76:125" ht="15.75" customHeight="1" x14ac:dyDescent="0.2">
      <c r="BX823" s="1"/>
      <c r="CX823" s="1"/>
      <c r="CY823" s="1"/>
      <c r="CZ823" s="1"/>
      <c r="DU823" s="1"/>
    </row>
    <row r="824" spans="76:125" ht="15.75" customHeight="1" x14ac:dyDescent="0.2">
      <c r="BX824" s="1"/>
      <c r="CX824" s="1"/>
      <c r="CY824" s="1"/>
      <c r="CZ824" s="1"/>
      <c r="DU824" s="1"/>
    </row>
    <row r="825" spans="76:125" ht="15.75" customHeight="1" x14ac:dyDescent="0.2">
      <c r="BX825" s="1"/>
      <c r="CX825" s="1"/>
      <c r="CY825" s="1"/>
      <c r="CZ825" s="1"/>
      <c r="DU825" s="1"/>
    </row>
    <row r="826" spans="76:125" ht="15.75" customHeight="1" x14ac:dyDescent="0.2">
      <c r="BX826" s="1"/>
      <c r="CX826" s="1"/>
      <c r="CY826" s="1"/>
      <c r="CZ826" s="1"/>
      <c r="DU826" s="1"/>
    </row>
    <row r="827" spans="76:125" ht="15.75" customHeight="1" x14ac:dyDescent="0.2">
      <c r="BX827" s="1"/>
      <c r="CX827" s="1"/>
      <c r="CY827" s="1"/>
      <c r="CZ827" s="1"/>
      <c r="DU827" s="1"/>
    </row>
    <row r="828" spans="76:125" ht="15.75" customHeight="1" x14ac:dyDescent="0.2">
      <c r="BX828" s="1"/>
      <c r="CX828" s="1"/>
      <c r="CY828" s="1"/>
      <c r="CZ828" s="1"/>
      <c r="DU828" s="1"/>
    </row>
    <row r="829" spans="76:125" ht="15.75" customHeight="1" x14ac:dyDescent="0.2">
      <c r="BX829" s="1"/>
      <c r="CX829" s="1"/>
      <c r="CY829" s="1"/>
      <c r="CZ829" s="1"/>
      <c r="DU829" s="1"/>
    </row>
    <row r="830" spans="76:125" ht="15.75" customHeight="1" x14ac:dyDescent="0.2">
      <c r="BX830" s="1"/>
      <c r="CX830" s="1"/>
      <c r="CY830" s="1"/>
      <c r="CZ830" s="1"/>
      <c r="DU830" s="1"/>
    </row>
    <row r="831" spans="76:125" ht="15.75" customHeight="1" x14ac:dyDescent="0.2">
      <c r="BX831" s="1"/>
      <c r="CX831" s="1"/>
      <c r="CY831" s="1"/>
      <c r="CZ831" s="1"/>
      <c r="DU831" s="1"/>
    </row>
    <row r="832" spans="76:125" ht="15.75" customHeight="1" x14ac:dyDescent="0.2">
      <c r="BX832" s="1"/>
      <c r="CX832" s="1"/>
      <c r="CY832" s="1"/>
      <c r="CZ832" s="1"/>
      <c r="DU832" s="1"/>
    </row>
    <row r="833" spans="76:125" ht="15.75" customHeight="1" x14ac:dyDescent="0.2">
      <c r="BX833" s="1"/>
      <c r="CX833" s="1"/>
      <c r="CY833" s="1"/>
      <c r="CZ833" s="1"/>
      <c r="DU833" s="1"/>
    </row>
    <row r="834" spans="76:125" ht="15.75" customHeight="1" x14ac:dyDescent="0.2">
      <c r="BX834" s="1"/>
      <c r="CX834" s="1"/>
      <c r="CY834" s="1"/>
      <c r="CZ834" s="1"/>
      <c r="DU834" s="1"/>
    </row>
    <row r="835" spans="76:125" ht="15.75" customHeight="1" x14ac:dyDescent="0.2">
      <c r="BX835" s="1"/>
      <c r="CX835" s="1"/>
      <c r="CY835" s="1"/>
      <c r="CZ835" s="1"/>
      <c r="DU835" s="1"/>
    </row>
    <row r="836" spans="76:125" ht="15.75" customHeight="1" x14ac:dyDescent="0.2">
      <c r="BX836" s="1"/>
      <c r="CX836" s="1"/>
      <c r="CY836" s="1"/>
      <c r="CZ836" s="1"/>
      <c r="DU836" s="1"/>
    </row>
    <row r="837" spans="76:125" ht="15.75" customHeight="1" x14ac:dyDescent="0.2">
      <c r="BX837" s="1"/>
      <c r="CX837" s="1"/>
      <c r="CY837" s="1"/>
      <c r="CZ837" s="1"/>
      <c r="DU837" s="1"/>
    </row>
    <row r="838" spans="76:125" ht="15.75" customHeight="1" x14ac:dyDescent="0.2">
      <c r="BX838" s="1"/>
      <c r="CX838" s="1"/>
      <c r="CY838" s="1"/>
      <c r="CZ838" s="1"/>
      <c r="DU838" s="1"/>
    </row>
    <row r="839" spans="76:125" ht="15.75" customHeight="1" x14ac:dyDescent="0.2">
      <c r="BX839" s="1"/>
      <c r="CX839" s="1"/>
      <c r="CY839" s="1"/>
      <c r="CZ839" s="1"/>
      <c r="DU839" s="1"/>
    </row>
    <row r="840" spans="76:125" ht="15.75" customHeight="1" x14ac:dyDescent="0.2">
      <c r="BX840" s="1"/>
      <c r="CX840" s="1"/>
      <c r="CY840" s="1"/>
      <c r="CZ840" s="1"/>
      <c r="DU840" s="1"/>
    </row>
    <row r="841" spans="76:125" ht="15.75" customHeight="1" x14ac:dyDescent="0.2">
      <c r="BX841" s="1"/>
      <c r="CX841" s="1"/>
      <c r="CY841" s="1"/>
      <c r="CZ841" s="1"/>
      <c r="DU841" s="1"/>
    </row>
    <row r="842" spans="76:125" ht="15.75" customHeight="1" x14ac:dyDescent="0.2">
      <c r="BX842" s="1"/>
      <c r="CX842" s="1"/>
      <c r="CY842" s="1"/>
      <c r="CZ842" s="1"/>
      <c r="DU842" s="1"/>
    </row>
    <row r="843" spans="76:125" ht="15.75" customHeight="1" x14ac:dyDescent="0.2">
      <c r="BX843" s="1"/>
      <c r="CX843" s="1"/>
      <c r="CY843" s="1"/>
      <c r="CZ843" s="1"/>
      <c r="DU843" s="1"/>
    </row>
    <row r="844" spans="76:125" ht="15.75" customHeight="1" x14ac:dyDescent="0.2">
      <c r="BX844" s="1"/>
      <c r="CX844" s="1"/>
      <c r="CY844" s="1"/>
      <c r="CZ844" s="1"/>
      <c r="DU844" s="1"/>
    </row>
    <row r="845" spans="76:125" ht="15.75" customHeight="1" x14ac:dyDescent="0.2">
      <c r="BX845" s="1"/>
      <c r="CX845" s="1"/>
      <c r="CY845" s="1"/>
      <c r="CZ845" s="1"/>
      <c r="DU845" s="1"/>
    </row>
    <row r="846" spans="76:125" ht="15.75" customHeight="1" x14ac:dyDescent="0.2">
      <c r="BX846" s="1"/>
      <c r="CX846" s="1"/>
      <c r="CY846" s="1"/>
      <c r="CZ846" s="1"/>
      <c r="DU846" s="1"/>
    </row>
    <row r="847" spans="76:125" ht="15.75" customHeight="1" x14ac:dyDescent="0.2">
      <c r="BX847" s="1"/>
      <c r="CX847" s="1"/>
      <c r="CY847" s="1"/>
      <c r="CZ847" s="1"/>
      <c r="DU847" s="1"/>
    </row>
    <row r="848" spans="76:125" ht="15.75" customHeight="1" x14ac:dyDescent="0.2">
      <c r="BX848" s="1"/>
      <c r="CX848" s="1"/>
      <c r="CY848" s="1"/>
      <c r="CZ848" s="1"/>
      <c r="DU848" s="1"/>
    </row>
    <row r="849" spans="76:125" ht="15.75" customHeight="1" x14ac:dyDescent="0.2">
      <c r="BX849" s="1"/>
      <c r="CX849" s="1"/>
      <c r="CY849" s="1"/>
      <c r="CZ849" s="1"/>
      <c r="DU849" s="1"/>
    </row>
    <row r="850" spans="76:125" ht="15.75" customHeight="1" x14ac:dyDescent="0.2">
      <c r="BX850" s="1"/>
      <c r="CX850" s="1"/>
      <c r="CY850" s="1"/>
      <c r="CZ850" s="1"/>
      <c r="DU850" s="1"/>
    </row>
    <row r="851" spans="76:125" ht="15.75" customHeight="1" x14ac:dyDescent="0.2">
      <c r="BX851" s="1"/>
      <c r="CX851" s="1"/>
      <c r="CY851" s="1"/>
      <c r="CZ851" s="1"/>
      <c r="DU851" s="1"/>
    </row>
    <row r="852" spans="76:125" ht="15.75" customHeight="1" x14ac:dyDescent="0.2">
      <c r="BX852" s="1"/>
      <c r="CX852" s="1"/>
      <c r="CY852" s="1"/>
      <c r="CZ852" s="1"/>
      <c r="DU852" s="1"/>
    </row>
    <row r="853" spans="76:125" ht="15.75" customHeight="1" x14ac:dyDescent="0.2">
      <c r="BX853" s="1"/>
      <c r="CX853" s="1"/>
      <c r="CY853" s="1"/>
      <c r="CZ853" s="1"/>
      <c r="DU853" s="1"/>
    </row>
    <row r="854" spans="76:125" ht="15.75" customHeight="1" x14ac:dyDescent="0.2">
      <c r="BX854" s="1"/>
      <c r="CX854" s="1"/>
      <c r="CY854" s="1"/>
      <c r="CZ854" s="1"/>
      <c r="DU854" s="1"/>
    </row>
    <row r="855" spans="76:125" ht="15.75" customHeight="1" x14ac:dyDescent="0.2">
      <c r="BX855" s="1"/>
      <c r="CX855" s="1"/>
      <c r="CY855" s="1"/>
      <c r="CZ855" s="1"/>
      <c r="DU855" s="1"/>
    </row>
    <row r="856" spans="76:125" ht="15.75" customHeight="1" x14ac:dyDescent="0.2">
      <c r="BX856" s="1"/>
      <c r="CX856" s="1"/>
      <c r="CY856" s="1"/>
      <c r="CZ856" s="1"/>
      <c r="DU856" s="1"/>
    </row>
    <row r="857" spans="76:125" ht="15.75" customHeight="1" x14ac:dyDescent="0.2">
      <c r="BX857" s="1"/>
      <c r="CX857" s="1"/>
      <c r="CY857" s="1"/>
      <c r="CZ857" s="1"/>
      <c r="DU857" s="1"/>
    </row>
    <row r="858" spans="76:125" ht="15.75" customHeight="1" x14ac:dyDescent="0.2">
      <c r="BX858" s="1"/>
      <c r="CX858" s="1"/>
      <c r="CY858" s="1"/>
      <c r="CZ858" s="1"/>
      <c r="DU858" s="1"/>
    </row>
    <row r="859" spans="76:125" ht="15.75" customHeight="1" x14ac:dyDescent="0.2">
      <c r="BX859" s="1"/>
      <c r="CX859" s="1"/>
      <c r="CY859" s="1"/>
      <c r="CZ859" s="1"/>
      <c r="DU859" s="1"/>
    </row>
    <row r="860" spans="76:125" ht="15.75" customHeight="1" x14ac:dyDescent="0.2">
      <c r="BX860" s="1"/>
      <c r="CX860" s="1"/>
      <c r="CY860" s="1"/>
      <c r="CZ860" s="1"/>
      <c r="DU860" s="1"/>
    </row>
    <row r="861" spans="76:125" ht="15.75" customHeight="1" x14ac:dyDescent="0.2">
      <c r="BX861" s="1"/>
      <c r="CX861" s="1"/>
      <c r="CY861" s="1"/>
      <c r="CZ861" s="1"/>
      <c r="DU861" s="1"/>
    </row>
    <row r="862" spans="76:125" ht="15.75" customHeight="1" x14ac:dyDescent="0.2">
      <c r="BX862" s="1"/>
      <c r="CX862" s="1"/>
      <c r="CY862" s="1"/>
      <c r="CZ862" s="1"/>
      <c r="DU862" s="1"/>
    </row>
    <row r="863" spans="76:125" ht="15.75" customHeight="1" x14ac:dyDescent="0.2">
      <c r="BX863" s="1"/>
      <c r="CX863" s="1"/>
      <c r="CY863" s="1"/>
      <c r="CZ863" s="1"/>
      <c r="DU863" s="1"/>
    </row>
    <row r="864" spans="76:125" ht="15.75" customHeight="1" x14ac:dyDescent="0.2">
      <c r="BX864" s="1"/>
      <c r="CX864" s="1"/>
      <c r="CY864" s="1"/>
      <c r="CZ864" s="1"/>
      <c r="DU864" s="1"/>
    </row>
    <row r="865" spans="76:125" ht="15.75" customHeight="1" x14ac:dyDescent="0.2">
      <c r="BX865" s="1"/>
      <c r="CX865" s="1"/>
      <c r="CY865" s="1"/>
      <c r="CZ865" s="1"/>
      <c r="DU865" s="1"/>
    </row>
    <row r="866" spans="76:125" ht="15.75" customHeight="1" x14ac:dyDescent="0.2">
      <c r="BX866" s="1"/>
      <c r="CX866" s="1"/>
      <c r="CY866" s="1"/>
      <c r="CZ866" s="1"/>
      <c r="DU866" s="1"/>
    </row>
    <row r="867" spans="76:125" ht="15.75" customHeight="1" x14ac:dyDescent="0.2">
      <c r="BX867" s="1"/>
      <c r="CX867" s="1"/>
      <c r="CY867" s="1"/>
      <c r="CZ867" s="1"/>
      <c r="DU867" s="1"/>
    </row>
    <row r="868" spans="76:125" ht="15.75" customHeight="1" x14ac:dyDescent="0.2">
      <c r="BX868" s="1"/>
      <c r="CX868" s="1"/>
      <c r="CY868" s="1"/>
      <c r="CZ868" s="1"/>
      <c r="DU868" s="1"/>
    </row>
    <row r="869" spans="76:125" ht="15.75" customHeight="1" x14ac:dyDescent="0.2">
      <c r="BX869" s="1"/>
      <c r="CX869" s="1"/>
      <c r="CY869" s="1"/>
      <c r="CZ869" s="1"/>
      <c r="DU869" s="1"/>
    </row>
    <row r="870" spans="76:125" ht="15.75" customHeight="1" x14ac:dyDescent="0.2">
      <c r="BX870" s="1"/>
      <c r="CX870" s="1"/>
      <c r="CY870" s="1"/>
      <c r="CZ870" s="1"/>
      <c r="DU870" s="1"/>
    </row>
    <row r="871" spans="76:125" ht="15.75" customHeight="1" x14ac:dyDescent="0.2">
      <c r="BX871" s="1"/>
      <c r="CX871" s="1"/>
      <c r="CY871" s="1"/>
      <c r="CZ871" s="1"/>
      <c r="DU871" s="1"/>
    </row>
    <row r="872" spans="76:125" ht="15.75" customHeight="1" x14ac:dyDescent="0.2">
      <c r="BX872" s="1"/>
      <c r="CX872" s="1"/>
      <c r="CY872" s="1"/>
      <c r="CZ872" s="1"/>
      <c r="DU872" s="1"/>
    </row>
    <row r="873" spans="76:125" ht="15.75" customHeight="1" x14ac:dyDescent="0.2">
      <c r="BX873" s="1"/>
      <c r="CX873" s="1"/>
      <c r="CY873" s="1"/>
      <c r="CZ873" s="1"/>
      <c r="DU873" s="1"/>
    </row>
    <row r="874" spans="76:125" ht="15.75" customHeight="1" x14ac:dyDescent="0.2">
      <c r="BX874" s="1"/>
      <c r="CX874" s="1"/>
      <c r="CY874" s="1"/>
      <c r="CZ874" s="1"/>
      <c r="DU874" s="1"/>
    </row>
    <row r="875" spans="76:125" ht="15.75" customHeight="1" x14ac:dyDescent="0.2">
      <c r="BX875" s="1"/>
      <c r="CX875" s="1"/>
      <c r="CY875" s="1"/>
      <c r="CZ875" s="1"/>
      <c r="DU875" s="1"/>
    </row>
    <row r="876" spans="76:125" ht="15.75" customHeight="1" x14ac:dyDescent="0.2">
      <c r="BX876" s="1"/>
      <c r="CX876" s="1"/>
      <c r="CY876" s="1"/>
      <c r="CZ876" s="1"/>
      <c r="DU876" s="1"/>
    </row>
    <row r="877" spans="76:125" ht="15.75" customHeight="1" x14ac:dyDescent="0.2">
      <c r="BX877" s="1"/>
      <c r="CX877" s="1"/>
      <c r="CY877" s="1"/>
      <c r="CZ877" s="1"/>
      <c r="DU877" s="1"/>
    </row>
    <row r="878" spans="76:125" ht="15.75" customHeight="1" x14ac:dyDescent="0.2">
      <c r="BX878" s="1"/>
      <c r="CX878" s="1"/>
      <c r="CY878" s="1"/>
      <c r="CZ878" s="1"/>
      <c r="DU878" s="1"/>
    </row>
    <row r="879" spans="76:125" ht="15.75" customHeight="1" x14ac:dyDescent="0.2">
      <c r="BX879" s="1"/>
      <c r="CX879" s="1"/>
      <c r="CY879" s="1"/>
      <c r="CZ879" s="1"/>
      <c r="DU879" s="1"/>
    </row>
    <row r="880" spans="76:125" ht="15.75" customHeight="1" x14ac:dyDescent="0.2">
      <c r="BX880" s="1"/>
      <c r="CX880" s="1"/>
      <c r="CY880" s="1"/>
      <c r="CZ880" s="1"/>
      <c r="DU880" s="1"/>
    </row>
    <row r="881" spans="76:125" ht="15.75" customHeight="1" x14ac:dyDescent="0.2">
      <c r="BX881" s="1"/>
      <c r="CX881" s="1"/>
      <c r="CY881" s="1"/>
      <c r="CZ881" s="1"/>
      <c r="DU881" s="1"/>
    </row>
    <row r="882" spans="76:125" ht="15.75" customHeight="1" x14ac:dyDescent="0.2">
      <c r="BX882" s="1"/>
      <c r="CX882" s="1"/>
      <c r="CY882" s="1"/>
      <c r="CZ882" s="1"/>
      <c r="DU882" s="1"/>
    </row>
    <row r="883" spans="76:125" ht="15.75" customHeight="1" x14ac:dyDescent="0.2">
      <c r="BX883" s="1"/>
      <c r="CX883" s="1"/>
      <c r="CY883" s="1"/>
      <c r="CZ883" s="1"/>
      <c r="DU883" s="1"/>
    </row>
    <row r="884" spans="76:125" ht="15.75" customHeight="1" x14ac:dyDescent="0.2">
      <c r="BX884" s="1"/>
      <c r="CX884" s="1"/>
      <c r="CY884" s="1"/>
      <c r="CZ884" s="1"/>
      <c r="DU884" s="1"/>
    </row>
    <row r="885" spans="76:125" ht="15.75" customHeight="1" x14ac:dyDescent="0.2">
      <c r="BX885" s="1"/>
      <c r="CX885" s="1"/>
      <c r="CY885" s="1"/>
      <c r="CZ885" s="1"/>
      <c r="DU885" s="1"/>
    </row>
    <row r="886" spans="76:125" ht="15.75" customHeight="1" x14ac:dyDescent="0.2">
      <c r="BX886" s="1"/>
      <c r="CX886" s="1"/>
      <c r="CY886" s="1"/>
      <c r="CZ886" s="1"/>
      <c r="DU886" s="1"/>
    </row>
    <row r="887" spans="76:125" ht="15.75" customHeight="1" x14ac:dyDescent="0.2">
      <c r="BX887" s="1"/>
      <c r="CX887" s="1"/>
      <c r="CY887" s="1"/>
      <c r="CZ887" s="1"/>
      <c r="DU887" s="1"/>
    </row>
    <row r="888" spans="76:125" ht="15.75" customHeight="1" x14ac:dyDescent="0.2">
      <c r="BX888" s="1"/>
      <c r="CX888" s="1"/>
      <c r="CY888" s="1"/>
      <c r="CZ888" s="1"/>
      <c r="DU888" s="1"/>
    </row>
    <row r="889" spans="76:125" ht="15.75" customHeight="1" x14ac:dyDescent="0.2">
      <c r="BX889" s="1"/>
      <c r="CX889" s="1"/>
      <c r="CY889" s="1"/>
      <c r="CZ889" s="1"/>
      <c r="DU889" s="1"/>
    </row>
    <row r="890" spans="76:125" ht="15.75" customHeight="1" x14ac:dyDescent="0.2">
      <c r="BX890" s="1"/>
      <c r="CX890" s="1"/>
      <c r="CY890" s="1"/>
      <c r="CZ890" s="1"/>
      <c r="DU890" s="1"/>
    </row>
    <row r="891" spans="76:125" ht="15.75" customHeight="1" x14ac:dyDescent="0.2">
      <c r="BX891" s="1"/>
      <c r="CX891" s="1"/>
      <c r="CY891" s="1"/>
      <c r="CZ891" s="1"/>
      <c r="DU891" s="1"/>
    </row>
    <row r="892" spans="76:125" ht="15.75" customHeight="1" x14ac:dyDescent="0.2">
      <c r="BX892" s="1"/>
      <c r="CX892" s="1"/>
      <c r="CY892" s="1"/>
      <c r="CZ892" s="1"/>
      <c r="DU892" s="1"/>
    </row>
    <row r="893" spans="76:125" ht="15.75" customHeight="1" x14ac:dyDescent="0.2">
      <c r="BX893" s="1"/>
      <c r="CX893" s="1"/>
      <c r="CY893" s="1"/>
      <c r="CZ893" s="1"/>
      <c r="DU893" s="1"/>
    </row>
    <row r="894" spans="76:125" ht="15.75" customHeight="1" x14ac:dyDescent="0.2">
      <c r="BX894" s="1"/>
      <c r="CX894" s="1"/>
      <c r="CY894" s="1"/>
      <c r="CZ894" s="1"/>
      <c r="DU894" s="1"/>
    </row>
    <row r="895" spans="76:125" ht="15.75" customHeight="1" x14ac:dyDescent="0.2">
      <c r="BX895" s="1"/>
      <c r="CX895" s="1"/>
      <c r="CY895" s="1"/>
      <c r="CZ895" s="1"/>
      <c r="DU895" s="1"/>
    </row>
    <row r="896" spans="76:125" ht="15.75" customHeight="1" x14ac:dyDescent="0.2">
      <c r="BX896" s="1"/>
      <c r="CX896" s="1"/>
      <c r="CY896" s="1"/>
      <c r="CZ896" s="1"/>
      <c r="DU896" s="1"/>
    </row>
    <row r="897" spans="76:125" ht="15.75" customHeight="1" x14ac:dyDescent="0.2">
      <c r="BX897" s="1"/>
      <c r="CX897" s="1"/>
      <c r="CY897" s="1"/>
      <c r="CZ897" s="1"/>
      <c r="DU897" s="1"/>
    </row>
    <row r="898" spans="76:125" ht="15.75" customHeight="1" x14ac:dyDescent="0.2">
      <c r="BX898" s="1"/>
      <c r="CX898" s="1"/>
      <c r="CY898" s="1"/>
      <c r="CZ898" s="1"/>
      <c r="DU898" s="1"/>
    </row>
    <row r="899" spans="76:125" ht="15.75" customHeight="1" x14ac:dyDescent="0.2">
      <c r="BX899" s="1"/>
      <c r="CX899" s="1"/>
      <c r="CY899" s="1"/>
      <c r="CZ899" s="1"/>
      <c r="DU899" s="1"/>
    </row>
    <row r="900" spans="76:125" ht="15.75" customHeight="1" x14ac:dyDescent="0.2">
      <c r="BX900" s="1"/>
      <c r="CX900" s="1"/>
      <c r="CY900" s="1"/>
      <c r="CZ900" s="1"/>
      <c r="DU900" s="1"/>
    </row>
    <row r="901" spans="76:125" ht="15.75" customHeight="1" x14ac:dyDescent="0.2">
      <c r="BX901" s="1"/>
      <c r="CX901" s="1"/>
      <c r="CY901" s="1"/>
      <c r="CZ901" s="1"/>
      <c r="DU901" s="1"/>
    </row>
    <row r="902" spans="76:125" ht="15.75" customHeight="1" x14ac:dyDescent="0.2">
      <c r="BX902" s="1"/>
      <c r="CX902" s="1"/>
      <c r="CY902" s="1"/>
      <c r="CZ902" s="1"/>
      <c r="DU902" s="1"/>
    </row>
    <row r="903" spans="76:125" ht="15.75" customHeight="1" x14ac:dyDescent="0.2">
      <c r="BX903" s="1"/>
      <c r="CX903" s="1"/>
      <c r="CY903" s="1"/>
      <c r="CZ903" s="1"/>
      <c r="DU903" s="1"/>
    </row>
    <row r="904" spans="76:125" ht="15.75" customHeight="1" x14ac:dyDescent="0.2">
      <c r="BX904" s="1"/>
      <c r="CX904" s="1"/>
      <c r="CY904" s="1"/>
      <c r="CZ904" s="1"/>
      <c r="DU904" s="1"/>
    </row>
    <row r="905" spans="76:125" ht="15.75" customHeight="1" x14ac:dyDescent="0.2">
      <c r="BX905" s="1"/>
      <c r="CX905" s="1"/>
      <c r="CY905" s="1"/>
      <c r="CZ905" s="1"/>
      <c r="DU905" s="1"/>
    </row>
    <row r="906" spans="76:125" ht="15.75" customHeight="1" x14ac:dyDescent="0.2">
      <c r="BX906" s="1"/>
      <c r="CX906" s="1"/>
      <c r="CY906" s="1"/>
      <c r="CZ906" s="1"/>
      <c r="DU906" s="1"/>
    </row>
    <row r="907" spans="76:125" ht="15.75" customHeight="1" x14ac:dyDescent="0.2">
      <c r="BX907" s="1"/>
      <c r="CX907" s="1"/>
      <c r="CY907" s="1"/>
      <c r="CZ907" s="1"/>
      <c r="DU907" s="1"/>
    </row>
    <row r="908" spans="76:125" ht="15.75" customHeight="1" x14ac:dyDescent="0.2">
      <c r="BX908" s="1"/>
      <c r="CX908" s="1"/>
      <c r="CY908" s="1"/>
      <c r="CZ908" s="1"/>
      <c r="DU908" s="1"/>
    </row>
    <row r="909" spans="76:125" ht="15.75" customHeight="1" x14ac:dyDescent="0.2">
      <c r="BX909" s="1"/>
      <c r="CX909" s="1"/>
      <c r="CY909" s="1"/>
      <c r="CZ909" s="1"/>
      <c r="DU909" s="1"/>
    </row>
    <row r="910" spans="76:125" ht="15.75" customHeight="1" x14ac:dyDescent="0.2">
      <c r="BX910" s="1"/>
      <c r="CX910" s="1"/>
      <c r="CY910" s="1"/>
      <c r="CZ910" s="1"/>
      <c r="DU910" s="1"/>
    </row>
    <row r="911" spans="76:125" ht="15.75" customHeight="1" x14ac:dyDescent="0.2">
      <c r="BX911" s="1"/>
      <c r="CX911" s="1"/>
      <c r="CY911" s="1"/>
      <c r="CZ911" s="1"/>
      <c r="DU911" s="1"/>
    </row>
    <row r="912" spans="76:125" ht="15.75" customHeight="1" x14ac:dyDescent="0.2">
      <c r="BX912" s="1"/>
      <c r="CX912" s="1"/>
      <c r="CY912" s="1"/>
      <c r="CZ912" s="1"/>
      <c r="DU912" s="1"/>
    </row>
    <row r="913" spans="76:125" ht="15.75" customHeight="1" x14ac:dyDescent="0.2">
      <c r="BX913" s="1"/>
      <c r="CX913" s="1"/>
      <c r="CY913" s="1"/>
      <c r="CZ913" s="1"/>
      <c r="DU913" s="1"/>
    </row>
    <row r="914" spans="76:125" ht="15.75" customHeight="1" x14ac:dyDescent="0.2">
      <c r="BX914" s="1"/>
      <c r="CX914" s="1"/>
      <c r="CY914" s="1"/>
      <c r="CZ914" s="1"/>
      <c r="DU914" s="1"/>
    </row>
    <row r="915" spans="76:125" ht="15.75" customHeight="1" x14ac:dyDescent="0.2">
      <c r="BX915" s="1"/>
      <c r="CX915" s="1"/>
      <c r="CY915" s="1"/>
      <c r="CZ915" s="1"/>
      <c r="DU915" s="1"/>
    </row>
    <row r="916" spans="76:125" ht="15.75" customHeight="1" x14ac:dyDescent="0.2">
      <c r="BX916" s="1"/>
      <c r="CX916" s="1"/>
      <c r="CY916" s="1"/>
      <c r="CZ916" s="1"/>
      <c r="DU916" s="1"/>
    </row>
    <row r="917" spans="76:125" ht="15.75" customHeight="1" x14ac:dyDescent="0.2">
      <c r="BX917" s="1"/>
      <c r="CX917" s="1"/>
      <c r="CY917" s="1"/>
      <c r="CZ917" s="1"/>
      <c r="DU917" s="1"/>
    </row>
    <row r="918" spans="76:125" ht="15.75" customHeight="1" x14ac:dyDescent="0.2">
      <c r="BX918" s="1"/>
      <c r="CX918" s="1"/>
      <c r="CY918" s="1"/>
      <c r="CZ918" s="1"/>
      <c r="DU918" s="1"/>
    </row>
    <row r="919" spans="76:125" ht="15.75" customHeight="1" x14ac:dyDescent="0.2">
      <c r="BX919" s="1"/>
      <c r="CX919" s="1"/>
      <c r="CY919" s="1"/>
      <c r="CZ919" s="1"/>
      <c r="DU919" s="1"/>
    </row>
    <row r="920" spans="76:125" ht="15.75" customHeight="1" x14ac:dyDescent="0.2">
      <c r="BX920" s="1"/>
      <c r="CX920" s="1"/>
      <c r="CY920" s="1"/>
      <c r="CZ920" s="1"/>
      <c r="DU920" s="1"/>
    </row>
    <row r="921" spans="76:125" ht="15.75" customHeight="1" x14ac:dyDescent="0.2">
      <c r="BX921" s="1"/>
      <c r="CX921" s="1"/>
      <c r="CY921" s="1"/>
      <c r="CZ921" s="1"/>
      <c r="DU921" s="1"/>
    </row>
    <row r="922" spans="76:125" ht="15.75" customHeight="1" x14ac:dyDescent="0.2">
      <c r="BX922" s="1"/>
      <c r="CX922" s="1"/>
      <c r="CY922" s="1"/>
      <c r="CZ922" s="1"/>
      <c r="DU922" s="1"/>
    </row>
    <row r="923" spans="76:125" ht="15.75" customHeight="1" x14ac:dyDescent="0.2">
      <c r="BX923" s="1"/>
      <c r="CX923" s="1"/>
      <c r="CY923" s="1"/>
      <c r="CZ923" s="1"/>
      <c r="DU923" s="1"/>
    </row>
    <row r="924" spans="76:125" ht="15.75" customHeight="1" x14ac:dyDescent="0.2">
      <c r="BX924" s="1"/>
      <c r="CX924" s="1"/>
      <c r="CY924" s="1"/>
      <c r="CZ924" s="1"/>
      <c r="DU924" s="1"/>
    </row>
    <row r="925" spans="76:125" ht="15.75" customHeight="1" x14ac:dyDescent="0.2">
      <c r="BX925" s="1"/>
      <c r="CX925" s="1"/>
      <c r="CY925" s="1"/>
      <c r="CZ925" s="1"/>
      <c r="DU925" s="1"/>
    </row>
    <row r="926" spans="76:125" ht="15.75" customHeight="1" x14ac:dyDescent="0.2">
      <c r="BX926" s="1"/>
      <c r="CX926" s="1"/>
      <c r="CY926" s="1"/>
      <c r="CZ926" s="1"/>
      <c r="DU926" s="1"/>
    </row>
    <row r="927" spans="76:125" ht="15.75" customHeight="1" x14ac:dyDescent="0.2">
      <c r="BX927" s="1"/>
      <c r="CX927" s="1"/>
      <c r="CY927" s="1"/>
      <c r="CZ927" s="1"/>
      <c r="DU927" s="1"/>
    </row>
    <row r="928" spans="76:125" ht="15.75" customHeight="1" x14ac:dyDescent="0.2">
      <c r="BX928" s="1"/>
      <c r="CX928" s="1"/>
      <c r="CY928" s="1"/>
      <c r="CZ928" s="1"/>
      <c r="DU928" s="1"/>
    </row>
    <row r="929" spans="76:125" ht="15.75" customHeight="1" x14ac:dyDescent="0.2">
      <c r="BX929" s="1"/>
      <c r="CX929" s="1"/>
      <c r="CY929" s="1"/>
      <c r="CZ929" s="1"/>
      <c r="DU929" s="1"/>
    </row>
    <row r="930" spans="76:125" ht="15.75" customHeight="1" x14ac:dyDescent="0.2">
      <c r="BX930" s="1"/>
      <c r="CX930" s="1"/>
      <c r="CY930" s="1"/>
      <c r="CZ930" s="1"/>
      <c r="DU930" s="1"/>
    </row>
    <row r="931" spans="76:125" ht="15.75" customHeight="1" x14ac:dyDescent="0.2">
      <c r="BX931" s="1"/>
      <c r="CX931" s="1"/>
      <c r="CY931" s="1"/>
      <c r="CZ931" s="1"/>
      <c r="DU931" s="1"/>
    </row>
    <row r="932" spans="76:125" ht="15.75" customHeight="1" x14ac:dyDescent="0.2">
      <c r="BX932" s="1"/>
      <c r="CX932" s="1"/>
      <c r="CY932" s="1"/>
      <c r="CZ932" s="1"/>
      <c r="DU932" s="1"/>
    </row>
    <row r="933" spans="76:125" ht="15.75" customHeight="1" x14ac:dyDescent="0.2">
      <c r="BX933" s="1"/>
      <c r="CX933" s="1"/>
      <c r="CY933" s="1"/>
      <c r="CZ933" s="1"/>
      <c r="DU933" s="1"/>
    </row>
    <row r="934" spans="76:125" ht="15.75" customHeight="1" x14ac:dyDescent="0.2">
      <c r="BX934" s="1"/>
      <c r="CX934" s="1"/>
      <c r="CY934" s="1"/>
      <c r="CZ934" s="1"/>
      <c r="DU934" s="1"/>
    </row>
    <row r="935" spans="76:125" ht="15.75" customHeight="1" x14ac:dyDescent="0.2">
      <c r="BX935" s="1"/>
      <c r="CX935" s="1"/>
      <c r="CY935" s="1"/>
      <c r="CZ935" s="1"/>
      <c r="DU935" s="1"/>
    </row>
    <row r="936" spans="76:125" ht="15.75" customHeight="1" x14ac:dyDescent="0.2">
      <c r="BX936" s="1"/>
      <c r="CX936" s="1"/>
      <c r="CY936" s="1"/>
      <c r="CZ936" s="1"/>
      <c r="DU936" s="1"/>
    </row>
    <row r="937" spans="76:125" ht="15.75" customHeight="1" x14ac:dyDescent="0.2">
      <c r="BX937" s="1"/>
      <c r="CX937" s="1"/>
      <c r="CY937" s="1"/>
      <c r="CZ937" s="1"/>
      <c r="DU937" s="1"/>
    </row>
    <row r="938" spans="76:125" ht="15.75" customHeight="1" x14ac:dyDescent="0.2">
      <c r="BX938" s="1"/>
      <c r="CX938" s="1"/>
      <c r="CY938" s="1"/>
      <c r="CZ938" s="1"/>
      <c r="DU938" s="1"/>
    </row>
    <row r="939" spans="76:125" ht="15.75" customHeight="1" x14ac:dyDescent="0.2">
      <c r="BX939" s="1"/>
      <c r="CX939" s="1"/>
      <c r="CY939" s="1"/>
      <c r="CZ939" s="1"/>
      <c r="DU939" s="1"/>
    </row>
    <row r="940" spans="76:125" ht="15.75" customHeight="1" x14ac:dyDescent="0.2">
      <c r="BX940" s="1"/>
      <c r="CX940" s="1"/>
      <c r="CY940" s="1"/>
      <c r="CZ940" s="1"/>
      <c r="DU940" s="1"/>
    </row>
    <row r="941" spans="76:125" ht="15.75" customHeight="1" x14ac:dyDescent="0.2">
      <c r="BX941" s="1"/>
      <c r="CX941" s="1"/>
      <c r="CY941" s="1"/>
      <c r="CZ941" s="1"/>
      <c r="DU941" s="1"/>
    </row>
    <row r="942" spans="76:125" ht="15.75" customHeight="1" x14ac:dyDescent="0.2">
      <c r="BX942" s="1"/>
      <c r="CX942" s="1"/>
      <c r="CY942" s="1"/>
      <c r="CZ942" s="1"/>
      <c r="DU942" s="1"/>
    </row>
    <row r="943" spans="76:125" ht="15.75" customHeight="1" x14ac:dyDescent="0.2">
      <c r="BX943" s="1"/>
      <c r="CX943" s="1"/>
      <c r="CY943" s="1"/>
      <c r="CZ943" s="1"/>
      <c r="DU943" s="1"/>
    </row>
    <row r="944" spans="76:125" ht="15.75" customHeight="1" x14ac:dyDescent="0.2">
      <c r="BX944" s="1"/>
      <c r="CX944" s="1"/>
      <c r="CY944" s="1"/>
      <c r="CZ944" s="1"/>
      <c r="DU944" s="1"/>
    </row>
    <row r="945" spans="76:125" ht="15.75" customHeight="1" x14ac:dyDescent="0.2">
      <c r="BX945" s="1"/>
      <c r="CX945" s="1"/>
      <c r="CY945" s="1"/>
      <c r="CZ945" s="1"/>
      <c r="DU945" s="1"/>
    </row>
    <row r="946" spans="76:125" ht="15.75" customHeight="1" x14ac:dyDescent="0.2">
      <c r="BX946" s="1"/>
      <c r="CX946" s="1"/>
      <c r="CY946" s="1"/>
      <c r="CZ946" s="1"/>
      <c r="DU946" s="1"/>
    </row>
    <row r="947" spans="76:125" ht="15.75" customHeight="1" x14ac:dyDescent="0.2">
      <c r="BX947" s="1"/>
      <c r="CX947" s="1"/>
      <c r="CY947" s="1"/>
      <c r="CZ947" s="1"/>
      <c r="DU947" s="1"/>
    </row>
    <row r="948" spans="76:125" ht="15.75" customHeight="1" x14ac:dyDescent="0.2">
      <c r="BX948" s="1"/>
      <c r="CX948" s="1"/>
      <c r="CY948" s="1"/>
      <c r="CZ948" s="1"/>
      <c r="DU948" s="1"/>
    </row>
    <row r="949" spans="76:125" ht="15.75" customHeight="1" x14ac:dyDescent="0.2">
      <c r="BX949" s="1"/>
      <c r="CX949" s="1"/>
      <c r="CY949" s="1"/>
      <c r="CZ949" s="1"/>
      <c r="DU949" s="1"/>
    </row>
    <row r="950" spans="76:125" ht="15.75" customHeight="1" x14ac:dyDescent="0.2">
      <c r="BX950" s="1"/>
      <c r="CX950" s="1"/>
      <c r="CY950" s="1"/>
      <c r="CZ950" s="1"/>
      <c r="DU950" s="1"/>
    </row>
    <row r="951" spans="76:125" ht="15.75" customHeight="1" x14ac:dyDescent="0.2">
      <c r="BX951" s="1"/>
      <c r="CX951" s="1"/>
      <c r="CY951" s="1"/>
      <c r="CZ951" s="1"/>
      <c r="DU951" s="1"/>
    </row>
    <row r="952" spans="76:125" ht="15.75" customHeight="1" x14ac:dyDescent="0.2">
      <c r="BX952" s="1"/>
      <c r="CX952" s="1"/>
      <c r="CY952" s="1"/>
      <c r="CZ952" s="1"/>
      <c r="DU952" s="1"/>
    </row>
    <row r="953" spans="76:125" ht="15.75" customHeight="1" x14ac:dyDescent="0.2">
      <c r="BX953" s="1"/>
      <c r="CX953" s="1"/>
      <c r="CY953" s="1"/>
      <c r="CZ953" s="1"/>
      <c r="DU953" s="1"/>
    </row>
    <row r="954" spans="76:125" ht="15.75" customHeight="1" x14ac:dyDescent="0.2">
      <c r="BX954" s="1"/>
      <c r="CX954" s="1"/>
      <c r="CY954" s="1"/>
      <c r="CZ954" s="1"/>
      <c r="DU954" s="1"/>
    </row>
    <row r="955" spans="76:125" ht="15.75" customHeight="1" x14ac:dyDescent="0.2">
      <c r="BX955" s="1"/>
      <c r="CX955" s="1"/>
      <c r="CY955" s="1"/>
      <c r="CZ955" s="1"/>
      <c r="DU955" s="1"/>
    </row>
    <row r="956" spans="76:125" ht="15.75" customHeight="1" x14ac:dyDescent="0.2">
      <c r="BX956" s="1"/>
      <c r="CX956" s="1"/>
      <c r="CY956" s="1"/>
      <c r="CZ956" s="1"/>
      <c r="DU956" s="1"/>
    </row>
    <row r="957" spans="76:125" ht="15.75" customHeight="1" x14ac:dyDescent="0.2">
      <c r="BX957" s="1"/>
      <c r="CX957" s="1"/>
      <c r="CY957" s="1"/>
      <c r="CZ957" s="1"/>
      <c r="DU957" s="1"/>
    </row>
    <row r="958" spans="76:125" ht="15.75" customHeight="1" x14ac:dyDescent="0.2">
      <c r="BX958" s="1"/>
      <c r="CX958" s="1"/>
      <c r="CY958" s="1"/>
      <c r="CZ958" s="1"/>
      <c r="DU958" s="1"/>
    </row>
    <row r="959" spans="76:125" ht="15.75" customHeight="1" x14ac:dyDescent="0.2">
      <c r="BX959" s="1"/>
      <c r="CX959" s="1"/>
      <c r="CY959" s="1"/>
      <c r="CZ959" s="1"/>
      <c r="DU959" s="1"/>
    </row>
    <row r="960" spans="76:125" ht="15.75" customHeight="1" x14ac:dyDescent="0.2">
      <c r="BX960" s="1"/>
      <c r="CX960" s="1"/>
      <c r="CY960" s="1"/>
      <c r="CZ960" s="1"/>
      <c r="DU960" s="1"/>
    </row>
    <row r="961" spans="76:125" ht="15.75" customHeight="1" x14ac:dyDescent="0.2">
      <c r="BX961" s="1"/>
      <c r="CX961" s="1"/>
      <c r="CY961" s="1"/>
      <c r="CZ961" s="1"/>
      <c r="DU961" s="1"/>
    </row>
    <row r="962" spans="76:125" ht="15.75" customHeight="1" x14ac:dyDescent="0.2">
      <c r="BX962" s="1"/>
      <c r="CX962" s="1"/>
      <c r="CY962" s="1"/>
      <c r="CZ962" s="1"/>
      <c r="DU962" s="1"/>
    </row>
    <row r="963" spans="76:125" ht="15.75" customHeight="1" x14ac:dyDescent="0.2">
      <c r="BX963" s="1"/>
      <c r="CX963" s="1"/>
      <c r="CY963" s="1"/>
      <c r="CZ963" s="1"/>
      <c r="DU963" s="1"/>
    </row>
    <row r="964" spans="76:125" ht="15.75" customHeight="1" x14ac:dyDescent="0.2">
      <c r="BX964" s="1"/>
      <c r="CX964" s="1"/>
      <c r="CY964" s="1"/>
      <c r="CZ964" s="1"/>
      <c r="DU964" s="1"/>
    </row>
    <row r="965" spans="76:125" ht="15.75" customHeight="1" x14ac:dyDescent="0.2">
      <c r="BX965" s="1"/>
      <c r="CX965" s="1"/>
      <c r="CY965" s="1"/>
      <c r="CZ965" s="1"/>
      <c r="DU965" s="1"/>
    </row>
    <row r="966" spans="76:125" ht="15.75" customHeight="1" x14ac:dyDescent="0.2">
      <c r="BX966" s="1"/>
      <c r="CX966" s="1"/>
      <c r="CY966" s="1"/>
      <c r="CZ966" s="1"/>
      <c r="DU966" s="1"/>
    </row>
    <row r="967" spans="76:125" ht="15.75" customHeight="1" x14ac:dyDescent="0.2">
      <c r="BX967" s="1"/>
      <c r="CX967" s="1"/>
      <c r="CY967" s="1"/>
      <c r="CZ967" s="1"/>
      <c r="DU967" s="1"/>
    </row>
    <row r="968" spans="76:125" ht="15.75" customHeight="1" x14ac:dyDescent="0.2">
      <c r="BX968" s="1"/>
      <c r="CX968" s="1"/>
      <c r="CY968" s="1"/>
      <c r="CZ968" s="1"/>
      <c r="DU968" s="1"/>
    </row>
    <row r="969" spans="76:125" ht="15.75" customHeight="1" x14ac:dyDescent="0.2">
      <c r="BX969" s="1"/>
      <c r="CX969" s="1"/>
      <c r="CY969" s="1"/>
      <c r="CZ969" s="1"/>
      <c r="DU969" s="1"/>
    </row>
    <row r="970" spans="76:125" ht="15.75" customHeight="1" x14ac:dyDescent="0.2">
      <c r="BX970" s="1"/>
      <c r="CX970" s="1"/>
      <c r="CY970" s="1"/>
      <c r="CZ970" s="1"/>
      <c r="DU970" s="1"/>
    </row>
    <row r="971" spans="76:125" ht="15.75" customHeight="1" x14ac:dyDescent="0.2">
      <c r="BX971" s="1"/>
      <c r="CX971" s="1"/>
      <c r="CY971" s="1"/>
      <c r="CZ971" s="1"/>
      <c r="DU971" s="1"/>
    </row>
    <row r="972" spans="76:125" ht="15.75" customHeight="1" x14ac:dyDescent="0.2">
      <c r="BX972" s="1"/>
      <c r="CX972" s="1"/>
      <c r="CY972" s="1"/>
      <c r="CZ972" s="1"/>
      <c r="DU972" s="1"/>
    </row>
    <row r="973" spans="76:125" ht="15.75" customHeight="1" x14ac:dyDescent="0.2">
      <c r="BX973" s="1"/>
      <c r="CX973" s="1"/>
      <c r="CY973" s="1"/>
      <c r="CZ973" s="1"/>
      <c r="DU973" s="1"/>
    </row>
    <row r="974" spans="76:125" ht="15.75" customHeight="1" x14ac:dyDescent="0.2">
      <c r="BX974" s="1"/>
      <c r="CX974" s="1"/>
      <c r="CY974" s="1"/>
      <c r="CZ974" s="1"/>
      <c r="DU974" s="1"/>
    </row>
    <row r="975" spans="76:125" ht="15.75" customHeight="1" x14ac:dyDescent="0.2">
      <c r="BX975" s="1"/>
      <c r="CX975" s="1"/>
      <c r="CY975" s="1"/>
      <c r="CZ975" s="1"/>
      <c r="DU975" s="1"/>
    </row>
    <row r="976" spans="76:125" ht="15.75" customHeight="1" x14ac:dyDescent="0.2">
      <c r="BX976" s="1"/>
      <c r="CX976" s="1"/>
      <c r="CY976" s="1"/>
      <c r="CZ976" s="1"/>
      <c r="DU976" s="1"/>
    </row>
    <row r="977" spans="76:125" ht="15.75" customHeight="1" x14ac:dyDescent="0.2">
      <c r="BX977" s="1"/>
      <c r="CX977" s="1"/>
      <c r="CY977" s="1"/>
      <c r="CZ977" s="1"/>
      <c r="DU977" s="1"/>
    </row>
    <row r="978" spans="76:125" ht="15.75" customHeight="1" x14ac:dyDescent="0.2">
      <c r="BX978" s="1"/>
      <c r="CX978" s="1"/>
      <c r="CY978" s="1"/>
      <c r="CZ978" s="1"/>
      <c r="DU978" s="1"/>
    </row>
    <row r="979" spans="76:125" ht="15.75" customHeight="1" x14ac:dyDescent="0.2">
      <c r="BX979" s="1"/>
      <c r="CX979" s="1"/>
      <c r="CY979" s="1"/>
      <c r="CZ979" s="1"/>
      <c r="DU979" s="1"/>
    </row>
    <row r="980" spans="76:125" ht="15.75" customHeight="1" x14ac:dyDescent="0.2">
      <c r="BX980" s="1"/>
      <c r="CX980" s="1"/>
      <c r="CY980" s="1"/>
      <c r="CZ980" s="1"/>
      <c r="DU980" s="1"/>
    </row>
    <row r="981" spans="76:125" ht="15.75" customHeight="1" x14ac:dyDescent="0.2">
      <c r="BX981" s="1"/>
      <c r="CX981" s="1"/>
      <c r="CY981" s="1"/>
      <c r="CZ981" s="1"/>
      <c r="DU981" s="1"/>
    </row>
    <row r="982" spans="76:125" ht="15.75" customHeight="1" x14ac:dyDescent="0.2">
      <c r="BX982" s="1"/>
      <c r="CX982" s="1"/>
      <c r="CY982" s="1"/>
      <c r="CZ982" s="1"/>
      <c r="DU982" s="1"/>
    </row>
    <row r="983" spans="76:125" ht="15.75" customHeight="1" x14ac:dyDescent="0.2">
      <c r="BX983" s="1"/>
      <c r="CX983" s="1"/>
      <c r="CY983" s="1"/>
      <c r="CZ983" s="1"/>
      <c r="DU983" s="1"/>
    </row>
    <row r="984" spans="76:125" ht="15.75" customHeight="1" x14ac:dyDescent="0.2">
      <c r="BX984" s="1"/>
      <c r="CX984" s="1"/>
      <c r="CY984" s="1"/>
      <c r="CZ984" s="1"/>
      <c r="DU984" s="1"/>
    </row>
    <row r="985" spans="76:125" ht="15.75" customHeight="1" x14ac:dyDescent="0.2">
      <c r="BX985" s="1"/>
      <c r="CX985" s="1"/>
      <c r="CY985" s="1"/>
      <c r="CZ985" s="1"/>
      <c r="DU985" s="1"/>
    </row>
    <row r="986" spans="76:125" ht="15.75" customHeight="1" x14ac:dyDescent="0.2">
      <c r="BX986" s="1"/>
      <c r="CX986" s="1"/>
      <c r="CY986" s="1"/>
      <c r="CZ986" s="1"/>
      <c r="DU986" s="1"/>
    </row>
    <row r="987" spans="76:125" ht="15.75" customHeight="1" x14ac:dyDescent="0.2">
      <c r="BX987" s="1"/>
      <c r="CX987" s="1"/>
      <c r="CY987" s="1"/>
      <c r="CZ987" s="1"/>
      <c r="DU987" s="1"/>
    </row>
    <row r="988" spans="76:125" ht="15.75" customHeight="1" x14ac:dyDescent="0.2">
      <c r="BX988" s="1"/>
      <c r="CX988" s="1"/>
      <c r="CY988" s="1"/>
      <c r="CZ988" s="1"/>
      <c r="DU988" s="1"/>
    </row>
    <row r="989" spans="76:125" ht="15.75" customHeight="1" x14ac:dyDescent="0.2">
      <c r="BX989" s="1"/>
      <c r="CX989" s="1"/>
      <c r="CY989" s="1"/>
      <c r="CZ989" s="1"/>
      <c r="DU989" s="1"/>
    </row>
    <row r="990" spans="76:125" ht="15.75" customHeight="1" x14ac:dyDescent="0.2">
      <c r="BX990" s="1"/>
      <c r="CX990" s="1"/>
      <c r="CY990" s="1"/>
      <c r="CZ990" s="1"/>
      <c r="DU990" s="1"/>
    </row>
    <row r="991" spans="76:125" ht="15.75" customHeight="1" x14ac:dyDescent="0.2">
      <c r="BX991" s="1"/>
      <c r="CX991" s="1"/>
      <c r="CY991" s="1"/>
      <c r="CZ991" s="1"/>
      <c r="DU991" s="1"/>
    </row>
    <row r="992" spans="76:125" ht="15.75" customHeight="1" x14ac:dyDescent="0.2">
      <c r="BX992" s="1"/>
      <c r="CX992" s="1"/>
      <c r="CY992" s="1"/>
      <c r="CZ992" s="1"/>
      <c r="DU992" s="1"/>
    </row>
    <row r="993" spans="76:125" ht="15.75" customHeight="1" x14ac:dyDescent="0.2">
      <c r="BX993" s="1"/>
      <c r="CX993" s="1"/>
      <c r="CY993" s="1"/>
      <c r="CZ993" s="1"/>
      <c r="DU993" s="1"/>
    </row>
    <row r="994" spans="76:125" ht="15.75" customHeight="1" x14ac:dyDescent="0.2">
      <c r="BX994" s="1"/>
      <c r="CX994" s="1"/>
      <c r="CY994" s="1"/>
      <c r="CZ994" s="1"/>
      <c r="DU994" s="1"/>
    </row>
    <row r="995" spans="76:125" ht="15.75" customHeight="1" x14ac:dyDescent="0.2">
      <c r="BX995" s="1"/>
      <c r="CX995" s="1"/>
      <c r="CY995" s="1"/>
      <c r="CZ995" s="1"/>
      <c r="DU995" s="1"/>
    </row>
    <row r="996" spans="76:125" ht="15.75" customHeight="1" x14ac:dyDescent="0.2">
      <c r="BX996" s="1"/>
      <c r="CX996" s="1"/>
      <c r="CY996" s="1"/>
      <c r="CZ996" s="1"/>
      <c r="DU996" s="1"/>
    </row>
  </sheetData>
  <mergeCells count="7">
    <mergeCell ref="J111:K111"/>
    <mergeCell ref="J112:K112"/>
    <mergeCell ref="J47:K47"/>
    <mergeCell ref="J48:K48"/>
    <mergeCell ref="J49:K49"/>
    <mergeCell ref="J109:K109"/>
    <mergeCell ref="J110:K1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B4D6-A51E-4701-B0B8-E642CE95E9CB}">
  <sheetPr filterMode="1"/>
  <dimension ref="A1:B996"/>
  <sheetViews>
    <sheetView tabSelected="1" topLeftCell="A64" workbookViewId="0">
      <selection activeCell="B2" sqref="B2:B115"/>
    </sheetView>
  </sheetViews>
  <sheetFormatPr defaultRowHeight="14.25" x14ac:dyDescent="0.2"/>
  <cols>
    <col min="1" max="1" width="33.375" style="5" customWidth="1"/>
    <col min="2" max="2" width="21.625" style="5" customWidth="1"/>
  </cols>
  <sheetData>
    <row r="1" spans="1:2" ht="15" x14ac:dyDescent="0.25">
      <c r="A1" s="6" t="s">
        <v>4</v>
      </c>
      <c r="B1" s="6" t="s">
        <v>456</v>
      </c>
    </row>
    <row r="2" spans="1:2" ht="15" x14ac:dyDescent="0.25">
      <c r="A2" s="6" t="s">
        <v>157</v>
      </c>
      <c r="B2" s="6" t="s">
        <v>457</v>
      </c>
    </row>
    <row r="3" spans="1:2" ht="15" x14ac:dyDescent="0.25">
      <c r="A3" s="11" t="s">
        <v>169</v>
      </c>
      <c r="B3" s="6" t="s">
        <v>457</v>
      </c>
    </row>
    <row r="4" spans="1:2" ht="15" x14ac:dyDescent="0.25">
      <c r="A4" s="6" t="s">
        <v>173</v>
      </c>
      <c r="B4" s="6" t="s">
        <v>458</v>
      </c>
    </row>
    <row r="5" spans="1:2" ht="15" x14ac:dyDescent="0.25">
      <c r="A5" s="11" t="s">
        <v>182</v>
      </c>
      <c r="B5" s="11" t="s">
        <v>457</v>
      </c>
    </row>
    <row r="6" spans="1:2" ht="15" hidden="1" x14ac:dyDescent="0.25">
      <c r="A6" s="11" t="s">
        <v>182</v>
      </c>
      <c r="B6" s="11" t="s">
        <v>457</v>
      </c>
    </row>
    <row r="7" spans="1:2" ht="15" x14ac:dyDescent="0.25">
      <c r="A7" s="6" t="s">
        <v>189</v>
      </c>
      <c r="B7" s="6" t="s">
        <v>459</v>
      </c>
    </row>
    <row r="8" spans="1:2" ht="15" hidden="1" x14ac:dyDescent="0.25">
      <c r="A8" s="6" t="s">
        <v>189</v>
      </c>
      <c r="B8" s="6" t="s">
        <v>459</v>
      </c>
    </row>
    <row r="9" spans="1:2" ht="15" hidden="1" x14ac:dyDescent="0.25">
      <c r="A9" s="6" t="s">
        <v>189</v>
      </c>
      <c r="B9" s="6" t="s">
        <v>459</v>
      </c>
    </row>
    <row r="10" spans="1:2" ht="15" x14ac:dyDescent="0.25">
      <c r="A10" s="11" t="s">
        <v>195</v>
      </c>
      <c r="B10" s="11" t="s">
        <v>460</v>
      </c>
    </row>
    <row r="11" spans="1:2" ht="15" x14ac:dyDescent="0.25">
      <c r="A11" s="6" t="s">
        <v>203</v>
      </c>
      <c r="B11" s="6" t="s">
        <v>461</v>
      </c>
    </row>
    <row r="12" spans="1:2" ht="15" hidden="1" x14ac:dyDescent="0.25">
      <c r="A12" s="11" t="s">
        <v>203</v>
      </c>
      <c r="B12" s="11" t="s">
        <v>461</v>
      </c>
    </row>
    <row r="13" spans="1:2" ht="15" x14ac:dyDescent="0.25">
      <c r="A13" s="6" t="s">
        <v>212</v>
      </c>
      <c r="B13" s="6" t="s">
        <v>457</v>
      </c>
    </row>
    <row r="14" spans="1:2" ht="15" hidden="1" x14ac:dyDescent="0.25">
      <c r="A14" s="6" t="s">
        <v>212</v>
      </c>
      <c r="B14" s="6" t="s">
        <v>457</v>
      </c>
    </row>
    <row r="15" spans="1:2" ht="15" hidden="1" x14ac:dyDescent="0.25">
      <c r="A15" s="11" t="s">
        <v>212</v>
      </c>
      <c r="B15" s="6" t="s">
        <v>457</v>
      </c>
    </row>
    <row r="16" spans="1:2" ht="15" hidden="1" x14ac:dyDescent="0.25">
      <c r="A16" s="11" t="s">
        <v>212</v>
      </c>
      <c r="B16" s="6" t="s">
        <v>457</v>
      </c>
    </row>
    <row r="17" spans="1:2" ht="15" x14ac:dyDescent="0.25">
      <c r="A17" s="36" t="s">
        <v>221</v>
      </c>
      <c r="B17" s="6" t="s">
        <v>457</v>
      </c>
    </row>
    <row r="18" spans="1:2" ht="15" hidden="1" x14ac:dyDescent="0.25">
      <c r="A18" s="36" t="s">
        <v>221</v>
      </c>
      <c r="B18" s="6" t="s">
        <v>457</v>
      </c>
    </row>
    <row r="19" spans="1:2" ht="15" hidden="1" x14ac:dyDescent="0.25">
      <c r="A19" s="36" t="s">
        <v>221</v>
      </c>
      <c r="B19" s="6" t="s">
        <v>457</v>
      </c>
    </row>
    <row r="20" spans="1:2" ht="15" hidden="1" x14ac:dyDescent="0.25">
      <c r="A20" s="11" t="s">
        <v>221</v>
      </c>
      <c r="B20" s="6" t="s">
        <v>457</v>
      </c>
    </row>
    <row r="21" spans="1:2" ht="15" x14ac:dyDescent="0.25">
      <c r="A21" s="6" t="s">
        <v>228</v>
      </c>
      <c r="B21" s="6" t="s">
        <v>457</v>
      </c>
    </row>
    <row r="22" spans="1:2" ht="15" hidden="1" x14ac:dyDescent="0.25">
      <c r="A22" s="11" t="s">
        <v>228</v>
      </c>
      <c r="B22" s="6" t="s">
        <v>457</v>
      </c>
    </row>
    <row r="23" spans="1:2" ht="15" x14ac:dyDescent="0.25">
      <c r="A23" s="6" t="s">
        <v>233</v>
      </c>
      <c r="B23" s="6" t="s">
        <v>457</v>
      </c>
    </row>
    <row r="24" spans="1:2" ht="15" x14ac:dyDescent="0.25">
      <c r="A24" s="11" t="s">
        <v>238</v>
      </c>
      <c r="B24" s="6" t="s">
        <v>457</v>
      </c>
    </row>
    <row r="25" spans="1:2" ht="15" x14ac:dyDescent="0.25">
      <c r="A25" s="6" t="s">
        <v>243</v>
      </c>
      <c r="B25" s="6" t="s">
        <v>457</v>
      </c>
    </row>
    <row r="26" spans="1:2" ht="15" hidden="1" x14ac:dyDescent="0.25">
      <c r="A26" s="6" t="s">
        <v>243</v>
      </c>
      <c r="B26" s="6" t="s">
        <v>457</v>
      </c>
    </row>
    <row r="27" spans="1:2" ht="15" x14ac:dyDescent="0.25">
      <c r="A27" s="11" t="s">
        <v>249</v>
      </c>
      <c r="B27" s="11" t="s">
        <v>458</v>
      </c>
    </row>
    <row r="28" spans="1:2" ht="15" x14ac:dyDescent="0.25">
      <c r="A28" s="6" t="s">
        <v>257</v>
      </c>
      <c r="B28" s="11" t="s">
        <v>458</v>
      </c>
    </row>
    <row r="29" spans="1:2" ht="15" x14ac:dyDescent="0.25">
      <c r="A29" s="11" t="s">
        <v>262</v>
      </c>
      <c r="B29" s="11" t="s">
        <v>459</v>
      </c>
    </row>
    <row r="30" spans="1:2" ht="15" x14ac:dyDescent="0.25">
      <c r="A30" s="11" t="s">
        <v>266</v>
      </c>
      <c r="B30" s="11" t="s">
        <v>459</v>
      </c>
    </row>
    <row r="31" spans="1:2" ht="15" x14ac:dyDescent="0.25">
      <c r="A31" s="6" t="s">
        <v>268</v>
      </c>
      <c r="B31" s="11" t="s">
        <v>459</v>
      </c>
    </row>
    <row r="32" spans="1:2" ht="15" x14ac:dyDescent="0.25">
      <c r="A32" s="6" t="s">
        <v>272</v>
      </c>
      <c r="B32" s="11" t="s">
        <v>459</v>
      </c>
    </row>
    <row r="33" spans="1:2" ht="15" x14ac:dyDescent="0.25">
      <c r="A33" s="11" t="s">
        <v>274</v>
      </c>
      <c r="B33" s="11" t="s">
        <v>459</v>
      </c>
    </row>
    <row r="34" spans="1:2" ht="15" x14ac:dyDescent="0.25">
      <c r="A34" s="11" t="s">
        <v>278</v>
      </c>
      <c r="B34" s="11" t="s">
        <v>459</v>
      </c>
    </row>
    <row r="35" spans="1:2" ht="15" x14ac:dyDescent="0.25">
      <c r="A35" s="36" t="s">
        <v>281</v>
      </c>
      <c r="B35" s="11" t="s">
        <v>459</v>
      </c>
    </row>
    <row r="36" spans="1:2" ht="15" hidden="1" x14ac:dyDescent="0.25">
      <c r="A36" s="36" t="s">
        <v>281</v>
      </c>
      <c r="B36" s="11" t="s">
        <v>459</v>
      </c>
    </row>
    <row r="37" spans="1:2" ht="15" hidden="1" x14ac:dyDescent="0.25">
      <c r="A37" s="36" t="s">
        <v>281</v>
      </c>
      <c r="B37" s="11" t="s">
        <v>459</v>
      </c>
    </row>
    <row r="38" spans="1:2" ht="15" hidden="1" x14ac:dyDescent="0.25">
      <c r="A38" s="36" t="s">
        <v>281</v>
      </c>
      <c r="B38" s="11" t="s">
        <v>459</v>
      </c>
    </row>
    <row r="39" spans="1:2" ht="15" x14ac:dyDescent="0.25">
      <c r="A39" s="11" t="s">
        <v>288</v>
      </c>
      <c r="B39" s="11" t="s">
        <v>462</v>
      </c>
    </row>
    <row r="40" spans="1:2" ht="15" hidden="1" x14ac:dyDescent="0.25">
      <c r="A40" s="11" t="s">
        <v>288</v>
      </c>
      <c r="B40" s="11" t="s">
        <v>462</v>
      </c>
    </row>
    <row r="41" spans="1:2" ht="15" hidden="1" x14ac:dyDescent="0.25">
      <c r="A41" s="11" t="s">
        <v>288</v>
      </c>
      <c r="B41" s="11" t="s">
        <v>462</v>
      </c>
    </row>
    <row r="42" spans="1:2" ht="15" x14ac:dyDescent="0.25">
      <c r="A42" s="6" t="s">
        <v>296</v>
      </c>
      <c r="B42" s="6" t="s">
        <v>459</v>
      </c>
    </row>
    <row r="43" spans="1:2" ht="15" x14ac:dyDescent="0.25">
      <c r="A43" s="6" t="s">
        <v>301</v>
      </c>
      <c r="B43" s="6" t="s">
        <v>459</v>
      </c>
    </row>
    <row r="44" spans="1:2" ht="15" hidden="1" x14ac:dyDescent="0.25">
      <c r="A44" s="6" t="s">
        <v>296</v>
      </c>
      <c r="B44" s="6" t="s">
        <v>459</v>
      </c>
    </row>
    <row r="45" spans="1:2" ht="15" hidden="1" x14ac:dyDescent="0.25">
      <c r="A45" s="6" t="s">
        <v>301</v>
      </c>
      <c r="B45" s="6" t="s">
        <v>459</v>
      </c>
    </row>
    <row r="46" spans="1:2" ht="15" x14ac:dyDescent="0.25">
      <c r="A46" s="11" t="s">
        <v>304</v>
      </c>
      <c r="B46" s="11" t="s">
        <v>463</v>
      </c>
    </row>
    <row r="47" spans="1:2" ht="15" x14ac:dyDescent="0.25">
      <c r="A47" s="36" t="s">
        <v>310</v>
      </c>
      <c r="B47" s="36" t="s">
        <v>457</v>
      </c>
    </row>
    <row r="48" spans="1:2" ht="15" hidden="1" x14ac:dyDescent="0.25">
      <c r="A48" s="36" t="s">
        <v>310</v>
      </c>
      <c r="B48" s="36" t="s">
        <v>457</v>
      </c>
    </row>
    <row r="49" spans="1:2" ht="15" hidden="1" x14ac:dyDescent="0.25">
      <c r="A49" s="36" t="s">
        <v>310</v>
      </c>
      <c r="B49" s="36" t="s">
        <v>457</v>
      </c>
    </row>
    <row r="50" spans="1:2" ht="15" x14ac:dyDescent="0.25">
      <c r="A50" s="11" t="s">
        <v>315</v>
      </c>
      <c r="B50" s="11" t="s">
        <v>459</v>
      </c>
    </row>
    <row r="51" spans="1:2" ht="15" hidden="1" x14ac:dyDescent="0.25">
      <c r="A51" s="11" t="s">
        <v>315</v>
      </c>
      <c r="B51" s="11" t="s">
        <v>459</v>
      </c>
    </row>
    <row r="52" spans="1:2" ht="15" hidden="1" x14ac:dyDescent="0.25">
      <c r="A52" s="11" t="s">
        <v>315</v>
      </c>
      <c r="B52" s="11" t="s">
        <v>459</v>
      </c>
    </row>
    <row r="53" spans="1:2" ht="15" x14ac:dyDescent="0.25">
      <c r="A53" s="11" t="s">
        <v>319</v>
      </c>
      <c r="B53" s="11" t="s">
        <v>459</v>
      </c>
    </row>
    <row r="54" spans="1:2" ht="15" hidden="1" x14ac:dyDescent="0.25">
      <c r="A54" s="11" t="s">
        <v>319</v>
      </c>
      <c r="B54" s="11" t="s">
        <v>459</v>
      </c>
    </row>
    <row r="55" spans="1:2" ht="15" hidden="1" x14ac:dyDescent="0.25">
      <c r="A55" s="11" t="s">
        <v>319</v>
      </c>
      <c r="B55" s="11" t="s">
        <v>459</v>
      </c>
    </row>
    <row r="56" spans="1:2" ht="15" x14ac:dyDescent="0.25">
      <c r="A56" s="6" t="s">
        <v>321</v>
      </c>
      <c r="B56" s="6" t="s">
        <v>457</v>
      </c>
    </row>
    <row r="57" spans="1:2" ht="15" hidden="1" x14ac:dyDescent="0.25">
      <c r="A57" s="6" t="s">
        <v>321</v>
      </c>
      <c r="B57" s="6" t="s">
        <v>457</v>
      </c>
    </row>
    <row r="58" spans="1:2" ht="15" hidden="1" x14ac:dyDescent="0.25">
      <c r="A58" s="6" t="s">
        <v>321</v>
      </c>
      <c r="B58" s="6" t="s">
        <v>457</v>
      </c>
    </row>
    <row r="59" spans="1:2" ht="15" x14ac:dyDescent="0.25">
      <c r="A59" s="11" t="s">
        <v>327</v>
      </c>
      <c r="B59" s="11" t="s">
        <v>460</v>
      </c>
    </row>
    <row r="60" spans="1:2" ht="15" x14ac:dyDescent="0.25">
      <c r="A60" s="6" t="s">
        <v>331</v>
      </c>
      <c r="B60" s="6" t="s">
        <v>457</v>
      </c>
    </row>
    <row r="61" spans="1:2" ht="15" x14ac:dyDescent="0.25">
      <c r="A61" s="11" t="s">
        <v>337</v>
      </c>
      <c r="B61" s="11" t="s">
        <v>460</v>
      </c>
    </row>
    <row r="62" spans="1:2" ht="15" hidden="1" x14ac:dyDescent="0.25">
      <c r="A62" s="11" t="s">
        <v>337</v>
      </c>
      <c r="B62" s="11" t="s">
        <v>460</v>
      </c>
    </row>
    <row r="63" spans="1:2" ht="15" hidden="1" x14ac:dyDescent="0.25">
      <c r="A63" s="11" t="s">
        <v>337</v>
      </c>
      <c r="B63" s="11" t="s">
        <v>460</v>
      </c>
    </row>
    <row r="64" spans="1:2" ht="15" x14ac:dyDescent="0.25">
      <c r="A64" s="6" t="s">
        <v>342</v>
      </c>
      <c r="B64" s="11" t="s">
        <v>460</v>
      </c>
    </row>
    <row r="65" spans="1:2" ht="15" hidden="1" x14ac:dyDescent="0.25">
      <c r="A65" s="6" t="s">
        <v>342</v>
      </c>
      <c r="B65" s="11" t="s">
        <v>460</v>
      </c>
    </row>
    <row r="66" spans="1:2" ht="15" hidden="1" x14ac:dyDescent="0.25">
      <c r="A66" s="6" t="s">
        <v>342</v>
      </c>
      <c r="B66" s="11" t="s">
        <v>460</v>
      </c>
    </row>
    <row r="67" spans="1:2" ht="15" x14ac:dyDescent="0.25">
      <c r="A67" s="11" t="s">
        <v>347</v>
      </c>
      <c r="B67" s="11" t="s">
        <v>460</v>
      </c>
    </row>
    <row r="68" spans="1:2" ht="15" x14ac:dyDescent="0.25">
      <c r="A68" s="6" t="s">
        <v>351</v>
      </c>
      <c r="B68" s="11" t="s">
        <v>460</v>
      </c>
    </row>
    <row r="69" spans="1:2" ht="15" hidden="1" x14ac:dyDescent="0.25">
      <c r="A69" s="6" t="s">
        <v>351</v>
      </c>
      <c r="B69" s="11" t="s">
        <v>460</v>
      </c>
    </row>
    <row r="70" spans="1:2" ht="15" x14ac:dyDescent="0.25">
      <c r="A70" s="11" t="s">
        <v>356</v>
      </c>
      <c r="B70" s="11" t="s">
        <v>457</v>
      </c>
    </row>
    <row r="71" spans="1:2" ht="15" hidden="1" x14ac:dyDescent="0.25">
      <c r="A71" s="11" t="s">
        <v>356</v>
      </c>
      <c r="B71" s="11" t="s">
        <v>457</v>
      </c>
    </row>
    <row r="72" spans="1:2" ht="15" x14ac:dyDescent="0.25">
      <c r="A72" s="6" t="s">
        <v>361</v>
      </c>
      <c r="B72" s="6" t="s">
        <v>460</v>
      </c>
    </row>
    <row r="73" spans="1:2" ht="15" x14ac:dyDescent="0.25">
      <c r="A73" s="6" t="s">
        <v>365</v>
      </c>
      <c r="B73" s="6" t="s">
        <v>460</v>
      </c>
    </row>
    <row r="74" spans="1:2" ht="15" x14ac:dyDescent="0.25">
      <c r="A74" s="11" t="s">
        <v>368</v>
      </c>
      <c r="B74" s="11" t="s">
        <v>462</v>
      </c>
    </row>
    <row r="75" spans="1:2" ht="15" x14ac:dyDescent="0.25">
      <c r="A75" s="6" t="s">
        <v>374</v>
      </c>
      <c r="B75" s="6" t="s">
        <v>457</v>
      </c>
    </row>
    <row r="76" spans="1:2" ht="15" hidden="1" x14ac:dyDescent="0.25">
      <c r="A76" s="6" t="s">
        <v>374</v>
      </c>
      <c r="B76" s="6" t="s">
        <v>457</v>
      </c>
    </row>
    <row r="77" spans="1:2" ht="15" x14ac:dyDescent="0.25">
      <c r="A77" s="36" t="s">
        <v>377</v>
      </c>
      <c r="B77" s="36" t="s">
        <v>462</v>
      </c>
    </row>
    <row r="78" spans="1:2" ht="15" hidden="1" x14ac:dyDescent="0.25">
      <c r="A78" s="36" t="s">
        <v>377</v>
      </c>
      <c r="B78" s="36" t="s">
        <v>462</v>
      </c>
    </row>
    <row r="79" spans="1:2" ht="15" x14ac:dyDescent="0.25">
      <c r="A79" s="6" t="s">
        <v>384</v>
      </c>
      <c r="B79" s="6" t="s">
        <v>457</v>
      </c>
    </row>
    <row r="80" spans="1:2" ht="15" x14ac:dyDescent="0.25">
      <c r="A80" s="11" t="s">
        <v>390</v>
      </c>
      <c r="B80" s="11" t="s">
        <v>463</v>
      </c>
    </row>
    <row r="81" spans="1:2" ht="15" hidden="1" x14ac:dyDescent="0.25">
      <c r="A81" s="11" t="s">
        <v>390</v>
      </c>
      <c r="B81" s="11" t="s">
        <v>463</v>
      </c>
    </row>
    <row r="82" spans="1:2" ht="15" hidden="1" x14ac:dyDescent="0.25">
      <c r="A82" s="11" t="s">
        <v>390</v>
      </c>
      <c r="B82" s="11" t="s">
        <v>463</v>
      </c>
    </row>
    <row r="83" spans="1:2" ht="15" x14ac:dyDescent="0.25">
      <c r="A83" s="6" t="s">
        <v>394</v>
      </c>
      <c r="B83" s="6" t="s">
        <v>460</v>
      </c>
    </row>
    <row r="84" spans="1:2" ht="15" x14ac:dyDescent="0.25">
      <c r="A84" s="11" t="s">
        <v>399</v>
      </c>
      <c r="B84" s="11" t="s">
        <v>457</v>
      </c>
    </row>
    <row r="85" spans="1:2" ht="15" x14ac:dyDescent="0.25">
      <c r="A85" s="6" t="s">
        <v>401</v>
      </c>
      <c r="B85" s="11" t="s">
        <v>457</v>
      </c>
    </row>
    <row r="86" spans="1:2" ht="15" hidden="1" x14ac:dyDescent="0.25">
      <c r="A86" s="6" t="s">
        <v>401</v>
      </c>
      <c r="B86" s="11" t="s">
        <v>457</v>
      </c>
    </row>
    <row r="87" spans="1:2" ht="15" hidden="1" x14ac:dyDescent="0.25">
      <c r="A87" s="6" t="s">
        <v>401</v>
      </c>
      <c r="B87" s="11" t="s">
        <v>457</v>
      </c>
    </row>
    <row r="88" spans="1:2" ht="15" x14ac:dyDescent="0.25">
      <c r="A88" s="11" t="s">
        <v>406</v>
      </c>
      <c r="B88" s="11" t="s">
        <v>461</v>
      </c>
    </row>
    <row r="89" spans="1:2" ht="15" hidden="1" x14ac:dyDescent="0.25">
      <c r="A89" s="11" t="s">
        <v>406</v>
      </c>
      <c r="B89" s="11" t="s">
        <v>461</v>
      </c>
    </row>
    <row r="90" spans="1:2" ht="15" x14ac:dyDescent="0.25">
      <c r="A90" s="11" t="s">
        <v>410</v>
      </c>
      <c r="B90" s="11" t="s">
        <v>461</v>
      </c>
    </row>
    <row r="91" spans="1:2" ht="15" hidden="1" x14ac:dyDescent="0.25">
      <c r="A91" s="11" t="s">
        <v>410</v>
      </c>
      <c r="B91" s="11" t="s">
        <v>461</v>
      </c>
    </row>
    <row r="92" spans="1:2" ht="15" x14ac:dyDescent="0.25">
      <c r="A92" s="36" t="s">
        <v>413</v>
      </c>
      <c r="B92" s="36" t="s">
        <v>457</v>
      </c>
    </row>
    <row r="93" spans="1:2" ht="15" hidden="1" x14ac:dyDescent="0.25">
      <c r="A93" s="36" t="s">
        <v>413</v>
      </c>
      <c r="B93" s="36" t="s">
        <v>457</v>
      </c>
    </row>
    <row r="94" spans="1:2" ht="15" hidden="1" x14ac:dyDescent="0.25">
      <c r="A94" s="36" t="s">
        <v>413</v>
      </c>
      <c r="B94" s="36" t="s">
        <v>457</v>
      </c>
    </row>
    <row r="95" spans="1:2" ht="15" hidden="1" x14ac:dyDescent="0.25">
      <c r="A95" s="36" t="s">
        <v>413</v>
      </c>
      <c r="B95" s="36" t="s">
        <v>457</v>
      </c>
    </row>
    <row r="96" spans="1:2" ht="15" x14ac:dyDescent="0.25">
      <c r="A96" s="36" t="s">
        <v>416</v>
      </c>
      <c r="B96" s="36" t="s">
        <v>457</v>
      </c>
    </row>
    <row r="97" spans="1:2" ht="15" hidden="1" x14ac:dyDescent="0.25">
      <c r="A97" s="36" t="s">
        <v>416</v>
      </c>
      <c r="B97" s="36" t="s">
        <v>457</v>
      </c>
    </row>
    <row r="98" spans="1:2" ht="15" hidden="1" x14ac:dyDescent="0.25">
      <c r="A98" s="36" t="s">
        <v>416</v>
      </c>
      <c r="B98" s="36" t="s">
        <v>457</v>
      </c>
    </row>
    <row r="99" spans="1:2" ht="15" hidden="1" x14ac:dyDescent="0.25">
      <c r="A99" s="36" t="s">
        <v>416</v>
      </c>
      <c r="B99" s="36" t="s">
        <v>457</v>
      </c>
    </row>
    <row r="100" spans="1:2" ht="15" x14ac:dyDescent="0.25">
      <c r="A100" s="11" t="s">
        <v>418</v>
      </c>
      <c r="B100" s="36" t="s">
        <v>457</v>
      </c>
    </row>
    <row r="101" spans="1:2" ht="15" hidden="1" x14ac:dyDescent="0.25">
      <c r="A101" s="11" t="s">
        <v>418</v>
      </c>
      <c r="B101" s="36" t="s">
        <v>457</v>
      </c>
    </row>
    <row r="102" spans="1:2" ht="15" hidden="1" x14ac:dyDescent="0.25">
      <c r="A102" s="11" t="s">
        <v>418</v>
      </c>
      <c r="B102" s="36" t="s">
        <v>457</v>
      </c>
    </row>
    <row r="103" spans="1:2" ht="15" x14ac:dyDescent="0.25">
      <c r="A103" s="6" t="s">
        <v>424</v>
      </c>
      <c r="B103" s="6" t="s">
        <v>460</v>
      </c>
    </row>
    <row r="104" spans="1:2" ht="15" x14ac:dyDescent="0.25">
      <c r="A104" s="6" t="s">
        <v>428</v>
      </c>
      <c r="B104" s="6" t="s">
        <v>460</v>
      </c>
    </row>
    <row r="105" spans="1:2" ht="15" x14ac:dyDescent="0.25">
      <c r="A105" s="11" t="s">
        <v>430</v>
      </c>
      <c r="B105" s="11" t="s">
        <v>457</v>
      </c>
    </row>
    <row r="106" spans="1:2" ht="15" hidden="1" x14ac:dyDescent="0.25">
      <c r="A106" s="11" t="s">
        <v>430</v>
      </c>
      <c r="B106" s="11" t="s">
        <v>457</v>
      </c>
    </row>
    <row r="107" spans="1:2" ht="15" x14ac:dyDescent="0.25">
      <c r="A107" s="6" t="s">
        <v>434</v>
      </c>
      <c r="B107" s="6" t="s">
        <v>459</v>
      </c>
    </row>
    <row r="108" spans="1:2" ht="15" x14ac:dyDescent="0.25">
      <c r="A108" s="11" t="s">
        <v>438</v>
      </c>
      <c r="B108" s="11" t="s">
        <v>457</v>
      </c>
    </row>
    <row r="109" spans="1:2" ht="15" x14ac:dyDescent="0.25">
      <c r="A109" s="36" t="s">
        <v>442</v>
      </c>
      <c r="B109" s="36" t="s">
        <v>457</v>
      </c>
    </row>
    <row r="110" spans="1:2" ht="15" hidden="1" x14ac:dyDescent="0.25">
      <c r="A110" s="36" t="s">
        <v>442</v>
      </c>
      <c r="B110" s="36" t="s">
        <v>457</v>
      </c>
    </row>
    <row r="111" spans="1:2" ht="15" hidden="1" x14ac:dyDescent="0.25">
      <c r="A111" s="36" t="s">
        <v>442</v>
      </c>
      <c r="B111" s="36" t="s">
        <v>457</v>
      </c>
    </row>
    <row r="112" spans="1:2" ht="15" hidden="1" x14ac:dyDescent="0.25">
      <c r="A112" s="36" t="s">
        <v>442</v>
      </c>
      <c r="B112" s="36" t="s">
        <v>457</v>
      </c>
    </row>
    <row r="113" spans="1:2" ht="15" x14ac:dyDescent="0.25">
      <c r="A113" s="11" t="s">
        <v>447</v>
      </c>
      <c r="B113" s="11" t="s">
        <v>463</v>
      </c>
    </row>
    <row r="114" spans="1:2" ht="15" hidden="1" x14ac:dyDescent="0.25">
      <c r="A114" s="11" t="s">
        <v>447</v>
      </c>
      <c r="B114" s="11" t="s">
        <v>463</v>
      </c>
    </row>
    <row r="115" spans="1:2" ht="15" x14ac:dyDescent="0.25">
      <c r="A115" s="6" t="s">
        <v>452</v>
      </c>
      <c r="B115" s="6" t="s">
        <v>459</v>
      </c>
    </row>
    <row r="116" spans="1:2" hidden="1" x14ac:dyDescent="0.2"/>
    <row r="117" spans="1:2" hidden="1" x14ac:dyDescent="0.2"/>
    <row r="118" spans="1:2" hidden="1" x14ac:dyDescent="0.2"/>
    <row r="119" spans="1:2" hidden="1" x14ac:dyDescent="0.2"/>
    <row r="120" spans="1:2" hidden="1" x14ac:dyDescent="0.2"/>
    <row r="121" spans="1:2" hidden="1" x14ac:dyDescent="0.2"/>
    <row r="122" spans="1:2" hidden="1" x14ac:dyDescent="0.2"/>
    <row r="123" spans="1:2" hidden="1" x14ac:dyDescent="0.2"/>
    <row r="124" spans="1:2" hidden="1" x14ac:dyDescent="0.2"/>
    <row r="125" spans="1:2" hidden="1" x14ac:dyDescent="0.2"/>
    <row r="126" spans="1:2" hidden="1" x14ac:dyDescent="0.2"/>
    <row r="127" spans="1:2" hidden="1" x14ac:dyDescent="0.2"/>
    <row r="128" spans="1:2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irrt1vt2_estBD</vt:lpstr>
      <vt:lpstr>Sheet1</vt:lpstr>
      <vt:lpstr>Sheet1!Criteria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Emde, David</dc:creator>
  <cp:lastModifiedBy>Dave</cp:lastModifiedBy>
  <dcterms:created xsi:type="dcterms:W3CDTF">2020-03-03T21:24:44Z</dcterms:created>
  <dcterms:modified xsi:type="dcterms:W3CDTF">2020-04-23T19:33:46Z</dcterms:modified>
</cp:coreProperties>
</file>