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chartsheets/sheet9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A Files 200828\Senior Economist Projects\Data Analysis Projects\Retail Prices\Historic Prices 1954 on\Version 5\"/>
    </mc:Choice>
  </mc:AlternateContent>
  <xr:revisionPtr revIDLastSave="0" documentId="13_ncr:1_{87AF8E78-0293-4E04-8BB7-CB14D93B6F39}" xr6:coauthVersionLast="46" xr6:coauthVersionMax="46" xr10:uidLastSave="{00000000-0000-0000-0000-000000000000}"/>
  <bookViews>
    <workbookView xWindow="-120" yWindow="-120" windowWidth="29040" windowHeight="15840" firstSheet="18" activeTab="31" xr2:uid="{3A09350E-4AD9-40D1-9720-3643E0655278}"/>
  </bookViews>
  <sheets>
    <sheet name="About" sheetId="4" r:id="rId1"/>
    <sheet name="A" sheetId="1" r:id="rId2"/>
    <sheet name="Fig 1" sheetId="20" r:id="rId3"/>
    <sheet name="Fig 2" sheetId="21" r:id="rId4"/>
    <sheet name="Fig 3" sheetId="22" r:id="rId5"/>
    <sheet name="Fig 4" sheetId="23" r:id="rId6"/>
    <sheet name="Fig 5" sheetId="12" r:id="rId7"/>
    <sheet name="B" sheetId="5" r:id="rId8"/>
    <sheet name="Fig 6" sheetId="7" r:id="rId9"/>
    <sheet name="C.ACT" sheetId="18" r:id="rId10"/>
    <sheet name="Fig 7" sheetId="19" r:id="rId11"/>
    <sheet name="C.NSW" sheetId="37" r:id="rId12"/>
    <sheet name="Fig 8" sheetId="38" r:id="rId13"/>
    <sheet name="C.NT" sheetId="39" r:id="rId14"/>
    <sheet name="Fig 9" sheetId="40" r:id="rId15"/>
    <sheet name="C.Qld" sheetId="41" r:id="rId16"/>
    <sheet name="Fig 10" sheetId="42" r:id="rId17"/>
    <sheet name="C.SA" sheetId="43" r:id="rId18"/>
    <sheet name="Fig 11" sheetId="44" r:id="rId19"/>
    <sheet name="C.Tas" sheetId="45" r:id="rId20"/>
    <sheet name="Fig 12" sheetId="46" r:id="rId21"/>
    <sheet name="C.Vic" sheetId="47" r:id="rId22"/>
    <sheet name="Fig 13" sheetId="48" r:id="rId23"/>
    <sheet name="C.WA" sheetId="49" r:id="rId24"/>
    <sheet name="Fig 14" sheetId="50" r:id="rId25"/>
    <sheet name="C2" sheetId="51" r:id="rId26"/>
    <sheet name="C.02" sheetId="31" r:id="rId27"/>
    <sheet name="D" sheetId="26" r:id="rId28"/>
    <sheet name="Fig 15" sheetId="28" r:id="rId29"/>
    <sheet name="Fig 16" sheetId="29" r:id="rId30"/>
    <sheet name="E" sheetId="35" r:id="rId31"/>
    <sheet name="Fig 18" sheetId="36" r:id="rId32"/>
    <sheet name="F" sheetId="33" r:id="rId33"/>
  </sheets>
  <externalReferences>
    <externalReference r:id="rId34"/>
    <externalReference r:id="rId35"/>
  </externalReferenc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X22" i="5" l="1"/>
  <c r="BX21" i="5"/>
  <c r="BX20" i="5"/>
  <c r="BS14" i="26"/>
  <c r="BS13" i="26"/>
  <c r="BS12" i="26"/>
  <c r="BI12" i="26"/>
  <c r="BJ12" i="26"/>
  <c r="BK12" i="26"/>
  <c r="BL12" i="26"/>
  <c r="BM12" i="26"/>
  <c r="BN12" i="26"/>
  <c r="BO12" i="26"/>
  <c r="BP12" i="26"/>
  <c r="BQ12" i="26"/>
  <c r="BR12" i="26"/>
  <c r="BI13" i="26"/>
  <c r="BJ13" i="26"/>
  <c r="BK13" i="26"/>
  <c r="BL13" i="26"/>
  <c r="BM13" i="26"/>
  <c r="BN13" i="26"/>
  <c r="BO13" i="26"/>
  <c r="BP13" i="26"/>
  <c r="BQ13" i="26"/>
  <c r="BR13" i="26"/>
  <c r="BI14" i="26"/>
  <c r="BJ14" i="26"/>
  <c r="BK14" i="26"/>
  <c r="BL14" i="26"/>
  <c r="BM14" i="26"/>
  <c r="BN14" i="26"/>
  <c r="BO14" i="26"/>
  <c r="BP14" i="26"/>
  <c r="BQ14" i="26"/>
  <c r="BR14" i="26"/>
  <c r="BH14" i="26"/>
  <c r="BH13" i="26"/>
  <c r="BH12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AT21" i="26"/>
  <c r="AU21" i="26"/>
  <c r="AV21" i="26"/>
  <c r="AW21" i="26"/>
  <c r="AX21" i="26"/>
  <c r="AY21" i="26"/>
  <c r="AZ21" i="26"/>
  <c r="BA21" i="26"/>
  <c r="BB21" i="26"/>
  <c r="BC21" i="26"/>
  <c r="BD21" i="26"/>
  <c r="BE21" i="26"/>
  <c r="BF21" i="26"/>
  <c r="BG21" i="26"/>
  <c r="BH21" i="26"/>
  <c r="BI21" i="26"/>
  <c r="BJ21" i="26"/>
  <c r="BK21" i="26"/>
  <c r="BL21" i="26"/>
  <c r="BM21" i="26"/>
  <c r="BN21" i="26"/>
  <c r="BO21" i="26"/>
  <c r="BP21" i="26"/>
  <c r="BQ21" i="26"/>
  <c r="BR21" i="26"/>
  <c r="BS21" i="26"/>
  <c r="V21" i="26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G22" i="5"/>
  <c r="BG21" i="5"/>
  <c r="BG20" i="5"/>
  <c r="C32" i="4"/>
  <c r="B32" i="35"/>
  <c r="C30" i="4"/>
  <c r="C29" i="4"/>
  <c r="C24" i="4"/>
  <c r="C22" i="4"/>
  <c r="C21" i="4"/>
  <c r="C20" i="4"/>
  <c r="C19" i="4"/>
  <c r="C18" i="4"/>
  <c r="D4" i="26"/>
  <c r="E4" i="26"/>
  <c r="D6" i="26"/>
  <c r="E6" i="26"/>
  <c r="D8" i="26"/>
  <c r="E8" i="26"/>
  <c r="C8" i="26"/>
  <c r="C6" i="26"/>
  <c r="C4" i="26"/>
  <c r="A41" i="49"/>
  <c r="A38" i="49"/>
  <c r="A30" i="49"/>
  <c r="BS24" i="49"/>
  <c r="BR24" i="49"/>
  <c r="BQ24" i="49"/>
  <c r="BP24" i="49"/>
  <c r="BO24" i="49"/>
  <c r="BN24" i="49"/>
  <c r="BM24" i="49"/>
  <c r="BL24" i="49"/>
  <c r="BK24" i="49"/>
  <c r="BJ24" i="49"/>
  <c r="BI24" i="49"/>
  <c r="BH24" i="49"/>
  <c r="BG24" i="49"/>
  <c r="BF24" i="49"/>
  <c r="BE24" i="49"/>
  <c r="BD24" i="49"/>
  <c r="BC24" i="49"/>
  <c r="BB24" i="49"/>
  <c r="BA24" i="49"/>
  <c r="AZ24" i="49"/>
  <c r="AY24" i="49"/>
  <c r="AX24" i="49"/>
  <c r="AW24" i="49"/>
  <c r="AV24" i="49"/>
  <c r="AU24" i="49"/>
  <c r="AT24" i="49"/>
  <c r="AS24" i="49"/>
  <c r="AR24" i="49"/>
  <c r="AQ24" i="49"/>
  <c r="AP24" i="49"/>
  <c r="AO24" i="49"/>
  <c r="AN24" i="49"/>
  <c r="AM24" i="49"/>
  <c r="AL24" i="49"/>
  <c r="AK24" i="49"/>
  <c r="AJ24" i="49"/>
  <c r="AI24" i="49"/>
  <c r="AH24" i="49"/>
  <c r="AG24" i="49"/>
  <c r="AF24" i="49"/>
  <c r="AE24" i="49"/>
  <c r="AD24" i="49"/>
  <c r="AC24" i="49"/>
  <c r="AB24" i="49"/>
  <c r="AA24" i="49"/>
  <c r="Z24" i="49"/>
  <c r="Y24" i="49"/>
  <c r="X24" i="49"/>
  <c r="W24" i="49"/>
  <c r="V24" i="49"/>
  <c r="U24" i="49"/>
  <c r="T24" i="49"/>
  <c r="S24" i="49"/>
  <c r="R24" i="49"/>
  <c r="Q24" i="49"/>
  <c r="P24" i="49"/>
  <c r="O24" i="49"/>
  <c r="N24" i="49"/>
  <c r="M24" i="49"/>
  <c r="L24" i="49"/>
  <c r="K24" i="49"/>
  <c r="J24" i="49"/>
  <c r="I24" i="49"/>
  <c r="H24" i="49"/>
  <c r="G24" i="49"/>
  <c r="F24" i="49"/>
  <c r="E24" i="49"/>
  <c r="D24" i="49"/>
  <c r="C24" i="49"/>
  <c r="BS22" i="49"/>
  <c r="BR22" i="49"/>
  <c r="BP22" i="49"/>
  <c r="BO22" i="49"/>
  <c r="BN22" i="49"/>
  <c r="BM22" i="49"/>
  <c r="BL22" i="49"/>
  <c r="BK22" i="49"/>
  <c r="BJ22" i="49"/>
  <c r="BI22" i="49"/>
  <c r="BH22" i="49"/>
  <c r="BF22" i="49"/>
  <c r="BE22" i="49"/>
  <c r="BD22" i="49"/>
  <c r="BC22" i="49"/>
  <c r="BB22" i="49"/>
  <c r="BA22" i="49"/>
  <c r="AZ22" i="49"/>
  <c r="AY22" i="49"/>
  <c r="AX22" i="49"/>
  <c r="AW22" i="49"/>
  <c r="AV22" i="49"/>
  <c r="AU22" i="49"/>
  <c r="AT22" i="49"/>
  <c r="AS22" i="49"/>
  <c r="AR22" i="49"/>
  <c r="AQ22" i="49"/>
  <c r="AP22" i="49"/>
  <c r="AO22" i="49"/>
  <c r="AN22" i="49"/>
  <c r="AM22" i="49"/>
  <c r="AL22" i="49"/>
  <c r="AK22" i="49"/>
  <c r="AJ22" i="49"/>
  <c r="AI22" i="49"/>
  <c r="AH22" i="49"/>
  <c r="AG22" i="49"/>
  <c r="AF22" i="49"/>
  <c r="AE22" i="49"/>
  <c r="AD22" i="49"/>
  <c r="AC22" i="49"/>
  <c r="AB22" i="49"/>
  <c r="AA22" i="49"/>
  <c r="Z22" i="49"/>
  <c r="Y22" i="49"/>
  <c r="X22" i="49"/>
  <c r="W22" i="49"/>
  <c r="V22" i="49"/>
  <c r="U22" i="49"/>
  <c r="T22" i="49"/>
  <c r="S22" i="49"/>
  <c r="R22" i="49"/>
  <c r="Q22" i="49"/>
  <c r="P22" i="49"/>
  <c r="O22" i="49"/>
  <c r="N22" i="49"/>
  <c r="M22" i="49"/>
  <c r="L22" i="49"/>
  <c r="K22" i="49"/>
  <c r="J22" i="49"/>
  <c r="I22" i="49"/>
  <c r="H22" i="49"/>
  <c r="G22" i="49"/>
  <c r="F22" i="49"/>
  <c r="E22" i="49"/>
  <c r="D22" i="49"/>
  <c r="C22" i="49"/>
  <c r="BQ21" i="49"/>
  <c r="BQ22" i="49" s="1"/>
  <c r="BG21" i="49"/>
  <c r="BG22" i="49" s="1"/>
  <c r="BG14" i="49" s="1"/>
  <c r="AE19" i="49"/>
  <c r="AD19" i="49"/>
  <c r="AC19" i="49"/>
  <c r="AB19" i="49"/>
  <c r="AA19" i="49"/>
  <c r="Z19" i="49"/>
  <c r="Y19" i="49"/>
  <c r="X19" i="49"/>
  <c r="W19" i="49"/>
  <c r="V19" i="49"/>
  <c r="U19" i="49"/>
  <c r="T19" i="49"/>
  <c r="S19" i="49"/>
  <c r="R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A19" i="49"/>
  <c r="A34" i="49" s="1"/>
  <c r="AE18" i="49"/>
  <c r="AD18" i="49"/>
  <c r="AC18" i="49"/>
  <c r="AB18" i="49"/>
  <c r="AA18" i="49"/>
  <c r="Z18" i="49"/>
  <c r="Y18" i="49"/>
  <c r="X18" i="49"/>
  <c r="W18" i="49"/>
  <c r="V18" i="49"/>
  <c r="U18" i="49"/>
  <c r="T18" i="49"/>
  <c r="S18" i="49"/>
  <c r="R18" i="49"/>
  <c r="Q18" i="49"/>
  <c r="P18" i="49"/>
  <c r="O18" i="49"/>
  <c r="N18" i="49"/>
  <c r="M18" i="49"/>
  <c r="L18" i="49"/>
  <c r="K18" i="49"/>
  <c r="J18" i="49"/>
  <c r="I18" i="49"/>
  <c r="H18" i="49"/>
  <c r="G18" i="49"/>
  <c r="F18" i="49"/>
  <c r="E18" i="49"/>
  <c r="D18" i="49"/>
  <c r="C18" i="49"/>
  <c r="A18" i="49"/>
  <c r="A33" i="49" s="1"/>
  <c r="AE17" i="49"/>
  <c r="AD17" i="49"/>
  <c r="AC17" i="49"/>
  <c r="AB17" i="49"/>
  <c r="AA17" i="49"/>
  <c r="Z17" i="49"/>
  <c r="Y17" i="49"/>
  <c r="X17" i="49"/>
  <c r="W17" i="49"/>
  <c r="V17" i="49"/>
  <c r="U17" i="49"/>
  <c r="T17" i="49"/>
  <c r="S17" i="49"/>
  <c r="R17" i="49"/>
  <c r="Q17" i="49"/>
  <c r="P17" i="49"/>
  <c r="O17" i="49"/>
  <c r="N17" i="49"/>
  <c r="M17" i="49"/>
  <c r="L17" i="49"/>
  <c r="K17" i="49"/>
  <c r="J17" i="49"/>
  <c r="I17" i="49"/>
  <c r="H17" i="49"/>
  <c r="G17" i="49"/>
  <c r="F17" i="49"/>
  <c r="E17" i="49"/>
  <c r="D17" i="49"/>
  <c r="C17" i="49"/>
  <c r="A17" i="49"/>
  <c r="A32" i="49" s="1"/>
  <c r="BS16" i="49"/>
  <c r="BR16" i="49"/>
  <c r="BQ16" i="49"/>
  <c r="BP16" i="49"/>
  <c r="BO16" i="49"/>
  <c r="BN16" i="49"/>
  <c r="BM16" i="49"/>
  <c r="BL16" i="49"/>
  <c r="BK16" i="49"/>
  <c r="BJ16" i="49"/>
  <c r="BI16" i="49"/>
  <c r="BH16" i="49"/>
  <c r="BG16" i="49"/>
  <c r="BF16" i="49"/>
  <c r="BE16" i="49"/>
  <c r="BD16" i="49"/>
  <c r="BC16" i="49"/>
  <c r="BB16" i="49"/>
  <c r="BA16" i="49"/>
  <c r="AZ16" i="49"/>
  <c r="AY16" i="49"/>
  <c r="AX16" i="49"/>
  <c r="AW16" i="49"/>
  <c r="AV16" i="49"/>
  <c r="AU16" i="49"/>
  <c r="AT16" i="49"/>
  <c r="AS16" i="49"/>
  <c r="AR16" i="49"/>
  <c r="AQ16" i="49"/>
  <c r="AP16" i="49"/>
  <c r="AO16" i="49"/>
  <c r="AN16" i="49"/>
  <c r="AM16" i="49"/>
  <c r="AL16" i="49"/>
  <c r="AK16" i="49"/>
  <c r="AJ16" i="49"/>
  <c r="AI16" i="49"/>
  <c r="AH16" i="49"/>
  <c r="AG16" i="49"/>
  <c r="AF16" i="49"/>
  <c r="BQ14" i="49"/>
  <c r="E11" i="49"/>
  <c r="A10" i="49"/>
  <c r="A12" i="49" s="1"/>
  <c r="A7" i="49"/>
  <c r="A9" i="49" s="1"/>
  <c r="F4" i="49"/>
  <c r="D2" i="49"/>
  <c r="C2" i="49"/>
  <c r="B11" i="49" s="1"/>
  <c r="A41" i="47"/>
  <c r="A38" i="47"/>
  <c r="A30" i="47"/>
  <c r="BS24" i="47"/>
  <c r="BR24" i="47"/>
  <c r="BQ24" i="47"/>
  <c r="BP24" i="47"/>
  <c r="BO24" i="47"/>
  <c r="BN24" i="47"/>
  <c r="BM24" i="47"/>
  <c r="BL24" i="47"/>
  <c r="BK24" i="47"/>
  <c r="BJ24" i="47"/>
  <c r="BI24" i="47"/>
  <c r="BH24" i="47"/>
  <c r="BG24" i="47"/>
  <c r="BF24" i="47"/>
  <c r="BE24" i="47"/>
  <c r="BD24" i="47"/>
  <c r="BC24" i="47"/>
  <c r="BB24" i="47"/>
  <c r="BA24" i="47"/>
  <c r="AZ24" i="47"/>
  <c r="AY24" i="47"/>
  <c r="AX24" i="47"/>
  <c r="AW24" i="47"/>
  <c r="AV24" i="47"/>
  <c r="AU24" i="47"/>
  <c r="AT24" i="47"/>
  <c r="AS24" i="47"/>
  <c r="AR24" i="47"/>
  <c r="AQ24" i="47"/>
  <c r="AP24" i="47"/>
  <c r="AO24" i="47"/>
  <c r="AN24" i="47"/>
  <c r="AM24" i="47"/>
  <c r="AL24" i="47"/>
  <c r="AK24" i="47"/>
  <c r="AJ24" i="47"/>
  <c r="AI24" i="47"/>
  <c r="AH24" i="47"/>
  <c r="AG24" i="47"/>
  <c r="AF24" i="47"/>
  <c r="AE24" i="47"/>
  <c r="AD24" i="47"/>
  <c r="AC24" i="47"/>
  <c r="AB24" i="47"/>
  <c r="AA24" i="47"/>
  <c r="Z24" i="47"/>
  <c r="Y24" i="47"/>
  <c r="X24" i="47"/>
  <c r="W24" i="47"/>
  <c r="V24" i="47"/>
  <c r="U24" i="47"/>
  <c r="T24" i="47"/>
  <c r="S24" i="47"/>
  <c r="R24" i="47"/>
  <c r="Q24" i="47"/>
  <c r="P24" i="47"/>
  <c r="O24" i="47"/>
  <c r="N24" i="47"/>
  <c r="M24" i="47"/>
  <c r="L24" i="47"/>
  <c r="K24" i="47"/>
  <c r="J24" i="47"/>
  <c r="I24" i="47"/>
  <c r="H24" i="47"/>
  <c r="G24" i="47"/>
  <c r="F24" i="47"/>
  <c r="E24" i="47"/>
  <c r="D24" i="47"/>
  <c r="C24" i="47"/>
  <c r="BS22" i="47"/>
  <c r="BR22" i="47"/>
  <c r="BP22" i="47"/>
  <c r="BO22" i="47"/>
  <c r="BN22" i="47"/>
  <c r="BM22" i="47"/>
  <c r="BL22" i="47"/>
  <c r="BK22" i="47"/>
  <c r="BJ22" i="47"/>
  <c r="BI22" i="47"/>
  <c r="BH22" i="47"/>
  <c r="BF22" i="47"/>
  <c r="BE22" i="47"/>
  <c r="BD22" i="47"/>
  <c r="BC22" i="47"/>
  <c r="BB22" i="47"/>
  <c r="BA22" i="47"/>
  <c r="AZ22" i="47"/>
  <c r="AY22" i="47"/>
  <c r="AX22" i="47"/>
  <c r="AW22" i="47"/>
  <c r="AV22" i="47"/>
  <c r="AU22" i="47"/>
  <c r="AT22" i="47"/>
  <c r="AS22" i="47"/>
  <c r="AR22" i="47"/>
  <c r="AQ22" i="47"/>
  <c r="AP22" i="47"/>
  <c r="AO22" i="47"/>
  <c r="AN22" i="47"/>
  <c r="AM22" i="47"/>
  <c r="AL22" i="47"/>
  <c r="AK22" i="47"/>
  <c r="AJ22" i="47"/>
  <c r="AI22" i="47"/>
  <c r="AH22" i="47"/>
  <c r="AG22" i="47"/>
  <c r="AF22" i="47"/>
  <c r="AE22" i="47"/>
  <c r="AD22" i="47"/>
  <c r="AC22" i="47"/>
  <c r="AB22" i="47"/>
  <c r="AA22" i="47"/>
  <c r="Z22" i="47"/>
  <c r="Y22" i="47"/>
  <c r="X22" i="47"/>
  <c r="W22" i="47"/>
  <c r="V22" i="47"/>
  <c r="U22" i="47"/>
  <c r="T22" i="47"/>
  <c r="S22" i="47"/>
  <c r="R22" i="47"/>
  <c r="Q22" i="47"/>
  <c r="P22" i="47"/>
  <c r="O22" i="47"/>
  <c r="N22" i="47"/>
  <c r="M22" i="47"/>
  <c r="L22" i="47"/>
  <c r="K22" i="47"/>
  <c r="J22" i="47"/>
  <c r="I22" i="47"/>
  <c r="H22" i="47"/>
  <c r="G22" i="47"/>
  <c r="F22" i="47"/>
  <c r="E22" i="47"/>
  <c r="D22" i="47"/>
  <c r="C22" i="47"/>
  <c r="BQ21" i="47"/>
  <c r="BQ22" i="47" s="1"/>
  <c r="BG21" i="47"/>
  <c r="BG22" i="47" s="1"/>
  <c r="BG14" i="47" s="1"/>
  <c r="AE19" i="47"/>
  <c r="AD19" i="47"/>
  <c r="AC19" i="47"/>
  <c r="AB19" i="47"/>
  <c r="AA19" i="47"/>
  <c r="Z19" i="47"/>
  <c r="Y19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K19" i="47"/>
  <c r="J19" i="47"/>
  <c r="I19" i="47"/>
  <c r="H19" i="47"/>
  <c r="G19" i="47"/>
  <c r="F19" i="47"/>
  <c r="E19" i="47"/>
  <c r="D19" i="47"/>
  <c r="C19" i="47"/>
  <c r="A19" i="47"/>
  <c r="A34" i="47" s="1"/>
  <c r="AE18" i="47"/>
  <c r="AD18" i="47"/>
  <c r="AC18" i="47"/>
  <c r="AB18" i="47"/>
  <c r="AA18" i="47"/>
  <c r="Z18" i="47"/>
  <c r="Y18" i="47"/>
  <c r="X18" i="47"/>
  <c r="W18" i="47"/>
  <c r="V18" i="47"/>
  <c r="U18" i="47"/>
  <c r="T18" i="47"/>
  <c r="S18" i="47"/>
  <c r="R18" i="47"/>
  <c r="Q18" i="47"/>
  <c r="P18" i="47"/>
  <c r="O18" i="47"/>
  <c r="N18" i="47"/>
  <c r="M18" i="47"/>
  <c r="L18" i="47"/>
  <c r="K18" i="47"/>
  <c r="J18" i="47"/>
  <c r="I18" i="47"/>
  <c r="H18" i="47"/>
  <c r="G18" i="47"/>
  <c r="F18" i="47"/>
  <c r="E18" i="47"/>
  <c r="D18" i="47"/>
  <c r="C18" i="47"/>
  <c r="A18" i="47"/>
  <c r="A33" i="47" s="1"/>
  <c r="AE17" i="47"/>
  <c r="AD17" i="47"/>
  <c r="AC17" i="47"/>
  <c r="AB17" i="47"/>
  <c r="AA17" i="47"/>
  <c r="Z17" i="47"/>
  <c r="Y17" i="47"/>
  <c r="X17" i="47"/>
  <c r="W17" i="47"/>
  <c r="V17" i="47"/>
  <c r="U17" i="47"/>
  <c r="T17" i="47"/>
  <c r="S17" i="47"/>
  <c r="R17" i="47"/>
  <c r="Q17" i="47"/>
  <c r="P17" i="47"/>
  <c r="O17" i="47"/>
  <c r="N17" i="47"/>
  <c r="M17" i="47"/>
  <c r="L17" i="47"/>
  <c r="K17" i="47"/>
  <c r="J17" i="47"/>
  <c r="I17" i="47"/>
  <c r="H17" i="47"/>
  <c r="G17" i="47"/>
  <c r="F17" i="47"/>
  <c r="E17" i="47"/>
  <c r="D17" i="47"/>
  <c r="C17" i="47"/>
  <c r="A17" i="47"/>
  <c r="A32" i="47" s="1"/>
  <c r="BS16" i="47"/>
  <c r="BR16" i="47"/>
  <c r="BQ16" i="47"/>
  <c r="BP16" i="47"/>
  <c r="BO16" i="47"/>
  <c r="BN16" i="47"/>
  <c r="BM16" i="47"/>
  <c r="BL16" i="47"/>
  <c r="BK16" i="47"/>
  <c r="BJ16" i="47"/>
  <c r="BI16" i="47"/>
  <c r="BH16" i="47"/>
  <c r="BG16" i="47"/>
  <c r="BF16" i="47"/>
  <c r="BE16" i="47"/>
  <c r="BD16" i="47"/>
  <c r="BC16" i="47"/>
  <c r="BB16" i="47"/>
  <c r="BA16" i="47"/>
  <c r="AZ16" i="47"/>
  <c r="AY16" i="47"/>
  <c r="AX16" i="47"/>
  <c r="AW16" i="47"/>
  <c r="AV16" i="47"/>
  <c r="AU16" i="47"/>
  <c r="AT16" i="47"/>
  <c r="AS16" i="47"/>
  <c r="AR16" i="47"/>
  <c r="AQ16" i="47"/>
  <c r="AP16" i="47"/>
  <c r="AO16" i="47"/>
  <c r="AN16" i="47"/>
  <c r="AM16" i="47"/>
  <c r="AL16" i="47"/>
  <c r="AK16" i="47"/>
  <c r="AJ16" i="47"/>
  <c r="AI16" i="47"/>
  <c r="AH16" i="47"/>
  <c r="AG16" i="47"/>
  <c r="AF16" i="47"/>
  <c r="BQ14" i="47"/>
  <c r="A10" i="47"/>
  <c r="A12" i="47" s="1"/>
  <c r="A7" i="47"/>
  <c r="A9" i="47" s="1"/>
  <c r="F4" i="47"/>
  <c r="D2" i="47"/>
  <c r="C2" i="47"/>
  <c r="B11" i="47" s="1"/>
  <c r="E11" i="47" s="1"/>
  <c r="A41" i="45"/>
  <c r="A38" i="45"/>
  <c r="A30" i="45"/>
  <c r="BS24" i="45"/>
  <c r="BR24" i="45"/>
  <c r="BQ24" i="45"/>
  <c r="BP24" i="45"/>
  <c r="BO24" i="45"/>
  <c r="BN24" i="45"/>
  <c r="BM24" i="45"/>
  <c r="BL24" i="45"/>
  <c r="BK24" i="45"/>
  <c r="BJ24" i="45"/>
  <c r="BI24" i="45"/>
  <c r="BH24" i="45"/>
  <c r="BG24" i="45"/>
  <c r="BF24" i="45"/>
  <c r="BE24" i="45"/>
  <c r="BD24" i="45"/>
  <c r="BC24" i="45"/>
  <c r="BB24" i="45"/>
  <c r="BA24" i="45"/>
  <c r="AZ24" i="45"/>
  <c r="AY24" i="45"/>
  <c r="AX24" i="45"/>
  <c r="AW24" i="45"/>
  <c r="AV24" i="45"/>
  <c r="AU24" i="45"/>
  <c r="AT24" i="45"/>
  <c r="AS24" i="45"/>
  <c r="AR24" i="45"/>
  <c r="AQ24" i="45"/>
  <c r="AP24" i="45"/>
  <c r="AO24" i="45"/>
  <c r="AN24" i="45"/>
  <c r="AM24" i="45"/>
  <c r="AL24" i="45"/>
  <c r="AK24" i="45"/>
  <c r="AJ24" i="45"/>
  <c r="AI24" i="45"/>
  <c r="AH24" i="45"/>
  <c r="AG24" i="45"/>
  <c r="AF24" i="45"/>
  <c r="AE24" i="45"/>
  <c r="AD24" i="45"/>
  <c r="AC24" i="45"/>
  <c r="AB24" i="45"/>
  <c r="AA24" i="45"/>
  <c r="Z24" i="45"/>
  <c r="Y24" i="45"/>
  <c r="X24" i="45"/>
  <c r="W24" i="45"/>
  <c r="V24" i="45"/>
  <c r="U24" i="45"/>
  <c r="T24" i="45"/>
  <c r="S24" i="45"/>
  <c r="R24" i="45"/>
  <c r="Q24" i="45"/>
  <c r="P24" i="45"/>
  <c r="O24" i="45"/>
  <c r="N24" i="45"/>
  <c r="M24" i="45"/>
  <c r="L24" i="45"/>
  <c r="K24" i="45"/>
  <c r="J24" i="45"/>
  <c r="I24" i="45"/>
  <c r="H24" i="45"/>
  <c r="G24" i="45"/>
  <c r="F24" i="45"/>
  <c r="E24" i="45"/>
  <c r="D24" i="45"/>
  <c r="C24" i="45"/>
  <c r="BS22" i="45"/>
  <c r="BR22" i="45"/>
  <c r="BP22" i="45"/>
  <c r="BO22" i="45"/>
  <c r="BN22" i="45"/>
  <c r="BM22" i="45"/>
  <c r="BL22" i="45"/>
  <c r="BK22" i="45"/>
  <c r="BJ22" i="45"/>
  <c r="BI22" i="45"/>
  <c r="BH22" i="45"/>
  <c r="BF22" i="45"/>
  <c r="BE22" i="45"/>
  <c r="BD22" i="45"/>
  <c r="BC22" i="45"/>
  <c r="BB22" i="45"/>
  <c r="BA22" i="45"/>
  <c r="AZ22" i="45"/>
  <c r="AY22" i="45"/>
  <c r="AX22" i="45"/>
  <c r="AW22" i="45"/>
  <c r="AV22" i="45"/>
  <c r="AU22" i="45"/>
  <c r="AT22" i="45"/>
  <c r="AS22" i="45"/>
  <c r="AR22" i="45"/>
  <c r="AQ22" i="45"/>
  <c r="AP22" i="45"/>
  <c r="AO22" i="45"/>
  <c r="AN22" i="45"/>
  <c r="AM22" i="45"/>
  <c r="AL22" i="45"/>
  <c r="AK22" i="45"/>
  <c r="AJ22" i="45"/>
  <c r="AI22" i="45"/>
  <c r="AH22" i="45"/>
  <c r="AG22" i="45"/>
  <c r="AF22" i="45"/>
  <c r="AE22" i="45"/>
  <c r="AD22" i="45"/>
  <c r="AC22" i="45"/>
  <c r="AB22" i="45"/>
  <c r="AA22" i="45"/>
  <c r="Z22" i="45"/>
  <c r="Y22" i="45"/>
  <c r="X22" i="45"/>
  <c r="W22" i="45"/>
  <c r="V22" i="45"/>
  <c r="U22" i="45"/>
  <c r="T22" i="45"/>
  <c r="S22" i="45"/>
  <c r="R22" i="45"/>
  <c r="Q22" i="45"/>
  <c r="P22" i="45"/>
  <c r="O22" i="45"/>
  <c r="N22" i="45"/>
  <c r="M22" i="45"/>
  <c r="L22" i="45"/>
  <c r="K22" i="45"/>
  <c r="J22" i="45"/>
  <c r="I22" i="45"/>
  <c r="H22" i="45"/>
  <c r="G22" i="45"/>
  <c r="F22" i="45"/>
  <c r="E22" i="45"/>
  <c r="D22" i="45"/>
  <c r="C22" i="45"/>
  <c r="BQ21" i="45"/>
  <c r="BQ22" i="45" s="1"/>
  <c r="BQ14" i="45" s="1"/>
  <c r="BG21" i="45"/>
  <c r="BG22" i="45" s="1"/>
  <c r="BG14" i="45" s="1"/>
  <c r="AE19" i="45"/>
  <c r="AD19" i="45"/>
  <c r="AC19" i="45"/>
  <c r="AB19" i="45"/>
  <c r="AA19" i="45"/>
  <c r="Z19" i="45"/>
  <c r="Y19" i="45"/>
  <c r="X19" i="45"/>
  <c r="W19" i="45"/>
  <c r="V19" i="45"/>
  <c r="U19" i="45"/>
  <c r="T19" i="45"/>
  <c r="S19" i="45"/>
  <c r="R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A19" i="45"/>
  <c r="A34" i="45" s="1"/>
  <c r="AE18" i="45"/>
  <c r="AD18" i="45"/>
  <c r="AC18" i="45"/>
  <c r="AB18" i="45"/>
  <c r="AA18" i="45"/>
  <c r="Z18" i="45"/>
  <c r="Y18" i="45"/>
  <c r="X18" i="45"/>
  <c r="W18" i="45"/>
  <c r="V18" i="45"/>
  <c r="U18" i="45"/>
  <c r="T18" i="45"/>
  <c r="S18" i="45"/>
  <c r="R18" i="45"/>
  <c r="Q18" i="45"/>
  <c r="P18" i="45"/>
  <c r="O18" i="45"/>
  <c r="N18" i="45"/>
  <c r="M18" i="45"/>
  <c r="L18" i="45"/>
  <c r="K18" i="45"/>
  <c r="J18" i="45"/>
  <c r="I18" i="45"/>
  <c r="H18" i="45"/>
  <c r="G18" i="45"/>
  <c r="F18" i="45"/>
  <c r="E18" i="45"/>
  <c r="D18" i="45"/>
  <c r="C18" i="45"/>
  <c r="A18" i="45"/>
  <c r="A33" i="45" s="1"/>
  <c r="AE17" i="45"/>
  <c r="AD17" i="45"/>
  <c r="AC17" i="45"/>
  <c r="AB17" i="45"/>
  <c r="AA17" i="45"/>
  <c r="Z17" i="45"/>
  <c r="Y17" i="45"/>
  <c r="X17" i="45"/>
  <c r="W17" i="45"/>
  <c r="V17" i="45"/>
  <c r="U17" i="45"/>
  <c r="T17" i="45"/>
  <c r="S17" i="45"/>
  <c r="R17" i="45"/>
  <c r="Q17" i="45"/>
  <c r="P17" i="45"/>
  <c r="O17" i="45"/>
  <c r="N17" i="45"/>
  <c r="M17" i="45"/>
  <c r="L17" i="45"/>
  <c r="K17" i="45"/>
  <c r="J17" i="45"/>
  <c r="I17" i="45"/>
  <c r="H17" i="45"/>
  <c r="G17" i="45"/>
  <c r="F17" i="45"/>
  <c r="E17" i="45"/>
  <c r="D17" i="45"/>
  <c r="C17" i="45"/>
  <c r="A17" i="45"/>
  <c r="A32" i="45" s="1"/>
  <c r="BS16" i="45"/>
  <c r="BR16" i="45"/>
  <c r="BQ16" i="45"/>
  <c r="BP16" i="45"/>
  <c r="BO16" i="45"/>
  <c r="BN16" i="45"/>
  <c r="BM16" i="45"/>
  <c r="BL16" i="45"/>
  <c r="BK16" i="45"/>
  <c r="BJ16" i="45"/>
  <c r="BI16" i="45"/>
  <c r="BH16" i="45"/>
  <c r="BG16" i="45"/>
  <c r="BF16" i="45"/>
  <c r="BE16" i="45"/>
  <c r="BD16" i="45"/>
  <c r="BC16" i="45"/>
  <c r="BB16" i="45"/>
  <c r="BA16" i="45"/>
  <c r="AZ16" i="45"/>
  <c r="AY16" i="45"/>
  <c r="AX16" i="45"/>
  <c r="AW16" i="45"/>
  <c r="AV16" i="45"/>
  <c r="AU16" i="45"/>
  <c r="AT16" i="45"/>
  <c r="AS16" i="45"/>
  <c r="AR16" i="45"/>
  <c r="AQ16" i="45"/>
  <c r="AP16" i="45"/>
  <c r="AO16" i="45"/>
  <c r="AN16" i="45"/>
  <c r="AM16" i="45"/>
  <c r="AL16" i="45"/>
  <c r="AK16" i="45"/>
  <c r="AJ16" i="45"/>
  <c r="AI16" i="45"/>
  <c r="AH16" i="45"/>
  <c r="AG16" i="45"/>
  <c r="AF16" i="45"/>
  <c r="A10" i="45"/>
  <c r="A12" i="45" s="1"/>
  <c r="A7" i="45"/>
  <c r="A9" i="45" s="1"/>
  <c r="F4" i="45"/>
  <c r="D2" i="45"/>
  <c r="C2" i="45"/>
  <c r="B11" i="45" s="1"/>
  <c r="A41" i="43"/>
  <c r="A38" i="43"/>
  <c r="A30" i="43"/>
  <c r="BS24" i="43"/>
  <c r="BR24" i="43"/>
  <c r="BQ24" i="43"/>
  <c r="BP24" i="43"/>
  <c r="BO24" i="43"/>
  <c r="BN24" i="43"/>
  <c r="BM24" i="43"/>
  <c r="BL24" i="43"/>
  <c r="BK24" i="43"/>
  <c r="BJ24" i="43"/>
  <c r="BI24" i="43"/>
  <c r="BH24" i="43"/>
  <c r="BG24" i="43"/>
  <c r="BF24" i="43"/>
  <c r="BE24" i="43"/>
  <c r="BD24" i="43"/>
  <c r="BC24" i="43"/>
  <c r="BB24" i="43"/>
  <c r="BA24" i="43"/>
  <c r="AZ24" i="43"/>
  <c r="AY24" i="43"/>
  <c r="AX24" i="43"/>
  <c r="AW24" i="43"/>
  <c r="AV24" i="43"/>
  <c r="AU24" i="43"/>
  <c r="AT24" i="43"/>
  <c r="AS24" i="43"/>
  <c r="AR24" i="43"/>
  <c r="AQ24" i="43"/>
  <c r="AP24" i="43"/>
  <c r="AO24" i="43"/>
  <c r="AN24" i="43"/>
  <c r="AM24" i="43"/>
  <c r="AL24" i="43"/>
  <c r="AK24" i="43"/>
  <c r="AJ24" i="43"/>
  <c r="AI24" i="43"/>
  <c r="AH24" i="43"/>
  <c r="AG24" i="43"/>
  <c r="AF24" i="43"/>
  <c r="AE24" i="43"/>
  <c r="AD24" i="43"/>
  <c r="AC24" i="43"/>
  <c r="AB24" i="43"/>
  <c r="AA24" i="43"/>
  <c r="Z24" i="43"/>
  <c r="Y24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K24" i="43"/>
  <c r="J24" i="43"/>
  <c r="I24" i="43"/>
  <c r="H24" i="43"/>
  <c r="G24" i="43"/>
  <c r="F24" i="43"/>
  <c r="E24" i="43"/>
  <c r="D24" i="43"/>
  <c r="C24" i="43"/>
  <c r="BS22" i="43"/>
  <c r="BR22" i="43"/>
  <c r="BP22" i="43"/>
  <c r="BO22" i="43"/>
  <c r="BN22" i="43"/>
  <c r="BM22" i="43"/>
  <c r="BL22" i="43"/>
  <c r="BK22" i="43"/>
  <c r="BJ22" i="43"/>
  <c r="BI22" i="43"/>
  <c r="BH22" i="43"/>
  <c r="BF22" i="43"/>
  <c r="BE22" i="43"/>
  <c r="BD22" i="43"/>
  <c r="BC22" i="43"/>
  <c r="BB22" i="43"/>
  <c r="BA22" i="43"/>
  <c r="AZ22" i="43"/>
  <c r="AY22" i="43"/>
  <c r="AX22" i="43"/>
  <c r="AW22" i="43"/>
  <c r="AV22" i="43"/>
  <c r="AU22" i="43"/>
  <c r="AT22" i="43"/>
  <c r="AS22" i="43"/>
  <c r="AR22" i="43"/>
  <c r="AQ22" i="43"/>
  <c r="AP22" i="43"/>
  <c r="AO22" i="43"/>
  <c r="AN22" i="43"/>
  <c r="AM22" i="43"/>
  <c r="AL22" i="43"/>
  <c r="AK22" i="43"/>
  <c r="AJ22" i="43"/>
  <c r="AI22" i="43"/>
  <c r="AH22" i="43"/>
  <c r="AG22" i="43"/>
  <c r="AF22" i="43"/>
  <c r="AE22" i="43"/>
  <c r="AD22" i="43"/>
  <c r="AC22" i="43"/>
  <c r="AB22" i="43"/>
  <c r="AA22" i="43"/>
  <c r="Z22" i="43"/>
  <c r="Y22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K22" i="43"/>
  <c r="J22" i="43"/>
  <c r="I22" i="43"/>
  <c r="H22" i="43"/>
  <c r="G22" i="43"/>
  <c r="F22" i="43"/>
  <c r="E22" i="43"/>
  <c r="D22" i="43"/>
  <c r="C22" i="43"/>
  <c r="BQ21" i="43"/>
  <c r="BQ22" i="43" s="1"/>
  <c r="BQ14" i="43" s="1"/>
  <c r="BG21" i="43"/>
  <c r="BG22" i="43" s="1"/>
  <c r="AE19" i="43"/>
  <c r="AD19" i="43"/>
  <c r="AC19" i="43"/>
  <c r="AB19" i="43"/>
  <c r="AA19" i="43"/>
  <c r="Z19" i="43"/>
  <c r="Y19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K19" i="43"/>
  <c r="J19" i="43"/>
  <c r="I19" i="43"/>
  <c r="H19" i="43"/>
  <c r="G19" i="43"/>
  <c r="F19" i="43"/>
  <c r="E19" i="43"/>
  <c r="D19" i="43"/>
  <c r="C19" i="43"/>
  <c r="A19" i="43"/>
  <c r="A34" i="43" s="1"/>
  <c r="AE18" i="43"/>
  <c r="AD18" i="43"/>
  <c r="AC18" i="43"/>
  <c r="AB18" i="43"/>
  <c r="AA18" i="43"/>
  <c r="Z18" i="43"/>
  <c r="Y18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K18" i="43"/>
  <c r="J18" i="43"/>
  <c r="I18" i="43"/>
  <c r="H18" i="43"/>
  <c r="G18" i="43"/>
  <c r="F18" i="43"/>
  <c r="E18" i="43"/>
  <c r="D18" i="43"/>
  <c r="C18" i="43"/>
  <c r="A18" i="43"/>
  <c r="A33" i="43" s="1"/>
  <c r="AE17" i="43"/>
  <c r="AD17" i="43"/>
  <c r="AC17" i="43"/>
  <c r="AB17" i="43"/>
  <c r="AA17" i="43"/>
  <c r="Z17" i="43"/>
  <c r="Y17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K17" i="43"/>
  <c r="J17" i="43"/>
  <c r="I17" i="43"/>
  <c r="H17" i="43"/>
  <c r="G17" i="43"/>
  <c r="F17" i="43"/>
  <c r="E17" i="43"/>
  <c r="D17" i="43"/>
  <c r="C17" i="43"/>
  <c r="A17" i="43"/>
  <c r="A32" i="43" s="1"/>
  <c r="BS16" i="43"/>
  <c r="BR16" i="43"/>
  <c r="BQ16" i="43"/>
  <c r="BP16" i="43"/>
  <c r="BO16" i="43"/>
  <c r="BN16" i="43"/>
  <c r="BM16" i="43"/>
  <c r="BL16" i="43"/>
  <c r="BK16" i="43"/>
  <c r="BJ16" i="43"/>
  <c r="BI16" i="43"/>
  <c r="BH16" i="43"/>
  <c r="BG16" i="43"/>
  <c r="BF16" i="43"/>
  <c r="BE16" i="43"/>
  <c r="BD16" i="43"/>
  <c r="BC16" i="43"/>
  <c r="BB16" i="43"/>
  <c r="BA16" i="43"/>
  <c r="AZ16" i="43"/>
  <c r="AY16" i="43"/>
  <c r="AX16" i="43"/>
  <c r="AW16" i="43"/>
  <c r="AV16" i="43"/>
  <c r="AU16" i="43"/>
  <c r="AT16" i="43"/>
  <c r="AS16" i="43"/>
  <c r="AR16" i="43"/>
  <c r="AQ16" i="43"/>
  <c r="AP16" i="43"/>
  <c r="AO16" i="43"/>
  <c r="AN16" i="43"/>
  <c r="AM16" i="43"/>
  <c r="AL16" i="43"/>
  <c r="AK16" i="43"/>
  <c r="AJ16" i="43"/>
  <c r="AI16" i="43"/>
  <c r="AH16" i="43"/>
  <c r="AG16" i="43"/>
  <c r="AF16" i="43"/>
  <c r="BG14" i="43"/>
  <c r="A12" i="43"/>
  <c r="B11" i="43"/>
  <c r="A10" i="43"/>
  <c r="A9" i="43"/>
  <c r="A7" i="43"/>
  <c r="G4" i="43"/>
  <c r="F4" i="43"/>
  <c r="D2" i="43"/>
  <c r="C2" i="43"/>
  <c r="B8" i="43" s="1"/>
  <c r="A41" i="41"/>
  <c r="A38" i="41"/>
  <c r="A30" i="41"/>
  <c r="BS24" i="41"/>
  <c r="BR24" i="41"/>
  <c r="BQ24" i="41"/>
  <c r="BP24" i="41"/>
  <c r="BO24" i="41"/>
  <c r="BN24" i="41"/>
  <c r="BM24" i="41"/>
  <c r="BL24" i="41"/>
  <c r="BK24" i="41"/>
  <c r="BJ24" i="41"/>
  <c r="BI24" i="41"/>
  <c r="BH24" i="41"/>
  <c r="BG24" i="41"/>
  <c r="BF24" i="41"/>
  <c r="BE24" i="41"/>
  <c r="BD24" i="41"/>
  <c r="BC24" i="41"/>
  <c r="BB24" i="41"/>
  <c r="BA24" i="41"/>
  <c r="AZ24" i="41"/>
  <c r="AY24" i="41"/>
  <c r="AX24" i="41"/>
  <c r="AW24" i="41"/>
  <c r="AV24" i="41"/>
  <c r="AU24" i="41"/>
  <c r="AT24" i="41"/>
  <c r="AS24" i="41"/>
  <c r="AR24" i="41"/>
  <c r="AQ24" i="41"/>
  <c r="AP24" i="41"/>
  <c r="AO24" i="41"/>
  <c r="AN24" i="41"/>
  <c r="AM24" i="41"/>
  <c r="AL24" i="41"/>
  <c r="AK24" i="41"/>
  <c r="AJ24" i="41"/>
  <c r="AI24" i="41"/>
  <c r="AH24" i="41"/>
  <c r="AG24" i="41"/>
  <c r="AF24" i="41"/>
  <c r="AE24" i="41"/>
  <c r="AD24" i="41"/>
  <c r="AC24" i="41"/>
  <c r="AB24" i="41"/>
  <c r="AA24" i="41"/>
  <c r="Z24" i="41"/>
  <c r="Y24" i="41"/>
  <c r="X24" i="41"/>
  <c r="W24" i="41"/>
  <c r="V24" i="41"/>
  <c r="U24" i="41"/>
  <c r="T24" i="41"/>
  <c r="S24" i="41"/>
  <c r="R24" i="41"/>
  <c r="Q24" i="41"/>
  <c r="P24" i="41"/>
  <c r="O24" i="41"/>
  <c r="N24" i="41"/>
  <c r="M24" i="41"/>
  <c r="L24" i="41"/>
  <c r="K24" i="41"/>
  <c r="J24" i="41"/>
  <c r="I24" i="41"/>
  <c r="H24" i="41"/>
  <c r="G24" i="41"/>
  <c r="F24" i="41"/>
  <c r="E24" i="41"/>
  <c r="D24" i="41"/>
  <c r="C24" i="41"/>
  <c r="BS22" i="41"/>
  <c r="BR22" i="41"/>
  <c r="BP22" i="41"/>
  <c r="BO22" i="41"/>
  <c r="BN22" i="41"/>
  <c r="BM22" i="41"/>
  <c r="BL22" i="41"/>
  <c r="BK22" i="41"/>
  <c r="BJ22" i="41"/>
  <c r="BI22" i="41"/>
  <c r="BH22" i="41"/>
  <c r="BF22" i="41"/>
  <c r="BE22" i="41"/>
  <c r="BD22" i="41"/>
  <c r="BC22" i="41"/>
  <c r="BB22" i="41"/>
  <c r="BA22" i="41"/>
  <c r="AZ22" i="41"/>
  <c r="AY22" i="41"/>
  <c r="AX22" i="41"/>
  <c r="AW22" i="41"/>
  <c r="AV22" i="41"/>
  <c r="AU22" i="41"/>
  <c r="AT22" i="41"/>
  <c r="AS22" i="41"/>
  <c r="AR22" i="41"/>
  <c r="AQ22" i="41"/>
  <c r="AP22" i="41"/>
  <c r="AO22" i="41"/>
  <c r="AN22" i="41"/>
  <c r="AM22" i="41"/>
  <c r="AL22" i="41"/>
  <c r="AK22" i="41"/>
  <c r="AJ22" i="41"/>
  <c r="AI22" i="41"/>
  <c r="AH22" i="41"/>
  <c r="AG22" i="41"/>
  <c r="AF22" i="41"/>
  <c r="AE22" i="41"/>
  <c r="AD22" i="41"/>
  <c r="AC22" i="41"/>
  <c r="AB22" i="41"/>
  <c r="AA22" i="41"/>
  <c r="Z22" i="41"/>
  <c r="Y22" i="41"/>
  <c r="X22" i="41"/>
  <c r="W22" i="41"/>
  <c r="V22" i="41"/>
  <c r="U22" i="41"/>
  <c r="T22" i="41"/>
  <c r="S22" i="41"/>
  <c r="R22" i="41"/>
  <c r="Q22" i="41"/>
  <c r="P22" i="41"/>
  <c r="O22" i="41"/>
  <c r="N22" i="41"/>
  <c r="M22" i="41"/>
  <c r="L22" i="41"/>
  <c r="K22" i="41"/>
  <c r="J22" i="41"/>
  <c r="I22" i="41"/>
  <c r="H22" i="41"/>
  <c r="G22" i="41"/>
  <c r="F22" i="41"/>
  <c r="E22" i="41"/>
  <c r="D22" i="41"/>
  <c r="C22" i="41"/>
  <c r="BQ21" i="41"/>
  <c r="BQ22" i="41" s="1"/>
  <c r="BQ14" i="41" s="1"/>
  <c r="BG21" i="41"/>
  <c r="BG22" i="41" s="1"/>
  <c r="BG14" i="41" s="1"/>
  <c r="AE19" i="41"/>
  <c r="AD19" i="41"/>
  <c r="AC19" i="41"/>
  <c r="AB19" i="41"/>
  <c r="AA19" i="41"/>
  <c r="Z19" i="41"/>
  <c r="Y19" i="41"/>
  <c r="X19" i="41"/>
  <c r="W19" i="41"/>
  <c r="V19" i="41"/>
  <c r="U19" i="41"/>
  <c r="T19" i="41"/>
  <c r="S19" i="41"/>
  <c r="R19" i="41"/>
  <c r="Q19" i="41"/>
  <c r="P19" i="41"/>
  <c r="O19" i="41"/>
  <c r="N19" i="41"/>
  <c r="M19" i="41"/>
  <c r="L19" i="41"/>
  <c r="K19" i="41"/>
  <c r="J19" i="41"/>
  <c r="I19" i="41"/>
  <c r="H19" i="41"/>
  <c r="G19" i="41"/>
  <c r="F19" i="41"/>
  <c r="E19" i="41"/>
  <c r="D19" i="41"/>
  <c r="C19" i="41"/>
  <c r="A19" i="41"/>
  <c r="A34" i="41" s="1"/>
  <c r="AE18" i="41"/>
  <c r="AD18" i="41"/>
  <c r="AC18" i="41"/>
  <c r="AB18" i="41"/>
  <c r="AA18" i="41"/>
  <c r="Z18" i="41"/>
  <c r="Y18" i="41"/>
  <c r="X18" i="41"/>
  <c r="W18" i="41"/>
  <c r="V18" i="41"/>
  <c r="U18" i="41"/>
  <c r="T18" i="41"/>
  <c r="S18" i="41"/>
  <c r="R18" i="41"/>
  <c r="Q18" i="41"/>
  <c r="P18" i="41"/>
  <c r="O18" i="41"/>
  <c r="N18" i="41"/>
  <c r="M18" i="41"/>
  <c r="L18" i="41"/>
  <c r="K18" i="41"/>
  <c r="J18" i="41"/>
  <c r="I18" i="41"/>
  <c r="H18" i="41"/>
  <c r="G18" i="41"/>
  <c r="F18" i="41"/>
  <c r="E18" i="41"/>
  <c r="D18" i="41"/>
  <c r="C18" i="41"/>
  <c r="A18" i="41"/>
  <c r="A33" i="41" s="1"/>
  <c r="AE17" i="41"/>
  <c r="AD17" i="41"/>
  <c r="AC17" i="41"/>
  <c r="AB17" i="41"/>
  <c r="AA17" i="41"/>
  <c r="Z17" i="41"/>
  <c r="Y17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L17" i="41"/>
  <c r="K17" i="41"/>
  <c r="J17" i="41"/>
  <c r="I17" i="41"/>
  <c r="H17" i="41"/>
  <c r="G17" i="41"/>
  <c r="F17" i="41"/>
  <c r="E17" i="41"/>
  <c r="D17" i="41"/>
  <c r="C17" i="41"/>
  <c r="A17" i="41"/>
  <c r="A32" i="41" s="1"/>
  <c r="BS16" i="41"/>
  <c r="BR16" i="41"/>
  <c r="BQ16" i="41"/>
  <c r="BP16" i="41"/>
  <c r="BO16" i="41"/>
  <c r="BN16" i="41"/>
  <c r="BM16" i="41"/>
  <c r="BL16" i="41"/>
  <c r="BK16" i="41"/>
  <c r="BJ16" i="41"/>
  <c r="BI16" i="41"/>
  <c r="BH16" i="41"/>
  <c r="BG16" i="41"/>
  <c r="BF16" i="41"/>
  <c r="BE16" i="41"/>
  <c r="BD16" i="41"/>
  <c r="BC16" i="41"/>
  <c r="BB16" i="41"/>
  <c r="BA16" i="41"/>
  <c r="AZ16" i="41"/>
  <c r="AY16" i="41"/>
  <c r="AX16" i="41"/>
  <c r="AW16" i="41"/>
  <c r="AV16" i="41"/>
  <c r="AU16" i="41"/>
  <c r="AT16" i="41"/>
  <c r="AS16" i="41"/>
  <c r="AR16" i="41"/>
  <c r="AQ16" i="41"/>
  <c r="AP16" i="41"/>
  <c r="AO16" i="41"/>
  <c r="AN16" i="41"/>
  <c r="AM16" i="41"/>
  <c r="AL16" i="41"/>
  <c r="AK16" i="41"/>
  <c r="AJ16" i="41"/>
  <c r="AI16" i="41"/>
  <c r="AH16" i="41"/>
  <c r="AG16" i="41"/>
  <c r="AF16" i="41"/>
  <c r="A10" i="41"/>
  <c r="A12" i="41" s="1"/>
  <c r="A7" i="41"/>
  <c r="A9" i="41" s="1"/>
  <c r="H4" i="41"/>
  <c r="I4" i="41" s="1"/>
  <c r="G4" i="41"/>
  <c r="F4" i="41"/>
  <c r="D2" i="41"/>
  <c r="C2" i="41"/>
  <c r="F46" i="18"/>
  <c r="G46" i="18"/>
  <c r="H46" i="18" s="1"/>
  <c r="I46" i="18" s="1"/>
  <c r="J46" i="18" s="1"/>
  <c r="K46" i="18" s="1"/>
  <c r="L46" i="18" s="1"/>
  <c r="M46" i="18" s="1"/>
  <c r="N46" i="18" s="1"/>
  <c r="O46" i="18" s="1"/>
  <c r="P46" i="18" s="1"/>
  <c r="Q46" i="18" s="1"/>
  <c r="R46" i="18" s="1"/>
  <c r="S46" i="18" s="1"/>
  <c r="T46" i="18" s="1"/>
  <c r="U46" i="18" s="1"/>
  <c r="V46" i="18" s="1"/>
  <c r="W46" i="18" s="1"/>
  <c r="X46" i="18" s="1"/>
  <c r="Y46" i="18" s="1"/>
  <c r="Z46" i="18" s="1"/>
  <c r="AA46" i="18" s="1"/>
  <c r="AB46" i="18" s="1"/>
  <c r="AC46" i="18" s="1"/>
  <c r="AD46" i="18" s="1"/>
  <c r="AE46" i="18" s="1"/>
  <c r="AF46" i="18" s="1"/>
  <c r="AG46" i="18" s="1"/>
  <c r="AH46" i="18" s="1"/>
  <c r="AI46" i="18" s="1"/>
  <c r="AJ46" i="18" s="1"/>
  <c r="AK46" i="18" s="1"/>
  <c r="AL46" i="18" s="1"/>
  <c r="AM46" i="18" s="1"/>
  <c r="AN46" i="18" s="1"/>
  <c r="AO46" i="18" s="1"/>
  <c r="AP46" i="18" s="1"/>
  <c r="AQ46" i="18" s="1"/>
  <c r="AR46" i="18" s="1"/>
  <c r="AS46" i="18" s="1"/>
  <c r="AT46" i="18" s="1"/>
  <c r="AU46" i="18" s="1"/>
  <c r="AV46" i="18" s="1"/>
  <c r="AW46" i="18" s="1"/>
  <c r="AX46" i="18" s="1"/>
  <c r="AY46" i="18" s="1"/>
  <c r="AZ46" i="18" s="1"/>
  <c r="BA46" i="18" s="1"/>
  <c r="BB46" i="18" s="1"/>
  <c r="BC46" i="18" s="1"/>
  <c r="BD46" i="18" s="1"/>
  <c r="BE46" i="18" s="1"/>
  <c r="BF46" i="18" s="1"/>
  <c r="BG46" i="18" s="1"/>
  <c r="BH46" i="18" s="1"/>
  <c r="BI46" i="18" s="1"/>
  <c r="BJ46" i="18" s="1"/>
  <c r="BK46" i="18" s="1"/>
  <c r="BL46" i="18" s="1"/>
  <c r="BM46" i="18" s="1"/>
  <c r="BN46" i="18" s="1"/>
  <c r="BO46" i="18" s="1"/>
  <c r="BP46" i="18" s="1"/>
  <c r="BQ46" i="18" s="1"/>
  <c r="BR46" i="18" s="1"/>
  <c r="BS46" i="18" s="1"/>
  <c r="A41" i="39"/>
  <c r="A38" i="39"/>
  <c r="A30" i="39"/>
  <c r="BS24" i="39"/>
  <c r="BR24" i="39"/>
  <c r="BQ24" i="39"/>
  <c r="BP24" i="39"/>
  <c r="BO24" i="39"/>
  <c r="BN24" i="39"/>
  <c r="BM24" i="39"/>
  <c r="BL24" i="39"/>
  <c r="BK24" i="39"/>
  <c r="BJ24" i="39"/>
  <c r="BI24" i="39"/>
  <c r="BH24" i="39"/>
  <c r="BG24" i="39"/>
  <c r="BF24" i="39"/>
  <c r="BE24" i="39"/>
  <c r="BD24" i="39"/>
  <c r="BC24" i="39"/>
  <c r="BB24" i="39"/>
  <c r="BA24" i="39"/>
  <c r="AZ24" i="39"/>
  <c r="AY24" i="39"/>
  <c r="AX24" i="39"/>
  <c r="AW24" i="39"/>
  <c r="AV24" i="39"/>
  <c r="AU24" i="39"/>
  <c r="AT24" i="39"/>
  <c r="AS24" i="39"/>
  <c r="AR24" i="39"/>
  <c r="AQ24" i="39"/>
  <c r="AP24" i="39"/>
  <c r="AO24" i="39"/>
  <c r="AN24" i="39"/>
  <c r="AM24" i="39"/>
  <c r="AL24" i="39"/>
  <c r="AK24" i="39"/>
  <c r="AJ24" i="39"/>
  <c r="AI24" i="39"/>
  <c r="AH24" i="39"/>
  <c r="AG24" i="39"/>
  <c r="AF24" i="39"/>
  <c r="AE24" i="39"/>
  <c r="AD24" i="39"/>
  <c r="AC24" i="39"/>
  <c r="AB24" i="39"/>
  <c r="AA24" i="39"/>
  <c r="Z24" i="39"/>
  <c r="Y24" i="39"/>
  <c r="X24" i="39"/>
  <c r="W24" i="39"/>
  <c r="V24" i="39"/>
  <c r="U24" i="39"/>
  <c r="T24" i="39"/>
  <c r="S24" i="39"/>
  <c r="R24" i="39"/>
  <c r="Q24" i="39"/>
  <c r="P24" i="39"/>
  <c r="O24" i="39"/>
  <c r="N24" i="39"/>
  <c r="M24" i="39"/>
  <c r="L24" i="39"/>
  <c r="K24" i="39"/>
  <c r="J24" i="39"/>
  <c r="I24" i="39"/>
  <c r="H24" i="39"/>
  <c r="G24" i="39"/>
  <c r="F24" i="39"/>
  <c r="E24" i="39"/>
  <c r="D24" i="39"/>
  <c r="C24" i="39"/>
  <c r="BS22" i="39"/>
  <c r="BR22" i="39"/>
  <c r="BP22" i="39"/>
  <c r="BO22" i="39"/>
  <c r="BN22" i="39"/>
  <c r="BM22" i="39"/>
  <c r="BL22" i="39"/>
  <c r="BK22" i="39"/>
  <c r="BJ22" i="39"/>
  <c r="BI22" i="39"/>
  <c r="BH22" i="39"/>
  <c r="BF22" i="39"/>
  <c r="BE22" i="39"/>
  <c r="BD22" i="39"/>
  <c r="BC22" i="39"/>
  <c r="BB22" i="39"/>
  <c r="BA22" i="39"/>
  <c r="AZ22" i="39"/>
  <c r="AY22" i="39"/>
  <c r="AX22" i="39"/>
  <c r="AW22" i="39"/>
  <c r="AV22" i="39"/>
  <c r="AU22" i="39"/>
  <c r="AT22" i="39"/>
  <c r="AS22" i="39"/>
  <c r="AR22" i="39"/>
  <c r="AQ22" i="39"/>
  <c r="AP22" i="39"/>
  <c r="AO22" i="39"/>
  <c r="AN22" i="39"/>
  <c r="AM22" i="39"/>
  <c r="AL22" i="39"/>
  <c r="AK22" i="39"/>
  <c r="AJ22" i="39"/>
  <c r="AI22" i="39"/>
  <c r="AH22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U22" i="39"/>
  <c r="T22" i="39"/>
  <c r="S22" i="39"/>
  <c r="R22" i="39"/>
  <c r="Q22" i="39"/>
  <c r="P22" i="39"/>
  <c r="O22" i="39"/>
  <c r="N22" i="39"/>
  <c r="M22" i="39"/>
  <c r="L22" i="39"/>
  <c r="K22" i="39"/>
  <c r="J22" i="39"/>
  <c r="I22" i="39"/>
  <c r="H22" i="39"/>
  <c r="G22" i="39"/>
  <c r="F22" i="39"/>
  <c r="E22" i="39"/>
  <c r="D22" i="39"/>
  <c r="C22" i="39"/>
  <c r="BQ21" i="39"/>
  <c r="BQ22" i="39" s="1"/>
  <c r="BG21" i="39"/>
  <c r="BG22" i="39" s="1"/>
  <c r="AE19" i="39"/>
  <c r="AD19" i="39"/>
  <c r="AC19" i="39"/>
  <c r="AB19" i="39"/>
  <c r="AA19" i="39"/>
  <c r="Z19" i="39"/>
  <c r="Y19" i="39"/>
  <c r="X19" i="39"/>
  <c r="W19" i="39"/>
  <c r="V19" i="39"/>
  <c r="U19" i="39"/>
  <c r="T19" i="39"/>
  <c r="S19" i="39"/>
  <c r="R19" i="39"/>
  <c r="Q19" i="39"/>
  <c r="P19" i="39"/>
  <c r="O19" i="39"/>
  <c r="N19" i="39"/>
  <c r="M19" i="39"/>
  <c r="L19" i="39"/>
  <c r="K19" i="39"/>
  <c r="J19" i="39"/>
  <c r="I19" i="39"/>
  <c r="H19" i="39"/>
  <c r="G19" i="39"/>
  <c r="F19" i="39"/>
  <c r="E19" i="39"/>
  <c r="D19" i="39"/>
  <c r="C19" i="39"/>
  <c r="A19" i="39"/>
  <c r="A34" i="39" s="1"/>
  <c r="AE18" i="39"/>
  <c r="AD18" i="39"/>
  <c r="AC18" i="39"/>
  <c r="AB18" i="39"/>
  <c r="AA18" i="39"/>
  <c r="Z18" i="39"/>
  <c r="Y18" i="39"/>
  <c r="X18" i="39"/>
  <c r="W18" i="39"/>
  <c r="V18" i="39"/>
  <c r="U18" i="39"/>
  <c r="T18" i="39"/>
  <c r="S18" i="39"/>
  <c r="R18" i="39"/>
  <c r="Q18" i="39"/>
  <c r="P18" i="39"/>
  <c r="O18" i="39"/>
  <c r="N18" i="39"/>
  <c r="M18" i="39"/>
  <c r="L18" i="39"/>
  <c r="K18" i="39"/>
  <c r="J18" i="39"/>
  <c r="I18" i="39"/>
  <c r="H18" i="39"/>
  <c r="G18" i="39"/>
  <c r="F18" i="39"/>
  <c r="E18" i="39"/>
  <c r="D18" i="39"/>
  <c r="C18" i="39"/>
  <c r="A18" i="39"/>
  <c r="A33" i="39" s="1"/>
  <c r="AE17" i="39"/>
  <c r="AD17" i="39"/>
  <c r="AC17" i="39"/>
  <c r="AB17" i="39"/>
  <c r="AA17" i="39"/>
  <c r="Z17" i="39"/>
  <c r="Y17" i="39"/>
  <c r="X17" i="39"/>
  <c r="W17" i="39"/>
  <c r="V17" i="39"/>
  <c r="U17" i="39"/>
  <c r="T17" i="39"/>
  <c r="S17" i="39"/>
  <c r="R17" i="39"/>
  <c r="Q17" i="39"/>
  <c r="P17" i="39"/>
  <c r="O17" i="39"/>
  <c r="N17" i="39"/>
  <c r="M17" i="39"/>
  <c r="L17" i="39"/>
  <c r="K17" i="39"/>
  <c r="J17" i="39"/>
  <c r="I17" i="39"/>
  <c r="H17" i="39"/>
  <c r="G17" i="39"/>
  <c r="F17" i="39"/>
  <c r="E17" i="39"/>
  <c r="D17" i="39"/>
  <c r="C17" i="39"/>
  <c r="A17" i="39"/>
  <c r="A32" i="39" s="1"/>
  <c r="BS16" i="39"/>
  <c r="BR16" i="39"/>
  <c r="BQ16" i="39"/>
  <c r="BP16" i="39"/>
  <c r="BO16" i="39"/>
  <c r="BN16" i="39"/>
  <c r="BM16" i="39"/>
  <c r="BL16" i="39"/>
  <c r="BK16" i="39"/>
  <c r="BJ16" i="39"/>
  <c r="BI16" i="39"/>
  <c r="BH16" i="39"/>
  <c r="BG16" i="39"/>
  <c r="BF16" i="39"/>
  <c r="BE16" i="39"/>
  <c r="BD16" i="39"/>
  <c r="BC16" i="39"/>
  <c r="BB16" i="39"/>
  <c r="BA16" i="39"/>
  <c r="AZ16" i="39"/>
  <c r="AY16" i="39"/>
  <c r="AX16" i="39"/>
  <c r="AW16" i="39"/>
  <c r="AV16" i="39"/>
  <c r="AU16" i="39"/>
  <c r="AT16" i="39"/>
  <c r="AS16" i="39"/>
  <c r="AR16" i="39"/>
  <c r="AQ16" i="39"/>
  <c r="AP16" i="39"/>
  <c r="AO16" i="39"/>
  <c r="AN16" i="39"/>
  <c r="AM16" i="39"/>
  <c r="AL16" i="39"/>
  <c r="AK16" i="39"/>
  <c r="AJ16" i="39"/>
  <c r="AI16" i="39"/>
  <c r="AH16" i="39"/>
  <c r="AG16" i="39"/>
  <c r="AF16" i="39"/>
  <c r="A10" i="39"/>
  <c r="A12" i="39" s="1"/>
  <c r="A7" i="39"/>
  <c r="A9" i="39" s="1"/>
  <c r="F4" i="39"/>
  <c r="G4" i="39" s="1"/>
  <c r="H4" i="39" s="1"/>
  <c r="I4" i="39" s="1"/>
  <c r="D2" i="39"/>
  <c r="C2" i="39"/>
  <c r="A41" i="37"/>
  <c r="A38" i="37"/>
  <c r="A30" i="37"/>
  <c r="BS24" i="37"/>
  <c r="BR24" i="37"/>
  <c r="BQ24" i="37"/>
  <c r="BP24" i="37"/>
  <c r="BO24" i="37"/>
  <c r="BN24" i="37"/>
  <c r="BM24" i="37"/>
  <c r="BL24" i="37"/>
  <c r="BK24" i="37"/>
  <c r="BJ24" i="37"/>
  <c r="BI24" i="37"/>
  <c r="BH24" i="37"/>
  <c r="BG24" i="37"/>
  <c r="BF24" i="37"/>
  <c r="BE24" i="37"/>
  <c r="BD24" i="37"/>
  <c r="BC24" i="37"/>
  <c r="BB24" i="37"/>
  <c r="BA24" i="37"/>
  <c r="AZ24" i="37"/>
  <c r="AY24" i="37"/>
  <c r="AX24" i="37"/>
  <c r="AW24" i="37"/>
  <c r="AV24" i="37"/>
  <c r="AU24" i="37"/>
  <c r="AT24" i="37"/>
  <c r="AS24" i="37"/>
  <c r="AR24" i="37"/>
  <c r="AQ24" i="37"/>
  <c r="AP24" i="37"/>
  <c r="AO24" i="37"/>
  <c r="AN24" i="37"/>
  <c r="AM24" i="37"/>
  <c r="AL24" i="37"/>
  <c r="AK24" i="37"/>
  <c r="AJ24" i="37"/>
  <c r="AI24" i="37"/>
  <c r="AH24" i="37"/>
  <c r="AG24" i="37"/>
  <c r="AF24" i="37"/>
  <c r="AE24" i="37"/>
  <c r="AD24" i="37"/>
  <c r="AC24" i="37"/>
  <c r="AB24" i="37"/>
  <c r="AA24" i="37"/>
  <c r="Z24" i="37"/>
  <c r="Y24" i="37"/>
  <c r="X24" i="37"/>
  <c r="W24" i="37"/>
  <c r="V24" i="37"/>
  <c r="U24" i="37"/>
  <c r="T24" i="37"/>
  <c r="S24" i="37"/>
  <c r="R24" i="37"/>
  <c r="Q24" i="37"/>
  <c r="P24" i="37"/>
  <c r="O24" i="37"/>
  <c r="N24" i="37"/>
  <c r="M24" i="37"/>
  <c r="L24" i="37"/>
  <c r="K24" i="37"/>
  <c r="J24" i="37"/>
  <c r="I24" i="37"/>
  <c r="H24" i="37"/>
  <c r="G24" i="37"/>
  <c r="F24" i="37"/>
  <c r="E24" i="37"/>
  <c r="D24" i="37"/>
  <c r="C24" i="37"/>
  <c r="BS22" i="37"/>
  <c r="BR22" i="37"/>
  <c r="BP22" i="37"/>
  <c r="BO22" i="37"/>
  <c r="BN22" i="37"/>
  <c r="BM22" i="37"/>
  <c r="BL22" i="37"/>
  <c r="BK22" i="37"/>
  <c r="BJ22" i="37"/>
  <c r="BI22" i="37"/>
  <c r="BH22" i="37"/>
  <c r="BF22" i="37"/>
  <c r="BE22" i="37"/>
  <c r="BD22" i="37"/>
  <c r="BC22" i="37"/>
  <c r="BB22" i="37"/>
  <c r="BA22" i="37"/>
  <c r="AZ22" i="37"/>
  <c r="AY22" i="37"/>
  <c r="AX22" i="37"/>
  <c r="AW22" i="37"/>
  <c r="AV22" i="37"/>
  <c r="AU22" i="37"/>
  <c r="AT22" i="37"/>
  <c r="AS22" i="37"/>
  <c r="AR22" i="37"/>
  <c r="AQ22" i="37"/>
  <c r="AP22" i="37"/>
  <c r="AO22" i="37"/>
  <c r="AN22" i="37"/>
  <c r="AM22" i="37"/>
  <c r="AL22" i="37"/>
  <c r="AK22" i="37"/>
  <c r="AJ22" i="37"/>
  <c r="AI22" i="37"/>
  <c r="AH22" i="37"/>
  <c r="AG22" i="37"/>
  <c r="AF22" i="37"/>
  <c r="AE22" i="37"/>
  <c r="AD22" i="37"/>
  <c r="AC22" i="37"/>
  <c r="AB22" i="37"/>
  <c r="AA22" i="37"/>
  <c r="Z22" i="37"/>
  <c r="Y22" i="37"/>
  <c r="X22" i="37"/>
  <c r="W22" i="37"/>
  <c r="V22" i="37"/>
  <c r="U22" i="37"/>
  <c r="T22" i="37"/>
  <c r="S22" i="37"/>
  <c r="R22" i="37"/>
  <c r="Q22" i="37"/>
  <c r="P22" i="37"/>
  <c r="O22" i="37"/>
  <c r="N22" i="37"/>
  <c r="M22" i="37"/>
  <c r="L22" i="37"/>
  <c r="K22" i="37"/>
  <c r="J22" i="37"/>
  <c r="I22" i="37"/>
  <c r="H22" i="37"/>
  <c r="G22" i="37"/>
  <c r="F22" i="37"/>
  <c r="E22" i="37"/>
  <c r="D22" i="37"/>
  <c r="C22" i="37"/>
  <c r="BQ21" i="37"/>
  <c r="BQ22" i="37" s="1"/>
  <c r="BQ14" i="37" s="1"/>
  <c r="BG21" i="37"/>
  <c r="BG22" i="37" s="1"/>
  <c r="BG14" i="37" s="1"/>
  <c r="AE19" i="37"/>
  <c r="AD19" i="37"/>
  <c r="AC19" i="37"/>
  <c r="AB19" i="37"/>
  <c r="AA19" i="37"/>
  <c r="Z19" i="37"/>
  <c r="Y19" i="37"/>
  <c r="X19" i="37"/>
  <c r="W19" i="37"/>
  <c r="V19" i="37"/>
  <c r="U19" i="37"/>
  <c r="T19" i="37"/>
  <c r="S19" i="37"/>
  <c r="R19" i="37"/>
  <c r="Q19" i="37"/>
  <c r="P19" i="37"/>
  <c r="O19" i="37"/>
  <c r="N19" i="37"/>
  <c r="M19" i="37"/>
  <c r="L19" i="37"/>
  <c r="K19" i="37"/>
  <c r="J19" i="37"/>
  <c r="I19" i="37"/>
  <c r="H19" i="37"/>
  <c r="G19" i="37"/>
  <c r="F19" i="37"/>
  <c r="E19" i="37"/>
  <c r="D19" i="37"/>
  <c r="C19" i="37"/>
  <c r="A19" i="37"/>
  <c r="A34" i="37" s="1"/>
  <c r="AE18" i="37"/>
  <c r="AD18" i="37"/>
  <c r="AC18" i="37"/>
  <c r="AB18" i="37"/>
  <c r="AA18" i="37"/>
  <c r="Z18" i="37"/>
  <c r="Y18" i="37"/>
  <c r="X18" i="37"/>
  <c r="W18" i="37"/>
  <c r="V18" i="37"/>
  <c r="U18" i="37"/>
  <c r="T18" i="37"/>
  <c r="S18" i="37"/>
  <c r="R18" i="37"/>
  <c r="Q18" i="37"/>
  <c r="P18" i="37"/>
  <c r="O18" i="37"/>
  <c r="N18" i="37"/>
  <c r="M18" i="37"/>
  <c r="L18" i="37"/>
  <c r="K18" i="37"/>
  <c r="J18" i="37"/>
  <c r="I18" i="37"/>
  <c r="H18" i="37"/>
  <c r="G18" i="37"/>
  <c r="F18" i="37"/>
  <c r="E18" i="37"/>
  <c r="D18" i="37"/>
  <c r="C18" i="37"/>
  <c r="A18" i="37"/>
  <c r="A33" i="37" s="1"/>
  <c r="AE17" i="37"/>
  <c r="AD17" i="37"/>
  <c r="AC17" i="37"/>
  <c r="AB17" i="37"/>
  <c r="AA17" i="37"/>
  <c r="Z17" i="37"/>
  <c r="Y17" i="37"/>
  <c r="X17" i="37"/>
  <c r="W17" i="37"/>
  <c r="V17" i="37"/>
  <c r="U17" i="37"/>
  <c r="T17" i="37"/>
  <c r="S17" i="37"/>
  <c r="R17" i="37"/>
  <c r="Q17" i="37"/>
  <c r="P17" i="37"/>
  <c r="O17" i="37"/>
  <c r="N17" i="37"/>
  <c r="M17" i="37"/>
  <c r="L17" i="37"/>
  <c r="K17" i="37"/>
  <c r="J17" i="37"/>
  <c r="I17" i="37"/>
  <c r="H17" i="37"/>
  <c r="G17" i="37"/>
  <c r="F17" i="37"/>
  <c r="E17" i="37"/>
  <c r="D17" i="37"/>
  <c r="C17" i="37"/>
  <c r="A17" i="37"/>
  <c r="A32" i="37" s="1"/>
  <c r="BS16" i="37"/>
  <c r="BR16" i="37"/>
  <c r="BQ16" i="37"/>
  <c r="BP16" i="37"/>
  <c r="BO16" i="37"/>
  <c r="BN16" i="37"/>
  <c r="BM16" i="37"/>
  <c r="BL16" i="37"/>
  <c r="BK16" i="37"/>
  <c r="BJ16" i="37"/>
  <c r="BI16" i="37"/>
  <c r="BH16" i="37"/>
  <c r="BG16" i="37"/>
  <c r="BF16" i="37"/>
  <c r="BE16" i="37"/>
  <c r="BD16" i="37"/>
  <c r="BC16" i="37"/>
  <c r="BB16" i="37"/>
  <c r="BA16" i="37"/>
  <c r="AZ16" i="37"/>
  <c r="AY16" i="37"/>
  <c r="AX16" i="37"/>
  <c r="AW16" i="37"/>
  <c r="AV16" i="37"/>
  <c r="AU16" i="37"/>
  <c r="AT16" i="37"/>
  <c r="AS16" i="37"/>
  <c r="AR16" i="37"/>
  <c r="AQ16" i="37"/>
  <c r="AP16" i="37"/>
  <c r="AO16" i="37"/>
  <c r="AN16" i="37"/>
  <c r="AM16" i="37"/>
  <c r="AL16" i="37"/>
  <c r="AK16" i="37"/>
  <c r="AJ16" i="37"/>
  <c r="AI16" i="37"/>
  <c r="AH16" i="37"/>
  <c r="AG16" i="37"/>
  <c r="AF16" i="37"/>
  <c r="A10" i="37"/>
  <c r="A12" i="37" s="1"/>
  <c r="A7" i="37"/>
  <c r="A9" i="37" s="1"/>
  <c r="G4" i="37"/>
  <c r="H4" i="37" s="1"/>
  <c r="F4" i="37"/>
  <c r="D2" i="37"/>
  <c r="C2" i="37"/>
  <c r="B11" i="37" s="1"/>
  <c r="E11" i="37" s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C15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C10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C7" i="5"/>
  <c r="D8" i="1"/>
  <c r="E8" i="1"/>
  <c r="D5" i="1"/>
  <c r="E5" i="1"/>
  <c r="C8" i="1"/>
  <c r="C5" i="1"/>
  <c r="C26" i="35"/>
  <c r="D26" i="35"/>
  <c r="E26" i="35"/>
  <c r="F26" i="35"/>
  <c r="G26" i="35"/>
  <c r="H26" i="35"/>
  <c r="I26" i="35"/>
  <c r="J26" i="35"/>
  <c r="K26" i="35"/>
  <c r="L26" i="35"/>
  <c r="M26" i="35"/>
  <c r="N26" i="35"/>
  <c r="O26" i="35"/>
  <c r="P26" i="35"/>
  <c r="C27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B27" i="35"/>
  <c r="B26" i="35"/>
  <c r="A27" i="35"/>
  <c r="BR18" i="35"/>
  <c r="BQ18" i="35"/>
  <c r="BP18" i="35"/>
  <c r="BO18" i="35"/>
  <c r="BN18" i="35"/>
  <c r="BM18" i="35"/>
  <c r="BL18" i="35"/>
  <c r="BK18" i="35"/>
  <c r="BJ18" i="35"/>
  <c r="BI18" i="35"/>
  <c r="BH18" i="35"/>
  <c r="BG18" i="35"/>
  <c r="BF18" i="35"/>
  <c r="BE18" i="35"/>
  <c r="BD18" i="35"/>
  <c r="BC18" i="35"/>
  <c r="A18" i="35"/>
  <c r="BR17" i="35"/>
  <c r="BQ17" i="35"/>
  <c r="BP17" i="35"/>
  <c r="BO17" i="35"/>
  <c r="BN17" i="35"/>
  <c r="BM17" i="35"/>
  <c r="BL17" i="35"/>
  <c r="BK17" i="35"/>
  <c r="BJ17" i="35"/>
  <c r="BI17" i="35"/>
  <c r="BH17" i="35"/>
  <c r="BG17" i="35"/>
  <c r="BF17" i="35"/>
  <c r="BE17" i="35"/>
  <c r="BD17" i="35"/>
  <c r="BC17" i="35"/>
  <c r="BB8" i="35"/>
  <c r="BA8" i="35"/>
  <c r="AZ8" i="35"/>
  <c r="AY8" i="35"/>
  <c r="AX8" i="35"/>
  <c r="AW8" i="35"/>
  <c r="AV8" i="35"/>
  <c r="AU8" i="35"/>
  <c r="AT8" i="35"/>
  <c r="AS8" i="35"/>
  <c r="AR8" i="35"/>
  <c r="AQ8" i="35"/>
  <c r="AP8" i="35"/>
  <c r="AO8" i="35"/>
  <c r="AN8" i="35"/>
  <c r="AM8" i="35"/>
  <c r="AL8" i="35"/>
  <c r="AK8" i="35"/>
  <c r="AJ8" i="35"/>
  <c r="AI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S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8" i="35"/>
  <c r="BB7" i="35"/>
  <c r="BB18" i="35" s="1"/>
  <c r="BA7" i="35"/>
  <c r="BA18" i="35" s="1"/>
  <c r="AZ7" i="35"/>
  <c r="AZ18" i="35" s="1"/>
  <c r="AY7" i="35"/>
  <c r="AY18" i="35" s="1"/>
  <c r="AX7" i="35"/>
  <c r="AX18" i="35" s="1"/>
  <c r="AW7" i="35"/>
  <c r="AW18" i="35" s="1"/>
  <c r="AV7" i="35"/>
  <c r="AV18" i="35" s="1"/>
  <c r="AU7" i="35"/>
  <c r="AU18" i="35" s="1"/>
  <c r="AT7" i="35"/>
  <c r="AT18" i="35" s="1"/>
  <c r="AS7" i="35"/>
  <c r="AS18" i="35" s="1"/>
  <c r="AR7" i="35"/>
  <c r="AR18" i="35" s="1"/>
  <c r="AQ7" i="35"/>
  <c r="AQ18" i="35" s="1"/>
  <c r="AP7" i="35"/>
  <c r="AP18" i="35" s="1"/>
  <c r="AO7" i="35"/>
  <c r="AO18" i="35" s="1"/>
  <c r="AN7" i="35"/>
  <c r="AN18" i="35" s="1"/>
  <c r="AM7" i="35"/>
  <c r="AM18" i="35" s="1"/>
  <c r="AL7" i="35"/>
  <c r="AL18" i="35" s="1"/>
  <c r="AK7" i="35"/>
  <c r="AK18" i="35" s="1"/>
  <c r="AJ7" i="35"/>
  <c r="AJ18" i="35" s="1"/>
  <c r="AI7" i="35"/>
  <c r="AI18" i="35" s="1"/>
  <c r="AH7" i="35"/>
  <c r="AH18" i="35" s="1"/>
  <c r="AG7" i="35"/>
  <c r="AG18" i="35" s="1"/>
  <c r="AF7" i="35"/>
  <c r="AF18" i="35" s="1"/>
  <c r="AE7" i="35"/>
  <c r="AE18" i="35" s="1"/>
  <c r="AD7" i="35"/>
  <c r="AD18" i="35" s="1"/>
  <c r="AC7" i="35"/>
  <c r="AC18" i="35" s="1"/>
  <c r="AB7" i="35"/>
  <c r="AB18" i="35" s="1"/>
  <c r="AA7" i="35"/>
  <c r="AA18" i="35" s="1"/>
  <c r="Z7" i="35"/>
  <c r="Z18" i="35" s="1"/>
  <c r="Y7" i="35"/>
  <c r="Y18" i="35" s="1"/>
  <c r="X7" i="35"/>
  <c r="X18" i="35" s="1"/>
  <c r="W7" i="35"/>
  <c r="W18" i="35" s="1"/>
  <c r="V7" i="35"/>
  <c r="V18" i="35" s="1"/>
  <c r="U7" i="35"/>
  <c r="U18" i="35" s="1"/>
  <c r="T7" i="35"/>
  <c r="T18" i="35" s="1"/>
  <c r="S7" i="35"/>
  <c r="S18" i="35" s="1"/>
  <c r="R7" i="35"/>
  <c r="R18" i="35" s="1"/>
  <c r="Q7" i="35"/>
  <c r="Q18" i="35" s="1"/>
  <c r="P7" i="35"/>
  <c r="P18" i="35" s="1"/>
  <c r="O7" i="35"/>
  <c r="O18" i="35" s="1"/>
  <c r="N7" i="35"/>
  <c r="N18" i="35" s="1"/>
  <c r="M7" i="35"/>
  <c r="M18" i="35" s="1"/>
  <c r="L7" i="35"/>
  <c r="L18" i="35" s="1"/>
  <c r="K7" i="35"/>
  <c r="K18" i="35" s="1"/>
  <c r="J7" i="35"/>
  <c r="J18" i="35" s="1"/>
  <c r="I7" i="35"/>
  <c r="I18" i="35" s="1"/>
  <c r="H7" i="35"/>
  <c r="H18" i="35" s="1"/>
  <c r="G7" i="35"/>
  <c r="G18" i="35" s="1"/>
  <c r="F7" i="35"/>
  <c r="F18" i="35" s="1"/>
  <c r="E7" i="35"/>
  <c r="E18" i="35" s="1"/>
  <c r="D7" i="35"/>
  <c r="D18" i="35" s="1"/>
  <c r="C7" i="35"/>
  <c r="C18" i="35" s="1"/>
  <c r="B7" i="35"/>
  <c r="B18" i="35" s="1"/>
  <c r="BB6" i="35"/>
  <c r="BA6" i="35"/>
  <c r="AZ6" i="35"/>
  <c r="AY6" i="35"/>
  <c r="AX6" i="35"/>
  <c r="AW6" i="35"/>
  <c r="AV6" i="35"/>
  <c r="AU6" i="35"/>
  <c r="AT6" i="35"/>
  <c r="AS6" i="35"/>
  <c r="AR6" i="35"/>
  <c r="AQ6" i="35"/>
  <c r="AP6" i="35"/>
  <c r="AO6" i="35"/>
  <c r="AN6" i="35"/>
  <c r="AM6" i="35"/>
  <c r="AL6" i="35"/>
  <c r="AK6" i="35"/>
  <c r="AJ6" i="35"/>
  <c r="AI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BB5" i="35"/>
  <c r="BB17" i="35" s="1"/>
  <c r="BA5" i="35"/>
  <c r="BA17" i="35" s="1"/>
  <c r="AZ5" i="35"/>
  <c r="AZ17" i="35" s="1"/>
  <c r="AY5" i="35"/>
  <c r="AY17" i="35" s="1"/>
  <c r="AX5" i="35"/>
  <c r="AX17" i="35" s="1"/>
  <c r="AW5" i="35"/>
  <c r="AW17" i="35" s="1"/>
  <c r="AV5" i="35"/>
  <c r="AV17" i="35" s="1"/>
  <c r="AU5" i="35"/>
  <c r="AU17" i="35" s="1"/>
  <c r="AT5" i="35"/>
  <c r="AT17" i="35" s="1"/>
  <c r="AS5" i="35"/>
  <c r="AS17" i="35" s="1"/>
  <c r="AR5" i="35"/>
  <c r="AR17" i="35" s="1"/>
  <c r="AQ5" i="35"/>
  <c r="AQ17" i="35" s="1"/>
  <c r="AP5" i="35"/>
  <c r="AP17" i="35" s="1"/>
  <c r="AO5" i="35"/>
  <c r="AO17" i="35" s="1"/>
  <c r="AN5" i="35"/>
  <c r="AN17" i="35" s="1"/>
  <c r="AM5" i="35"/>
  <c r="AM17" i="35" s="1"/>
  <c r="AL5" i="35"/>
  <c r="AL17" i="35" s="1"/>
  <c r="AK5" i="35"/>
  <c r="AK17" i="35" s="1"/>
  <c r="AJ5" i="35"/>
  <c r="AJ17" i="35" s="1"/>
  <c r="AI5" i="35"/>
  <c r="AI17" i="35" s="1"/>
  <c r="AH5" i="35"/>
  <c r="AH17" i="35" s="1"/>
  <c r="AG5" i="35"/>
  <c r="AG17" i="35" s="1"/>
  <c r="AF5" i="35"/>
  <c r="AF17" i="35" s="1"/>
  <c r="AE5" i="35"/>
  <c r="AE17" i="35" s="1"/>
  <c r="AD5" i="35"/>
  <c r="AD17" i="35" s="1"/>
  <c r="AC5" i="35"/>
  <c r="AC17" i="35" s="1"/>
  <c r="AB5" i="35"/>
  <c r="AB17" i="35" s="1"/>
  <c r="AA5" i="35"/>
  <c r="AA17" i="35" s="1"/>
  <c r="Z5" i="35"/>
  <c r="Z17" i="35" s="1"/>
  <c r="Y5" i="35"/>
  <c r="Y17" i="35" s="1"/>
  <c r="X5" i="35"/>
  <c r="X17" i="35" s="1"/>
  <c r="W5" i="35"/>
  <c r="W17" i="35" s="1"/>
  <c r="V5" i="35"/>
  <c r="V17" i="35" s="1"/>
  <c r="U5" i="35"/>
  <c r="U17" i="35" s="1"/>
  <c r="T5" i="35"/>
  <c r="T17" i="35" s="1"/>
  <c r="S5" i="35"/>
  <c r="S17" i="35" s="1"/>
  <c r="R5" i="35"/>
  <c r="R17" i="35" s="1"/>
  <c r="Q5" i="35"/>
  <c r="Q17" i="35" s="1"/>
  <c r="P5" i="35"/>
  <c r="P17" i="35" s="1"/>
  <c r="O5" i="35"/>
  <c r="O17" i="35" s="1"/>
  <c r="N5" i="35"/>
  <c r="N17" i="35" s="1"/>
  <c r="M5" i="35"/>
  <c r="M17" i="35" s="1"/>
  <c r="L5" i="35"/>
  <c r="L17" i="35" s="1"/>
  <c r="K5" i="35"/>
  <c r="K17" i="35" s="1"/>
  <c r="J5" i="35"/>
  <c r="J17" i="35" s="1"/>
  <c r="I5" i="35"/>
  <c r="I17" i="35" s="1"/>
  <c r="H5" i="35"/>
  <c r="H17" i="35" s="1"/>
  <c r="G5" i="35"/>
  <c r="G17" i="35" s="1"/>
  <c r="F5" i="35"/>
  <c r="F17" i="35" s="1"/>
  <c r="E5" i="35"/>
  <c r="E17" i="35" s="1"/>
  <c r="D5" i="35"/>
  <c r="D17" i="35" s="1"/>
  <c r="C5" i="35"/>
  <c r="C17" i="35" s="1"/>
  <c r="B5" i="35"/>
  <c r="B17" i="35" s="1"/>
  <c r="E1" i="35"/>
  <c r="D3" i="33"/>
  <c r="E3" i="33" s="1"/>
  <c r="F3" i="33" s="1"/>
  <c r="G3" i="33" s="1"/>
  <c r="H3" i="33" s="1"/>
  <c r="I3" i="33" s="1"/>
  <c r="J3" i="33" s="1"/>
  <c r="K3" i="33" s="1"/>
  <c r="L3" i="33" s="1"/>
  <c r="M3" i="33" s="1"/>
  <c r="N3" i="33" s="1"/>
  <c r="O3" i="33" s="1"/>
  <c r="P3" i="33" s="1"/>
  <c r="Q3" i="33" s="1"/>
  <c r="R3" i="33" s="1"/>
  <c r="S3" i="33" s="1"/>
  <c r="T3" i="33" s="1"/>
  <c r="U3" i="33" s="1"/>
  <c r="V3" i="33" s="1"/>
  <c r="W3" i="33" s="1"/>
  <c r="X3" i="33" s="1"/>
  <c r="Y3" i="33" s="1"/>
  <c r="Z3" i="33" s="1"/>
  <c r="AA3" i="33" s="1"/>
  <c r="AB3" i="33" s="1"/>
  <c r="AC3" i="33" s="1"/>
  <c r="AD3" i="33" s="1"/>
  <c r="AE3" i="33" s="1"/>
  <c r="AF3" i="33" s="1"/>
  <c r="AG3" i="33" s="1"/>
  <c r="AH3" i="33" s="1"/>
  <c r="AI3" i="33" s="1"/>
  <c r="AJ3" i="33" s="1"/>
  <c r="AK3" i="33" s="1"/>
  <c r="AL3" i="33" s="1"/>
  <c r="AM3" i="33" s="1"/>
  <c r="AN3" i="33" s="1"/>
  <c r="AO3" i="33" s="1"/>
  <c r="AP3" i="33" s="1"/>
  <c r="AQ3" i="33" s="1"/>
  <c r="AR3" i="33" s="1"/>
  <c r="AS3" i="33" s="1"/>
  <c r="AT3" i="33" s="1"/>
  <c r="AU3" i="33" s="1"/>
  <c r="AV3" i="33" s="1"/>
  <c r="AW3" i="33" s="1"/>
  <c r="AX3" i="33" s="1"/>
  <c r="AY3" i="33" s="1"/>
  <c r="AZ3" i="33" s="1"/>
  <c r="BA3" i="33" s="1"/>
  <c r="BB3" i="33" s="1"/>
  <c r="BC3" i="33" s="1"/>
  <c r="BD3" i="33" s="1"/>
  <c r="BE3" i="33" s="1"/>
  <c r="BF3" i="33" s="1"/>
  <c r="BG3" i="33" s="1"/>
  <c r="BH3" i="33" s="1"/>
  <c r="BI3" i="33" s="1"/>
  <c r="BJ3" i="33" s="1"/>
  <c r="BK3" i="33" s="1"/>
  <c r="BL3" i="33" s="1"/>
  <c r="BM3" i="33" s="1"/>
  <c r="BN3" i="33" s="1"/>
  <c r="BO3" i="33" s="1"/>
  <c r="BP3" i="33" s="1"/>
  <c r="BQ3" i="33" s="1"/>
  <c r="D5" i="26" a="1"/>
  <c r="D7" i="26" a="1"/>
  <c r="E5" i="26" a="1"/>
  <c r="E7" i="26" a="1"/>
  <c r="E9" i="26" a="1"/>
  <c r="D9" i="26" a="1"/>
  <c r="E12" i="49" a="1"/>
  <c r="E12" i="47" a="1"/>
  <c r="E12" i="37" a="1"/>
  <c r="L11" i="5" a="1"/>
  <c r="H11" i="5" a="1"/>
  <c r="F11" i="5" a="1"/>
  <c r="D11" i="5" a="1"/>
  <c r="K11" i="5" a="1"/>
  <c r="E11" i="5" a="1"/>
  <c r="C11" i="5" a="1"/>
  <c r="J11" i="5" a="1"/>
  <c r="I11" i="5" a="1"/>
  <c r="G11" i="5" a="1"/>
  <c r="D8" i="5" a="1"/>
  <c r="F8" i="5" a="1"/>
  <c r="H8" i="5" a="1"/>
  <c r="J8" i="5" a="1"/>
  <c r="L8" i="5" a="1"/>
  <c r="G8" i="5" a="1"/>
  <c r="I8" i="5" a="1"/>
  <c r="E8" i="5" a="1"/>
  <c r="K8" i="5" a="1"/>
  <c r="C8" i="5" a="1"/>
  <c r="D9" i="26" l="1"/>
  <c r="E9" i="26"/>
  <c r="E7" i="26"/>
  <c r="E5" i="26"/>
  <c r="D7" i="26"/>
  <c r="D5" i="26"/>
  <c r="E12" i="49"/>
  <c r="E14" i="49" s="1"/>
  <c r="F11" i="49"/>
  <c r="G4" i="49"/>
  <c r="D11" i="49"/>
  <c r="C11" i="49"/>
  <c r="C33" i="49"/>
  <c r="C32" i="49"/>
  <c r="C30" i="49"/>
  <c r="C29" i="49"/>
  <c r="C35" i="49" s="1"/>
  <c r="C34" i="49"/>
  <c r="C28" i="49"/>
  <c r="B8" i="49"/>
  <c r="F8" i="49" s="1"/>
  <c r="C31" i="49"/>
  <c r="B8" i="45"/>
  <c r="E8" i="45" s="1"/>
  <c r="E12" i="47"/>
  <c r="E14" i="47" s="1"/>
  <c r="C33" i="47"/>
  <c r="C34" i="47"/>
  <c r="C31" i="47"/>
  <c r="C28" i="47"/>
  <c r="C29" i="47"/>
  <c r="C35" i="47" s="1"/>
  <c r="C32" i="47"/>
  <c r="D11" i="47"/>
  <c r="C11" i="47"/>
  <c r="B8" i="47"/>
  <c r="F11" i="47"/>
  <c r="C30" i="47"/>
  <c r="G4" i="47"/>
  <c r="C11" i="45"/>
  <c r="D11" i="45"/>
  <c r="E11" i="45"/>
  <c r="C31" i="45"/>
  <c r="C34" i="45"/>
  <c r="C33" i="45"/>
  <c r="C32" i="45"/>
  <c r="C30" i="45"/>
  <c r="C29" i="45"/>
  <c r="C35" i="45" s="1"/>
  <c r="C28" i="45"/>
  <c r="C8" i="45"/>
  <c r="G4" i="45"/>
  <c r="D8" i="45"/>
  <c r="F11" i="45"/>
  <c r="F8" i="45"/>
  <c r="C8" i="43"/>
  <c r="F8" i="43"/>
  <c r="E8" i="43"/>
  <c r="E11" i="43"/>
  <c r="D11" i="43"/>
  <c r="C11" i="43"/>
  <c r="G8" i="43"/>
  <c r="G11" i="43"/>
  <c r="H4" i="43"/>
  <c r="F11" i="43"/>
  <c r="D8" i="43"/>
  <c r="C34" i="43"/>
  <c r="C32" i="43"/>
  <c r="C30" i="43"/>
  <c r="C33" i="43"/>
  <c r="C29" i="43"/>
  <c r="C35" i="43" s="1"/>
  <c r="C28" i="43"/>
  <c r="C31" i="43"/>
  <c r="J4" i="41"/>
  <c r="C33" i="41"/>
  <c r="C31" i="41"/>
  <c r="C30" i="41"/>
  <c r="C32" i="41"/>
  <c r="C28" i="41"/>
  <c r="C29" i="41"/>
  <c r="C35" i="41" s="1"/>
  <c r="C34" i="41"/>
  <c r="B8" i="41"/>
  <c r="G8" i="41" s="1"/>
  <c r="B11" i="41"/>
  <c r="I11" i="41" s="1"/>
  <c r="J4" i="39"/>
  <c r="C34" i="39"/>
  <c r="C31" i="39"/>
  <c r="C33" i="39"/>
  <c r="C32" i="39"/>
  <c r="C28" i="39"/>
  <c r="C30" i="39"/>
  <c r="B8" i="39"/>
  <c r="G8" i="39" s="1"/>
  <c r="B11" i="39"/>
  <c r="F11" i="39" s="1"/>
  <c r="H11" i="39"/>
  <c r="C29" i="39"/>
  <c r="C35" i="39" s="1"/>
  <c r="E12" i="37"/>
  <c r="E14" i="37" s="1"/>
  <c r="C11" i="37"/>
  <c r="C34" i="37"/>
  <c r="C29" i="37"/>
  <c r="C35" i="37" s="1"/>
  <c r="C31" i="37"/>
  <c r="C33" i="37"/>
  <c r="C32" i="37"/>
  <c r="C30" i="37"/>
  <c r="C28" i="37"/>
  <c r="I4" i="37"/>
  <c r="D11" i="37"/>
  <c r="F11" i="37"/>
  <c r="B8" i="37"/>
  <c r="H11" i="37"/>
  <c r="G11" i="37"/>
  <c r="G11" i="5"/>
  <c r="I11" i="5"/>
  <c r="J11" i="5"/>
  <c r="C11" i="5"/>
  <c r="E11" i="5"/>
  <c r="K11" i="5"/>
  <c r="D11" i="5"/>
  <c r="F11" i="5"/>
  <c r="H11" i="5"/>
  <c r="L11" i="5"/>
  <c r="K8" i="5"/>
  <c r="E8" i="5"/>
  <c r="I8" i="5"/>
  <c r="G8" i="5"/>
  <c r="L8" i="5"/>
  <c r="J8" i="5"/>
  <c r="H8" i="5"/>
  <c r="F8" i="5"/>
  <c r="D8" i="5"/>
  <c r="C8" i="5"/>
  <c r="F1" i="35"/>
  <c r="F12" i="49" a="1"/>
  <c r="D12" i="49" a="1"/>
  <c r="C12" i="49" a="1"/>
  <c r="F9" i="49" a="1"/>
  <c r="E9" i="45" a="1"/>
  <c r="C12" i="47" a="1"/>
  <c r="D12" i="47" a="1"/>
  <c r="F12" i="47" a="1"/>
  <c r="C9" i="45" a="1"/>
  <c r="D9" i="45" a="1"/>
  <c r="F9" i="45" a="1"/>
  <c r="E12" i="45" a="1"/>
  <c r="C12" i="45" a="1"/>
  <c r="F12" i="45" a="1"/>
  <c r="D12" i="45" a="1"/>
  <c r="E12" i="43" a="1"/>
  <c r="C9" i="43" a="1"/>
  <c r="D12" i="43" a="1"/>
  <c r="F12" i="43" a="1"/>
  <c r="F9" i="43" a="1"/>
  <c r="C12" i="43" a="1"/>
  <c r="G9" i="43" a="1"/>
  <c r="E9" i="43" a="1"/>
  <c r="G12" i="43" a="1"/>
  <c r="D9" i="43" a="1"/>
  <c r="G9" i="41" a="1"/>
  <c r="I12" i="41" a="1"/>
  <c r="F12" i="39" a="1"/>
  <c r="H12" i="39" a="1"/>
  <c r="G9" i="39" a="1"/>
  <c r="G12" i="37" a="1"/>
  <c r="H12" i="37" a="1"/>
  <c r="D12" i="37" a="1"/>
  <c r="F12" i="37" a="1"/>
  <c r="C12" i="37" a="1"/>
  <c r="F9" i="49" l="1"/>
  <c r="C12" i="49"/>
  <c r="C14" i="49" s="1"/>
  <c r="D12" i="49"/>
  <c r="F12" i="49"/>
  <c r="G11" i="49"/>
  <c r="H4" i="49"/>
  <c r="G8" i="49"/>
  <c r="E8" i="49"/>
  <c r="D8" i="49"/>
  <c r="C8" i="49"/>
  <c r="E9" i="45"/>
  <c r="F12" i="47"/>
  <c r="D12" i="47"/>
  <c r="C12" i="47"/>
  <c r="C14" i="47" s="1"/>
  <c r="D8" i="47"/>
  <c r="C8" i="47"/>
  <c r="F8" i="47"/>
  <c r="E8" i="47"/>
  <c r="G11" i="47"/>
  <c r="G8" i="47"/>
  <c r="H4" i="47"/>
  <c r="D12" i="45"/>
  <c r="F12" i="45"/>
  <c r="C12" i="45"/>
  <c r="C14" i="45" s="1"/>
  <c r="E12" i="45"/>
  <c r="F9" i="45"/>
  <c r="D9" i="45"/>
  <c r="C9" i="45"/>
  <c r="G11" i="45"/>
  <c r="H4" i="45"/>
  <c r="G8" i="45"/>
  <c r="H11" i="41"/>
  <c r="G11" i="41"/>
  <c r="F11" i="41"/>
  <c r="D9" i="43"/>
  <c r="G12" i="43"/>
  <c r="E9" i="43"/>
  <c r="G9" i="43"/>
  <c r="C12" i="43"/>
  <c r="C14" i="43" s="1"/>
  <c r="F9" i="43"/>
  <c r="F12" i="43"/>
  <c r="D12" i="43"/>
  <c r="C9" i="43"/>
  <c r="E12" i="43"/>
  <c r="H11" i="43"/>
  <c r="I4" i="43"/>
  <c r="H8" i="43"/>
  <c r="I12" i="41"/>
  <c r="G9" i="41"/>
  <c r="F8" i="41"/>
  <c r="I8" i="41"/>
  <c r="H8" i="41"/>
  <c r="D11" i="41"/>
  <c r="C11" i="41"/>
  <c r="E11" i="41"/>
  <c r="J8" i="41"/>
  <c r="J11" i="41"/>
  <c r="K4" i="41"/>
  <c r="D8" i="41"/>
  <c r="C8" i="41"/>
  <c r="E8" i="41"/>
  <c r="G11" i="39"/>
  <c r="G9" i="39"/>
  <c r="H12" i="39"/>
  <c r="F12" i="39"/>
  <c r="I8" i="39"/>
  <c r="F8" i="39"/>
  <c r="H8" i="39"/>
  <c r="D11" i="39"/>
  <c r="C11" i="39"/>
  <c r="E11" i="39"/>
  <c r="I11" i="39"/>
  <c r="J8" i="39"/>
  <c r="J11" i="39"/>
  <c r="K4" i="39"/>
  <c r="D8" i="39"/>
  <c r="C8" i="39"/>
  <c r="E8" i="39"/>
  <c r="C12" i="37"/>
  <c r="C14" i="37" s="1"/>
  <c r="F12" i="37"/>
  <c r="D12" i="37"/>
  <c r="H12" i="37"/>
  <c r="G12" i="37"/>
  <c r="D8" i="37"/>
  <c r="C8" i="37"/>
  <c r="F8" i="37"/>
  <c r="E8" i="37"/>
  <c r="G8" i="37"/>
  <c r="H8" i="37"/>
  <c r="I8" i="37"/>
  <c r="J4" i="37"/>
  <c r="I11" i="37"/>
  <c r="G1" i="35"/>
  <c r="C9" i="49" a="1"/>
  <c r="G9" i="49" a="1"/>
  <c r="D9" i="49" a="1"/>
  <c r="E9" i="49" a="1"/>
  <c r="G12" i="49" a="1"/>
  <c r="C9" i="47" a="1"/>
  <c r="F9" i="47" a="1"/>
  <c r="G12" i="47" a="1"/>
  <c r="D9" i="47" a="1"/>
  <c r="E9" i="47" a="1"/>
  <c r="G9" i="47" a="1"/>
  <c r="G9" i="45" a="1"/>
  <c r="G12" i="45" a="1"/>
  <c r="H12" i="41" a="1"/>
  <c r="G12" i="41" a="1"/>
  <c r="F12" i="41" a="1"/>
  <c r="H12" i="43" a="1"/>
  <c r="H9" i="43" a="1"/>
  <c r="F9" i="41" a="1"/>
  <c r="C12" i="41" a="1"/>
  <c r="D9" i="41" a="1"/>
  <c r="I9" i="41" a="1"/>
  <c r="E12" i="41" a="1"/>
  <c r="J9" i="41" a="1"/>
  <c r="H9" i="41" a="1"/>
  <c r="J12" i="41" a="1"/>
  <c r="E9" i="41" a="1"/>
  <c r="D12" i="41" a="1"/>
  <c r="C9" i="41" a="1"/>
  <c r="G12" i="39" a="1"/>
  <c r="H9" i="39" a="1"/>
  <c r="I12" i="39" a="1"/>
  <c r="J9" i="39" a="1"/>
  <c r="C9" i="39" a="1"/>
  <c r="I9" i="39" a="1"/>
  <c r="F9" i="39" a="1"/>
  <c r="D9" i="39" a="1"/>
  <c r="D12" i="39" a="1"/>
  <c r="J12" i="39" a="1"/>
  <c r="E9" i="39" a="1"/>
  <c r="C12" i="39" a="1"/>
  <c r="E12" i="39" a="1"/>
  <c r="E9" i="37" a="1"/>
  <c r="I12" i="37" a="1"/>
  <c r="D9" i="37" a="1"/>
  <c r="G9" i="37" a="1"/>
  <c r="C9" i="37" a="1"/>
  <c r="H9" i="37" a="1"/>
  <c r="I9" i="37" a="1"/>
  <c r="F9" i="37" a="1"/>
  <c r="G12" i="49" l="1"/>
  <c r="E9" i="49"/>
  <c r="D9" i="49"/>
  <c r="G9" i="49"/>
  <c r="C9" i="49"/>
  <c r="F14" i="49"/>
  <c r="D14" i="49"/>
  <c r="H11" i="49"/>
  <c r="I4" i="49"/>
  <c r="H8" i="49"/>
  <c r="G9" i="47"/>
  <c r="E9" i="47"/>
  <c r="D9" i="47"/>
  <c r="G12" i="47"/>
  <c r="F9" i="47"/>
  <c r="C9" i="47"/>
  <c r="D14" i="47"/>
  <c r="H11" i="47"/>
  <c r="H8" i="47"/>
  <c r="I4" i="47"/>
  <c r="F14" i="47"/>
  <c r="G12" i="45"/>
  <c r="G9" i="45"/>
  <c r="E14" i="45"/>
  <c r="H11" i="45"/>
  <c r="H8" i="45"/>
  <c r="I4" i="45"/>
  <c r="F14" i="45"/>
  <c r="D14" i="45"/>
  <c r="F12" i="41"/>
  <c r="F14" i="41" s="1"/>
  <c r="G12" i="41"/>
  <c r="G14" i="41" s="1"/>
  <c r="H12" i="41"/>
  <c r="H14" i="41" s="1"/>
  <c r="H9" i="43"/>
  <c r="H12" i="43"/>
  <c r="D14" i="43"/>
  <c r="I11" i="43"/>
  <c r="J4" i="43"/>
  <c r="I8" i="43"/>
  <c r="F14" i="43"/>
  <c r="E14" i="43"/>
  <c r="G14" i="43"/>
  <c r="C9" i="41"/>
  <c r="D12" i="41"/>
  <c r="E9" i="41"/>
  <c r="J12" i="41"/>
  <c r="H9" i="41"/>
  <c r="J9" i="41"/>
  <c r="E12" i="41"/>
  <c r="I9" i="41"/>
  <c r="D9" i="41"/>
  <c r="C12" i="41"/>
  <c r="C14" i="41" s="1"/>
  <c r="F9" i="41"/>
  <c r="K8" i="41"/>
  <c r="L4" i="41"/>
  <c r="K11" i="41"/>
  <c r="I14" i="41"/>
  <c r="G12" i="39"/>
  <c r="E12" i="39"/>
  <c r="C12" i="39"/>
  <c r="C14" i="39" s="1"/>
  <c r="E9" i="39"/>
  <c r="J12" i="39"/>
  <c r="D12" i="39"/>
  <c r="D9" i="39"/>
  <c r="F9" i="39"/>
  <c r="I9" i="39"/>
  <c r="C9" i="39"/>
  <c r="J9" i="39"/>
  <c r="I12" i="39"/>
  <c r="H9" i="39"/>
  <c r="K11" i="39"/>
  <c r="L4" i="39"/>
  <c r="K8" i="39"/>
  <c r="G14" i="39"/>
  <c r="H14" i="39"/>
  <c r="F14" i="39"/>
  <c r="F9" i="37"/>
  <c r="I9" i="37"/>
  <c r="H9" i="37"/>
  <c r="C9" i="37"/>
  <c r="G9" i="37"/>
  <c r="D9" i="37"/>
  <c r="I12" i="37"/>
  <c r="E9" i="37"/>
  <c r="J11" i="37"/>
  <c r="J8" i="37"/>
  <c r="K4" i="37"/>
  <c r="H14" i="37"/>
  <c r="D14" i="37"/>
  <c r="F14" i="37"/>
  <c r="G14" i="37"/>
  <c r="H1" i="35"/>
  <c r="H12" i="49" a="1"/>
  <c r="H9" i="49" a="1"/>
  <c r="H9" i="47" a="1"/>
  <c r="H12" i="47" a="1"/>
  <c r="H9" i="45" a="1"/>
  <c r="H12" i="45" a="1"/>
  <c r="I12" i="43" a="1"/>
  <c r="I9" i="43" a="1"/>
  <c r="K9" i="41" a="1"/>
  <c r="K12" i="41" a="1"/>
  <c r="K12" i="39" a="1"/>
  <c r="K9" i="39" a="1"/>
  <c r="J12" i="37" a="1"/>
  <c r="J9" i="37" a="1"/>
  <c r="H9" i="49" l="1"/>
  <c r="H12" i="49"/>
  <c r="I8" i="49"/>
  <c r="I11" i="49"/>
  <c r="J4" i="49"/>
  <c r="G14" i="49"/>
  <c r="H12" i="47"/>
  <c r="H9" i="47"/>
  <c r="G14" i="47"/>
  <c r="I11" i="47"/>
  <c r="J4" i="47"/>
  <c r="I8" i="47"/>
  <c r="H12" i="45"/>
  <c r="H9" i="45"/>
  <c r="I8" i="45"/>
  <c r="I11" i="45"/>
  <c r="J4" i="45"/>
  <c r="G14" i="45"/>
  <c r="I9" i="43"/>
  <c r="I12" i="43"/>
  <c r="J8" i="43"/>
  <c r="J11" i="43"/>
  <c r="K4" i="43"/>
  <c r="H14" i="43"/>
  <c r="K12" i="41"/>
  <c r="K9" i="41"/>
  <c r="J14" i="41"/>
  <c r="L11" i="41"/>
  <c r="L8" i="41"/>
  <c r="M4" i="41"/>
  <c r="E14" i="41"/>
  <c r="D14" i="41"/>
  <c r="K9" i="39"/>
  <c r="K12" i="39"/>
  <c r="E14" i="39"/>
  <c r="J14" i="39"/>
  <c r="L11" i="39"/>
  <c r="L8" i="39"/>
  <c r="M4" i="39"/>
  <c r="D14" i="39"/>
  <c r="I14" i="39"/>
  <c r="J9" i="37"/>
  <c r="J12" i="37"/>
  <c r="I14" i="37"/>
  <c r="L4" i="37"/>
  <c r="K11" i="37"/>
  <c r="K8" i="37"/>
  <c r="I1" i="35"/>
  <c r="C2" i="18"/>
  <c r="D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H22" i="18"/>
  <c r="BI22" i="18"/>
  <c r="BJ22" i="18"/>
  <c r="BK22" i="18"/>
  <c r="BL22" i="18"/>
  <c r="BM22" i="18"/>
  <c r="BN22" i="18"/>
  <c r="BO22" i="18"/>
  <c r="BP22" i="18"/>
  <c r="BR22" i="18"/>
  <c r="BS22" i="18"/>
  <c r="C22" i="18"/>
  <c r="BQ21" i="18"/>
  <c r="BQ22" i="18" s="1"/>
  <c r="BG21" i="18"/>
  <c r="BG22" i="18" s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H26" i="1"/>
  <c r="BI26" i="1"/>
  <c r="BJ26" i="1"/>
  <c r="BK26" i="1"/>
  <c r="BL26" i="1"/>
  <c r="BM26" i="1"/>
  <c r="BN26" i="1"/>
  <c r="BO26" i="1"/>
  <c r="BP26" i="1"/>
  <c r="BR26" i="1"/>
  <c r="BS26" i="1"/>
  <c r="C26" i="1"/>
  <c r="BQ25" i="1"/>
  <c r="BQ26" i="1" s="1"/>
  <c r="BG25" i="1"/>
  <c r="BG26" i="1" s="1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I16" i="18"/>
  <c r="BJ16" i="18"/>
  <c r="BK16" i="18"/>
  <c r="BL16" i="18"/>
  <c r="BM16" i="18"/>
  <c r="BN16" i="18"/>
  <c r="BO16" i="18"/>
  <c r="BP16" i="18"/>
  <c r="BQ16" i="18"/>
  <c r="BR16" i="18"/>
  <c r="BS16" i="18"/>
  <c r="AF16" i="18"/>
  <c r="BM24" i="18"/>
  <c r="BN24" i="18"/>
  <c r="BO24" i="18"/>
  <c r="BP24" i="18"/>
  <c r="BQ24" i="18"/>
  <c r="BR24" i="18"/>
  <c r="BS24" i="18"/>
  <c r="BL24" i="18"/>
  <c r="A38" i="18"/>
  <c r="A41" i="18"/>
  <c r="A30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C18" i="18"/>
  <c r="C19" i="18"/>
  <c r="C17" i="18"/>
  <c r="A19" i="18"/>
  <c r="A34" i="18" s="1"/>
  <c r="A18" i="18"/>
  <c r="A33" i="18" s="1"/>
  <c r="A17" i="18"/>
  <c r="A32" i="18" s="1"/>
  <c r="B40" i="26"/>
  <c r="I12" i="49" a="1"/>
  <c r="I9" i="49" a="1"/>
  <c r="I9" i="47" a="1"/>
  <c r="I12" i="47" a="1"/>
  <c r="I9" i="45" a="1"/>
  <c r="I12" i="45" a="1"/>
  <c r="J9" i="43" a="1"/>
  <c r="J12" i="43" a="1"/>
  <c r="L12" i="41" a="1"/>
  <c r="L9" i="41" a="1"/>
  <c r="L9" i="39" a="1"/>
  <c r="L12" i="39" a="1"/>
  <c r="K9" i="37" a="1"/>
  <c r="K12" i="37" a="1"/>
  <c r="I9" i="49" l="1"/>
  <c r="I12" i="49"/>
  <c r="J11" i="49"/>
  <c r="J8" i="49"/>
  <c r="K4" i="49"/>
  <c r="H14" i="49"/>
  <c r="I12" i="47"/>
  <c r="I9" i="47"/>
  <c r="K4" i="47"/>
  <c r="J8" i="47"/>
  <c r="J11" i="47"/>
  <c r="H14" i="47"/>
  <c r="I12" i="45"/>
  <c r="I9" i="45"/>
  <c r="K4" i="45"/>
  <c r="J11" i="45"/>
  <c r="J8" i="45"/>
  <c r="H14" i="45"/>
  <c r="J12" i="43"/>
  <c r="J9" i="43"/>
  <c r="K8" i="43"/>
  <c r="K11" i="43"/>
  <c r="L4" i="43"/>
  <c r="I14" i="43"/>
  <c r="L9" i="41"/>
  <c r="L12" i="41"/>
  <c r="M8" i="41"/>
  <c r="M11" i="41"/>
  <c r="N4" i="41"/>
  <c r="K14" i="41"/>
  <c r="L12" i="39"/>
  <c r="L9" i="39"/>
  <c r="M11" i="39"/>
  <c r="M8" i="39"/>
  <c r="N4" i="39"/>
  <c r="K14" i="39"/>
  <c r="K12" i="37"/>
  <c r="K9" i="37"/>
  <c r="L8" i="37"/>
  <c r="L11" i="37"/>
  <c r="M4" i="37"/>
  <c r="J14" i="37"/>
  <c r="J1" i="35"/>
  <c r="C34" i="18"/>
  <c r="C30" i="18"/>
  <c r="C33" i="18"/>
  <c r="C29" i="18"/>
  <c r="C32" i="18"/>
  <c r="C28" i="18"/>
  <c r="C31" i="18"/>
  <c r="J12" i="49" a="1"/>
  <c r="J9" i="49" a="1"/>
  <c r="J12" i="47" a="1"/>
  <c r="J9" i="47" a="1"/>
  <c r="J12" i="45" a="1"/>
  <c r="J9" i="45" a="1"/>
  <c r="K9" i="43" a="1"/>
  <c r="K12" i="43" a="1"/>
  <c r="M9" i="41" a="1"/>
  <c r="M12" i="41" a="1"/>
  <c r="M12" i="39" a="1"/>
  <c r="M9" i="39" a="1"/>
  <c r="L9" i="37" a="1"/>
  <c r="L12" i="37" a="1"/>
  <c r="J9" i="49" l="1"/>
  <c r="J12" i="49"/>
  <c r="I14" i="49"/>
  <c r="K11" i="49"/>
  <c r="L4" i="49"/>
  <c r="K8" i="49"/>
  <c r="J9" i="47"/>
  <c r="J12" i="47"/>
  <c r="K8" i="47"/>
  <c r="K11" i="47"/>
  <c r="L4" i="47"/>
  <c r="I14" i="47"/>
  <c r="J9" i="45"/>
  <c r="J12" i="45"/>
  <c r="K11" i="45"/>
  <c r="L4" i="45"/>
  <c r="K8" i="45"/>
  <c r="I14" i="45"/>
  <c r="K12" i="43"/>
  <c r="K9" i="43"/>
  <c r="L11" i="43"/>
  <c r="M4" i="43"/>
  <c r="L8" i="43"/>
  <c r="J14" i="43"/>
  <c r="M12" i="41"/>
  <c r="M9" i="41"/>
  <c r="N8" i="41"/>
  <c r="N11" i="41"/>
  <c r="O4" i="41"/>
  <c r="L14" i="41"/>
  <c r="M9" i="39"/>
  <c r="M12" i="39"/>
  <c r="N8" i="39"/>
  <c r="N11" i="39"/>
  <c r="O4" i="39"/>
  <c r="L14" i="39"/>
  <c r="L12" i="37"/>
  <c r="L9" i="37"/>
  <c r="M11" i="37"/>
  <c r="M8" i="37"/>
  <c r="N4" i="37"/>
  <c r="K14" i="37"/>
  <c r="K1" i="35"/>
  <c r="B11" i="18"/>
  <c r="A10" i="18"/>
  <c r="A12" i="18" s="1"/>
  <c r="A7" i="18"/>
  <c r="A9" i="18" s="1"/>
  <c r="A35" i="26"/>
  <c r="A36" i="26"/>
  <c r="A34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BC13" i="26"/>
  <c r="BD13" i="26"/>
  <c r="BE13" i="26"/>
  <c r="BF13" i="26"/>
  <c r="BG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U14" i="26"/>
  <c r="AV14" i="26"/>
  <c r="AW14" i="26"/>
  <c r="AX14" i="26"/>
  <c r="AY14" i="26"/>
  <c r="AZ14" i="26"/>
  <c r="BA14" i="26"/>
  <c r="BB14" i="26"/>
  <c r="BC14" i="26"/>
  <c r="BD14" i="26"/>
  <c r="BE14" i="26"/>
  <c r="BF14" i="26"/>
  <c r="BG14" i="26"/>
  <c r="C14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BC12" i="26"/>
  <c r="BD12" i="26"/>
  <c r="BE12" i="26"/>
  <c r="BF12" i="26"/>
  <c r="BG12" i="26"/>
  <c r="BQ53" i="26"/>
  <c r="A53" i="26"/>
  <c r="BQ52" i="26"/>
  <c r="U21" i="26"/>
  <c r="T21" i="26"/>
  <c r="S21" i="26"/>
  <c r="R21" i="26"/>
  <c r="Q21" i="26"/>
  <c r="P21" i="26"/>
  <c r="O21" i="26"/>
  <c r="N21" i="26"/>
  <c r="M21" i="26"/>
  <c r="L21" i="26"/>
  <c r="K21" i="26"/>
  <c r="J21" i="26"/>
  <c r="I21" i="26"/>
  <c r="H21" i="26"/>
  <c r="G21" i="26"/>
  <c r="F21" i="26"/>
  <c r="E21" i="26"/>
  <c r="D21" i="26"/>
  <c r="C21" i="26"/>
  <c r="C13" i="26"/>
  <c r="F1" i="26"/>
  <c r="K9" i="49" a="1"/>
  <c r="K12" i="49" a="1"/>
  <c r="K9" i="47" a="1"/>
  <c r="K12" i="47" a="1"/>
  <c r="K12" i="45" a="1"/>
  <c r="K9" i="45" a="1"/>
  <c r="L12" i="43" a="1"/>
  <c r="L9" i="43" a="1"/>
  <c r="N9" i="41" a="1"/>
  <c r="N12" i="41" a="1"/>
  <c r="N9" i="39" a="1"/>
  <c r="N12" i="39" a="1"/>
  <c r="M12" i="37" a="1"/>
  <c r="M9" i="37" a="1"/>
  <c r="C5" i="26" a="1"/>
  <c r="F4" i="26" l="1"/>
  <c r="F6" i="26"/>
  <c r="F8" i="26"/>
  <c r="K12" i="49"/>
  <c r="K9" i="49"/>
  <c r="J14" i="49"/>
  <c r="L11" i="49"/>
  <c r="M4" i="49"/>
  <c r="L8" i="49"/>
  <c r="K12" i="47"/>
  <c r="K9" i="47"/>
  <c r="L11" i="47"/>
  <c r="L8" i="47"/>
  <c r="M4" i="47"/>
  <c r="J14" i="47"/>
  <c r="K9" i="45"/>
  <c r="K12" i="45"/>
  <c r="L11" i="45"/>
  <c r="L8" i="45"/>
  <c r="M4" i="45"/>
  <c r="J14" i="45"/>
  <c r="L9" i="43"/>
  <c r="L12" i="43"/>
  <c r="M11" i="43"/>
  <c r="N4" i="43"/>
  <c r="M8" i="43"/>
  <c r="K14" i="43"/>
  <c r="N12" i="41"/>
  <c r="N9" i="41"/>
  <c r="O11" i="41"/>
  <c r="P4" i="41"/>
  <c r="O8" i="41"/>
  <c r="M14" i="41"/>
  <c r="N12" i="39"/>
  <c r="N9" i="39"/>
  <c r="O11" i="39"/>
  <c r="P4" i="39"/>
  <c r="O8" i="39"/>
  <c r="M14" i="39"/>
  <c r="M9" i="37"/>
  <c r="M12" i="37"/>
  <c r="N11" i="37"/>
  <c r="N8" i="37"/>
  <c r="O4" i="37"/>
  <c r="L14" i="37"/>
  <c r="L1" i="35"/>
  <c r="C11" i="18"/>
  <c r="D11" i="18"/>
  <c r="B8" i="18"/>
  <c r="E8" i="18" s="1"/>
  <c r="E11" i="18"/>
  <c r="C5" i="26"/>
  <c r="C17" i="26" s="1"/>
  <c r="G1" i="26"/>
  <c r="F5" i="26" a="1"/>
  <c r="F7" i="26" a="1"/>
  <c r="F9" i="26" a="1"/>
  <c r="L9" i="49" a="1"/>
  <c r="L12" i="49" a="1"/>
  <c r="L9" i="47" a="1"/>
  <c r="L12" i="47" a="1"/>
  <c r="L12" i="45" a="1"/>
  <c r="L9" i="45" a="1"/>
  <c r="M12" i="43" a="1"/>
  <c r="M9" i="43" a="1"/>
  <c r="O12" i="41" a="1"/>
  <c r="O9" i="41" a="1"/>
  <c r="O9" i="39" a="1"/>
  <c r="O12" i="39" a="1"/>
  <c r="N12" i="37" a="1"/>
  <c r="N9" i="37" a="1"/>
  <c r="F9" i="26" l="1"/>
  <c r="F7" i="26"/>
  <c r="F5" i="26"/>
  <c r="G8" i="26"/>
  <c r="G4" i="26"/>
  <c r="G6" i="26"/>
  <c r="L12" i="49"/>
  <c r="L9" i="49"/>
  <c r="M11" i="49"/>
  <c r="M8" i="49"/>
  <c r="N4" i="49"/>
  <c r="K14" i="49"/>
  <c r="L12" i="47"/>
  <c r="L9" i="47"/>
  <c r="M11" i="47"/>
  <c r="N4" i="47"/>
  <c r="M8" i="47"/>
  <c r="K14" i="47"/>
  <c r="L9" i="45"/>
  <c r="L12" i="45"/>
  <c r="M11" i="45"/>
  <c r="M8" i="45"/>
  <c r="N4" i="45"/>
  <c r="K14" i="45"/>
  <c r="M9" i="43"/>
  <c r="M12" i="43"/>
  <c r="N8" i="43"/>
  <c r="N11" i="43"/>
  <c r="O4" i="43"/>
  <c r="L14" i="43"/>
  <c r="O9" i="41"/>
  <c r="O12" i="41"/>
  <c r="N14" i="41"/>
  <c r="P11" i="41"/>
  <c r="P8" i="41"/>
  <c r="Q4" i="41"/>
  <c r="O12" i="39"/>
  <c r="O9" i="39"/>
  <c r="P11" i="39"/>
  <c r="P8" i="39"/>
  <c r="Q4" i="39"/>
  <c r="N14" i="39"/>
  <c r="N9" i="37"/>
  <c r="N12" i="37"/>
  <c r="O8" i="37"/>
  <c r="P4" i="37"/>
  <c r="O11" i="37"/>
  <c r="M14" i="37"/>
  <c r="M1" i="35"/>
  <c r="C8" i="18"/>
  <c r="D8" i="18"/>
  <c r="E19" i="26"/>
  <c r="D19" i="26"/>
  <c r="E18" i="26"/>
  <c r="D18" i="26"/>
  <c r="H1" i="26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C34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C32" i="1"/>
  <c r="C33" i="1"/>
  <c r="C31" i="1"/>
  <c r="BQ56" i="1"/>
  <c r="BQ55" i="1"/>
  <c r="G5" i="26" a="1"/>
  <c r="G7" i="26" a="1"/>
  <c r="G9" i="26" a="1"/>
  <c r="M12" i="49" a="1"/>
  <c r="M9" i="49" a="1"/>
  <c r="M12" i="47" a="1"/>
  <c r="M9" i="47" a="1"/>
  <c r="M12" i="45" a="1"/>
  <c r="M9" i="45" a="1"/>
  <c r="N9" i="43" a="1"/>
  <c r="N12" i="43" a="1"/>
  <c r="P12" i="41" a="1"/>
  <c r="P9" i="41" a="1"/>
  <c r="P12" i="39" a="1"/>
  <c r="P9" i="39" a="1"/>
  <c r="O9" i="37" a="1"/>
  <c r="O12" i="37" a="1"/>
  <c r="G9" i="26" l="1"/>
  <c r="G7" i="26"/>
  <c r="G5" i="26"/>
  <c r="H4" i="26"/>
  <c r="H6" i="26"/>
  <c r="H8" i="26"/>
  <c r="M9" i="49"/>
  <c r="M12" i="49"/>
  <c r="N11" i="49"/>
  <c r="N8" i="49"/>
  <c r="O4" i="49"/>
  <c r="L14" i="49"/>
  <c r="M9" i="47"/>
  <c r="M12" i="47"/>
  <c r="N11" i="47"/>
  <c r="O4" i="47"/>
  <c r="N8" i="47"/>
  <c r="L14" i="47"/>
  <c r="M9" i="45"/>
  <c r="M12" i="45"/>
  <c r="L14" i="45"/>
  <c r="N8" i="45"/>
  <c r="O4" i="45"/>
  <c r="N11" i="45"/>
  <c r="N12" i="43"/>
  <c r="N9" i="43"/>
  <c r="O8" i="43"/>
  <c r="O11" i="43"/>
  <c r="P4" i="43"/>
  <c r="M14" i="43"/>
  <c r="P9" i="41"/>
  <c r="P12" i="41"/>
  <c r="O14" i="41"/>
  <c r="Q11" i="41"/>
  <c r="R4" i="41"/>
  <c r="Q8" i="41"/>
  <c r="P9" i="39"/>
  <c r="P12" i="39"/>
  <c r="Q11" i="39"/>
  <c r="Q8" i="39"/>
  <c r="R4" i="39"/>
  <c r="O14" i="39"/>
  <c r="O12" i="37"/>
  <c r="O9" i="37"/>
  <c r="P8" i="37"/>
  <c r="P11" i="37"/>
  <c r="Q4" i="37"/>
  <c r="N14" i="37"/>
  <c r="N1" i="35"/>
  <c r="F19" i="26"/>
  <c r="F18" i="26"/>
  <c r="I1" i="26"/>
  <c r="H7" i="26" a="1"/>
  <c r="H5" i="26" a="1"/>
  <c r="H9" i="26" a="1"/>
  <c r="N12" i="49" a="1"/>
  <c r="N9" i="49" a="1"/>
  <c r="N12" i="47" a="1"/>
  <c r="N9" i="47" a="1"/>
  <c r="N12" i="45" a="1"/>
  <c r="N9" i="45" a="1"/>
  <c r="O9" i="43" a="1"/>
  <c r="O12" i="43" a="1"/>
  <c r="Q12" i="41" a="1"/>
  <c r="Q9" i="41" a="1"/>
  <c r="Q9" i="39" a="1"/>
  <c r="Q12" i="39" a="1"/>
  <c r="P9" i="37" a="1"/>
  <c r="P12" i="37" a="1"/>
  <c r="H9" i="26" l="1"/>
  <c r="H5" i="26"/>
  <c r="H7" i="26"/>
  <c r="I4" i="26"/>
  <c r="I6" i="26"/>
  <c r="I8" i="26"/>
  <c r="N9" i="49"/>
  <c r="N12" i="49"/>
  <c r="O11" i="49"/>
  <c r="P4" i="49"/>
  <c r="O8" i="49"/>
  <c r="M14" i="49"/>
  <c r="N9" i="47"/>
  <c r="N12" i="47"/>
  <c r="O8" i="47"/>
  <c r="O11" i="47"/>
  <c r="P4" i="47"/>
  <c r="M14" i="47"/>
  <c r="N9" i="45"/>
  <c r="N12" i="45"/>
  <c r="M14" i="45"/>
  <c r="O11" i="45"/>
  <c r="P4" i="45"/>
  <c r="O8" i="45"/>
  <c r="O12" i="43"/>
  <c r="O9" i="43"/>
  <c r="P11" i="43"/>
  <c r="Q4" i="43"/>
  <c r="P8" i="43"/>
  <c r="N14" i="43"/>
  <c r="Q9" i="41"/>
  <c r="Q12" i="41"/>
  <c r="P14" i="41"/>
  <c r="R8" i="41"/>
  <c r="R11" i="41"/>
  <c r="S4" i="41"/>
  <c r="Q12" i="39"/>
  <c r="Q9" i="39"/>
  <c r="P14" i="39"/>
  <c r="R8" i="39"/>
  <c r="R11" i="39"/>
  <c r="S4" i="39"/>
  <c r="P12" i="37"/>
  <c r="P9" i="37"/>
  <c r="O14" i="37"/>
  <c r="Q11" i="37"/>
  <c r="R4" i="37"/>
  <c r="Q8" i="37"/>
  <c r="O1" i="35"/>
  <c r="G19" i="26"/>
  <c r="G18" i="26"/>
  <c r="J1" i="26"/>
  <c r="I7" i="26" a="1"/>
  <c r="I9" i="26" a="1"/>
  <c r="I5" i="26" a="1"/>
  <c r="O9" i="49" a="1"/>
  <c r="O12" i="49" a="1"/>
  <c r="O9" i="47" a="1"/>
  <c r="O12" i="47" a="1"/>
  <c r="O12" i="45" a="1"/>
  <c r="O9" i="45" a="1"/>
  <c r="P12" i="43" a="1"/>
  <c r="P9" i="43" a="1"/>
  <c r="R12" i="41" a="1"/>
  <c r="R9" i="41" a="1"/>
  <c r="R12" i="39" a="1"/>
  <c r="R9" i="39" a="1"/>
  <c r="Q9" i="37" a="1"/>
  <c r="Q12" i="37" a="1"/>
  <c r="I5" i="26" l="1"/>
  <c r="I9" i="26"/>
  <c r="I7" i="26"/>
  <c r="J4" i="26"/>
  <c r="J6" i="26"/>
  <c r="J8" i="26"/>
  <c r="O12" i="49"/>
  <c r="O9" i="49"/>
  <c r="P11" i="49"/>
  <c r="Q4" i="49"/>
  <c r="P8" i="49"/>
  <c r="N14" i="49"/>
  <c r="O12" i="47"/>
  <c r="O9" i="47"/>
  <c r="P11" i="47"/>
  <c r="P8" i="47"/>
  <c r="Q4" i="47"/>
  <c r="N14" i="47"/>
  <c r="O9" i="45"/>
  <c r="O12" i="45"/>
  <c r="N14" i="45"/>
  <c r="P8" i="45"/>
  <c r="P11" i="45"/>
  <c r="Q4" i="45"/>
  <c r="P9" i="43"/>
  <c r="P12" i="43"/>
  <c r="Q11" i="43"/>
  <c r="R4" i="43"/>
  <c r="Q8" i="43"/>
  <c r="O14" i="43"/>
  <c r="R9" i="41"/>
  <c r="R12" i="41"/>
  <c r="S8" i="41"/>
  <c r="S11" i="41"/>
  <c r="T4" i="41"/>
  <c r="Q14" i="41"/>
  <c r="R9" i="39"/>
  <c r="R12" i="39"/>
  <c r="S11" i="39"/>
  <c r="T4" i="39"/>
  <c r="S8" i="39"/>
  <c r="Q14" i="39"/>
  <c r="Q12" i="37"/>
  <c r="Q9" i="37"/>
  <c r="R11" i="37"/>
  <c r="S4" i="37"/>
  <c r="R8" i="37"/>
  <c r="P14" i="37"/>
  <c r="P1" i="35"/>
  <c r="H19" i="26"/>
  <c r="H18" i="26"/>
  <c r="K1" i="26"/>
  <c r="J7" i="26" a="1"/>
  <c r="J9" i="26" a="1"/>
  <c r="J5" i="26" a="1"/>
  <c r="P9" i="49" a="1"/>
  <c r="P12" i="49" a="1"/>
  <c r="P9" i="47" a="1"/>
  <c r="P12" i="47" a="1"/>
  <c r="P12" i="45" a="1"/>
  <c r="P9" i="45" a="1"/>
  <c r="Q12" i="43" a="1"/>
  <c r="Q9" i="43" a="1"/>
  <c r="S12" i="41" a="1"/>
  <c r="S9" i="41" a="1"/>
  <c r="S12" i="39" a="1"/>
  <c r="S9" i="39" a="1"/>
  <c r="R9" i="37" a="1"/>
  <c r="R12" i="37" a="1"/>
  <c r="C7" i="26" a="1"/>
  <c r="C9" i="26" a="1"/>
  <c r="J5" i="26" l="1"/>
  <c r="J9" i="26"/>
  <c r="J7" i="26"/>
  <c r="K8" i="26"/>
  <c r="K4" i="26"/>
  <c r="K6" i="26"/>
  <c r="P12" i="49"/>
  <c r="P9" i="49"/>
  <c r="Q11" i="49"/>
  <c r="Q8" i="49"/>
  <c r="R4" i="49"/>
  <c r="O14" i="49"/>
  <c r="P12" i="47"/>
  <c r="P9" i="47"/>
  <c r="R4" i="47"/>
  <c r="Q11" i="47"/>
  <c r="Q8" i="47"/>
  <c r="O14" i="47"/>
  <c r="P9" i="45"/>
  <c r="P12" i="45"/>
  <c r="Q8" i="45"/>
  <c r="Q11" i="45"/>
  <c r="R4" i="45"/>
  <c r="O14" i="45"/>
  <c r="Q9" i="43"/>
  <c r="Q12" i="43"/>
  <c r="R8" i="43"/>
  <c r="R11" i="43"/>
  <c r="S4" i="43"/>
  <c r="P14" i="43"/>
  <c r="S9" i="41"/>
  <c r="S12" i="41"/>
  <c r="T11" i="41"/>
  <c r="T8" i="41"/>
  <c r="U4" i="41"/>
  <c r="R14" i="41"/>
  <c r="S9" i="39"/>
  <c r="S12" i="39"/>
  <c r="T11" i="39"/>
  <c r="T8" i="39"/>
  <c r="U4" i="39"/>
  <c r="R14" i="39"/>
  <c r="R12" i="37"/>
  <c r="R9" i="37"/>
  <c r="Q14" i="37"/>
  <c r="T4" i="37"/>
  <c r="S8" i="37"/>
  <c r="S11" i="37"/>
  <c r="Q1" i="35"/>
  <c r="I19" i="26"/>
  <c r="I18" i="26"/>
  <c r="C7" i="26"/>
  <c r="C18" i="26" s="1"/>
  <c r="C9" i="26"/>
  <c r="L1" i="26"/>
  <c r="K5" i="26" a="1"/>
  <c r="K7" i="26" a="1"/>
  <c r="K9" i="26" a="1"/>
  <c r="Q12" i="49" a="1"/>
  <c r="Q9" i="49" a="1"/>
  <c r="Q9" i="47" a="1"/>
  <c r="Q12" i="47" a="1"/>
  <c r="Q9" i="45" a="1"/>
  <c r="Q12" i="45" a="1"/>
  <c r="R9" i="43" a="1"/>
  <c r="R12" i="43" a="1"/>
  <c r="T12" i="41" a="1"/>
  <c r="T9" i="41" a="1"/>
  <c r="T9" i="39" a="1"/>
  <c r="T12" i="39" a="1"/>
  <c r="S12" i="37" a="1"/>
  <c r="S9" i="37" a="1"/>
  <c r="K9" i="26" l="1"/>
  <c r="K7" i="26"/>
  <c r="K5" i="26"/>
  <c r="L4" i="26"/>
  <c r="L6" i="26"/>
  <c r="L8" i="26"/>
  <c r="Q9" i="49"/>
  <c r="Q12" i="49"/>
  <c r="P14" i="49"/>
  <c r="R11" i="49"/>
  <c r="R8" i="49"/>
  <c r="S4" i="49"/>
  <c r="Q12" i="47"/>
  <c r="Q9" i="47"/>
  <c r="S4" i="47"/>
  <c r="R11" i="47"/>
  <c r="R8" i="47"/>
  <c r="P14" i="47"/>
  <c r="Q12" i="45"/>
  <c r="Q9" i="45"/>
  <c r="R11" i="45"/>
  <c r="S4" i="45"/>
  <c r="R8" i="45"/>
  <c r="P14" i="45"/>
  <c r="R12" i="43"/>
  <c r="R9" i="43"/>
  <c r="S8" i="43"/>
  <c r="S11" i="43"/>
  <c r="T4" i="43"/>
  <c r="Q14" i="43"/>
  <c r="T9" i="41"/>
  <c r="T12" i="41"/>
  <c r="V4" i="41"/>
  <c r="U8" i="41"/>
  <c r="U11" i="41"/>
  <c r="S14" i="41"/>
  <c r="T12" i="39"/>
  <c r="T9" i="39"/>
  <c r="U8" i="39"/>
  <c r="V4" i="39"/>
  <c r="U11" i="39"/>
  <c r="S14" i="39"/>
  <c r="S9" i="37"/>
  <c r="S12" i="37"/>
  <c r="R14" i="37"/>
  <c r="T8" i="37"/>
  <c r="T11" i="37"/>
  <c r="U4" i="37"/>
  <c r="R1" i="35"/>
  <c r="J19" i="26"/>
  <c r="J18" i="26"/>
  <c r="C19" i="26"/>
  <c r="M1" i="26"/>
  <c r="L7" i="26" a="1"/>
  <c r="L9" i="26" a="1"/>
  <c r="L5" i="26" a="1"/>
  <c r="R12" i="49" a="1"/>
  <c r="R9" i="49" a="1"/>
  <c r="R12" i="47" a="1"/>
  <c r="R9" i="47" a="1"/>
  <c r="R12" i="45" a="1"/>
  <c r="R9" i="45" a="1"/>
  <c r="S9" i="43" a="1"/>
  <c r="S12" i="43" a="1"/>
  <c r="U9" i="41" a="1"/>
  <c r="U12" i="41" a="1"/>
  <c r="U9" i="39" a="1"/>
  <c r="U12" i="39" a="1"/>
  <c r="T12" i="37" a="1"/>
  <c r="T9" i="37" a="1"/>
  <c r="L5" i="26" l="1"/>
  <c r="L9" i="26"/>
  <c r="L7" i="26"/>
  <c r="M4" i="26"/>
  <c r="M6" i="26"/>
  <c r="M8" i="26"/>
  <c r="R9" i="49"/>
  <c r="R12" i="49"/>
  <c r="S11" i="49"/>
  <c r="T4" i="49"/>
  <c r="S8" i="49"/>
  <c r="Q14" i="49"/>
  <c r="R9" i="47"/>
  <c r="R12" i="47"/>
  <c r="S11" i="47"/>
  <c r="S8" i="47"/>
  <c r="T4" i="47"/>
  <c r="Q14" i="47"/>
  <c r="R9" i="45"/>
  <c r="R12" i="45"/>
  <c r="S11" i="45"/>
  <c r="T4" i="45"/>
  <c r="S8" i="45"/>
  <c r="Q14" i="45"/>
  <c r="S12" i="43"/>
  <c r="S9" i="43"/>
  <c r="T11" i="43"/>
  <c r="U4" i="43"/>
  <c r="T8" i="43"/>
  <c r="R14" i="43"/>
  <c r="U12" i="41"/>
  <c r="U9" i="41"/>
  <c r="V8" i="41"/>
  <c r="V11" i="41"/>
  <c r="W4" i="41"/>
  <c r="T14" i="41"/>
  <c r="U12" i="39"/>
  <c r="U9" i="39"/>
  <c r="T14" i="39"/>
  <c r="V8" i="39"/>
  <c r="V11" i="39"/>
  <c r="W4" i="39"/>
  <c r="T9" i="37"/>
  <c r="T12" i="37"/>
  <c r="U8" i="37"/>
  <c r="U11" i="37"/>
  <c r="V4" i="37"/>
  <c r="S14" i="37"/>
  <c r="S1" i="35"/>
  <c r="K18" i="26"/>
  <c r="K19" i="26"/>
  <c r="N1" i="26"/>
  <c r="M7" i="26" a="1"/>
  <c r="M9" i="26" a="1"/>
  <c r="M5" i="26" a="1"/>
  <c r="S9" i="49" a="1"/>
  <c r="S12" i="49" a="1"/>
  <c r="S12" i="47" a="1"/>
  <c r="S9" i="47" a="1"/>
  <c r="S12" i="45" a="1"/>
  <c r="S9" i="45" a="1"/>
  <c r="T12" i="43" a="1"/>
  <c r="T9" i="43" a="1"/>
  <c r="V9" i="41" a="1"/>
  <c r="V12" i="41" a="1"/>
  <c r="V12" i="39" a="1"/>
  <c r="V9" i="39" a="1"/>
  <c r="U9" i="37" a="1"/>
  <c r="U12" i="37" a="1"/>
  <c r="M5" i="26" l="1"/>
  <c r="M9" i="26"/>
  <c r="M7" i="26"/>
  <c r="N4" i="26"/>
  <c r="N6" i="26"/>
  <c r="N8" i="26"/>
  <c r="S12" i="49"/>
  <c r="S9" i="49"/>
  <c r="T11" i="49"/>
  <c r="U4" i="49"/>
  <c r="T8" i="49"/>
  <c r="R14" i="49"/>
  <c r="S9" i="47"/>
  <c r="S12" i="47"/>
  <c r="T11" i="47"/>
  <c r="T8" i="47"/>
  <c r="U4" i="47"/>
  <c r="R14" i="47"/>
  <c r="S9" i="45"/>
  <c r="S12" i="45"/>
  <c r="T8" i="45"/>
  <c r="T11" i="45"/>
  <c r="U4" i="45"/>
  <c r="R14" i="45"/>
  <c r="T9" i="43"/>
  <c r="T12" i="43"/>
  <c r="U11" i="43"/>
  <c r="V4" i="43"/>
  <c r="U8" i="43"/>
  <c r="S14" i="43"/>
  <c r="V12" i="41"/>
  <c r="V9" i="41"/>
  <c r="U14" i="41"/>
  <c r="W11" i="41"/>
  <c r="W8" i="41"/>
  <c r="X4" i="41"/>
  <c r="V9" i="39"/>
  <c r="V12" i="39"/>
  <c r="W11" i="39"/>
  <c r="X4" i="39"/>
  <c r="W8" i="39"/>
  <c r="U14" i="39"/>
  <c r="U12" i="37"/>
  <c r="U9" i="37"/>
  <c r="T14" i="37"/>
  <c r="V11" i="37"/>
  <c r="W4" i="37"/>
  <c r="V8" i="37"/>
  <c r="T1" i="35"/>
  <c r="L18" i="26"/>
  <c r="D17" i="26"/>
  <c r="L19" i="26"/>
  <c r="O1" i="26"/>
  <c r="N7" i="26" a="1"/>
  <c r="N9" i="26" a="1"/>
  <c r="N5" i="26" a="1"/>
  <c r="T12" i="49" a="1"/>
  <c r="T9" i="49" a="1"/>
  <c r="T9" i="47" a="1"/>
  <c r="T12" i="47" a="1"/>
  <c r="T9" i="45" a="1"/>
  <c r="T12" i="45" a="1"/>
  <c r="U12" i="43" a="1"/>
  <c r="U9" i="43" a="1"/>
  <c r="W12" i="41" a="1"/>
  <c r="W9" i="41" a="1"/>
  <c r="W9" i="39" a="1"/>
  <c r="W12" i="39" a="1"/>
  <c r="V12" i="37" a="1"/>
  <c r="V9" i="37" a="1"/>
  <c r="N5" i="26" l="1"/>
  <c r="N9" i="26"/>
  <c r="N7" i="26"/>
  <c r="O4" i="26"/>
  <c r="O6" i="26"/>
  <c r="O8" i="26"/>
  <c r="T9" i="49"/>
  <c r="T12" i="49"/>
  <c r="U11" i="49"/>
  <c r="U8" i="49"/>
  <c r="V4" i="49"/>
  <c r="S14" i="49"/>
  <c r="T12" i="47"/>
  <c r="T9" i="47"/>
  <c r="V4" i="47"/>
  <c r="U8" i="47"/>
  <c r="U11" i="47"/>
  <c r="S14" i="47"/>
  <c r="T12" i="45"/>
  <c r="T9" i="45"/>
  <c r="U8" i="45"/>
  <c r="U11" i="45"/>
  <c r="V4" i="45"/>
  <c r="S14" i="45"/>
  <c r="U9" i="43"/>
  <c r="U12" i="43"/>
  <c r="V8" i="43"/>
  <c r="V11" i="43"/>
  <c r="W4" i="43"/>
  <c r="T14" i="43"/>
  <c r="W9" i="41"/>
  <c r="W12" i="41"/>
  <c r="V14" i="41"/>
  <c r="X11" i="41"/>
  <c r="X8" i="41"/>
  <c r="Y4" i="41"/>
  <c r="W12" i="39"/>
  <c r="W9" i="39"/>
  <c r="V14" i="39"/>
  <c r="X11" i="39"/>
  <c r="X8" i="39"/>
  <c r="Y4" i="39"/>
  <c r="V9" i="37"/>
  <c r="V12" i="37"/>
  <c r="W11" i="37"/>
  <c r="X4" i="37"/>
  <c r="W8" i="37"/>
  <c r="U14" i="37"/>
  <c r="U1" i="35"/>
  <c r="M19" i="26"/>
  <c r="M18" i="26"/>
  <c r="P1" i="26"/>
  <c r="O7" i="26" a="1"/>
  <c r="O9" i="26" a="1"/>
  <c r="O5" i="26" a="1"/>
  <c r="U12" i="49" a="1"/>
  <c r="U9" i="49" a="1"/>
  <c r="U9" i="47" a="1"/>
  <c r="U12" i="47" a="1"/>
  <c r="U9" i="45" a="1"/>
  <c r="U12" i="45" a="1"/>
  <c r="V9" i="43" a="1"/>
  <c r="V12" i="43" a="1"/>
  <c r="X12" i="41" a="1"/>
  <c r="X9" i="41" a="1"/>
  <c r="X12" i="39" a="1"/>
  <c r="X9" i="39" a="1"/>
  <c r="W9" i="37" a="1"/>
  <c r="W12" i="37" a="1"/>
  <c r="O5" i="26" l="1"/>
  <c r="O9" i="26"/>
  <c r="O7" i="26"/>
  <c r="P4" i="26"/>
  <c r="P6" i="26"/>
  <c r="P8" i="26"/>
  <c r="U9" i="49"/>
  <c r="U12" i="49"/>
  <c r="V8" i="49"/>
  <c r="V11" i="49"/>
  <c r="W4" i="49"/>
  <c r="T14" i="49"/>
  <c r="U12" i="47"/>
  <c r="U9" i="47"/>
  <c r="W4" i="47"/>
  <c r="V11" i="47"/>
  <c r="V8" i="47"/>
  <c r="T14" i="47"/>
  <c r="U12" i="45"/>
  <c r="U9" i="45"/>
  <c r="V11" i="45"/>
  <c r="W4" i="45"/>
  <c r="V8" i="45"/>
  <c r="T14" i="45"/>
  <c r="V12" i="43"/>
  <c r="V9" i="43"/>
  <c r="W8" i="43"/>
  <c r="W11" i="43"/>
  <c r="X4" i="43"/>
  <c r="U14" i="43"/>
  <c r="X9" i="41"/>
  <c r="X12" i="41"/>
  <c r="Y11" i="41"/>
  <c r="Y8" i="41"/>
  <c r="Z4" i="41"/>
  <c r="W14" i="41"/>
  <c r="X9" i="39"/>
  <c r="X12" i="39"/>
  <c r="W14" i="39"/>
  <c r="Y8" i="39"/>
  <c r="Y11" i="39"/>
  <c r="Z4" i="39"/>
  <c r="W12" i="37"/>
  <c r="W9" i="37"/>
  <c r="V14" i="37"/>
  <c r="X8" i="37"/>
  <c r="X11" i="37"/>
  <c r="Y4" i="37"/>
  <c r="V1" i="35"/>
  <c r="N18" i="26"/>
  <c r="N19" i="26"/>
  <c r="Q1" i="26"/>
  <c r="P7" i="26" a="1"/>
  <c r="P9" i="26" a="1"/>
  <c r="P5" i="26" a="1"/>
  <c r="V12" i="49" a="1"/>
  <c r="V9" i="49" a="1"/>
  <c r="V9" i="47" a="1"/>
  <c r="V12" i="47" a="1"/>
  <c r="V12" i="45" a="1"/>
  <c r="V9" i="45" a="1"/>
  <c r="W9" i="43" a="1"/>
  <c r="W12" i="43" a="1"/>
  <c r="Y12" i="41" a="1"/>
  <c r="Y9" i="41" a="1"/>
  <c r="Y12" i="39" a="1"/>
  <c r="Y9" i="39" a="1"/>
  <c r="X9" i="37" a="1"/>
  <c r="X12" i="37" a="1"/>
  <c r="P5" i="26" l="1"/>
  <c r="P9" i="26"/>
  <c r="P7" i="26"/>
  <c r="Q4" i="26"/>
  <c r="Q6" i="26"/>
  <c r="Q8" i="26"/>
  <c r="V9" i="49"/>
  <c r="V12" i="49"/>
  <c r="W11" i="49"/>
  <c r="W8" i="49"/>
  <c r="X4" i="49"/>
  <c r="U14" i="49"/>
  <c r="V12" i="47"/>
  <c r="V9" i="47"/>
  <c r="W11" i="47"/>
  <c r="W8" i="47"/>
  <c r="X4" i="47"/>
  <c r="U14" i="47"/>
  <c r="V9" i="45"/>
  <c r="V12" i="45"/>
  <c r="W11" i="45"/>
  <c r="X4" i="45"/>
  <c r="W8" i="45"/>
  <c r="U14" i="45"/>
  <c r="W12" i="43"/>
  <c r="W9" i="43"/>
  <c r="X11" i="43"/>
  <c r="Y4" i="43"/>
  <c r="X8" i="43"/>
  <c r="V14" i="43"/>
  <c r="Y9" i="41"/>
  <c r="Y12" i="41"/>
  <c r="Z8" i="41"/>
  <c r="Z11" i="41"/>
  <c r="AA4" i="41"/>
  <c r="X14" i="41"/>
  <c r="Y9" i="39"/>
  <c r="Y12" i="39"/>
  <c r="Z8" i="39"/>
  <c r="Z11" i="39"/>
  <c r="AA4" i="39"/>
  <c r="X14" i="39"/>
  <c r="X12" i="37"/>
  <c r="X9" i="37"/>
  <c r="Y8" i="37"/>
  <c r="Z4" i="37"/>
  <c r="Y11" i="37"/>
  <c r="W14" i="37"/>
  <c r="W1" i="35"/>
  <c r="O18" i="26"/>
  <c r="O19" i="26"/>
  <c r="R1" i="26"/>
  <c r="Q7" i="26" a="1"/>
  <c r="Q9" i="26" a="1"/>
  <c r="Q5" i="26" a="1"/>
  <c r="W12" i="49" a="1"/>
  <c r="W9" i="49" a="1"/>
  <c r="W12" i="47" a="1"/>
  <c r="W9" i="47" a="1"/>
  <c r="W12" i="45" a="1"/>
  <c r="W9" i="45" a="1"/>
  <c r="X12" i="43" a="1"/>
  <c r="X9" i="43" a="1"/>
  <c r="Z9" i="41" a="1"/>
  <c r="Z12" i="41" a="1"/>
  <c r="Z9" i="39" a="1"/>
  <c r="Z12" i="39" a="1"/>
  <c r="Y9" i="37" a="1"/>
  <c r="Y12" i="37" a="1"/>
  <c r="Q5" i="26" l="1"/>
  <c r="Q9" i="26"/>
  <c r="Q7" i="26"/>
  <c r="R4" i="26"/>
  <c r="R6" i="26"/>
  <c r="R8" i="26"/>
  <c r="W9" i="49"/>
  <c r="W12" i="49"/>
  <c r="X11" i="49"/>
  <c r="Y4" i="49"/>
  <c r="X8" i="49"/>
  <c r="V14" i="49"/>
  <c r="W9" i="47"/>
  <c r="W12" i="47"/>
  <c r="X11" i="47"/>
  <c r="X8" i="47"/>
  <c r="Y4" i="47"/>
  <c r="V14" i="47"/>
  <c r="W9" i="45"/>
  <c r="W12" i="45"/>
  <c r="V14" i="45"/>
  <c r="X11" i="45"/>
  <c r="Y4" i="45"/>
  <c r="X8" i="45"/>
  <c r="X9" i="43"/>
  <c r="X12" i="43"/>
  <c r="Y11" i="43"/>
  <c r="Z4" i="43"/>
  <c r="Y8" i="43"/>
  <c r="W14" i="43"/>
  <c r="Z12" i="41"/>
  <c r="Z9" i="41"/>
  <c r="AA8" i="41"/>
  <c r="AB4" i="41"/>
  <c r="AA11" i="41"/>
  <c r="Y14" i="41"/>
  <c r="Z12" i="39"/>
  <c r="Z9" i="39"/>
  <c r="AA11" i="39"/>
  <c r="AB4" i="39"/>
  <c r="AA8" i="39"/>
  <c r="Y14" i="39"/>
  <c r="Y12" i="37"/>
  <c r="Y9" i="37"/>
  <c r="Z11" i="37"/>
  <c r="AA4" i="37"/>
  <c r="Z8" i="37"/>
  <c r="X14" i="37"/>
  <c r="X1" i="35"/>
  <c r="P18" i="26"/>
  <c r="P17" i="26"/>
  <c r="P19" i="26"/>
  <c r="S1" i="26"/>
  <c r="R7" i="26" a="1"/>
  <c r="R9" i="26" a="1"/>
  <c r="R5" i="26" a="1"/>
  <c r="X9" i="49" a="1"/>
  <c r="X12" i="49" a="1"/>
  <c r="X12" i="47" a="1"/>
  <c r="X9" i="47" a="1"/>
  <c r="X9" i="45" a="1"/>
  <c r="X12" i="45" a="1"/>
  <c r="Y12" i="43" a="1"/>
  <c r="Y9" i="43" a="1"/>
  <c r="AA12" i="41" a="1"/>
  <c r="AA9" i="41" a="1"/>
  <c r="AA12" i="39" a="1"/>
  <c r="AA9" i="39" a="1"/>
  <c r="Z12" i="37" a="1"/>
  <c r="Z9" i="37" a="1"/>
  <c r="R5" i="26" l="1"/>
  <c r="R9" i="26"/>
  <c r="R7" i="26"/>
  <c r="S4" i="26"/>
  <c r="S6" i="26"/>
  <c r="S8" i="26"/>
  <c r="X12" i="49"/>
  <c r="X9" i="49"/>
  <c r="Y11" i="49"/>
  <c r="Y8" i="49"/>
  <c r="Z4" i="49"/>
  <c r="W14" i="49"/>
  <c r="X9" i="47"/>
  <c r="X12" i="47"/>
  <c r="Y11" i="47"/>
  <c r="Z4" i="47"/>
  <c r="Y8" i="47"/>
  <c r="W14" i="47"/>
  <c r="X12" i="45"/>
  <c r="X9" i="45"/>
  <c r="W14" i="45"/>
  <c r="Y8" i="45"/>
  <c r="Y11" i="45"/>
  <c r="Z4" i="45"/>
  <c r="Y9" i="43"/>
  <c r="Y12" i="43"/>
  <c r="Z8" i="43"/>
  <c r="Z11" i="43"/>
  <c r="AA4" i="43"/>
  <c r="X14" i="43"/>
  <c r="AA9" i="41"/>
  <c r="AA12" i="41"/>
  <c r="AB11" i="41"/>
  <c r="AB8" i="41"/>
  <c r="AC4" i="41"/>
  <c r="Z14" i="41"/>
  <c r="AA9" i="39"/>
  <c r="AA12" i="39"/>
  <c r="Z14" i="39"/>
  <c r="AB11" i="39"/>
  <c r="AB8" i="39"/>
  <c r="AC4" i="39"/>
  <c r="Z9" i="37"/>
  <c r="Z12" i="37"/>
  <c r="AA11" i="37"/>
  <c r="AA8" i="37"/>
  <c r="AB4" i="37"/>
  <c r="Y14" i="37"/>
  <c r="Y1" i="35"/>
  <c r="Q17" i="26"/>
  <c r="Q19" i="26"/>
  <c r="Q18" i="26"/>
  <c r="T1" i="26"/>
  <c r="S7" i="26" a="1"/>
  <c r="S5" i="26" a="1"/>
  <c r="S9" i="26" a="1"/>
  <c r="Y12" i="49" a="1"/>
  <c r="Y9" i="49" a="1"/>
  <c r="Y12" i="47" a="1"/>
  <c r="Y9" i="47" a="1"/>
  <c r="Y12" i="45" a="1"/>
  <c r="Y9" i="45" a="1"/>
  <c r="Z9" i="43" a="1"/>
  <c r="Z12" i="43" a="1"/>
  <c r="AB12" i="41" a="1"/>
  <c r="AB9" i="41" a="1"/>
  <c r="AB12" i="39" a="1"/>
  <c r="AB9" i="39" a="1"/>
  <c r="AA12" i="37" a="1"/>
  <c r="AA9" i="37" a="1"/>
  <c r="S9" i="26" l="1"/>
  <c r="S5" i="26"/>
  <c r="S7" i="26"/>
  <c r="T4" i="26"/>
  <c r="T6" i="26"/>
  <c r="T8" i="26"/>
  <c r="Y9" i="49"/>
  <c r="Y12" i="49"/>
  <c r="Z8" i="49"/>
  <c r="Z11" i="49"/>
  <c r="AA4" i="49"/>
  <c r="X14" i="49"/>
  <c r="Y9" i="47"/>
  <c r="Y12" i="47"/>
  <c r="X14" i="47"/>
  <c r="AA4" i="47"/>
  <c r="Z8" i="47"/>
  <c r="Z11" i="47"/>
  <c r="Y9" i="45"/>
  <c r="Y12" i="45"/>
  <c r="Z8" i="45"/>
  <c r="AA4" i="45"/>
  <c r="Z11" i="45"/>
  <c r="X14" i="45"/>
  <c r="Z12" i="43"/>
  <c r="Z9" i="43"/>
  <c r="AA8" i="43"/>
  <c r="AA11" i="43"/>
  <c r="AB4" i="43"/>
  <c r="Y14" i="43"/>
  <c r="AB9" i="41"/>
  <c r="AB12" i="41"/>
  <c r="AC11" i="41"/>
  <c r="AD4" i="41"/>
  <c r="AC8" i="41"/>
  <c r="AA14" i="41"/>
  <c r="AB9" i="39"/>
  <c r="AB12" i="39"/>
  <c r="AC11" i="39"/>
  <c r="AC8" i="39"/>
  <c r="AD4" i="39"/>
  <c r="AA14" i="39"/>
  <c r="AA9" i="37"/>
  <c r="AA12" i="37"/>
  <c r="AB8" i="37"/>
  <c r="AB11" i="37"/>
  <c r="AC4" i="37"/>
  <c r="Z14" i="37"/>
  <c r="Z1" i="35"/>
  <c r="R18" i="26"/>
  <c r="R19" i="26"/>
  <c r="R17" i="26"/>
  <c r="U1" i="26"/>
  <c r="T7" i="26" a="1"/>
  <c r="T5" i="26" a="1"/>
  <c r="T9" i="26" a="1"/>
  <c r="Z9" i="49" a="1"/>
  <c r="Z12" i="49" a="1"/>
  <c r="Z12" i="47" a="1"/>
  <c r="Z9" i="47" a="1"/>
  <c r="Z9" i="45" a="1"/>
  <c r="Z12" i="45" a="1"/>
  <c r="AA9" i="43" a="1"/>
  <c r="AA12" i="43" a="1"/>
  <c r="AC12" i="41" a="1"/>
  <c r="AC9" i="41" a="1"/>
  <c r="AC12" i="39" a="1"/>
  <c r="AC9" i="39" a="1"/>
  <c r="AB9" i="37" a="1"/>
  <c r="AB12" i="37" a="1"/>
  <c r="T9" i="26" l="1"/>
  <c r="T5" i="26"/>
  <c r="T7" i="26"/>
  <c r="U4" i="26"/>
  <c r="U6" i="26"/>
  <c r="U8" i="26"/>
  <c r="Z12" i="49"/>
  <c r="Z9" i="49"/>
  <c r="AA11" i="49"/>
  <c r="AA8" i="49"/>
  <c r="AB4" i="49"/>
  <c r="Y14" i="49"/>
  <c r="Z9" i="47"/>
  <c r="Z12" i="47"/>
  <c r="AA8" i="47"/>
  <c r="AA11" i="47"/>
  <c r="AB4" i="47"/>
  <c r="Y14" i="47"/>
  <c r="Z12" i="45"/>
  <c r="Z9" i="45"/>
  <c r="AA11" i="45"/>
  <c r="AB4" i="45"/>
  <c r="AA8" i="45"/>
  <c r="Y14" i="45"/>
  <c r="AA12" i="43"/>
  <c r="AA9" i="43"/>
  <c r="AB11" i="43"/>
  <c r="AC4" i="43"/>
  <c r="AB8" i="43"/>
  <c r="Z14" i="43"/>
  <c r="AC9" i="41"/>
  <c r="AC12" i="41"/>
  <c r="AD8" i="41"/>
  <c r="AD11" i="41"/>
  <c r="AE4" i="41"/>
  <c r="AB14" i="41"/>
  <c r="AC9" i="39"/>
  <c r="AC12" i="39"/>
  <c r="AB14" i="39"/>
  <c r="AD8" i="39"/>
  <c r="AD11" i="39"/>
  <c r="AE4" i="39"/>
  <c r="AB12" i="37"/>
  <c r="AB9" i="37"/>
  <c r="AA14" i="37"/>
  <c r="AC8" i="37"/>
  <c r="AD4" i="37"/>
  <c r="AC11" i="37"/>
  <c r="AA1" i="35"/>
  <c r="S17" i="26"/>
  <c r="S19" i="26"/>
  <c r="V1" i="26"/>
  <c r="U7" i="26" a="1"/>
  <c r="U5" i="26" a="1"/>
  <c r="U9" i="26" a="1"/>
  <c r="AA12" i="49" a="1"/>
  <c r="AA9" i="49" a="1"/>
  <c r="AA9" i="47" a="1"/>
  <c r="AA12" i="47" a="1"/>
  <c r="AA12" i="45" a="1"/>
  <c r="AA9" i="45" a="1"/>
  <c r="AB12" i="43" a="1"/>
  <c r="AB9" i="43" a="1"/>
  <c r="AD9" i="41" a="1"/>
  <c r="AD12" i="41" a="1"/>
  <c r="AD9" i="39" a="1"/>
  <c r="AD12" i="39" a="1"/>
  <c r="AC9" i="37" a="1"/>
  <c r="AC12" i="37" a="1"/>
  <c r="U9" i="26" l="1"/>
  <c r="U5" i="26"/>
  <c r="U7" i="26"/>
  <c r="V4" i="26"/>
  <c r="V6" i="26"/>
  <c r="V8" i="26"/>
  <c r="AA9" i="49"/>
  <c r="AA12" i="49"/>
  <c r="AB11" i="49"/>
  <c r="AB8" i="49"/>
  <c r="AC4" i="49"/>
  <c r="Z14" i="49"/>
  <c r="AA12" i="47"/>
  <c r="AA9" i="47"/>
  <c r="AB11" i="47"/>
  <c r="AB8" i="47"/>
  <c r="AC4" i="47"/>
  <c r="Z14" i="47"/>
  <c r="AA9" i="45"/>
  <c r="AA12" i="45"/>
  <c r="AB11" i="45"/>
  <c r="AB8" i="45"/>
  <c r="AC4" i="45"/>
  <c r="Z14" i="45"/>
  <c r="AB9" i="43"/>
  <c r="AB12" i="43"/>
  <c r="AC11" i="43"/>
  <c r="AD4" i="43"/>
  <c r="AC8" i="43"/>
  <c r="AA14" i="43"/>
  <c r="AD12" i="41"/>
  <c r="AD9" i="41"/>
  <c r="AE11" i="41"/>
  <c r="AF4" i="41"/>
  <c r="AE8" i="41"/>
  <c r="AC14" i="41"/>
  <c r="AD12" i="39"/>
  <c r="AD9" i="39"/>
  <c r="AE11" i="39"/>
  <c r="AF4" i="39"/>
  <c r="AE8" i="39"/>
  <c r="AC14" i="39"/>
  <c r="AC12" i="37"/>
  <c r="AC9" i="37"/>
  <c r="AD11" i="37"/>
  <c r="AD8" i="37"/>
  <c r="AE4" i="37"/>
  <c r="AB14" i="37"/>
  <c r="AB1" i="35"/>
  <c r="T17" i="26"/>
  <c r="T18" i="26"/>
  <c r="T19" i="26"/>
  <c r="W1" i="26"/>
  <c r="V7" i="26" a="1"/>
  <c r="V5" i="26" a="1"/>
  <c r="V9" i="26" a="1"/>
  <c r="AB9" i="49" a="1"/>
  <c r="AB12" i="49" a="1"/>
  <c r="AB9" i="47" a="1"/>
  <c r="AB12" i="47" a="1"/>
  <c r="AB12" i="45" a="1"/>
  <c r="AB9" i="45" a="1"/>
  <c r="AC12" i="43" a="1"/>
  <c r="AC9" i="43" a="1"/>
  <c r="AE9" i="41" a="1"/>
  <c r="AE12" i="41" a="1"/>
  <c r="AE9" i="39" a="1"/>
  <c r="AE12" i="39" a="1"/>
  <c r="AD12" i="37" a="1"/>
  <c r="AD9" i="37" a="1"/>
  <c r="V9" i="26" l="1"/>
  <c r="V5" i="26"/>
  <c r="V7" i="26"/>
  <c r="W6" i="26"/>
  <c r="W8" i="26"/>
  <c r="W4" i="26"/>
  <c r="AB12" i="49"/>
  <c r="AB9" i="49"/>
  <c r="AC8" i="49"/>
  <c r="AC11" i="49"/>
  <c r="AD4" i="49"/>
  <c r="AA14" i="49"/>
  <c r="AB12" i="47"/>
  <c r="AB9" i="47"/>
  <c r="AC11" i="47"/>
  <c r="AD4" i="47"/>
  <c r="AC8" i="47"/>
  <c r="AA14" i="47"/>
  <c r="AB9" i="45"/>
  <c r="AB12" i="45"/>
  <c r="AC11" i="45"/>
  <c r="AC8" i="45"/>
  <c r="AD4" i="45"/>
  <c r="AA14" i="45"/>
  <c r="AC9" i="43"/>
  <c r="AC12" i="43"/>
  <c r="AD8" i="43"/>
  <c r="AD11" i="43"/>
  <c r="AE4" i="43"/>
  <c r="AB14" i="43"/>
  <c r="AE12" i="41"/>
  <c r="AE9" i="41"/>
  <c r="AF11" i="41"/>
  <c r="AF8" i="41"/>
  <c r="AG4" i="41"/>
  <c r="AD14" i="41"/>
  <c r="AE12" i="39"/>
  <c r="AE9" i="39"/>
  <c r="AF11" i="39"/>
  <c r="AG4" i="39"/>
  <c r="AF8" i="39"/>
  <c r="AD14" i="39"/>
  <c r="AD9" i="37"/>
  <c r="AD12" i="37"/>
  <c r="AF4" i="37"/>
  <c r="AE11" i="37"/>
  <c r="AE8" i="37"/>
  <c r="AC14" i="37"/>
  <c r="AC1" i="35"/>
  <c r="O17" i="26"/>
  <c r="U19" i="26"/>
  <c r="U17" i="26"/>
  <c r="U18" i="26"/>
  <c r="X1" i="26"/>
  <c r="W9" i="26" a="1"/>
  <c r="W7" i="26" a="1"/>
  <c r="W5" i="26" a="1"/>
  <c r="AC9" i="49" a="1"/>
  <c r="AC12" i="49" a="1"/>
  <c r="AC12" i="47" a="1"/>
  <c r="AC9" i="47" a="1"/>
  <c r="AC12" i="45" a="1"/>
  <c r="AC9" i="45" a="1"/>
  <c r="AD9" i="43" a="1"/>
  <c r="AD12" i="43" a="1"/>
  <c r="AF9" i="41" a="1"/>
  <c r="AF12" i="41" a="1"/>
  <c r="AF12" i="39" a="1"/>
  <c r="AF9" i="39" a="1"/>
  <c r="AE9" i="37" a="1"/>
  <c r="AE12" i="37" a="1"/>
  <c r="W5" i="26" l="1"/>
  <c r="W7" i="26"/>
  <c r="W9" i="26"/>
  <c r="X4" i="26"/>
  <c r="X6" i="26"/>
  <c r="X8" i="26"/>
  <c r="AC12" i="49"/>
  <c r="AC9" i="49"/>
  <c r="AD8" i="49"/>
  <c r="AD11" i="49"/>
  <c r="AE4" i="49"/>
  <c r="AB14" i="49"/>
  <c r="AC9" i="47"/>
  <c r="AC12" i="47"/>
  <c r="AD11" i="47"/>
  <c r="AE4" i="47"/>
  <c r="AD8" i="47"/>
  <c r="AB14" i="47"/>
  <c r="AC9" i="45"/>
  <c r="AC12" i="45"/>
  <c r="AE4" i="45"/>
  <c r="AD11" i="45"/>
  <c r="AD8" i="45"/>
  <c r="AB14" i="45"/>
  <c r="AD12" i="43"/>
  <c r="AD9" i="43"/>
  <c r="AE8" i="43"/>
  <c r="AE11" i="43"/>
  <c r="AF4" i="43"/>
  <c r="AC14" i="43"/>
  <c r="AF12" i="41"/>
  <c r="AF9" i="41"/>
  <c r="AG11" i="41"/>
  <c r="AH4" i="41"/>
  <c r="AG8" i="41"/>
  <c r="AE14" i="41"/>
  <c r="AF9" i="39"/>
  <c r="AF12" i="39"/>
  <c r="AG11" i="39"/>
  <c r="AG8" i="39"/>
  <c r="AH4" i="39"/>
  <c r="AE14" i="39"/>
  <c r="AE12" i="37"/>
  <c r="AE9" i="37"/>
  <c r="AD14" i="37"/>
  <c r="AF8" i="37"/>
  <c r="AF11" i="37"/>
  <c r="AG4" i="37"/>
  <c r="AD1" i="35"/>
  <c r="V17" i="26"/>
  <c r="V18" i="26"/>
  <c r="V19" i="26"/>
  <c r="Y1" i="26"/>
  <c r="X7" i="26" a="1"/>
  <c r="X9" i="26" a="1"/>
  <c r="X5" i="26" a="1"/>
  <c r="AD9" i="49" a="1"/>
  <c r="AD12" i="49" a="1"/>
  <c r="AD9" i="47" a="1"/>
  <c r="AD12" i="47" a="1"/>
  <c r="AD12" i="45" a="1"/>
  <c r="AD9" i="45" a="1"/>
  <c r="AE9" i="43" a="1"/>
  <c r="AE12" i="43" a="1"/>
  <c r="AG12" i="41" a="1"/>
  <c r="AG9" i="41" a="1"/>
  <c r="AG12" i="39" a="1"/>
  <c r="AG9" i="39" a="1"/>
  <c r="AF12" i="37" a="1"/>
  <c r="AF9" i="37" a="1"/>
  <c r="X5" i="26" l="1"/>
  <c r="X9" i="26"/>
  <c r="X7" i="26"/>
  <c r="Y4" i="26"/>
  <c r="Y6" i="26"/>
  <c r="Y8" i="26"/>
  <c r="AD12" i="49"/>
  <c r="AD9" i="49"/>
  <c r="AC14" i="49"/>
  <c r="AE11" i="49"/>
  <c r="AF4" i="49"/>
  <c r="AE8" i="49"/>
  <c r="AD12" i="47"/>
  <c r="AD9" i="47"/>
  <c r="AC14" i="47"/>
  <c r="AE8" i="47"/>
  <c r="AE11" i="47"/>
  <c r="AF4" i="47"/>
  <c r="AD9" i="45"/>
  <c r="AD12" i="45"/>
  <c r="AE11" i="45"/>
  <c r="AF4" i="45"/>
  <c r="AE8" i="45"/>
  <c r="AC14" i="45"/>
  <c r="AE12" i="43"/>
  <c r="AE9" i="43"/>
  <c r="AF11" i="43"/>
  <c r="AG4" i="43"/>
  <c r="AF8" i="43"/>
  <c r="AD14" i="43"/>
  <c r="AG9" i="41"/>
  <c r="AG12" i="41"/>
  <c r="AH8" i="41"/>
  <c r="AH11" i="41"/>
  <c r="AI4" i="41"/>
  <c r="AF14" i="41"/>
  <c r="AG9" i="39"/>
  <c r="AG12" i="39"/>
  <c r="AH8" i="39"/>
  <c r="AH11" i="39"/>
  <c r="AI4" i="39"/>
  <c r="AF14" i="39"/>
  <c r="AF9" i="37"/>
  <c r="AF12" i="37"/>
  <c r="AG11" i="37"/>
  <c r="AH4" i="37"/>
  <c r="AG8" i="37"/>
  <c r="AE14" i="37"/>
  <c r="AE1" i="35"/>
  <c r="V22" i="26"/>
  <c r="W22" i="26"/>
  <c r="AA22" i="26"/>
  <c r="AE22" i="26"/>
  <c r="AI22" i="26"/>
  <c r="AM22" i="26"/>
  <c r="AQ22" i="26"/>
  <c r="AU22" i="26"/>
  <c r="AY22" i="26"/>
  <c r="BC22" i="26"/>
  <c r="BG22" i="26"/>
  <c r="BK22" i="26"/>
  <c r="BO22" i="26"/>
  <c r="BS22" i="26"/>
  <c r="X22" i="26"/>
  <c r="AB22" i="26"/>
  <c r="AF22" i="26"/>
  <c r="AJ22" i="26"/>
  <c r="AN22" i="26"/>
  <c r="AR22" i="26"/>
  <c r="AV22" i="26"/>
  <c r="AZ22" i="26"/>
  <c r="BD22" i="26"/>
  <c r="BH22" i="26"/>
  <c r="BL22" i="26"/>
  <c r="BP22" i="26"/>
  <c r="Y22" i="26"/>
  <c r="AG22" i="26"/>
  <c r="AK22" i="26"/>
  <c r="AO22" i="26"/>
  <c r="AS22" i="26"/>
  <c r="AW22" i="26"/>
  <c r="BA22" i="26"/>
  <c r="BE22" i="26"/>
  <c r="BI22" i="26"/>
  <c r="BM22" i="26"/>
  <c r="BQ22" i="26"/>
  <c r="AC22" i="26"/>
  <c r="Z22" i="26"/>
  <c r="AP22" i="26"/>
  <c r="BF22" i="26"/>
  <c r="AX22" i="26"/>
  <c r="BN22" i="26"/>
  <c r="BB22" i="26"/>
  <c r="BR22" i="26"/>
  <c r="AD22" i="26"/>
  <c r="AT22" i="26"/>
  <c r="BJ22" i="26"/>
  <c r="AH22" i="26"/>
  <c r="AL22" i="26"/>
  <c r="W18" i="26"/>
  <c r="W19" i="26"/>
  <c r="W17" i="26"/>
  <c r="Z1" i="26"/>
  <c r="Y7" i="26" a="1"/>
  <c r="Y5" i="26" a="1"/>
  <c r="Y9" i="26" a="1"/>
  <c r="AE9" i="49" a="1"/>
  <c r="AE12" i="49" a="1"/>
  <c r="AE12" i="47" a="1"/>
  <c r="AE9" i="47" a="1"/>
  <c r="AE9" i="45" a="1"/>
  <c r="AE12" i="45" a="1"/>
  <c r="AF9" i="43" a="1"/>
  <c r="AF12" i="43" a="1"/>
  <c r="AH9" i="41" a="1"/>
  <c r="AH12" i="41" a="1"/>
  <c r="AH9" i="39" a="1"/>
  <c r="AH12" i="39" a="1"/>
  <c r="AG12" i="37" a="1"/>
  <c r="AG9" i="37" a="1"/>
  <c r="Y9" i="26" l="1"/>
  <c r="Y5" i="26"/>
  <c r="Y7" i="26"/>
  <c r="Z4" i="26"/>
  <c r="Z6" i="26"/>
  <c r="Z8" i="26"/>
  <c r="AE12" i="49"/>
  <c r="AE9" i="49"/>
  <c r="AF11" i="49"/>
  <c r="AF8" i="49"/>
  <c r="AG4" i="49"/>
  <c r="AD14" i="49"/>
  <c r="AE9" i="47"/>
  <c r="AE12" i="47"/>
  <c r="AF11" i="47"/>
  <c r="AF8" i="47"/>
  <c r="AG4" i="47"/>
  <c r="AD14" i="47"/>
  <c r="AE12" i="45"/>
  <c r="AE9" i="45"/>
  <c r="AG4" i="45"/>
  <c r="AF8" i="45"/>
  <c r="AF11" i="45"/>
  <c r="AD14" i="45"/>
  <c r="AF12" i="43"/>
  <c r="AF9" i="43"/>
  <c r="AG11" i="43"/>
  <c r="AH4" i="43"/>
  <c r="AG8" i="43"/>
  <c r="AE14" i="43"/>
  <c r="AH12" i="41"/>
  <c r="AH9" i="41"/>
  <c r="AI8" i="41"/>
  <c r="AI11" i="41"/>
  <c r="AJ4" i="41"/>
  <c r="AG14" i="41"/>
  <c r="AH12" i="39"/>
  <c r="AH9" i="39"/>
  <c r="AI11" i="39"/>
  <c r="AI8" i="39"/>
  <c r="AJ4" i="39"/>
  <c r="AG14" i="39"/>
  <c r="AG9" i="37"/>
  <c r="AG12" i="37"/>
  <c r="AH11" i="37"/>
  <c r="AI4" i="37"/>
  <c r="AH8" i="37"/>
  <c r="AF14" i="37"/>
  <c r="AF1" i="35"/>
  <c r="X18" i="26"/>
  <c r="X19" i="26"/>
  <c r="X17" i="26"/>
  <c r="AA1" i="26"/>
  <c r="Z7" i="26" a="1"/>
  <c r="Z9" i="26" a="1"/>
  <c r="Z5" i="26" a="1"/>
  <c r="AF12" i="49" a="1"/>
  <c r="AF9" i="49" a="1"/>
  <c r="AF9" i="47" a="1"/>
  <c r="AF12" i="47" a="1"/>
  <c r="AF9" i="45" a="1"/>
  <c r="AF12" i="45" a="1"/>
  <c r="AG12" i="43" a="1"/>
  <c r="AG9" i="43" a="1"/>
  <c r="AI9" i="41" a="1"/>
  <c r="AI12" i="41" a="1"/>
  <c r="AI12" i="39" a="1"/>
  <c r="AI9" i="39" a="1"/>
  <c r="AH12" i="37" a="1"/>
  <c r="AH9" i="37" a="1"/>
  <c r="Z5" i="26" l="1"/>
  <c r="Z9" i="26"/>
  <c r="Z7" i="26"/>
  <c r="AA8" i="26"/>
  <c r="AA4" i="26"/>
  <c r="AA6" i="26"/>
  <c r="AF9" i="49"/>
  <c r="AF12" i="49"/>
  <c r="AE14" i="49"/>
  <c r="AG11" i="49"/>
  <c r="AG8" i="49"/>
  <c r="AH4" i="49"/>
  <c r="AF12" i="47"/>
  <c r="AF9" i="47"/>
  <c r="AH4" i="47"/>
  <c r="AG8" i="47"/>
  <c r="AG11" i="47"/>
  <c r="AE14" i="47"/>
  <c r="AF12" i="45"/>
  <c r="AF9" i="45"/>
  <c r="AG8" i="45"/>
  <c r="AG11" i="45"/>
  <c r="AH4" i="45"/>
  <c r="AE14" i="45"/>
  <c r="AG9" i="43"/>
  <c r="AG12" i="43"/>
  <c r="AH8" i="43"/>
  <c r="AH11" i="43"/>
  <c r="AI4" i="43"/>
  <c r="AF14" i="43"/>
  <c r="AI12" i="41"/>
  <c r="AI9" i="41"/>
  <c r="AJ11" i="41"/>
  <c r="AJ8" i="41"/>
  <c r="AK4" i="41"/>
  <c r="AH14" i="41"/>
  <c r="AI9" i="39"/>
  <c r="AI12" i="39"/>
  <c r="AJ11" i="39"/>
  <c r="AK4" i="39"/>
  <c r="AJ8" i="39"/>
  <c r="AH14" i="39"/>
  <c r="AH9" i="37"/>
  <c r="AH12" i="37"/>
  <c r="AI11" i="37"/>
  <c r="AI8" i="37"/>
  <c r="AJ4" i="37"/>
  <c r="AG14" i="37"/>
  <c r="AG1" i="35"/>
  <c r="Y17" i="26"/>
  <c r="Y19" i="26"/>
  <c r="Y18" i="26"/>
  <c r="AB1" i="26"/>
  <c r="AA5" i="26" a="1"/>
  <c r="AA9" i="26" a="1"/>
  <c r="AA7" i="26" a="1"/>
  <c r="AG12" i="49" a="1"/>
  <c r="AG9" i="49" a="1"/>
  <c r="AG9" i="47" a="1"/>
  <c r="AG12" i="47" a="1"/>
  <c r="AG12" i="45" a="1"/>
  <c r="AG9" i="45" a="1"/>
  <c r="AH9" i="43" a="1"/>
  <c r="AH12" i="43" a="1"/>
  <c r="AJ12" i="41" a="1"/>
  <c r="AJ9" i="41" a="1"/>
  <c r="AJ12" i="39" a="1"/>
  <c r="AJ9" i="39" a="1"/>
  <c r="AI9" i="37" a="1"/>
  <c r="AI12" i="37" a="1"/>
  <c r="AA7" i="26" l="1"/>
  <c r="AA9" i="26"/>
  <c r="AA5" i="26"/>
  <c r="AB4" i="26"/>
  <c r="AB6" i="26"/>
  <c r="AB8" i="26"/>
  <c r="AG9" i="49"/>
  <c r="AG12" i="49"/>
  <c r="AH8" i="49"/>
  <c r="AH11" i="49"/>
  <c r="AI4" i="49"/>
  <c r="AF14" i="49"/>
  <c r="AG12" i="47"/>
  <c r="AG9" i="47"/>
  <c r="AI4" i="47"/>
  <c r="AH11" i="47"/>
  <c r="AH8" i="47"/>
  <c r="AF14" i="47"/>
  <c r="AG9" i="45"/>
  <c r="AG12" i="45"/>
  <c r="AH11" i="45"/>
  <c r="AH8" i="45"/>
  <c r="AI4" i="45"/>
  <c r="AF14" i="45"/>
  <c r="AH12" i="43"/>
  <c r="AH9" i="43"/>
  <c r="AG14" i="43"/>
  <c r="AI8" i="43"/>
  <c r="AI11" i="43"/>
  <c r="AJ4" i="43"/>
  <c r="AJ9" i="41"/>
  <c r="AJ12" i="41"/>
  <c r="BL17" i="41"/>
  <c r="BD17" i="41"/>
  <c r="AV17" i="41"/>
  <c r="AN17" i="41"/>
  <c r="AF17" i="41"/>
  <c r="BQ17" i="41"/>
  <c r="BP17" i="41"/>
  <c r="BH17" i="41"/>
  <c r="AZ17" i="41"/>
  <c r="AR17" i="41"/>
  <c r="AJ17" i="41"/>
  <c r="AO17" i="41"/>
  <c r="AL4" i="41"/>
  <c r="BM17" i="41"/>
  <c r="AG17" i="41"/>
  <c r="AK8" i="41"/>
  <c r="BE17" i="41"/>
  <c r="AK11" i="41"/>
  <c r="AW17" i="41"/>
  <c r="AU17" i="41"/>
  <c r="BG17" i="41"/>
  <c r="BS17" i="41"/>
  <c r="BA17" i="41"/>
  <c r="BF17" i="41"/>
  <c r="AQ17" i="41"/>
  <c r="BC17" i="41"/>
  <c r="BO17" i="41"/>
  <c r="BI17" i="41"/>
  <c r="AL17" i="41"/>
  <c r="BB17" i="41"/>
  <c r="BR17" i="41"/>
  <c r="AM17" i="41"/>
  <c r="AY17" i="41"/>
  <c r="AK17" i="41"/>
  <c r="AH17" i="41"/>
  <c r="BN17" i="41"/>
  <c r="AX17" i="41"/>
  <c r="AI17" i="41"/>
  <c r="BK17" i="41"/>
  <c r="AS17" i="41"/>
  <c r="AT17" i="41"/>
  <c r="BJ17" i="41"/>
  <c r="AP17" i="41"/>
  <c r="AI14" i="41"/>
  <c r="AJ9" i="39"/>
  <c r="AJ12" i="39"/>
  <c r="BQ17" i="39"/>
  <c r="BA17" i="39"/>
  <c r="AK17" i="39"/>
  <c r="BP17" i="39"/>
  <c r="BJ17" i="39"/>
  <c r="BE17" i="39"/>
  <c r="AO17" i="39"/>
  <c r="BI17" i="39"/>
  <c r="AS17" i="39"/>
  <c r="BR17" i="39"/>
  <c r="AW17" i="39"/>
  <c r="BM17" i="39"/>
  <c r="AR17" i="39"/>
  <c r="AL4" i="39"/>
  <c r="AK11" i="39"/>
  <c r="BH17" i="39"/>
  <c r="AL17" i="39"/>
  <c r="AK8" i="39"/>
  <c r="BB17" i="39"/>
  <c r="AG17" i="39"/>
  <c r="BG17" i="39"/>
  <c r="AJ17" i="39"/>
  <c r="AQ17" i="39"/>
  <c r="BS17" i="39"/>
  <c r="BD17" i="39"/>
  <c r="BL17" i="39"/>
  <c r="BC17" i="39"/>
  <c r="BO17" i="39"/>
  <c r="AH17" i="39"/>
  <c r="BN17" i="39"/>
  <c r="AT17" i="39"/>
  <c r="AP17" i="39"/>
  <c r="AX17" i="39"/>
  <c r="AF17" i="39"/>
  <c r="AM17" i="39"/>
  <c r="AY17" i="39"/>
  <c r="BK17" i="39"/>
  <c r="AN17" i="39"/>
  <c r="AZ17" i="39"/>
  <c r="AV17" i="39"/>
  <c r="AI17" i="39"/>
  <c r="AU17" i="39"/>
  <c r="BF17" i="39"/>
  <c r="AI14" i="39"/>
  <c r="AI12" i="37"/>
  <c r="AI9" i="37"/>
  <c r="AJ8" i="37"/>
  <c r="AJ11" i="37"/>
  <c r="AK4" i="37"/>
  <c r="AH14" i="37"/>
  <c r="AH1" i="35"/>
  <c r="Z18" i="26"/>
  <c r="Z19" i="26"/>
  <c r="Z17" i="26"/>
  <c r="AC1" i="26"/>
  <c r="AB7" i="26" a="1"/>
  <c r="AB5" i="26" a="1"/>
  <c r="AB9" i="26" a="1"/>
  <c r="AH9" i="49" a="1"/>
  <c r="AH12" i="49" a="1"/>
  <c r="AH9" i="47" a="1"/>
  <c r="AH12" i="47" a="1"/>
  <c r="AH12" i="45" a="1"/>
  <c r="AH9" i="45" a="1"/>
  <c r="AI12" i="43" a="1"/>
  <c r="AI9" i="43" a="1"/>
  <c r="AK12" i="41" a="1"/>
  <c r="AK9" i="41" a="1"/>
  <c r="AK9" i="39" a="1"/>
  <c r="AK12" i="39" a="1"/>
  <c r="AJ9" i="37" a="1"/>
  <c r="AJ12" i="37" a="1"/>
  <c r="AB9" i="26" l="1"/>
  <c r="AB5" i="26"/>
  <c r="AB7" i="26"/>
  <c r="AC4" i="26"/>
  <c r="AC6" i="26"/>
  <c r="AC8" i="26"/>
  <c r="AH12" i="49"/>
  <c r="AH9" i="49"/>
  <c r="AG14" i="49"/>
  <c r="AI11" i="49"/>
  <c r="AI8" i="49"/>
  <c r="AJ4" i="49"/>
  <c r="AH12" i="47"/>
  <c r="AH9" i="47"/>
  <c r="AI11" i="47"/>
  <c r="AI8" i="47"/>
  <c r="AJ4" i="47"/>
  <c r="AG14" i="47"/>
  <c r="AH9" i="45"/>
  <c r="AH12" i="45"/>
  <c r="AI11" i="45"/>
  <c r="AJ4" i="45"/>
  <c r="AI8" i="45"/>
  <c r="AG14" i="45"/>
  <c r="AI9" i="43"/>
  <c r="AI12" i="43"/>
  <c r="AJ11" i="43"/>
  <c r="AK4" i="43"/>
  <c r="AJ8" i="43"/>
  <c r="AH14" i="43"/>
  <c r="AK9" i="41"/>
  <c r="AK12" i="41"/>
  <c r="AL8" i="41"/>
  <c r="AL11" i="41"/>
  <c r="AM4" i="41"/>
  <c r="AJ14" i="41"/>
  <c r="AK12" i="39"/>
  <c r="AK9" i="39"/>
  <c r="AL8" i="39"/>
  <c r="AL11" i="39"/>
  <c r="AM4" i="39"/>
  <c r="AJ14" i="39"/>
  <c r="AJ12" i="37"/>
  <c r="AJ9" i="37"/>
  <c r="BR17" i="37"/>
  <c r="BN17" i="37"/>
  <c r="BJ17" i="37"/>
  <c r="BF17" i="37"/>
  <c r="BB17" i="37"/>
  <c r="AX17" i="37"/>
  <c r="AT17" i="37"/>
  <c r="AP17" i="37"/>
  <c r="AL17" i="37"/>
  <c r="AH17" i="37"/>
  <c r="BO17" i="37"/>
  <c r="BA17" i="37"/>
  <c r="AS17" i="37"/>
  <c r="AK17" i="37"/>
  <c r="AK8" i="37"/>
  <c r="AK11" i="37"/>
  <c r="AL4" i="37"/>
  <c r="BG17" i="37"/>
  <c r="BI17" i="37"/>
  <c r="BM17" i="37"/>
  <c r="AM17" i="37"/>
  <c r="AG17" i="37"/>
  <c r="BK17" i="37"/>
  <c r="AF17" i="37"/>
  <c r="AR17" i="37"/>
  <c r="AO17" i="37"/>
  <c r="AI17" i="37"/>
  <c r="BD17" i="37"/>
  <c r="BP17" i="37"/>
  <c r="AU17" i="37"/>
  <c r="BS17" i="37"/>
  <c r="BQ17" i="37"/>
  <c r="AW17" i="37"/>
  <c r="AQ17" i="37"/>
  <c r="AN17" i="37"/>
  <c r="AZ17" i="37"/>
  <c r="BL17" i="37"/>
  <c r="BC17" i="37"/>
  <c r="BE17" i="37"/>
  <c r="AY17" i="37"/>
  <c r="AJ17" i="37"/>
  <c r="AV17" i="37"/>
  <c r="BH17" i="37"/>
  <c r="AI14" i="37"/>
  <c r="AI1" i="35"/>
  <c r="AA17" i="26"/>
  <c r="AA18" i="26"/>
  <c r="AA19" i="26"/>
  <c r="AD1" i="26"/>
  <c r="AC7" i="26" a="1"/>
  <c r="AC9" i="26" a="1"/>
  <c r="AC5" i="26" a="1"/>
  <c r="AI12" i="49" a="1"/>
  <c r="AI9" i="49" a="1"/>
  <c r="AI12" i="47" a="1"/>
  <c r="AI9" i="47" a="1"/>
  <c r="AI12" i="45" a="1"/>
  <c r="AI9" i="45" a="1"/>
  <c r="AJ12" i="43" a="1"/>
  <c r="AJ9" i="43" a="1"/>
  <c r="AL9" i="41" a="1"/>
  <c r="AL12" i="41" a="1"/>
  <c r="AL9" i="39" a="1"/>
  <c r="AL12" i="39" a="1"/>
  <c r="AK9" i="37" a="1"/>
  <c r="AK12" i="37" a="1"/>
  <c r="AC5" i="26" l="1"/>
  <c r="AC9" i="26"/>
  <c r="AC7" i="26"/>
  <c r="AD4" i="26"/>
  <c r="AD6" i="26"/>
  <c r="AD8" i="26"/>
  <c r="AI9" i="49"/>
  <c r="AI12" i="49"/>
  <c r="AH14" i="49"/>
  <c r="AJ11" i="49"/>
  <c r="AJ8" i="49"/>
  <c r="AK4" i="49"/>
  <c r="AI9" i="47"/>
  <c r="AI12" i="47"/>
  <c r="AJ11" i="47"/>
  <c r="AJ8" i="47"/>
  <c r="AK4" i="47"/>
  <c r="AH14" i="47"/>
  <c r="AI9" i="45"/>
  <c r="AI12" i="45"/>
  <c r="AJ11" i="45"/>
  <c r="AK4" i="45"/>
  <c r="AJ8" i="45"/>
  <c r="AH14" i="45"/>
  <c r="AJ9" i="43"/>
  <c r="AJ12" i="43"/>
  <c r="BE17" i="43"/>
  <c r="AO17" i="43"/>
  <c r="AK11" i="43"/>
  <c r="AL4" i="43"/>
  <c r="BQ17" i="43"/>
  <c r="BA17" i="43"/>
  <c r="AK17" i="43"/>
  <c r="BI17" i="43"/>
  <c r="BM17" i="43"/>
  <c r="AW17" i="43"/>
  <c r="AG17" i="43"/>
  <c r="AK8" i="43"/>
  <c r="AS17" i="43"/>
  <c r="AI17" i="43"/>
  <c r="AQ17" i="43"/>
  <c r="AY17" i="43"/>
  <c r="BG17" i="43"/>
  <c r="BO17" i="43"/>
  <c r="AP17" i="43"/>
  <c r="BF17" i="43"/>
  <c r="AF17" i="43"/>
  <c r="AV17" i="43"/>
  <c r="BL17" i="43"/>
  <c r="BB17" i="43"/>
  <c r="AR17" i="43"/>
  <c r="AT17" i="43"/>
  <c r="BJ17" i="43"/>
  <c r="AJ17" i="43"/>
  <c r="AZ17" i="43"/>
  <c r="BP17" i="43"/>
  <c r="BR17" i="43"/>
  <c r="AM17" i="43"/>
  <c r="AU17" i="43"/>
  <c r="BC17" i="43"/>
  <c r="BK17" i="43"/>
  <c r="BS17" i="43"/>
  <c r="AH17" i="43"/>
  <c r="AX17" i="43"/>
  <c r="BN17" i="43"/>
  <c r="AN17" i="43"/>
  <c r="BD17" i="43"/>
  <c r="AL17" i="43"/>
  <c r="BH17" i="43"/>
  <c r="AI14" i="43"/>
  <c r="AL12" i="41"/>
  <c r="AL9" i="41"/>
  <c r="AK14" i="41"/>
  <c r="AM11" i="41"/>
  <c r="AN4" i="41"/>
  <c r="AM8" i="41"/>
  <c r="AL12" i="39"/>
  <c r="AL9" i="39"/>
  <c r="AM11" i="39"/>
  <c r="AN4" i="39"/>
  <c r="AM8" i="39"/>
  <c r="AK14" i="39"/>
  <c r="AK12" i="37"/>
  <c r="AK9" i="37"/>
  <c r="AL11" i="37"/>
  <c r="AM4" i="37"/>
  <c r="AL8" i="37"/>
  <c r="AJ14" i="37"/>
  <c r="AJ1" i="35"/>
  <c r="AB18" i="26"/>
  <c r="AB19" i="26"/>
  <c r="AB17" i="26"/>
  <c r="AE1" i="26"/>
  <c r="AD7" i="26" a="1"/>
  <c r="AD9" i="26" a="1"/>
  <c r="AD5" i="26" a="1"/>
  <c r="AJ12" i="49" a="1"/>
  <c r="AJ9" i="49" a="1"/>
  <c r="AJ12" i="47" a="1"/>
  <c r="AJ9" i="47" a="1"/>
  <c r="AJ9" i="45" a="1"/>
  <c r="AJ12" i="45" a="1"/>
  <c r="AK12" i="43" a="1"/>
  <c r="AK9" i="43" a="1"/>
  <c r="AM12" i="41" a="1"/>
  <c r="AM9" i="41" a="1"/>
  <c r="AM12" i="39" a="1"/>
  <c r="AM9" i="39" a="1"/>
  <c r="AL12" i="37" a="1"/>
  <c r="AL9" i="37" a="1"/>
  <c r="AD5" i="26" l="1"/>
  <c r="AD9" i="26"/>
  <c r="AD7" i="26"/>
  <c r="AE8" i="26"/>
  <c r="AE4" i="26"/>
  <c r="AE6" i="26"/>
  <c r="AJ9" i="49"/>
  <c r="AJ12" i="49"/>
  <c r="BO17" i="49"/>
  <c r="AY17" i="49"/>
  <c r="AI17" i="49"/>
  <c r="AK8" i="49"/>
  <c r="BG17" i="49"/>
  <c r="BS17" i="49"/>
  <c r="AM17" i="49"/>
  <c r="AK11" i="49"/>
  <c r="BK17" i="49"/>
  <c r="AU17" i="49"/>
  <c r="AQ17" i="49"/>
  <c r="BC17" i="49"/>
  <c r="AL4" i="49"/>
  <c r="AG17" i="49"/>
  <c r="AO17" i="49"/>
  <c r="AW17" i="49"/>
  <c r="BE17" i="49"/>
  <c r="BM17" i="49"/>
  <c r="AJ17" i="49"/>
  <c r="AZ17" i="49"/>
  <c r="BP17" i="49"/>
  <c r="AT17" i="49"/>
  <c r="BJ17" i="49"/>
  <c r="AN17" i="49"/>
  <c r="BD17" i="49"/>
  <c r="AH17" i="49"/>
  <c r="AX17" i="49"/>
  <c r="BN17" i="49"/>
  <c r="AK17" i="49"/>
  <c r="AS17" i="49"/>
  <c r="BA17" i="49"/>
  <c r="BI17" i="49"/>
  <c r="BQ17" i="49"/>
  <c r="AR17" i="49"/>
  <c r="BH17" i="49"/>
  <c r="AL17" i="49"/>
  <c r="BB17" i="49"/>
  <c r="BR17" i="49"/>
  <c r="AF17" i="49"/>
  <c r="AV17" i="49"/>
  <c r="BL17" i="49"/>
  <c r="AP17" i="49"/>
  <c r="BF17" i="49"/>
  <c r="AI14" i="49"/>
  <c r="AJ9" i="47"/>
  <c r="AJ12" i="47"/>
  <c r="AI14" i="47"/>
  <c r="BP17" i="47"/>
  <c r="BH17" i="47"/>
  <c r="AZ17" i="47"/>
  <c r="AR17" i="47"/>
  <c r="AJ17" i="47"/>
  <c r="BO17" i="47"/>
  <c r="BG17" i="47"/>
  <c r="AY17" i="47"/>
  <c r="AQ17" i="47"/>
  <c r="AI17" i="47"/>
  <c r="AL4" i="47"/>
  <c r="BK17" i="47"/>
  <c r="AU17" i="47"/>
  <c r="BC17" i="47"/>
  <c r="AM17" i="47"/>
  <c r="AV17" i="47"/>
  <c r="AK8" i="47"/>
  <c r="BD17" i="47"/>
  <c r="AN17" i="47"/>
  <c r="AK11" i="47"/>
  <c r="BS17" i="47"/>
  <c r="BL17" i="47"/>
  <c r="AF17" i="47"/>
  <c r="BB17" i="47"/>
  <c r="AT17" i="47"/>
  <c r="AG17" i="47"/>
  <c r="AS17" i="47"/>
  <c r="BM17" i="47"/>
  <c r="AK17" i="47"/>
  <c r="BE17" i="47"/>
  <c r="BQ17" i="47"/>
  <c r="AX17" i="47"/>
  <c r="AL17" i="47"/>
  <c r="BN17" i="47"/>
  <c r="AO17" i="47"/>
  <c r="BA17" i="47"/>
  <c r="BR17" i="47"/>
  <c r="AH17" i="47"/>
  <c r="AW17" i="47"/>
  <c r="BI17" i="47"/>
  <c r="AP17" i="47"/>
  <c r="BJ17" i="47"/>
  <c r="BF17" i="47"/>
  <c r="AJ12" i="45"/>
  <c r="AJ9" i="45"/>
  <c r="AP17" i="45"/>
  <c r="AK8" i="45"/>
  <c r="AV17" i="45"/>
  <c r="BF17" i="45"/>
  <c r="AL17" i="45"/>
  <c r="BQ17" i="45"/>
  <c r="BA17" i="45"/>
  <c r="AK11" i="45"/>
  <c r="AL4" i="45"/>
  <c r="BM17" i="45"/>
  <c r="BN17" i="45"/>
  <c r="BC17" i="45"/>
  <c r="BS17" i="45"/>
  <c r="AT17" i="45"/>
  <c r="AF17" i="45"/>
  <c r="BD17" i="45"/>
  <c r="BI17" i="45"/>
  <c r="BG17" i="45"/>
  <c r="AO17" i="45"/>
  <c r="BR17" i="45"/>
  <c r="AZ17" i="45"/>
  <c r="BP17" i="45"/>
  <c r="AS17" i="45"/>
  <c r="AY17" i="45"/>
  <c r="BO17" i="45"/>
  <c r="AG17" i="45"/>
  <c r="BE17" i="45"/>
  <c r="AM17" i="45"/>
  <c r="BL17" i="45"/>
  <c r="AW17" i="45"/>
  <c r="BB17" i="45"/>
  <c r="AH17" i="45"/>
  <c r="AI17" i="45"/>
  <c r="AJ17" i="45"/>
  <c r="AR17" i="45"/>
  <c r="BH17" i="45"/>
  <c r="AX17" i="45"/>
  <c r="AU17" i="45"/>
  <c r="BK17" i="45"/>
  <c r="AK17" i="45"/>
  <c r="BJ17" i="45"/>
  <c r="AN17" i="45"/>
  <c r="AQ17" i="45"/>
  <c r="AI14" i="45"/>
  <c r="AK9" i="43"/>
  <c r="AK12" i="43"/>
  <c r="AL8" i="43"/>
  <c r="AL11" i="43"/>
  <c r="AM4" i="43"/>
  <c r="AJ14" i="43"/>
  <c r="AM9" i="41"/>
  <c r="AM12" i="41"/>
  <c r="AN11" i="41"/>
  <c r="AN8" i="41"/>
  <c r="AO4" i="41"/>
  <c r="AL14" i="41"/>
  <c r="AM9" i="39"/>
  <c r="AM12" i="39"/>
  <c r="AN11" i="39"/>
  <c r="AO4" i="39"/>
  <c r="AN8" i="39"/>
  <c r="AL14" i="39"/>
  <c r="AL9" i="37"/>
  <c r="AL12" i="37"/>
  <c r="AN4" i="37"/>
  <c r="AM11" i="37"/>
  <c r="AM8" i="37"/>
  <c r="AK14" i="37"/>
  <c r="AK1" i="35"/>
  <c r="AC17" i="26"/>
  <c r="AC19" i="26"/>
  <c r="AC18" i="26"/>
  <c r="AF1" i="26"/>
  <c r="AE5" i="26" a="1"/>
  <c r="AE9" i="26" a="1"/>
  <c r="AE7" i="26" a="1"/>
  <c r="AK12" i="49" a="1"/>
  <c r="AK9" i="49" a="1"/>
  <c r="AK12" i="47" a="1"/>
  <c r="AK9" i="47" a="1"/>
  <c r="AK12" i="45" a="1"/>
  <c r="AK9" i="45" a="1"/>
  <c r="AL9" i="43" a="1"/>
  <c r="AL12" i="43" a="1"/>
  <c r="AN9" i="41" a="1"/>
  <c r="AN12" i="41" a="1"/>
  <c r="AN12" i="39" a="1"/>
  <c r="AN9" i="39" a="1"/>
  <c r="AM12" i="37" a="1"/>
  <c r="AM9" i="37" a="1"/>
  <c r="AE7" i="26" l="1"/>
  <c r="AE9" i="26"/>
  <c r="AE5" i="26"/>
  <c r="AF4" i="26"/>
  <c r="AF6" i="26"/>
  <c r="AF8" i="26"/>
  <c r="AK9" i="49"/>
  <c r="AK12" i="49"/>
  <c r="AJ14" i="49"/>
  <c r="AL8" i="49"/>
  <c r="AL11" i="49"/>
  <c r="AM4" i="49"/>
  <c r="AK9" i="47"/>
  <c r="AK12" i="47"/>
  <c r="AM4" i="47"/>
  <c r="AL11" i="47"/>
  <c r="AL8" i="47"/>
  <c r="AJ14" i="47"/>
  <c r="AK9" i="45"/>
  <c r="AK12" i="45"/>
  <c r="AL11" i="45"/>
  <c r="AM4" i="45"/>
  <c r="AL8" i="45"/>
  <c r="AJ14" i="45"/>
  <c r="AL12" i="43"/>
  <c r="AL9" i="43"/>
  <c r="AM8" i="43"/>
  <c r="AM11" i="43"/>
  <c r="AN4" i="43"/>
  <c r="AK14" i="43"/>
  <c r="AN12" i="41"/>
  <c r="AN9" i="41"/>
  <c r="AM14" i="41"/>
  <c r="AO11" i="41"/>
  <c r="AO8" i="41"/>
  <c r="AP4" i="41"/>
  <c r="AN9" i="39"/>
  <c r="AN12" i="39"/>
  <c r="AO8" i="39"/>
  <c r="AP4" i="39"/>
  <c r="AO11" i="39"/>
  <c r="AM14" i="39"/>
  <c r="AM9" i="37"/>
  <c r="AM12" i="37"/>
  <c r="AN8" i="37"/>
  <c r="AO4" i="37"/>
  <c r="AN11" i="37"/>
  <c r="AL14" i="37"/>
  <c r="AL1" i="35"/>
  <c r="AD17" i="26"/>
  <c r="AD18" i="26"/>
  <c r="AD19" i="26"/>
  <c r="AG1" i="26"/>
  <c r="AF7" i="26" a="1"/>
  <c r="AF9" i="26" a="1"/>
  <c r="AF5" i="26" a="1"/>
  <c r="AL12" i="49" a="1"/>
  <c r="AL9" i="49" a="1"/>
  <c r="AL12" i="47" a="1"/>
  <c r="AL9" i="47" a="1"/>
  <c r="AL12" i="45" a="1"/>
  <c r="AL9" i="45" a="1"/>
  <c r="AM9" i="43" a="1"/>
  <c r="AM12" i="43" a="1"/>
  <c r="AO12" i="41" a="1"/>
  <c r="AO9" i="41" a="1"/>
  <c r="AO9" i="39" a="1"/>
  <c r="AO12" i="39" a="1"/>
  <c r="AN9" i="37" a="1"/>
  <c r="AN12" i="37" a="1"/>
  <c r="AF5" i="26" l="1"/>
  <c r="AF9" i="26"/>
  <c r="AF7" i="26"/>
  <c r="AG4" i="26"/>
  <c r="AG6" i="26"/>
  <c r="AG8" i="26"/>
  <c r="AL9" i="49"/>
  <c r="AL12" i="49"/>
  <c r="AM11" i="49"/>
  <c r="AN4" i="49"/>
  <c r="AM8" i="49"/>
  <c r="AK14" i="49"/>
  <c r="AL9" i="47"/>
  <c r="AL12" i="47"/>
  <c r="AM11" i="47"/>
  <c r="AM8" i="47"/>
  <c r="AN4" i="47"/>
  <c r="AK14" i="47"/>
  <c r="AL9" i="45"/>
  <c r="AL12" i="45"/>
  <c r="AM11" i="45"/>
  <c r="AN4" i="45"/>
  <c r="AM8" i="45"/>
  <c r="AK14" i="45"/>
  <c r="AM12" i="43"/>
  <c r="AM9" i="43"/>
  <c r="AN11" i="43"/>
  <c r="AO4" i="43"/>
  <c r="AN8" i="43"/>
  <c r="AL14" i="43"/>
  <c r="AO9" i="41"/>
  <c r="AO12" i="41"/>
  <c r="AN14" i="41"/>
  <c r="AP8" i="41"/>
  <c r="AP11" i="41"/>
  <c r="AQ4" i="41"/>
  <c r="AO12" i="39"/>
  <c r="AO9" i="39"/>
  <c r="AP8" i="39"/>
  <c r="AP11" i="39"/>
  <c r="AQ4" i="39"/>
  <c r="AN14" i="39"/>
  <c r="AN12" i="37"/>
  <c r="AN9" i="37"/>
  <c r="AO8" i="37"/>
  <c r="AP4" i="37"/>
  <c r="AO11" i="37"/>
  <c r="AM14" i="37"/>
  <c r="AM1" i="35"/>
  <c r="AE17" i="26"/>
  <c r="AE19" i="26"/>
  <c r="AE18" i="26"/>
  <c r="AH1" i="26"/>
  <c r="AG7" i="26" a="1"/>
  <c r="AG9" i="26" a="1"/>
  <c r="AG5" i="26" a="1"/>
  <c r="AM12" i="49" a="1"/>
  <c r="AM9" i="49" a="1"/>
  <c r="AM12" i="47" a="1"/>
  <c r="AM9" i="47" a="1"/>
  <c r="AM9" i="45" a="1"/>
  <c r="AM12" i="45" a="1"/>
  <c r="AN12" i="43" a="1"/>
  <c r="AN9" i="43" a="1"/>
  <c r="AP9" i="41" a="1"/>
  <c r="AP12" i="41" a="1"/>
  <c r="AP12" i="39" a="1"/>
  <c r="AP9" i="39" a="1"/>
  <c r="AO9" i="37" a="1"/>
  <c r="AO12" i="37" a="1"/>
  <c r="AG5" i="26" l="1"/>
  <c r="AG9" i="26"/>
  <c r="AG7" i="26"/>
  <c r="AH4" i="26"/>
  <c r="AH6" i="26"/>
  <c r="AH8" i="26"/>
  <c r="AM9" i="49"/>
  <c r="AM12" i="49"/>
  <c r="AN11" i="49"/>
  <c r="AN8" i="49"/>
  <c r="AO4" i="49"/>
  <c r="AL14" i="49"/>
  <c r="AM9" i="47"/>
  <c r="AM12" i="47"/>
  <c r="AN11" i="47"/>
  <c r="AN8" i="47"/>
  <c r="AO4" i="47"/>
  <c r="AL14" i="47"/>
  <c r="AM12" i="45"/>
  <c r="AM9" i="45"/>
  <c r="AN11" i="45"/>
  <c r="AN8" i="45"/>
  <c r="AO4" i="45"/>
  <c r="AL14" i="45"/>
  <c r="AN9" i="43"/>
  <c r="AN12" i="43"/>
  <c r="AO11" i="43"/>
  <c r="AP4" i="43"/>
  <c r="AO8" i="43"/>
  <c r="AM14" i="43"/>
  <c r="AP12" i="41"/>
  <c r="AP9" i="41"/>
  <c r="AQ8" i="41"/>
  <c r="AR4" i="41"/>
  <c r="AQ11" i="41"/>
  <c r="AO14" i="41"/>
  <c r="AP9" i="39"/>
  <c r="AP12" i="39"/>
  <c r="AQ11" i="39"/>
  <c r="AQ8" i="39"/>
  <c r="AR4" i="39"/>
  <c r="AO14" i="39"/>
  <c r="AO12" i="37"/>
  <c r="AO9" i="37"/>
  <c r="AP11" i="37"/>
  <c r="AQ4" i="37"/>
  <c r="AP8" i="37"/>
  <c r="AN14" i="37"/>
  <c r="AN1" i="35"/>
  <c r="AF17" i="26"/>
  <c r="AF18" i="26"/>
  <c r="AF19" i="26"/>
  <c r="AI1" i="26"/>
  <c r="AH7" i="26" a="1"/>
  <c r="AH9" i="26" a="1"/>
  <c r="AH5" i="26" a="1"/>
  <c r="AN12" i="49" a="1"/>
  <c r="AN9" i="49" a="1"/>
  <c r="AN12" i="47" a="1"/>
  <c r="AN9" i="47" a="1"/>
  <c r="AN12" i="45" a="1"/>
  <c r="AN9" i="45" a="1"/>
  <c r="AO12" i="43" a="1"/>
  <c r="AO9" i="43" a="1"/>
  <c r="AQ12" i="41" a="1"/>
  <c r="AQ9" i="41" a="1"/>
  <c r="AQ12" i="39" a="1"/>
  <c r="AQ9" i="39" a="1"/>
  <c r="AP12" i="37" a="1"/>
  <c r="AP9" i="37" a="1"/>
  <c r="AH5" i="26" l="1"/>
  <c r="AH9" i="26"/>
  <c r="AH7" i="26"/>
  <c r="AI4" i="26"/>
  <c r="AI6" i="26"/>
  <c r="AI8" i="26"/>
  <c r="AN9" i="49"/>
  <c r="AN12" i="49"/>
  <c r="AM14" i="49"/>
  <c r="AO8" i="49"/>
  <c r="AO11" i="49"/>
  <c r="AP4" i="49"/>
  <c r="AN9" i="47"/>
  <c r="AN12" i="47"/>
  <c r="AO11" i="47"/>
  <c r="AP4" i="47"/>
  <c r="AO8" i="47"/>
  <c r="AM14" i="47"/>
  <c r="AN9" i="45"/>
  <c r="AN12" i="45"/>
  <c r="AO8" i="45"/>
  <c r="AO11" i="45"/>
  <c r="AP4" i="45"/>
  <c r="AM14" i="45"/>
  <c r="AO9" i="43"/>
  <c r="AO12" i="43"/>
  <c r="AP8" i="43"/>
  <c r="AP11" i="43"/>
  <c r="AQ4" i="43"/>
  <c r="AN14" i="43"/>
  <c r="AQ9" i="41"/>
  <c r="AQ12" i="41"/>
  <c r="AR11" i="41"/>
  <c r="AR8" i="41"/>
  <c r="AS4" i="41"/>
  <c r="AP14" i="41"/>
  <c r="AQ9" i="39"/>
  <c r="AQ12" i="39"/>
  <c r="AP14" i="39"/>
  <c r="AR11" i="39"/>
  <c r="AS4" i="39"/>
  <c r="AR8" i="39"/>
  <c r="AP9" i="37"/>
  <c r="AP12" i="37"/>
  <c r="AR4" i="37"/>
  <c r="AQ11" i="37"/>
  <c r="AQ8" i="37"/>
  <c r="AO14" i="37"/>
  <c r="AO1" i="35"/>
  <c r="AG17" i="26"/>
  <c r="AG19" i="26"/>
  <c r="AG18" i="26"/>
  <c r="AJ1" i="26"/>
  <c r="AI7" i="26" a="1"/>
  <c r="AI9" i="26" a="1"/>
  <c r="AI5" i="26" a="1"/>
  <c r="AO12" i="49" a="1"/>
  <c r="AO9" i="49" a="1"/>
  <c r="AO12" i="47" a="1"/>
  <c r="AO9" i="47" a="1"/>
  <c r="AO9" i="45" a="1"/>
  <c r="AO12" i="45" a="1"/>
  <c r="AP9" i="43" a="1"/>
  <c r="AP12" i="43" a="1"/>
  <c r="AR12" i="41" a="1"/>
  <c r="AR9" i="41" a="1"/>
  <c r="AR9" i="39" a="1"/>
  <c r="AR12" i="39" a="1"/>
  <c r="AQ12" i="37" a="1"/>
  <c r="AQ9" i="37" a="1"/>
  <c r="AI5" i="26" l="1"/>
  <c r="AI9" i="26"/>
  <c r="AI7" i="26"/>
  <c r="AJ4" i="26"/>
  <c r="AJ6" i="26"/>
  <c r="AJ8" i="26"/>
  <c r="AO9" i="49"/>
  <c r="AO12" i="49"/>
  <c r="AP8" i="49"/>
  <c r="AP11" i="49"/>
  <c r="AQ4" i="49"/>
  <c r="AN14" i="49"/>
  <c r="AO9" i="47"/>
  <c r="AO12" i="47"/>
  <c r="AQ4" i="47"/>
  <c r="AP8" i="47"/>
  <c r="AP11" i="47"/>
  <c r="AN14" i="47"/>
  <c r="AO12" i="45"/>
  <c r="AO9" i="45"/>
  <c r="AQ4" i="45"/>
  <c r="AP11" i="45"/>
  <c r="AP8" i="45"/>
  <c r="AN14" i="45"/>
  <c r="AP12" i="43"/>
  <c r="AP9" i="43"/>
  <c r="AQ8" i="43"/>
  <c r="AQ11" i="43"/>
  <c r="AR4" i="43"/>
  <c r="AO14" i="43"/>
  <c r="AR9" i="41"/>
  <c r="AR12" i="41"/>
  <c r="AS11" i="41"/>
  <c r="AT4" i="41"/>
  <c r="AS8" i="41"/>
  <c r="AQ14" i="41"/>
  <c r="AR12" i="39"/>
  <c r="AR9" i="39"/>
  <c r="AQ14" i="39"/>
  <c r="AS11" i="39"/>
  <c r="AT4" i="39"/>
  <c r="AS8" i="39"/>
  <c r="AQ9" i="37"/>
  <c r="AQ12" i="37"/>
  <c r="AR8" i="37"/>
  <c r="AR11" i="37"/>
  <c r="AS4" i="37"/>
  <c r="AP14" i="37"/>
  <c r="AP1" i="35"/>
  <c r="AH18" i="26"/>
  <c r="S18" i="26"/>
  <c r="AH19" i="26"/>
  <c r="AH17" i="26"/>
  <c r="AK1" i="26"/>
  <c r="AJ7" i="26" a="1"/>
  <c r="AJ5" i="26" a="1"/>
  <c r="AJ9" i="26" a="1"/>
  <c r="AP9" i="49" a="1"/>
  <c r="AP12" i="49" a="1"/>
  <c r="AP9" i="47" a="1"/>
  <c r="AP12" i="47" a="1"/>
  <c r="AP12" i="45" a="1"/>
  <c r="AP9" i="45" a="1"/>
  <c r="AQ9" i="43" a="1"/>
  <c r="AQ12" i="43" a="1"/>
  <c r="AS12" i="41" a="1"/>
  <c r="AS9" i="41" a="1"/>
  <c r="AS9" i="39" a="1"/>
  <c r="AS12" i="39" a="1"/>
  <c r="AR9" i="37" a="1"/>
  <c r="AR12" i="37" a="1"/>
  <c r="AJ9" i="26" l="1"/>
  <c r="AJ5" i="26"/>
  <c r="AJ7" i="26"/>
  <c r="AK4" i="26"/>
  <c r="AK6" i="26"/>
  <c r="AK8" i="26"/>
  <c r="AP12" i="49"/>
  <c r="AP9" i="49"/>
  <c r="AQ11" i="49"/>
  <c r="AQ8" i="49"/>
  <c r="AR4" i="49"/>
  <c r="AO14" i="49"/>
  <c r="AP12" i="47"/>
  <c r="AP9" i="47"/>
  <c r="AO14" i="47"/>
  <c r="AQ8" i="47"/>
  <c r="AQ11" i="47"/>
  <c r="AR4" i="47"/>
  <c r="AP9" i="45"/>
  <c r="AP12" i="45"/>
  <c r="AQ11" i="45"/>
  <c r="AR4" i="45"/>
  <c r="AQ8" i="45"/>
  <c r="AO14" i="45"/>
  <c r="AQ12" i="43"/>
  <c r="AQ9" i="43"/>
  <c r="AR11" i="43"/>
  <c r="AS4" i="43"/>
  <c r="AR8" i="43"/>
  <c r="AP14" i="43"/>
  <c r="AS9" i="41"/>
  <c r="AS12" i="41"/>
  <c r="AT8" i="41"/>
  <c r="AT11" i="41"/>
  <c r="AU4" i="41"/>
  <c r="AR14" i="41"/>
  <c r="AS12" i="39"/>
  <c r="AS9" i="39"/>
  <c r="AT8" i="39"/>
  <c r="AT11" i="39"/>
  <c r="AU4" i="39"/>
  <c r="AR14" i="39"/>
  <c r="AR12" i="37"/>
  <c r="AR9" i="37"/>
  <c r="AS11" i="37"/>
  <c r="AS8" i="37"/>
  <c r="AT4" i="37"/>
  <c r="AQ14" i="37"/>
  <c r="AQ1" i="35"/>
  <c r="AI18" i="26"/>
  <c r="AI17" i="26"/>
  <c r="AI19" i="26"/>
  <c r="AL1" i="26"/>
  <c r="AK7" i="26" a="1"/>
  <c r="AK5" i="26" a="1"/>
  <c r="AK9" i="26" a="1"/>
  <c r="AQ12" i="49" a="1"/>
  <c r="AQ9" i="49" a="1"/>
  <c r="AQ9" i="47" a="1"/>
  <c r="AQ12" i="47" a="1"/>
  <c r="AQ12" i="45" a="1"/>
  <c r="AQ9" i="45" a="1"/>
  <c r="AR12" i="43" a="1"/>
  <c r="AR9" i="43" a="1"/>
  <c r="AT9" i="41" a="1"/>
  <c r="AT12" i="41" a="1"/>
  <c r="AT12" i="39" a="1"/>
  <c r="AT9" i="39" a="1"/>
  <c r="AS12" i="37" a="1"/>
  <c r="AS9" i="37" a="1"/>
  <c r="AK9" i="26" l="1"/>
  <c r="AK5" i="26"/>
  <c r="AK7" i="26"/>
  <c r="AL4" i="26"/>
  <c r="AL6" i="26"/>
  <c r="AL8" i="26"/>
  <c r="AQ9" i="49"/>
  <c r="AQ12" i="49"/>
  <c r="AR11" i="49"/>
  <c r="AR8" i="49"/>
  <c r="AS4" i="49"/>
  <c r="AP14" i="49"/>
  <c r="AQ12" i="47"/>
  <c r="AQ9" i="47"/>
  <c r="AR11" i="47"/>
  <c r="AR8" i="47"/>
  <c r="AS4" i="47"/>
  <c r="AP14" i="47"/>
  <c r="AQ9" i="45"/>
  <c r="AQ12" i="45"/>
  <c r="AS4" i="45"/>
  <c r="AR11" i="45"/>
  <c r="AR8" i="45"/>
  <c r="AP14" i="45"/>
  <c r="AR9" i="43"/>
  <c r="AR12" i="43"/>
  <c r="AS11" i="43"/>
  <c r="AT4" i="43"/>
  <c r="AS8" i="43"/>
  <c r="AQ14" i="43"/>
  <c r="AT12" i="41"/>
  <c r="AT9" i="41"/>
  <c r="AU11" i="41"/>
  <c r="AV4" i="41"/>
  <c r="AU8" i="41"/>
  <c r="AS14" i="41"/>
  <c r="AT9" i="39"/>
  <c r="AT12" i="39"/>
  <c r="AU11" i="39"/>
  <c r="AV4" i="39"/>
  <c r="AU8" i="39"/>
  <c r="AS14" i="39"/>
  <c r="AS9" i="37"/>
  <c r="AS12" i="37"/>
  <c r="AT11" i="37"/>
  <c r="AU4" i="37"/>
  <c r="AT8" i="37"/>
  <c r="AR14" i="37"/>
  <c r="AR1" i="35"/>
  <c r="AJ17" i="26"/>
  <c r="AJ18" i="26"/>
  <c r="AJ19" i="26"/>
  <c r="AM1" i="26"/>
  <c r="AL7" i="26" a="1"/>
  <c r="AL5" i="26" a="1"/>
  <c r="AL9" i="26" a="1"/>
  <c r="AR9" i="49" a="1"/>
  <c r="AR12" i="49" a="1"/>
  <c r="AR12" i="47" a="1"/>
  <c r="AR9" i="47" a="1"/>
  <c r="AR12" i="45" a="1"/>
  <c r="AR9" i="45" a="1"/>
  <c r="AS12" i="43" a="1"/>
  <c r="AS9" i="43" a="1"/>
  <c r="AU12" i="41" a="1"/>
  <c r="AU9" i="41" a="1"/>
  <c r="AU12" i="39" a="1"/>
  <c r="AU9" i="39" a="1"/>
  <c r="AT12" i="37" a="1"/>
  <c r="AT9" i="37" a="1"/>
  <c r="AL9" i="26" l="1"/>
  <c r="AL5" i="26"/>
  <c r="AL7" i="26"/>
  <c r="AM8" i="26"/>
  <c r="AM4" i="26"/>
  <c r="AM6" i="26"/>
  <c r="AR12" i="49"/>
  <c r="AR9" i="49"/>
  <c r="AS8" i="49"/>
  <c r="AS11" i="49"/>
  <c r="AT4" i="49"/>
  <c r="AQ14" i="49"/>
  <c r="AR9" i="47"/>
  <c r="AR12" i="47"/>
  <c r="AS11" i="47"/>
  <c r="AT4" i="47"/>
  <c r="AS8" i="47"/>
  <c r="AQ14" i="47"/>
  <c r="AR9" i="45"/>
  <c r="AR12" i="45"/>
  <c r="AS11" i="45"/>
  <c r="AS8" i="45"/>
  <c r="AT4" i="45"/>
  <c r="AQ14" i="45"/>
  <c r="AS9" i="43"/>
  <c r="AS12" i="43"/>
  <c r="AT8" i="43"/>
  <c r="AT11" i="43"/>
  <c r="AU4" i="43"/>
  <c r="AR14" i="43"/>
  <c r="AU9" i="41"/>
  <c r="AU12" i="41"/>
  <c r="AT14" i="41"/>
  <c r="AV11" i="41"/>
  <c r="AV8" i="41"/>
  <c r="AW4" i="41"/>
  <c r="AU9" i="39"/>
  <c r="AU12" i="39"/>
  <c r="AV11" i="39"/>
  <c r="AW4" i="39"/>
  <c r="AV8" i="39"/>
  <c r="AT14" i="39"/>
  <c r="AT9" i="37"/>
  <c r="AT12" i="37"/>
  <c r="AU8" i="37"/>
  <c r="AV4" i="37"/>
  <c r="AU11" i="37"/>
  <c r="AS14" i="37"/>
  <c r="AS1" i="35"/>
  <c r="AK18" i="26"/>
  <c r="AK17" i="26"/>
  <c r="AK19" i="26"/>
  <c r="AN1" i="26"/>
  <c r="AM5" i="26" a="1"/>
  <c r="AM9" i="26" a="1"/>
  <c r="AM7" i="26" a="1"/>
  <c r="AS9" i="49" a="1"/>
  <c r="AS12" i="49" a="1"/>
  <c r="AS9" i="47" a="1"/>
  <c r="AS12" i="47" a="1"/>
  <c r="AS12" i="45" a="1"/>
  <c r="AS9" i="45" a="1"/>
  <c r="AT9" i="43" a="1"/>
  <c r="AT12" i="43" a="1"/>
  <c r="AV12" i="41" a="1"/>
  <c r="AV9" i="41" a="1"/>
  <c r="AV9" i="39" a="1"/>
  <c r="AV12" i="39" a="1"/>
  <c r="AU9" i="37" a="1"/>
  <c r="AU12" i="37" a="1"/>
  <c r="AM7" i="26" l="1"/>
  <c r="AM9" i="26"/>
  <c r="AM5" i="26"/>
  <c r="AN4" i="26"/>
  <c r="AN6" i="26"/>
  <c r="AN8" i="26"/>
  <c r="AS12" i="49"/>
  <c r="AS9" i="49"/>
  <c r="AT8" i="49"/>
  <c r="AT11" i="49"/>
  <c r="AU4" i="49"/>
  <c r="AR14" i="49"/>
  <c r="AS12" i="47"/>
  <c r="AS9" i="47"/>
  <c r="AT11" i="47"/>
  <c r="AU4" i="47"/>
  <c r="AT8" i="47"/>
  <c r="AR14" i="47"/>
  <c r="AS9" i="45"/>
  <c r="AS12" i="45"/>
  <c r="AT11" i="45"/>
  <c r="AT8" i="45"/>
  <c r="AU4" i="45"/>
  <c r="AR14" i="45"/>
  <c r="AT12" i="43"/>
  <c r="AT9" i="43"/>
  <c r="AU8" i="43"/>
  <c r="AU11" i="43"/>
  <c r="AV4" i="43"/>
  <c r="AS14" i="43"/>
  <c r="AV9" i="41"/>
  <c r="AV12" i="41"/>
  <c r="AW11" i="41"/>
  <c r="AW8" i="41"/>
  <c r="AX4" i="41"/>
  <c r="AU14" i="41"/>
  <c r="AV12" i="39"/>
  <c r="AV9" i="39"/>
  <c r="AW11" i="39"/>
  <c r="AW8" i="39"/>
  <c r="AX4" i="39"/>
  <c r="AU14" i="39"/>
  <c r="AU12" i="37"/>
  <c r="AU9" i="37"/>
  <c r="AV8" i="37"/>
  <c r="AV11" i="37"/>
  <c r="AW4" i="37"/>
  <c r="AT14" i="37"/>
  <c r="AT1" i="35"/>
  <c r="AL19" i="26"/>
  <c r="AL18" i="26"/>
  <c r="AL17" i="26"/>
  <c r="AO1" i="26"/>
  <c r="AN7" i="26" a="1"/>
  <c r="AN5" i="26" a="1"/>
  <c r="AN9" i="26" a="1"/>
  <c r="AT12" i="49" a="1"/>
  <c r="AT9" i="49" a="1"/>
  <c r="AT12" i="47" a="1"/>
  <c r="AT9" i="47" a="1"/>
  <c r="AT12" i="45" a="1"/>
  <c r="AT9" i="45" a="1"/>
  <c r="AU9" i="43" a="1"/>
  <c r="AU12" i="43" a="1"/>
  <c r="AW12" i="41" a="1"/>
  <c r="AW9" i="41" a="1"/>
  <c r="AW12" i="39" a="1"/>
  <c r="AW9" i="39" a="1"/>
  <c r="AV9" i="37" a="1"/>
  <c r="AV12" i="37" a="1"/>
  <c r="AN9" i="26" l="1"/>
  <c r="AN5" i="26"/>
  <c r="AN7" i="26"/>
  <c r="AO4" i="26"/>
  <c r="AO6" i="26"/>
  <c r="AO8" i="26"/>
  <c r="AT9" i="49"/>
  <c r="AT12" i="49"/>
  <c r="AS14" i="49"/>
  <c r="AU11" i="49"/>
  <c r="AV4" i="49"/>
  <c r="AU8" i="49"/>
  <c r="AT9" i="47"/>
  <c r="AT12" i="47"/>
  <c r="AU8" i="47"/>
  <c r="AU11" i="47"/>
  <c r="AV4" i="47"/>
  <c r="AS14" i="47"/>
  <c r="AT9" i="45"/>
  <c r="AT12" i="45"/>
  <c r="AU11" i="45"/>
  <c r="AV4" i="45"/>
  <c r="AU8" i="45"/>
  <c r="AS14" i="45"/>
  <c r="AU12" i="43"/>
  <c r="AU9" i="43"/>
  <c r="AV11" i="43"/>
  <c r="AW4" i="43"/>
  <c r="AV8" i="43"/>
  <c r="AT14" i="43"/>
  <c r="AW9" i="41"/>
  <c r="AW12" i="41"/>
  <c r="AV14" i="41"/>
  <c r="AX8" i="41"/>
  <c r="AX11" i="41"/>
  <c r="AY4" i="41"/>
  <c r="AW9" i="39"/>
  <c r="AW12" i="39"/>
  <c r="AX8" i="39"/>
  <c r="AX11" i="39"/>
  <c r="AY4" i="39"/>
  <c r="AV14" i="39"/>
  <c r="AV12" i="37"/>
  <c r="AV9" i="37"/>
  <c r="AW11" i="37"/>
  <c r="AW8" i="37"/>
  <c r="AX4" i="37"/>
  <c r="AU14" i="37"/>
  <c r="AU1" i="35"/>
  <c r="AM17" i="26"/>
  <c r="AM18" i="26"/>
  <c r="AM19" i="26"/>
  <c r="AP1" i="26"/>
  <c r="AO7" i="26" a="1"/>
  <c r="AO5" i="26" a="1"/>
  <c r="AO9" i="26" a="1"/>
  <c r="AU9" i="49" a="1"/>
  <c r="AU12" i="49" a="1"/>
  <c r="AU9" i="47" a="1"/>
  <c r="AU12" i="47" a="1"/>
  <c r="AU12" i="45" a="1"/>
  <c r="AU9" i="45" a="1"/>
  <c r="AV12" i="43" a="1"/>
  <c r="AV9" i="43" a="1"/>
  <c r="AX9" i="41" a="1"/>
  <c r="AX12" i="41" a="1"/>
  <c r="AX12" i="39" a="1"/>
  <c r="AX9" i="39" a="1"/>
  <c r="AW12" i="37" a="1"/>
  <c r="AW9" i="37" a="1"/>
  <c r="AO9" i="26" l="1"/>
  <c r="AO5" i="26"/>
  <c r="AO7" i="26"/>
  <c r="AP4" i="26"/>
  <c r="AP6" i="26"/>
  <c r="AP8" i="26"/>
  <c r="AU12" i="49"/>
  <c r="AU9" i="49"/>
  <c r="AT14" i="49"/>
  <c r="AV11" i="49"/>
  <c r="AV8" i="49"/>
  <c r="AW4" i="49"/>
  <c r="AU12" i="47"/>
  <c r="AU9" i="47"/>
  <c r="AV11" i="47"/>
  <c r="AV8" i="47"/>
  <c r="AW4" i="47"/>
  <c r="AT14" i="47"/>
  <c r="AU9" i="45"/>
  <c r="AU12" i="45"/>
  <c r="AV8" i="45"/>
  <c r="AV11" i="45"/>
  <c r="AW4" i="45"/>
  <c r="AT14" i="45"/>
  <c r="AV9" i="43"/>
  <c r="AV12" i="43"/>
  <c r="AW11" i="43"/>
  <c r="AX4" i="43"/>
  <c r="AW8" i="43"/>
  <c r="AU14" i="43"/>
  <c r="AX12" i="41"/>
  <c r="AX9" i="41"/>
  <c r="AY8" i="41"/>
  <c r="AY11" i="41"/>
  <c r="AZ4" i="41"/>
  <c r="AW14" i="41"/>
  <c r="AX9" i="39"/>
  <c r="AX12" i="39"/>
  <c r="AW14" i="39"/>
  <c r="AY11" i="39"/>
  <c r="AY8" i="39"/>
  <c r="AZ4" i="39"/>
  <c r="AW9" i="37"/>
  <c r="AW12" i="37"/>
  <c r="AX11" i="37"/>
  <c r="AY4" i="37"/>
  <c r="AX8" i="37"/>
  <c r="AV14" i="37"/>
  <c r="AV1" i="35"/>
  <c r="AN18" i="26"/>
  <c r="AN17" i="26"/>
  <c r="AN19" i="26"/>
  <c r="AQ1" i="26"/>
  <c r="AP7" i="26" a="1"/>
  <c r="AP5" i="26" a="1"/>
  <c r="AP9" i="26" a="1"/>
  <c r="AV9" i="49" a="1"/>
  <c r="AV12" i="49" a="1"/>
  <c r="AV9" i="47" a="1"/>
  <c r="AV12" i="47" a="1"/>
  <c r="AV9" i="45" a="1"/>
  <c r="AV12" i="45" a="1"/>
  <c r="AW12" i="43" a="1"/>
  <c r="AW9" i="43" a="1"/>
  <c r="AY12" i="41" a="1"/>
  <c r="AY9" i="41" a="1"/>
  <c r="AY9" i="39" a="1"/>
  <c r="AY12" i="39" a="1"/>
  <c r="AX12" i="37" a="1"/>
  <c r="AX9" i="37" a="1"/>
  <c r="AP9" i="26" l="1"/>
  <c r="AP5" i="26"/>
  <c r="AP7" i="26"/>
  <c r="AQ6" i="26"/>
  <c r="AQ8" i="26"/>
  <c r="AQ4" i="26"/>
  <c r="AV12" i="49"/>
  <c r="AV9" i="49"/>
  <c r="AW11" i="49"/>
  <c r="AW8" i="49"/>
  <c r="AX4" i="49"/>
  <c r="AU14" i="49"/>
  <c r="AV12" i="47"/>
  <c r="AV9" i="47"/>
  <c r="AX4" i="47"/>
  <c r="AW11" i="47"/>
  <c r="AW8" i="47"/>
  <c r="AU14" i="47"/>
  <c r="AV12" i="45"/>
  <c r="AV9" i="45"/>
  <c r="AW8" i="45"/>
  <c r="AW11" i="45"/>
  <c r="AX4" i="45"/>
  <c r="AU14" i="45"/>
  <c r="AW9" i="43"/>
  <c r="AW12" i="43"/>
  <c r="AX8" i="43"/>
  <c r="AX11" i="43"/>
  <c r="AY4" i="43"/>
  <c r="AV14" i="43"/>
  <c r="AY9" i="41"/>
  <c r="AY12" i="41"/>
  <c r="AX14" i="41"/>
  <c r="AZ11" i="41"/>
  <c r="AZ8" i="41"/>
  <c r="BA4" i="41"/>
  <c r="AY12" i="39"/>
  <c r="AY9" i="39"/>
  <c r="AZ11" i="39"/>
  <c r="BA4" i="39"/>
  <c r="AZ8" i="39"/>
  <c r="AX14" i="39"/>
  <c r="AX9" i="37"/>
  <c r="AX12" i="37"/>
  <c r="AY8" i="37"/>
  <c r="AZ4" i="37"/>
  <c r="AY11" i="37"/>
  <c r="AW14" i="37"/>
  <c r="AW1" i="35"/>
  <c r="AO17" i="26"/>
  <c r="AO18" i="26"/>
  <c r="AO19" i="26"/>
  <c r="AR1" i="26"/>
  <c r="AQ9" i="26" a="1"/>
  <c r="AQ5" i="26" a="1"/>
  <c r="AQ7" i="26" a="1"/>
  <c r="AW12" i="49" a="1"/>
  <c r="AW9" i="49" a="1"/>
  <c r="AW12" i="47" a="1"/>
  <c r="AW9" i="47" a="1"/>
  <c r="AW9" i="45" a="1"/>
  <c r="AW12" i="45" a="1"/>
  <c r="AX9" i="43" a="1"/>
  <c r="AX12" i="43" a="1"/>
  <c r="AZ9" i="41" a="1"/>
  <c r="AZ12" i="41" a="1"/>
  <c r="AZ12" i="39" a="1"/>
  <c r="AZ9" i="39" a="1"/>
  <c r="AY9" i="37" a="1"/>
  <c r="AY12" i="37" a="1"/>
  <c r="AQ7" i="26" l="1"/>
  <c r="AQ5" i="26"/>
  <c r="AQ9" i="26"/>
  <c r="AR4" i="26"/>
  <c r="AR6" i="26"/>
  <c r="AR8" i="26"/>
  <c r="AW9" i="49"/>
  <c r="AW12" i="49"/>
  <c r="AX8" i="49"/>
  <c r="AX11" i="49"/>
  <c r="AY4" i="49"/>
  <c r="AV14" i="49"/>
  <c r="AW9" i="47"/>
  <c r="AW12" i="47"/>
  <c r="AY4" i="47"/>
  <c r="AX11" i="47"/>
  <c r="AX8" i="47"/>
  <c r="AV14" i="47"/>
  <c r="AW12" i="45"/>
  <c r="AW9" i="45"/>
  <c r="AX11" i="45"/>
  <c r="AY4" i="45"/>
  <c r="AX8" i="45"/>
  <c r="AV14" i="45"/>
  <c r="AX12" i="43"/>
  <c r="AX9" i="43"/>
  <c r="AY8" i="43"/>
  <c r="AY11" i="43"/>
  <c r="AZ4" i="43"/>
  <c r="AW14" i="43"/>
  <c r="AZ12" i="41"/>
  <c r="AZ9" i="41"/>
  <c r="BB4" i="41"/>
  <c r="BA8" i="41"/>
  <c r="BA11" i="41"/>
  <c r="AY14" i="41"/>
  <c r="AZ9" i="39"/>
  <c r="AZ12" i="39"/>
  <c r="BB4" i="39"/>
  <c r="BA8" i="39"/>
  <c r="BA11" i="39"/>
  <c r="AY14" i="39"/>
  <c r="AY12" i="37"/>
  <c r="AY9" i="37"/>
  <c r="AZ8" i="37"/>
  <c r="BA4" i="37"/>
  <c r="AZ11" i="37"/>
  <c r="AX14" i="37"/>
  <c r="AX1" i="35"/>
  <c r="AP18" i="26"/>
  <c r="AP17" i="26"/>
  <c r="AP19" i="26"/>
  <c r="AS1" i="26"/>
  <c r="AR7" i="26" a="1"/>
  <c r="AR5" i="26" a="1"/>
  <c r="AR9" i="26" a="1"/>
  <c r="AX12" i="49" a="1"/>
  <c r="AX9" i="49" a="1"/>
  <c r="AX12" i="47" a="1"/>
  <c r="AX9" i="47" a="1"/>
  <c r="AX9" i="45" a="1"/>
  <c r="AX12" i="45" a="1"/>
  <c r="AY9" i="43" a="1"/>
  <c r="AY12" i="43" a="1"/>
  <c r="BA9" i="41" a="1"/>
  <c r="BA12" i="41" a="1"/>
  <c r="BA12" i="39" a="1"/>
  <c r="BA9" i="39" a="1"/>
  <c r="AZ9" i="37" a="1"/>
  <c r="AZ12" i="37" a="1"/>
  <c r="AR9" i="26" l="1"/>
  <c r="AR5" i="26"/>
  <c r="AR7" i="26"/>
  <c r="AS4" i="26"/>
  <c r="AS6" i="26"/>
  <c r="AS8" i="26"/>
  <c r="AX9" i="49"/>
  <c r="AX12" i="49"/>
  <c r="AY11" i="49"/>
  <c r="AY8" i="49"/>
  <c r="AZ4" i="49"/>
  <c r="AW14" i="49"/>
  <c r="AX9" i="47"/>
  <c r="AX12" i="47"/>
  <c r="AY11" i="47"/>
  <c r="AY8" i="47"/>
  <c r="AZ4" i="47"/>
  <c r="AW14" i="47"/>
  <c r="AX12" i="45"/>
  <c r="AX9" i="45"/>
  <c r="AY11" i="45"/>
  <c r="AZ4" i="45"/>
  <c r="AY8" i="45"/>
  <c r="AW14" i="45"/>
  <c r="AY12" i="43"/>
  <c r="AY9" i="43"/>
  <c r="AZ11" i="43"/>
  <c r="BA4" i="43"/>
  <c r="AZ8" i="43"/>
  <c r="AX14" i="43"/>
  <c r="BA12" i="41"/>
  <c r="BA9" i="41"/>
  <c r="AZ14" i="41"/>
  <c r="BB8" i="41"/>
  <c r="BB11" i="41"/>
  <c r="BC4" i="41"/>
  <c r="BA9" i="39"/>
  <c r="BA12" i="39"/>
  <c r="BB8" i="39"/>
  <c r="BB11" i="39"/>
  <c r="BC4" i="39"/>
  <c r="AZ14" i="39"/>
  <c r="AZ12" i="37"/>
  <c r="AZ9" i="37"/>
  <c r="BA8" i="37"/>
  <c r="BB4" i="37"/>
  <c r="BA11" i="37"/>
  <c r="AY14" i="37"/>
  <c r="AY1" i="35"/>
  <c r="AQ18" i="26"/>
  <c r="AQ17" i="26"/>
  <c r="AQ19" i="26"/>
  <c r="AT1" i="26"/>
  <c r="AS7" i="26" a="1"/>
  <c r="AS9" i="26" a="1"/>
  <c r="AS5" i="26" a="1"/>
  <c r="AY12" i="49" a="1"/>
  <c r="AY9" i="49" a="1"/>
  <c r="AY12" i="47" a="1"/>
  <c r="AY9" i="47" a="1"/>
  <c r="AY12" i="45" a="1"/>
  <c r="AY9" i="45" a="1"/>
  <c r="AZ12" i="43" a="1"/>
  <c r="AZ9" i="43" a="1"/>
  <c r="BB12" i="41" a="1"/>
  <c r="BB9" i="41" a="1"/>
  <c r="BB9" i="39" a="1"/>
  <c r="BB12" i="39" a="1"/>
  <c r="BA9" i="37" a="1"/>
  <c r="BA12" i="37" a="1"/>
  <c r="AS5" i="26" l="1"/>
  <c r="AS9" i="26"/>
  <c r="AS7" i="26"/>
  <c r="AT4" i="26"/>
  <c r="AT6" i="26"/>
  <c r="AT8" i="26"/>
  <c r="AY9" i="49"/>
  <c r="AY12" i="49"/>
  <c r="AZ11" i="49"/>
  <c r="AZ8" i="49"/>
  <c r="BA4" i="49"/>
  <c r="AX14" i="49"/>
  <c r="AY9" i="47"/>
  <c r="AY12" i="47"/>
  <c r="AZ11" i="47"/>
  <c r="AZ8" i="47"/>
  <c r="BA4" i="47"/>
  <c r="AX14" i="47"/>
  <c r="AY9" i="45"/>
  <c r="AY12" i="45"/>
  <c r="BA4" i="45"/>
  <c r="AZ8" i="45"/>
  <c r="AZ11" i="45"/>
  <c r="AX14" i="45"/>
  <c r="AZ9" i="43"/>
  <c r="AZ12" i="43"/>
  <c r="BA11" i="43"/>
  <c r="BB4" i="43"/>
  <c r="BA8" i="43"/>
  <c r="AY14" i="43"/>
  <c r="BB9" i="41"/>
  <c r="BB12" i="41"/>
  <c r="BA14" i="41"/>
  <c r="BC11" i="41"/>
  <c r="BD4" i="41"/>
  <c r="BC8" i="41"/>
  <c r="BB12" i="39"/>
  <c r="BB9" i="39"/>
  <c r="BC11" i="39"/>
  <c r="BD4" i="39"/>
  <c r="BC8" i="39"/>
  <c r="BA14" i="39"/>
  <c r="BA12" i="37"/>
  <c r="BA9" i="37"/>
  <c r="BB11" i="37"/>
  <c r="BC4" i="37"/>
  <c r="BB8" i="37"/>
  <c r="AZ14" i="37"/>
  <c r="AZ1" i="35"/>
  <c r="AR18" i="26"/>
  <c r="AR17" i="26"/>
  <c r="AR19" i="26"/>
  <c r="AU1" i="26"/>
  <c r="AT7" i="26" a="1"/>
  <c r="AT9" i="26" a="1"/>
  <c r="AT5" i="26" a="1"/>
  <c r="AZ12" i="49" a="1"/>
  <c r="AZ9" i="49" a="1"/>
  <c r="AZ9" i="47" a="1"/>
  <c r="AZ12" i="47" a="1"/>
  <c r="AZ9" i="45" a="1"/>
  <c r="AZ12" i="45" a="1"/>
  <c r="BA12" i="43" a="1"/>
  <c r="BA9" i="43" a="1"/>
  <c r="BC12" i="41" a="1"/>
  <c r="BC9" i="41" a="1"/>
  <c r="BC12" i="39" a="1"/>
  <c r="BC9" i="39" a="1"/>
  <c r="BB12" i="37" a="1"/>
  <c r="BB9" i="37" a="1"/>
  <c r="AT5" i="26" l="1"/>
  <c r="AT9" i="26"/>
  <c r="AT7" i="26"/>
  <c r="AU4" i="26"/>
  <c r="AU6" i="26"/>
  <c r="AU8" i="26"/>
  <c r="AZ9" i="49"/>
  <c r="AZ12" i="49"/>
  <c r="BA8" i="49"/>
  <c r="BA11" i="49"/>
  <c r="BB4" i="49"/>
  <c r="AY14" i="49"/>
  <c r="AZ12" i="47"/>
  <c r="AZ9" i="47"/>
  <c r="BB4" i="47"/>
  <c r="BA11" i="47"/>
  <c r="BA8" i="47"/>
  <c r="AY14" i="47"/>
  <c r="AZ12" i="45"/>
  <c r="AZ9" i="45"/>
  <c r="BA8" i="45"/>
  <c r="BA11" i="45"/>
  <c r="BB4" i="45"/>
  <c r="AY14" i="45"/>
  <c r="BA9" i="43"/>
  <c r="BA12" i="43"/>
  <c r="BB8" i="43"/>
  <c r="BC4" i="43"/>
  <c r="BB11" i="43"/>
  <c r="AZ14" i="43"/>
  <c r="BC9" i="41"/>
  <c r="BC12" i="41"/>
  <c r="BD11" i="41"/>
  <c r="BD8" i="41"/>
  <c r="BE4" i="41"/>
  <c r="BB14" i="41"/>
  <c r="BC9" i="39"/>
  <c r="BC12" i="39"/>
  <c r="BD11" i="39"/>
  <c r="BE4" i="39"/>
  <c r="BD8" i="39"/>
  <c r="BB14" i="39"/>
  <c r="BB9" i="37"/>
  <c r="BB12" i="37"/>
  <c r="BC11" i="37"/>
  <c r="BC8" i="37"/>
  <c r="BD4" i="37"/>
  <c r="BA14" i="37"/>
  <c r="BA1" i="35"/>
  <c r="AS17" i="26"/>
  <c r="AS18" i="26"/>
  <c r="AS19" i="26"/>
  <c r="AV1" i="26"/>
  <c r="AU7" i="26" a="1"/>
  <c r="AU5" i="26" a="1"/>
  <c r="AU9" i="26" a="1"/>
  <c r="BA9" i="49" a="1"/>
  <c r="BA12" i="49" a="1"/>
  <c r="BA12" i="47" a="1"/>
  <c r="BA9" i="47" a="1"/>
  <c r="BA9" i="45" a="1"/>
  <c r="BA12" i="45" a="1"/>
  <c r="BB9" i="43" a="1"/>
  <c r="BB12" i="43" a="1"/>
  <c r="BD9" i="41" a="1"/>
  <c r="BD12" i="41" a="1"/>
  <c r="BD12" i="39" a="1"/>
  <c r="BD9" i="39" a="1"/>
  <c r="BC12" i="37" a="1"/>
  <c r="BC9" i="37" a="1"/>
  <c r="AU9" i="26" l="1"/>
  <c r="AU5" i="26"/>
  <c r="AU7" i="26"/>
  <c r="AV4" i="26"/>
  <c r="AV6" i="26"/>
  <c r="AV8" i="26"/>
  <c r="BA12" i="49"/>
  <c r="BA9" i="49"/>
  <c r="BB8" i="49"/>
  <c r="BB11" i="49"/>
  <c r="BC4" i="49"/>
  <c r="AZ14" i="49"/>
  <c r="BA9" i="47"/>
  <c r="BA12" i="47"/>
  <c r="BC4" i="47"/>
  <c r="BB11" i="47"/>
  <c r="BB8" i="47"/>
  <c r="AZ14" i="47"/>
  <c r="BA12" i="45"/>
  <c r="BA9" i="45"/>
  <c r="BB8" i="45"/>
  <c r="BB11" i="45"/>
  <c r="BC4" i="45"/>
  <c r="AZ14" i="45"/>
  <c r="BB12" i="43"/>
  <c r="BB9" i="43"/>
  <c r="BC8" i="43"/>
  <c r="BC11" i="43"/>
  <c r="BD4" i="43"/>
  <c r="BA14" i="43"/>
  <c r="BD12" i="41"/>
  <c r="BD9" i="41"/>
  <c r="BD18" i="41"/>
  <c r="BR18" i="41"/>
  <c r="BQ18" i="41"/>
  <c r="BC18" i="41"/>
  <c r="AM18" i="41"/>
  <c r="AZ18" i="41"/>
  <c r="BH18" i="41"/>
  <c r="AN18" i="41"/>
  <c r="AK18" i="41"/>
  <c r="AY18" i="41"/>
  <c r="AF18" i="41"/>
  <c r="AX18" i="41"/>
  <c r="AT18" i="41"/>
  <c r="AO18" i="41"/>
  <c r="AW18" i="41"/>
  <c r="BS18" i="41"/>
  <c r="BF18" i="41"/>
  <c r="BP18" i="41"/>
  <c r="AR18" i="41"/>
  <c r="AH18" i="41"/>
  <c r="BK18" i="41"/>
  <c r="BM18" i="41"/>
  <c r="AU18" i="41"/>
  <c r="AV18" i="41"/>
  <c r="BE18" i="41"/>
  <c r="AP18" i="41"/>
  <c r="AS18" i="41"/>
  <c r="AG18" i="41"/>
  <c r="BJ18" i="41"/>
  <c r="AJ18" i="41"/>
  <c r="BL18" i="41"/>
  <c r="BI18" i="41"/>
  <c r="BN18" i="41"/>
  <c r="AI18" i="41"/>
  <c r="AQ18" i="41"/>
  <c r="BB18" i="41"/>
  <c r="BA18" i="41"/>
  <c r="BG18" i="41"/>
  <c r="BO18" i="41"/>
  <c r="AL18" i="41"/>
  <c r="BE11" i="41"/>
  <c r="BE8" i="41"/>
  <c r="BF4" i="41"/>
  <c r="BC14" i="41"/>
  <c r="BD9" i="39"/>
  <c r="BD12" i="39"/>
  <c r="BM18" i="39"/>
  <c r="BG18" i="39"/>
  <c r="AY18" i="39"/>
  <c r="AZ18" i="39"/>
  <c r="AU18" i="39"/>
  <c r="BD18" i="39"/>
  <c r="BR18" i="39"/>
  <c r="BF18" i="39"/>
  <c r="AJ18" i="39"/>
  <c r="BS18" i="39"/>
  <c r="BH18" i="39"/>
  <c r="AI18" i="39"/>
  <c r="AF18" i="39"/>
  <c r="BP18" i="39"/>
  <c r="AP18" i="39"/>
  <c r="AN18" i="39"/>
  <c r="AM18" i="39"/>
  <c r="BC18" i="39"/>
  <c r="AX18" i="39"/>
  <c r="BK18" i="39"/>
  <c r="AR18" i="39"/>
  <c r="BO18" i="39"/>
  <c r="AT18" i="39"/>
  <c r="AH18" i="39"/>
  <c r="AV18" i="39"/>
  <c r="BJ18" i="39"/>
  <c r="AQ18" i="39"/>
  <c r="BL18" i="39"/>
  <c r="BN18" i="39"/>
  <c r="BE8" i="39"/>
  <c r="BE11" i="39"/>
  <c r="BF4" i="39"/>
  <c r="BC14" i="39"/>
  <c r="BC9" i="37"/>
  <c r="BC12" i="37"/>
  <c r="BD8" i="37"/>
  <c r="BD11" i="37"/>
  <c r="BE4" i="37"/>
  <c r="BB14" i="37"/>
  <c r="BB1" i="35"/>
  <c r="AT17" i="26"/>
  <c r="AT18" i="26"/>
  <c r="AT19" i="26"/>
  <c r="AW1" i="26"/>
  <c r="AV7" i="26" a="1"/>
  <c r="AV5" i="26" a="1"/>
  <c r="AV9" i="26" a="1"/>
  <c r="BB9" i="49" a="1"/>
  <c r="BB12" i="49" a="1"/>
  <c r="BB9" i="47" a="1"/>
  <c r="BB12" i="47" a="1"/>
  <c r="BB9" i="45" a="1"/>
  <c r="BB12" i="45" a="1"/>
  <c r="BC9" i="43" a="1"/>
  <c r="BC12" i="43" a="1"/>
  <c r="BE12" i="41" a="1"/>
  <c r="BE9" i="41" a="1"/>
  <c r="BE12" i="39" a="1"/>
  <c r="BE9" i="39" a="1"/>
  <c r="BD9" i="37" a="1"/>
  <c r="BD12" i="37" a="1"/>
  <c r="AV9" i="26" l="1"/>
  <c r="AV5" i="26"/>
  <c r="AV7" i="26"/>
  <c r="AW4" i="26"/>
  <c r="AW6" i="26"/>
  <c r="AW8" i="26"/>
  <c r="BB12" i="49"/>
  <c r="BB9" i="49"/>
  <c r="BC11" i="49"/>
  <c r="BD4" i="49"/>
  <c r="BC8" i="49"/>
  <c r="BA14" i="49"/>
  <c r="BB12" i="47"/>
  <c r="BB9" i="47"/>
  <c r="BC11" i="47"/>
  <c r="BC8" i="47"/>
  <c r="BD4" i="47"/>
  <c r="BA14" i="47"/>
  <c r="BB12" i="45"/>
  <c r="BB9" i="45"/>
  <c r="BC11" i="45"/>
  <c r="BD4" i="45"/>
  <c r="BC8" i="45"/>
  <c r="BA14" i="45"/>
  <c r="BC12" i="43"/>
  <c r="BC9" i="43"/>
  <c r="BD11" i="43"/>
  <c r="BE4" i="43"/>
  <c r="BD8" i="43"/>
  <c r="BB14" i="43"/>
  <c r="BE9" i="41"/>
  <c r="BE12" i="41"/>
  <c r="BF8" i="41"/>
  <c r="BF11" i="41"/>
  <c r="BG4" i="41"/>
  <c r="BD14" i="41"/>
  <c r="BE9" i="39"/>
  <c r="BE12" i="39"/>
  <c r="BD14" i="39"/>
  <c r="BF8" i="39"/>
  <c r="BF11" i="39"/>
  <c r="BG4" i="39"/>
  <c r="BD12" i="37"/>
  <c r="BD9" i="37"/>
  <c r="BE8" i="37"/>
  <c r="BF4" i="37"/>
  <c r="BE11" i="37"/>
  <c r="BC14" i="37"/>
  <c r="AS18" i="37"/>
  <c r="BL18" i="37"/>
  <c r="AL18" i="37"/>
  <c r="AH18" i="37"/>
  <c r="BB18" i="37"/>
  <c r="BK18" i="37"/>
  <c r="AO18" i="37"/>
  <c r="BM18" i="37"/>
  <c r="BD18" i="37"/>
  <c r="AX18" i="37"/>
  <c r="BS18" i="37"/>
  <c r="BR18" i="37"/>
  <c r="BP18" i="37"/>
  <c r="AI18" i="37"/>
  <c r="BN18" i="37"/>
  <c r="AF18" i="37"/>
  <c r="BA18" i="37"/>
  <c r="AP18" i="37"/>
  <c r="AJ18" i="37"/>
  <c r="BH18" i="37"/>
  <c r="AK18" i="37"/>
  <c r="BF18" i="37"/>
  <c r="AV18" i="37"/>
  <c r="BC18" i="37"/>
  <c r="AW18" i="37"/>
  <c r="BI18" i="37"/>
  <c r="BQ18" i="37"/>
  <c r="BO18" i="37"/>
  <c r="BJ18" i="37"/>
  <c r="AQ18" i="37"/>
  <c r="AR18" i="37"/>
  <c r="AN18" i="37"/>
  <c r="BG18" i="37"/>
  <c r="AM18" i="37"/>
  <c r="BE18" i="37"/>
  <c r="AZ18" i="37"/>
  <c r="AY18" i="37"/>
  <c r="AT18" i="37"/>
  <c r="AG18" i="37"/>
  <c r="AU18" i="37"/>
  <c r="BC1" i="35"/>
  <c r="AU17" i="26"/>
  <c r="AU18" i="26"/>
  <c r="AU19" i="26"/>
  <c r="AX1" i="26"/>
  <c r="AW7" i="26" a="1"/>
  <c r="AW9" i="26" a="1"/>
  <c r="AW5" i="26" a="1"/>
  <c r="BC12" i="49" a="1"/>
  <c r="BC9" i="49" a="1"/>
  <c r="BC12" i="47" a="1"/>
  <c r="BC9" i="47" a="1"/>
  <c r="BC12" i="45" a="1"/>
  <c r="BC9" i="45" a="1"/>
  <c r="BD9" i="43" a="1"/>
  <c r="BD12" i="43" a="1"/>
  <c r="BF12" i="41" a="1"/>
  <c r="BF9" i="41" a="1"/>
  <c r="BF12" i="39" a="1"/>
  <c r="BF9" i="39" a="1"/>
  <c r="BE9" i="37" a="1"/>
  <c r="BE12" i="37" a="1"/>
  <c r="AW5" i="26" l="1"/>
  <c r="AW9" i="26"/>
  <c r="AW7" i="26"/>
  <c r="AX4" i="26"/>
  <c r="AX6" i="26"/>
  <c r="AX8" i="26"/>
  <c r="BC9" i="49"/>
  <c r="BC12" i="49"/>
  <c r="BD11" i="49"/>
  <c r="BD8" i="49"/>
  <c r="BE4" i="49"/>
  <c r="BB14" i="49"/>
  <c r="BC9" i="47"/>
  <c r="BC12" i="47"/>
  <c r="BD11" i="47"/>
  <c r="BD8" i="47"/>
  <c r="BE4" i="47"/>
  <c r="BB14" i="47"/>
  <c r="BC9" i="45"/>
  <c r="BC12" i="45"/>
  <c r="BD11" i="45"/>
  <c r="BD8" i="45"/>
  <c r="BE4" i="45"/>
  <c r="BB14" i="45"/>
  <c r="BD12" i="43"/>
  <c r="BD9" i="43"/>
  <c r="BE11" i="43"/>
  <c r="BF4" i="43"/>
  <c r="BE8" i="43"/>
  <c r="BN18" i="43"/>
  <c r="BC18" i="43"/>
  <c r="AN18" i="43"/>
  <c r="BQ18" i="43"/>
  <c r="BJ18" i="43"/>
  <c r="AH18" i="43"/>
  <c r="AZ18" i="43"/>
  <c r="AK18" i="43"/>
  <c r="BS18" i="43"/>
  <c r="BO18" i="43"/>
  <c r="AT18" i="43"/>
  <c r="BH18" i="43"/>
  <c r="AF18" i="43"/>
  <c r="AV18" i="43"/>
  <c r="BR18" i="43"/>
  <c r="AY18" i="43"/>
  <c r="BL18" i="43"/>
  <c r="AW18" i="43"/>
  <c r="BD18" i="43"/>
  <c r="AO18" i="43"/>
  <c r="AM18" i="43"/>
  <c r="BP18" i="43"/>
  <c r="BE18" i="43"/>
  <c r="AU18" i="43"/>
  <c r="AG18" i="43"/>
  <c r="AS18" i="43"/>
  <c r="AJ18" i="43"/>
  <c r="BI18" i="43"/>
  <c r="AQ18" i="43"/>
  <c r="AP18" i="43"/>
  <c r="AL18" i="43"/>
  <c r="AX18" i="43"/>
  <c r="BB18" i="43"/>
  <c r="BF18" i="43"/>
  <c r="BM18" i="43"/>
  <c r="BA18" i="43"/>
  <c r="AI18" i="43"/>
  <c r="BK18" i="43"/>
  <c r="AR18" i="43"/>
  <c r="BG18" i="43"/>
  <c r="BC14" i="43"/>
  <c r="BF9" i="41"/>
  <c r="BF12" i="41"/>
  <c r="BG8" i="41"/>
  <c r="BH4" i="41"/>
  <c r="BG11" i="41"/>
  <c r="BE14" i="41"/>
  <c r="BF9" i="39"/>
  <c r="BF12" i="39"/>
  <c r="BG11" i="39"/>
  <c r="BH4" i="39"/>
  <c r="BG8" i="39"/>
  <c r="BE14" i="39"/>
  <c r="BE12" i="37"/>
  <c r="BE9" i="37"/>
  <c r="BF11" i="37"/>
  <c r="BG4" i="37"/>
  <c r="BF8" i="37"/>
  <c r="BD14" i="37"/>
  <c r="BD1" i="35"/>
  <c r="AV18" i="26"/>
  <c r="J17" i="26"/>
  <c r="M17" i="26"/>
  <c r="AV17" i="26"/>
  <c r="N17" i="26"/>
  <c r="AV19" i="26"/>
  <c r="L17" i="26"/>
  <c r="H17" i="26"/>
  <c r="I17" i="26"/>
  <c r="K17" i="26"/>
  <c r="AY1" i="26"/>
  <c r="AX7" i="26" a="1"/>
  <c r="AX9" i="26" a="1"/>
  <c r="AX5" i="26" a="1"/>
  <c r="BD9" i="49" a="1"/>
  <c r="BD12" i="49" a="1"/>
  <c r="BD12" i="47" a="1"/>
  <c r="BD9" i="47" a="1"/>
  <c r="BD12" i="45" a="1"/>
  <c r="BD9" i="45" a="1"/>
  <c r="BE12" i="43" a="1"/>
  <c r="BE9" i="43" a="1"/>
  <c r="BG9" i="41" a="1"/>
  <c r="BG12" i="41" a="1"/>
  <c r="BG12" i="39" a="1"/>
  <c r="BG9" i="39" a="1"/>
  <c r="BF9" i="37" a="1"/>
  <c r="BF12" i="37" a="1"/>
  <c r="AX5" i="26" l="1"/>
  <c r="AX9" i="26"/>
  <c r="AX7" i="26"/>
  <c r="AY8" i="26"/>
  <c r="AY4" i="26"/>
  <c r="AY6" i="26"/>
  <c r="BD12" i="49"/>
  <c r="BD9" i="49"/>
  <c r="BM18" i="49"/>
  <c r="BS18" i="49"/>
  <c r="AM18" i="49"/>
  <c r="BD18" i="49"/>
  <c r="AP18" i="49"/>
  <c r="BA18" i="49"/>
  <c r="BB18" i="49"/>
  <c r="BF18" i="49"/>
  <c r="BE18" i="49"/>
  <c r="AZ18" i="49"/>
  <c r="AJ18" i="49"/>
  <c r="AN18" i="49"/>
  <c r="AX18" i="49"/>
  <c r="AQ18" i="49"/>
  <c r="BI18" i="49"/>
  <c r="BQ18" i="49"/>
  <c r="BP18" i="49"/>
  <c r="BK18" i="49"/>
  <c r="AH18" i="49"/>
  <c r="BR18" i="49"/>
  <c r="BJ18" i="49"/>
  <c r="AW18" i="49"/>
  <c r="AO18" i="49"/>
  <c r="AG18" i="49"/>
  <c r="AT18" i="49"/>
  <c r="AK18" i="49"/>
  <c r="AL18" i="49"/>
  <c r="AS18" i="49"/>
  <c r="BN18" i="49"/>
  <c r="BE11" i="49"/>
  <c r="BE8" i="49"/>
  <c r="BF4" i="49"/>
  <c r="BC14" i="49"/>
  <c r="BD9" i="47"/>
  <c r="BD12" i="47"/>
  <c r="BE11" i="47"/>
  <c r="BF4" i="47"/>
  <c r="BE8" i="47"/>
  <c r="AU18" i="47"/>
  <c r="BC18" i="47"/>
  <c r="BE18" i="47"/>
  <c r="AO18" i="47"/>
  <c r="AN18" i="47"/>
  <c r="BM18" i="47"/>
  <c r="AI18" i="47"/>
  <c r="BQ18" i="47"/>
  <c r="BH18" i="47"/>
  <c r="BI18" i="47"/>
  <c r="AQ18" i="47"/>
  <c r="BL18" i="47"/>
  <c r="BO18" i="47"/>
  <c r="BG18" i="47"/>
  <c r="BK18" i="47"/>
  <c r="AR18" i="47"/>
  <c r="AF18" i="47"/>
  <c r="AZ18" i="47"/>
  <c r="AM18" i="47"/>
  <c r="AV18" i="47"/>
  <c r="BS18" i="47"/>
  <c r="BD18" i="47"/>
  <c r="BF18" i="47"/>
  <c r="AP18" i="47"/>
  <c r="AH18" i="47"/>
  <c r="AJ18" i="47"/>
  <c r="AX18" i="47"/>
  <c r="AW18" i="47"/>
  <c r="BR18" i="47"/>
  <c r="AT18" i="47"/>
  <c r="AY18" i="47"/>
  <c r="BB18" i="47"/>
  <c r="AL18" i="47"/>
  <c r="BA18" i="47"/>
  <c r="BN18" i="47"/>
  <c r="AG18" i="47"/>
  <c r="AK18" i="47"/>
  <c r="BJ18" i="47"/>
  <c r="AS18" i="47"/>
  <c r="BP18" i="47"/>
  <c r="BC14" i="47"/>
  <c r="BD9" i="45"/>
  <c r="BD12" i="45"/>
  <c r="BE8" i="45"/>
  <c r="BF4" i="45"/>
  <c r="BE11" i="45"/>
  <c r="BI18" i="45"/>
  <c r="BE18" i="45"/>
  <c r="BS18" i="45"/>
  <c r="AO18" i="45"/>
  <c r="AI18" i="45"/>
  <c r="AV18" i="45"/>
  <c r="BP18" i="45"/>
  <c r="AW18" i="45"/>
  <c r="AQ18" i="45"/>
  <c r="AH18" i="45"/>
  <c r="AN18" i="45"/>
  <c r="AJ18" i="45"/>
  <c r="AY18" i="45"/>
  <c r="BC18" i="45"/>
  <c r="BD18" i="45"/>
  <c r="AX18" i="45"/>
  <c r="BG18" i="45"/>
  <c r="AZ18" i="45"/>
  <c r="BA18" i="45"/>
  <c r="BJ18" i="45"/>
  <c r="AR18" i="45"/>
  <c r="AG18" i="45"/>
  <c r="AL18" i="45"/>
  <c r="BN18" i="45"/>
  <c r="BK18" i="45"/>
  <c r="AK18" i="45"/>
  <c r="BF18" i="45"/>
  <c r="AU18" i="45"/>
  <c r="BB18" i="45"/>
  <c r="AS18" i="45"/>
  <c r="AF18" i="45"/>
  <c r="BM18" i="45"/>
  <c r="BH18" i="45"/>
  <c r="AT18" i="45"/>
  <c r="AM18" i="45"/>
  <c r="BQ18" i="45"/>
  <c r="BO18" i="45"/>
  <c r="BR18" i="45"/>
  <c r="BL18" i="45"/>
  <c r="BC14" i="45"/>
  <c r="BE9" i="43"/>
  <c r="BE12" i="43"/>
  <c r="BF8" i="43"/>
  <c r="BF11" i="43"/>
  <c r="BG4" i="43"/>
  <c r="BD14" i="43"/>
  <c r="BG12" i="41"/>
  <c r="BG9" i="41"/>
  <c r="BH11" i="41"/>
  <c r="BH8" i="41"/>
  <c r="BI4" i="41"/>
  <c r="BF14" i="41"/>
  <c r="BG9" i="39"/>
  <c r="BG12" i="39"/>
  <c r="BG14" i="39" s="1"/>
  <c r="BH11" i="39"/>
  <c r="BI4" i="39"/>
  <c r="BH8" i="39"/>
  <c r="BF14" i="39"/>
  <c r="BF12" i="37"/>
  <c r="BF9" i="37"/>
  <c r="BH4" i="37"/>
  <c r="BG11" i="37"/>
  <c r="BG8" i="37"/>
  <c r="BE14" i="37"/>
  <c r="BE1" i="35"/>
  <c r="AW17" i="26"/>
  <c r="AW18" i="26"/>
  <c r="AW19" i="26"/>
  <c r="AZ1" i="26"/>
  <c r="AY5" i="26" a="1"/>
  <c r="AY7" i="26" a="1"/>
  <c r="AY9" i="26" a="1"/>
  <c r="BE12" i="49" a="1"/>
  <c r="BE9" i="49" a="1"/>
  <c r="BE12" i="47" a="1"/>
  <c r="BE9" i="47" a="1"/>
  <c r="BE9" i="45" a="1"/>
  <c r="BE12" i="45" a="1"/>
  <c r="BF12" i="43" a="1"/>
  <c r="BF9" i="43" a="1"/>
  <c r="BH12" i="41" a="1"/>
  <c r="BH9" i="41" a="1"/>
  <c r="BH12" i="39" a="1"/>
  <c r="BH9" i="39" a="1"/>
  <c r="BG9" i="37" a="1"/>
  <c r="BG12" i="37" a="1"/>
  <c r="AY9" i="26" l="1"/>
  <c r="AY7" i="26"/>
  <c r="AY5" i="26"/>
  <c r="AZ4" i="26"/>
  <c r="AZ6" i="26"/>
  <c r="AZ8" i="26"/>
  <c r="BE9" i="49"/>
  <c r="BE12" i="49"/>
  <c r="BF8" i="49"/>
  <c r="BF11" i="49"/>
  <c r="BG4" i="49"/>
  <c r="BD14" i="49"/>
  <c r="BE9" i="47"/>
  <c r="BE12" i="47"/>
  <c r="BD14" i="47"/>
  <c r="BG4" i="47"/>
  <c r="BF8" i="47"/>
  <c r="BF11" i="47"/>
  <c r="BE12" i="45"/>
  <c r="BE9" i="45"/>
  <c r="BG4" i="45"/>
  <c r="BF11" i="45"/>
  <c r="BF8" i="45"/>
  <c r="BD14" i="45"/>
  <c r="BF9" i="43"/>
  <c r="BF12" i="43"/>
  <c r="BG8" i="43"/>
  <c r="BG11" i="43"/>
  <c r="BH4" i="43"/>
  <c r="BE14" i="43"/>
  <c r="BH9" i="41"/>
  <c r="BH12" i="41"/>
  <c r="BI8" i="41"/>
  <c r="BI11" i="41"/>
  <c r="BJ4" i="41"/>
  <c r="BH9" i="39"/>
  <c r="BH12" i="39"/>
  <c r="BI11" i="39"/>
  <c r="BJ4" i="39"/>
  <c r="BI8" i="39"/>
  <c r="BG12" i="37"/>
  <c r="BG9" i="37"/>
  <c r="BH8" i="37"/>
  <c r="BH11" i="37"/>
  <c r="BI4" i="37"/>
  <c r="BF14" i="37"/>
  <c r="BF1" i="35"/>
  <c r="AX18" i="26"/>
  <c r="AX17" i="26"/>
  <c r="AX19" i="26"/>
  <c r="BA1" i="26"/>
  <c r="AZ7" i="26" a="1"/>
  <c r="AZ9" i="26" a="1"/>
  <c r="AZ5" i="26" a="1"/>
  <c r="BF9" i="49" a="1"/>
  <c r="BF12" i="49" a="1"/>
  <c r="BF9" i="47" a="1"/>
  <c r="BF12" i="47" a="1"/>
  <c r="BF12" i="45" a="1"/>
  <c r="BF9" i="45" a="1"/>
  <c r="BG9" i="43" a="1"/>
  <c r="BG12" i="43" a="1"/>
  <c r="BI9" i="41" a="1"/>
  <c r="BI12" i="41" a="1"/>
  <c r="BI12" i="39" a="1"/>
  <c r="BI9" i="39" a="1"/>
  <c r="BH9" i="37" a="1"/>
  <c r="BH12" i="37" a="1"/>
  <c r="AZ5" i="26" l="1"/>
  <c r="AZ9" i="26"/>
  <c r="AZ7" i="26"/>
  <c r="BA4" i="26"/>
  <c r="BA6" i="26"/>
  <c r="BA8" i="26"/>
  <c r="BF12" i="49"/>
  <c r="BF9" i="49"/>
  <c r="BE14" i="49"/>
  <c r="BG11" i="49"/>
  <c r="BG8" i="49"/>
  <c r="BH4" i="49"/>
  <c r="BF12" i="47"/>
  <c r="BF9" i="47"/>
  <c r="BG8" i="47"/>
  <c r="BG11" i="47"/>
  <c r="BH4" i="47"/>
  <c r="BE14" i="47"/>
  <c r="BF9" i="45"/>
  <c r="BF12" i="45"/>
  <c r="BG11" i="45"/>
  <c r="BH4" i="45"/>
  <c r="BG8" i="45"/>
  <c r="BE14" i="45"/>
  <c r="BG12" i="43"/>
  <c r="BG9" i="43"/>
  <c r="BH11" i="43"/>
  <c r="BI4" i="43"/>
  <c r="BH8" i="43"/>
  <c r="BF14" i="43"/>
  <c r="BI12" i="41"/>
  <c r="BI9" i="41"/>
  <c r="BJ8" i="41"/>
  <c r="BJ11" i="41"/>
  <c r="BK4" i="41"/>
  <c r="BH14" i="41"/>
  <c r="BI9" i="39"/>
  <c r="BI12" i="39"/>
  <c r="BH14" i="39"/>
  <c r="BJ8" i="39"/>
  <c r="BJ11" i="39"/>
  <c r="BK4" i="39"/>
  <c r="BH12" i="37"/>
  <c r="BH9" i="37"/>
  <c r="BI11" i="37"/>
  <c r="BI8" i="37"/>
  <c r="BJ4" i="37"/>
  <c r="BG1" i="35"/>
  <c r="AY19" i="26"/>
  <c r="AY17" i="26"/>
  <c r="AY18" i="26"/>
  <c r="G17" i="26"/>
  <c r="BB1" i="26"/>
  <c r="BA7" i="26" a="1"/>
  <c r="BA9" i="26" a="1"/>
  <c r="BA5" i="26" a="1"/>
  <c r="BG9" i="49" a="1"/>
  <c r="BG12" i="49" a="1"/>
  <c r="BG9" i="47" a="1"/>
  <c r="BG12" i="47" a="1"/>
  <c r="BG12" i="45" a="1"/>
  <c r="BG9" i="45" a="1"/>
  <c r="BH12" i="43" a="1"/>
  <c r="BH9" i="43" a="1"/>
  <c r="BJ9" i="41" a="1"/>
  <c r="BJ12" i="41" a="1"/>
  <c r="BJ12" i="39" a="1"/>
  <c r="BJ9" i="39" a="1"/>
  <c r="BI12" i="37" a="1"/>
  <c r="BI9" i="37" a="1"/>
  <c r="BA5" i="26" l="1"/>
  <c r="BA9" i="26"/>
  <c r="BA7" i="26"/>
  <c r="BB4" i="26"/>
  <c r="BB6" i="26"/>
  <c r="BB8" i="26"/>
  <c r="BG12" i="49"/>
  <c r="BG9" i="49"/>
  <c r="BH11" i="49"/>
  <c r="BH8" i="49"/>
  <c r="BI4" i="49"/>
  <c r="BF14" i="49"/>
  <c r="BG12" i="47"/>
  <c r="BG9" i="47"/>
  <c r="BH11" i="47"/>
  <c r="BH8" i="47"/>
  <c r="BI4" i="47"/>
  <c r="BF14" i="47"/>
  <c r="BG9" i="45"/>
  <c r="BG12" i="45"/>
  <c r="BI4" i="45"/>
  <c r="BH11" i="45"/>
  <c r="BH8" i="45"/>
  <c r="BF14" i="45"/>
  <c r="BH9" i="43"/>
  <c r="BH12" i="43"/>
  <c r="BI11" i="43"/>
  <c r="BJ4" i="43"/>
  <c r="BI8" i="43"/>
  <c r="BJ12" i="41"/>
  <c r="BJ9" i="41"/>
  <c r="BK11" i="41"/>
  <c r="BL4" i="41"/>
  <c r="BK8" i="41"/>
  <c r="BI14" i="41"/>
  <c r="BJ9" i="39"/>
  <c r="BJ12" i="39"/>
  <c r="BK11" i="39"/>
  <c r="BL4" i="39"/>
  <c r="BK8" i="39"/>
  <c r="BI14" i="39"/>
  <c r="BI9" i="37"/>
  <c r="BI12" i="37"/>
  <c r="BJ11" i="37"/>
  <c r="BK4" i="37"/>
  <c r="BJ8" i="37"/>
  <c r="BH14" i="37"/>
  <c r="BH1" i="35"/>
  <c r="AZ17" i="26"/>
  <c r="AZ18" i="26"/>
  <c r="AZ19" i="26"/>
  <c r="BC1" i="26"/>
  <c r="BB7" i="26" a="1"/>
  <c r="BB9" i="26" a="1"/>
  <c r="BB5" i="26" a="1"/>
  <c r="BH12" i="49" a="1"/>
  <c r="BH9" i="49" a="1"/>
  <c r="BH9" i="47" a="1"/>
  <c r="BH12" i="47" a="1"/>
  <c r="BH9" i="45" a="1"/>
  <c r="BH12" i="45" a="1"/>
  <c r="BI12" i="43" a="1"/>
  <c r="BI9" i="43" a="1"/>
  <c r="BK12" i="41" a="1"/>
  <c r="BK9" i="41" a="1"/>
  <c r="BK12" i="39" a="1"/>
  <c r="BK9" i="39" a="1"/>
  <c r="BJ12" i="37" a="1"/>
  <c r="BJ9" i="37" a="1"/>
  <c r="BB5" i="26" l="1"/>
  <c r="BB9" i="26"/>
  <c r="BB7" i="26"/>
  <c r="BC6" i="26"/>
  <c r="BC4" i="26"/>
  <c r="BC8" i="26"/>
  <c r="BH9" i="49"/>
  <c r="BH12" i="49"/>
  <c r="BI8" i="49"/>
  <c r="BI11" i="49"/>
  <c r="BJ4" i="49"/>
  <c r="BH12" i="47"/>
  <c r="BH9" i="47"/>
  <c r="BI11" i="47"/>
  <c r="BJ4" i="47"/>
  <c r="BI8" i="47"/>
  <c r="BH12" i="45"/>
  <c r="BH9" i="45"/>
  <c r="BI11" i="45"/>
  <c r="BI8" i="45"/>
  <c r="BJ4" i="45"/>
  <c r="BI9" i="43"/>
  <c r="BI12" i="43"/>
  <c r="BJ8" i="43"/>
  <c r="BJ11" i="43"/>
  <c r="BK4" i="43"/>
  <c r="BH14" i="43"/>
  <c r="BK9" i="41"/>
  <c r="BK12" i="41"/>
  <c r="BL11" i="41"/>
  <c r="BM4" i="41"/>
  <c r="BL8" i="41"/>
  <c r="BJ14" i="41"/>
  <c r="BK9" i="39"/>
  <c r="BK12" i="39"/>
  <c r="BL11" i="39"/>
  <c r="BM4" i="39"/>
  <c r="BL8" i="39"/>
  <c r="BJ14" i="39"/>
  <c r="BJ9" i="37"/>
  <c r="BJ12" i="37"/>
  <c r="BK8" i="37"/>
  <c r="BL4" i="37"/>
  <c r="BK11" i="37"/>
  <c r="BI14" i="37"/>
  <c r="BI1" i="35"/>
  <c r="BA17" i="26"/>
  <c r="BA18" i="26"/>
  <c r="E17" i="26"/>
  <c r="BA19" i="26"/>
  <c r="F17" i="26"/>
  <c r="BD1" i="26"/>
  <c r="BC5" i="26" a="1"/>
  <c r="BC9" i="26" a="1"/>
  <c r="BC7" i="26" a="1"/>
  <c r="BI9" i="49" a="1"/>
  <c r="BI12" i="49" a="1"/>
  <c r="BI12" i="47" a="1"/>
  <c r="BI9" i="47" a="1"/>
  <c r="BI12" i="45" a="1"/>
  <c r="BI9" i="45" a="1"/>
  <c r="BJ9" i="43" a="1"/>
  <c r="BJ12" i="43" a="1"/>
  <c r="BL12" i="41" a="1"/>
  <c r="BL9" i="41" a="1"/>
  <c r="BL9" i="39" a="1"/>
  <c r="BL12" i="39" a="1"/>
  <c r="BK12" i="37" a="1"/>
  <c r="BK9" i="37" a="1"/>
  <c r="BC7" i="26" l="1"/>
  <c r="BC18" i="26" s="1"/>
  <c r="BC9" i="26"/>
  <c r="BC5" i="26"/>
  <c r="BC17" i="26" s="1"/>
  <c r="BD4" i="26"/>
  <c r="BD6" i="26"/>
  <c r="BD8" i="26"/>
  <c r="BI12" i="49"/>
  <c r="BI9" i="49"/>
  <c r="BJ8" i="49"/>
  <c r="BJ11" i="49"/>
  <c r="BK4" i="49"/>
  <c r="BH14" i="49"/>
  <c r="BI9" i="47"/>
  <c r="BI12" i="47"/>
  <c r="BJ11" i="47"/>
  <c r="BK4" i="47"/>
  <c r="BJ8" i="47"/>
  <c r="BH14" i="47"/>
  <c r="BI9" i="45"/>
  <c r="BI12" i="45"/>
  <c r="BJ11" i="45"/>
  <c r="BK4" i="45"/>
  <c r="BJ8" i="45"/>
  <c r="BH14" i="45"/>
  <c r="BJ12" i="43"/>
  <c r="BJ9" i="43"/>
  <c r="BK8" i="43"/>
  <c r="BK11" i="43"/>
  <c r="BL4" i="43"/>
  <c r="BI14" i="43"/>
  <c r="BL9" i="41"/>
  <c r="BL12" i="41"/>
  <c r="BM11" i="41"/>
  <c r="BN4" i="41"/>
  <c r="BM8" i="41"/>
  <c r="BK14" i="41"/>
  <c r="BL12" i="39"/>
  <c r="BL9" i="39"/>
  <c r="BK14" i="39"/>
  <c r="BM11" i="39"/>
  <c r="BM8" i="39"/>
  <c r="BN4" i="39"/>
  <c r="BK9" i="37"/>
  <c r="BK12" i="37"/>
  <c r="BL8" i="37"/>
  <c r="BM4" i="37"/>
  <c r="BL11" i="37"/>
  <c r="BJ14" i="37"/>
  <c r="BJ1" i="35"/>
  <c r="BB18" i="26"/>
  <c r="BB19" i="26"/>
  <c r="BB17" i="26"/>
  <c r="BE1" i="26"/>
  <c r="BD7" i="26" a="1"/>
  <c r="BD9" i="26" a="1"/>
  <c r="BD5" i="26" a="1"/>
  <c r="BJ9" i="49" a="1"/>
  <c r="BJ12" i="49" a="1"/>
  <c r="BJ9" i="47" a="1"/>
  <c r="BJ12" i="47" a="1"/>
  <c r="BJ9" i="45" a="1"/>
  <c r="BJ12" i="45" a="1"/>
  <c r="BK9" i="43" a="1"/>
  <c r="BK12" i="43" a="1"/>
  <c r="BM12" i="41" a="1"/>
  <c r="BM9" i="41" a="1"/>
  <c r="BM12" i="39" a="1"/>
  <c r="BM9" i="39" a="1"/>
  <c r="BL9" i="37" a="1"/>
  <c r="BL12" i="37" a="1"/>
  <c r="BD5" i="26" l="1"/>
  <c r="BD17" i="26" s="1"/>
  <c r="BD9" i="26"/>
  <c r="BD7" i="26"/>
  <c r="BD18" i="26" s="1"/>
  <c r="BE4" i="26"/>
  <c r="BE6" i="26"/>
  <c r="BE8" i="26"/>
  <c r="BJ12" i="49"/>
  <c r="BJ9" i="49"/>
  <c r="BK11" i="49"/>
  <c r="BL4" i="49"/>
  <c r="BK8" i="49"/>
  <c r="BI14" i="49"/>
  <c r="BJ12" i="47"/>
  <c r="BJ9" i="47"/>
  <c r="BI14" i="47"/>
  <c r="BK8" i="47"/>
  <c r="BL4" i="47"/>
  <c r="BK11" i="47"/>
  <c r="BJ12" i="45"/>
  <c r="BJ9" i="45"/>
  <c r="BI14" i="45"/>
  <c r="BK11" i="45"/>
  <c r="BL4" i="45"/>
  <c r="BK8" i="45"/>
  <c r="BK12" i="43"/>
  <c r="BK9" i="43"/>
  <c r="BL11" i="43"/>
  <c r="BM4" i="43"/>
  <c r="BL8" i="43"/>
  <c r="BJ14" i="43"/>
  <c r="BM9" i="41"/>
  <c r="BM12" i="41"/>
  <c r="BN8" i="41"/>
  <c r="BN11" i="41"/>
  <c r="BO4" i="41"/>
  <c r="BL14" i="41"/>
  <c r="BM9" i="39"/>
  <c r="BM12" i="39"/>
  <c r="BL14" i="39"/>
  <c r="BN8" i="39"/>
  <c r="BN11" i="39"/>
  <c r="BO4" i="39"/>
  <c r="BL12" i="37"/>
  <c r="BL9" i="37"/>
  <c r="BM11" i="37"/>
  <c r="BM8" i="37"/>
  <c r="BN4" i="37"/>
  <c r="BK14" i="37"/>
  <c r="BK1" i="35"/>
  <c r="V23" i="26"/>
  <c r="Z23" i="26"/>
  <c r="AD23" i="26"/>
  <c r="AH23" i="26"/>
  <c r="AL23" i="26"/>
  <c r="AP23" i="26"/>
  <c r="AT23" i="26"/>
  <c r="AX23" i="26"/>
  <c r="BB23" i="26"/>
  <c r="BF23" i="26"/>
  <c r="BJ23" i="26"/>
  <c r="BN23" i="26"/>
  <c r="BR23" i="26"/>
  <c r="W23" i="26"/>
  <c r="AA23" i="26"/>
  <c r="AE23" i="26"/>
  <c r="AI23" i="26"/>
  <c r="AM23" i="26"/>
  <c r="AQ23" i="26"/>
  <c r="AU23" i="26"/>
  <c r="AY23" i="26"/>
  <c r="BC23" i="26"/>
  <c r="BG23" i="26"/>
  <c r="BK23" i="26"/>
  <c r="BO23" i="26"/>
  <c r="BS23" i="26"/>
  <c r="X23" i="26"/>
  <c r="AF23" i="26"/>
  <c r="AN23" i="26"/>
  <c r="AV23" i="26"/>
  <c r="BD23" i="26"/>
  <c r="BL23" i="26"/>
  <c r="AJ23" i="26"/>
  <c r="AZ23" i="26"/>
  <c r="BP23" i="26"/>
  <c r="AK23" i="26"/>
  <c r="BA23" i="26"/>
  <c r="BQ23" i="26"/>
  <c r="Y23" i="26"/>
  <c r="AG23" i="26"/>
  <c r="AO23" i="26"/>
  <c r="AW23" i="26"/>
  <c r="BE23" i="26"/>
  <c r="BM23" i="26"/>
  <c r="AB23" i="26"/>
  <c r="AR23" i="26"/>
  <c r="BH23" i="26"/>
  <c r="AC23" i="26"/>
  <c r="AS23" i="26"/>
  <c r="BI23" i="26"/>
  <c r="BC19" i="26"/>
  <c r="BF1" i="26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F4" i="18"/>
  <c r="BE7" i="26" a="1"/>
  <c r="BE9" i="26" a="1"/>
  <c r="BE5" i="26" a="1"/>
  <c r="BK12" i="49" a="1"/>
  <c r="BK9" i="49" a="1"/>
  <c r="BK9" i="47" a="1"/>
  <c r="BK12" i="47" a="1"/>
  <c r="BK12" i="45" a="1"/>
  <c r="BK9" i="45" a="1"/>
  <c r="BL12" i="43" a="1"/>
  <c r="BL9" i="43" a="1"/>
  <c r="BN9" i="41" a="1"/>
  <c r="BN12" i="41" a="1"/>
  <c r="BN12" i="39" a="1"/>
  <c r="BN9" i="39" a="1"/>
  <c r="BM12" i="37" a="1"/>
  <c r="BM9" i="37" a="1"/>
  <c r="E12" i="18" a="1"/>
  <c r="D9" i="18" a="1"/>
  <c r="C9" i="18" a="1"/>
  <c r="D12" i="18" a="1"/>
  <c r="C12" i="18" a="1"/>
  <c r="E9" i="18" a="1"/>
  <c r="BE5" i="26" l="1"/>
  <c r="BE17" i="26" s="1"/>
  <c r="BE9" i="26"/>
  <c r="BE7" i="26"/>
  <c r="BE18" i="26" s="1"/>
  <c r="BF4" i="26"/>
  <c r="BF6" i="26"/>
  <c r="BF8" i="26"/>
  <c r="BK9" i="49"/>
  <c r="BK12" i="49"/>
  <c r="BL11" i="49"/>
  <c r="BL8" i="49"/>
  <c r="BM4" i="49"/>
  <c r="BJ14" i="49"/>
  <c r="BK12" i="47"/>
  <c r="BK9" i="47"/>
  <c r="BL11" i="47"/>
  <c r="BL8" i="47"/>
  <c r="BM4" i="47"/>
  <c r="BJ14" i="47"/>
  <c r="BK9" i="45"/>
  <c r="BK12" i="45"/>
  <c r="BM4" i="45"/>
  <c r="BL8" i="45"/>
  <c r="BL11" i="45"/>
  <c r="BJ14" i="45"/>
  <c r="BL9" i="43"/>
  <c r="BL12" i="43"/>
  <c r="BM11" i="43"/>
  <c r="BN4" i="43"/>
  <c r="BM8" i="43"/>
  <c r="BK14" i="43"/>
  <c r="BN12" i="41"/>
  <c r="BN9" i="41"/>
  <c r="BO8" i="41"/>
  <c r="BP4" i="41"/>
  <c r="BO11" i="41"/>
  <c r="BM14" i="41"/>
  <c r="BN9" i="39"/>
  <c r="BN12" i="39"/>
  <c r="BO11" i="39"/>
  <c r="BO8" i="39"/>
  <c r="BP4" i="39"/>
  <c r="BM14" i="39"/>
  <c r="BM9" i="37"/>
  <c r="BM12" i="37"/>
  <c r="BN11" i="37"/>
  <c r="BO4" i="37"/>
  <c r="BN8" i="37"/>
  <c r="BL14" i="37"/>
  <c r="BL1" i="35"/>
  <c r="F8" i="18"/>
  <c r="F11" i="18"/>
  <c r="BD19" i="26"/>
  <c r="BG1" i="26"/>
  <c r="E12" i="18"/>
  <c r="E9" i="18"/>
  <c r="D12" i="18"/>
  <c r="D9" i="18"/>
  <c r="G4" i="18"/>
  <c r="C9" i="18"/>
  <c r="C12" i="18"/>
  <c r="C14" i="18" s="1"/>
  <c r="BF7" i="26" a="1"/>
  <c r="BF9" i="26" a="1"/>
  <c r="BF5" i="26" a="1"/>
  <c r="BL12" i="49" a="1"/>
  <c r="BL9" i="49" a="1"/>
  <c r="BL9" i="47" a="1"/>
  <c r="BL12" i="47" a="1"/>
  <c r="BL12" i="45" a="1"/>
  <c r="BL9" i="45" a="1"/>
  <c r="BM12" i="43" a="1"/>
  <c r="BM9" i="43" a="1"/>
  <c r="BO9" i="41" a="1"/>
  <c r="BO12" i="41" a="1"/>
  <c r="BO12" i="39" a="1"/>
  <c r="BO9" i="39" a="1"/>
  <c r="BN12" i="37" a="1"/>
  <c r="BN9" i="37" a="1"/>
  <c r="F12" i="18" a="1"/>
  <c r="F9" i="18" a="1"/>
  <c r="BF5" i="26" l="1"/>
  <c r="BF17" i="26" s="1"/>
  <c r="BF9" i="26"/>
  <c r="BF7" i="26"/>
  <c r="BF18" i="26" s="1"/>
  <c r="BG6" i="26"/>
  <c r="BG4" i="26"/>
  <c r="BG8" i="26"/>
  <c r="BL9" i="49"/>
  <c r="BL12" i="49"/>
  <c r="BM11" i="49"/>
  <c r="BM8" i="49"/>
  <c r="BN4" i="49"/>
  <c r="BK14" i="49"/>
  <c r="BL12" i="47"/>
  <c r="BL9" i="47"/>
  <c r="BN4" i="47"/>
  <c r="BM11" i="47"/>
  <c r="BM8" i="47"/>
  <c r="BK14" i="47"/>
  <c r="BL9" i="45"/>
  <c r="BL12" i="45"/>
  <c r="BM8" i="45"/>
  <c r="BM11" i="45"/>
  <c r="BN4" i="45"/>
  <c r="BK14" i="45"/>
  <c r="BM9" i="43"/>
  <c r="BM12" i="43"/>
  <c r="BN8" i="43"/>
  <c r="BN11" i="43"/>
  <c r="BO4" i="43"/>
  <c r="BL14" i="43"/>
  <c r="BO12" i="41"/>
  <c r="BO9" i="41"/>
  <c r="BP11" i="41"/>
  <c r="BQ4" i="41"/>
  <c r="BP8" i="41"/>
  <c r="BN14" i="41"/>
  <c r="BO9" i="39"/>
  <c r="BO12" i="39"/>
  <c r="BP11" i="39"/>
  <c r="BQ4" i="39"/>
  <c r="BP8" i="39"/>
  <c r="BN14" i="39"/>
  <c r="BN9" i="37"/>
  <c r="BN12" i="37"/>
  <c r="BO8" i="37"/>
  <c r="BP4" i="37"/>
  <c r="BO11" i="37"/>
  <c r="BM14" i="37"/>
  <c r="BM1" i="35"/>
  <c r="D14" i="18"/>
  <c r="E14" i="18"/>
  <c r="G8" i="18"/>
  <c r="G11" i="18"/>
  <c r="F12" i="18"/>
  <c r="BE19" i="26"/>
  <c r="BH1" i="26"/>
  <c r="F9" i="18"/>
  <c r="H4" i="18"/>
  <c r="BG5" i="26" a="1"/>
  <c r="BG7" i="26" a="1"/>
  <c r="BG9" i="26" a="1"/>
  <c r="BM12" i="49" a="1"/>
  <c r="BM9" i="49" a="1"/>
  <c r="BM12" i="47" a="1"/>
  <c r="BM9" i="47" a="1"/>
  <c r="BM9" i="45" a="1"/>
  <c r="BM12" i="45" a="1"/>
  <c r="BN9" i="43" a="1"/>
  <c r="BN12" i="43" a="1"/>
  <c r="BP12" i="41" a="1"/>
  <c r="BP9" i="41" a="1"/>
  <c r="BP9" i="39" a="1"/>
  <c r="BP12" i="39" a="1"/>
  <c r="BO12" i="37" a="1"/>
  <c r="BO9" i="37" a="1"/>
  <c r="G9" i="18" a="1"/>
  <c r="G12" i="18" a="1"/>
  <c r="BG9" i="26" l="1"/>
  <c r="BG7" i="26"/>
  <c r="BG18" i="26" s="1"/>
  <c r="BG5" i="26"/>
  <c r="BG17" i="26" s="1"/>
  <c r="BH4" i="26"/>
  <c r="BH6" i="26"/>
  <c r="BH8" i="26"/>
  <c r="BM9" i="49"/>
  <c r="BM12" i="49"/>
  <c r="BN8" i="49"/>
  <c r="BN11" i="49"/>
  <c r="BO4" i="49"/>
  <c r="BL14" i="49"/>
  <c r="BM9" i="47"/>
  <c r="BM12" i="47"/>
  <c r="BO4" i="47"/>
  <c r="BN11" i="47"/>
  <c r="BN8" i="47"/>
  <c r="BL14" i="47"/>
  <c r="BM12" i="45"/>
  <c r="BM9" i="45"/>
  <c r="BN11" i="45"/>
  <c r="BN8" i="45"/>
  <c r="BO4" i="45"/>
  <c r="BL14" i="45"/>
  <c r="BN12" i="43"/>
  <c r="BN9" i="43"/>
  <c r="BO8" i="43"/>
  <c r="BO11" i="43"/>
  <c r="BP4" i="43"/>
  <c r="BM14" i="43"/>
  <c r="BP9" i="41"/>
  <c r="BP12" i="41"/>
  <c r="BQ11" i="41"/>
  <c r="BR4" i="41"/>
  <c r="BQ8" i="41"/>
  <c r="BI19" i="41"/>
  <c r="BQ19" i="41"/>
  <c r="BM19" i="41"/>
  <c r="BH19" i="41"/>
  <c r="BL19" i="41"/>
  <c r="AS19" i="41"/>
  <c r="BP19" i="41"/>
  <c r="BO14" i="41"/>
  <c r="BP12" i="39"/>
  <c r="BP9" i="39"/>
  <c r="BR4" i="39"/>
  <c r="BQ11" i="39"/>
  <c r="BQ8" i="39"/>
  <c r="BO14" i="39"/>
  <c r="BO9" i="37"/>
  <c r="BO12" i="37"/>
  <c r="BN14" i="37"/>
  <c r="BP8" i="37"/>
  <c r="BQ4" i="37"/>
  <c r="BP11" i="37"/>
  <c r="BN1" i="35"/>
  <c r="F14" i="18"/>
  <c r="H11" i="18"/>
  <c r="H8" i="18"/>
  <c r="BF19" i="26"/>
  <c r="BI1" i="26"/>
  <c r="G12" i="18"/>
  <c r="G9" i="18"/>
  <c r="I4" i="18"/>
  <c r="BH7" i="26" a="1"/>
  <c r="BH9" i="26" a="1"/>
  <c r="BH5" i="26" a="1"/>
  <c r="BN9" i="49" a="1"/>
  <c r="BN12" i="49" a="1"/>
  <c r="BN12" i="47" a="1"/>
  <c r="BN9" i="47" a="1"/>
  <c r="BN12" i="45" a="1"/>
  <c r="BN9" i="45" a="1"/>
  <c r="BO9" i="43" a="1"/>
  <c r="BO12" i="43" a="1"/>
  <c r="BQ9" i="41" a="1"/>
  <c r="BQ12" i="41" a="1"/>
  <c r="BQ12" i="39" a="1"/>
  <c r="BQ9" i="39" a="1"/>
  <c r="BP12" i="37" a="1"/>
  <c r="BP9" i="37" a="1"/>
  <c r="H9" i="18" a="1"/>
  <c r="H12" i="18" a="1"/>
  <c r="BH5" i="26" l="1"/>
  <c r="BH17" i="26" s="1"/>
  <c r="BH9" i="26"/>
  <c r="BH7" i="26"/>
  <c r="BH18" i="26" s="1"/>
  <c r="BI4" i="26"/>
  <c r="BI6" i="26"/>
  <c r="BI8" i="26"/>
  <c r="BN12" i="49"/>
  <c r="BN9" i="49"/>
  <c r="BO11" i="49"/>
  <c r="BO8" i="49"/>
  <c r="BP4" i="49"/>
  <c r="BM14" i="49"/>
  <c r="BN9" i="47"/>
  <c r="BN12" i="47"/>
  <c r="BO11" i="47"/>
  <c r="BO8" i="47"/>
  <c r="BP4" i="47"/>
  <c r="BM14" i="47"/>
  <c r="BN9" i="45"/>
  <c r="BN12" i="45"/>
  <c r="BO11" i="45"/>
  <c r="BP4" i="45"/>
  <c r="BO8" i="45"/>
  <c r="BM14" i="45"/>
  <c r="BO12" i="43"/>
  <c r="BO9" i="43"/>
  <c r="BP11" i="43"/>
  <c r="BQ4" i="43"/>
  <c r="BP8" i="43"/>
  <c r="BN14" i="43"/>
  <c r="BQ12" i="41"/>
  <c r="BQ9" i="41"/>
  <c r="BP14" i="41"/>
  <c r="BR8" i="41"/>
  <c r="BR11" i="41"/>
  <c r="BS4" i="41"/>
  <c r="BQ34" i="41" s="1"/>
  <c r="BQ35" i="41" s="1"/>
  <c r="BP31" i="41"/>
  <c r="BN29" i="41"/>
  <c r="BP30" i="41"/>
  <c r="BP28" i="41"/>
  <c r="BQ9" i="39"/>
  <c r="BQ12" i="39"/>
  <c r="BQ14" i="39" s="1"/>
  <c r="BR8" i="39"/>
  <c r="BR11" i="39"/>
  <c r="BS4" i="39"/>
  <c r="BN29" i="39"/>
  <c r="BP30" i="39"/>
  <c r="BN28" i="39"/>
  <c r="BQ31" i="39"/>
  <c r="BP28" i="39"/>
  <c r="BN33" i="39"/>
  <c r="BP14" i="39"/>
  <c r="BP29" i="39"/>
  <c r="BP9" i="37"/>
  <c r="BP12" i="37"/>
  <c r="BO14" i="37"/>
  <c r="BQ8" i="37"/>
  <c r="BR4" i="37"/>
  <c r="BQ11" i="37"/>
  <c r="AY19" i="37"/>
  <c r="BO1" i="35"/>
  <c r="G14" i="18"/>
  <c r="I11" i="18"/>
  <c r="I8" i="18"/>
  <c r="BG19" i="26"/>
  <c r="BJ1" i="26"/>
  <c r="H12" i="18"/>
  <c r="H9" i="18"/>
  <c r="J4" i="18"/>
  <c r="BI7" i="26" a="1"/>
  <c r="BI9" i="26" a="1"/>
  <c r="BI5" i="26" a="1"/>
  <c r="BO9" i="49" a="1"/>
  <c r="BO12" i="49" a="1"/>
  <c r="BO12" i="47" a="1"/>
  <c r="BO9" i="47" a="1"/>
  <c r="BO9" i="45" a="1"/>
  <c r="BO12" i="45" a="1"/>
  <c r="BP12" i="43" a="1"/>
  <c r="BP9" i="43" a="1"/>
  <c r="BR9" i="41" a="1"/>
  <c r="BR12" i="41" a="1"/>
  <c r="BR12" i="39" a="1"/>
  <c r="BR9" i="39" a="1"/>
  <c r="BQ12" i="37" a="1"/>
  <c r="BQ9" i="37" a="1"/>
  <c r="I9" i="18" a="1"/>
  <c r="I12" i="18" a="1"/>
  <c r="BI5" i="26" l="1"/>
  <c r="BI17" i="26" s="1"/>
  <c r="BI9" i="26"/>
  <c r="BI7" i="26"/>
  <c r="BJ4" i="26"/>
  <c r="BJ6" i="26"/>
  <c r="BJ8" i="26"/>
  <c r="BO12" i="49"/>
  <c r="BO9" i="49"/>
  <c r="BP11" i="49"/>
  <c r="BP8" i="49"/>
  <c r="BQ4" i="49"/>
  <c r="BN14" i="49"/>
  <c r="BO9" i="47"/>
  <c r="BO12" i="47"/>
  <c r="BP11" i="47"/>
  <c r="BP8" i="47"/>
  <c r="BQ4" i="47"/>
  <c r="BN14" i="47"/>
  <c r="BO12" i="45"/>
  <c r="BO9" i="45"/>
  <c r="BP8" i="45"/>
  <c r="BP11" i="45"/>
  <c r="BQ4" i="45"/>
  <c r="BN14" i="45"/>
  <c r="BM19" i="39"/>
  <c r="BM34" i="39" s="1"/>
  <c r="BM35" i="39" s="1"/>
  <c r="AR19" i="39"/>
  <c r="AR34" i="39" s="1"/>
  <c r="AO19" i="39"/>
  <c r="AO34" i="39" s="1"/>
  <c r="AG19" i="39"/>
  <c r="AG34" i="39" s="1"/>
  <c r="BA19" i="39"/>
  <c r="BA34" i="39" s="1"/>
  <c r="BR19" i="39"/>
  <c r="BR34" i="39" s="1"/>
  <c r="BR35" i="39" s="1"/>
  <c r="AS19" i="39"/>
  <c r="AS34" i="39" s="1"/>
  <c r="BE19" i="39"/>
  <c r="BE34" i="39" s="1"/>
  <c r="BH19" i="39"/>
  <c r="BH34" i="39" s="1"/>
  <c r="AK19" i="39"/>
  <c r="AK34" i="39" s="1"/>
  <c r="BQ19" i="39"/>
  <c r="BQ34" i="39" s="1"/>
  <c r="BQ35" i="39" s="1"/>
  <c r="AW19" i="39"/>
  <c r="AW34" i="39" s="1"/>
  <c r="AL19" i="39"/>
  <c r="AL34" i="39" s="1"/>
  <c r="BI19" i="39"/>
  <c r="BI34" i="39" s="1"/>
  <c r="BP9" i="43"/>
  <c r="BP12" i="43"/>
  <c r="BQ11" i="43"/>
  <c r="BR4" i="43"/>
  <c r="BQ8" i="43"/>
  <c r="AS19" i="43"/>
  <c r="BQ19" i="43"/>
  <c r="AK19" i="43"/>
  <c r="BI19" i="43"/>
  <c r="AW19" i="43"/>
  <c r="AO19" i="43"/>
  <c r="BE19" i="43"/>
  <c r="AG19" i="43"/>
  <c r="BA19" i="43"/>
  <c r="BM19" i="43"/>
  <c r="BO14" i="43"/>
  <c r="BR12" i="41"/>
  <c r="BR9" i="41"/>
  <c r="BR28" i="41" s="1"/>
  <c r="BN28" i="41"/>
  <c r="BR32" i="41"/>
  <c r="BL34" i="41"/>
  <c r="BL35" i="41" s="1"/>
  <c r="BP34" i="41"/>
  <c r="BP35" i="41" s="1"/>
  <c r="BS33" i="41"/>
  <c r="BS31" i="41"/>
  <c r="BS30" i="41"/>
  <c r="BS32" i="41"/>
  <c r="BS11" i="41"/>
  <c r="BS8" i="41"/>
  <c r="J28" i="41"/>
  <c r="U28" i="41"/>
  <c r="AG28" i="41"/>
  <c r="P28" i="41"/>
  <c r="Q28" i="41"/>
  <c r="H28" i="41"/>
  <c r="I28" i="41"/>
  <c r="AF28" i="41"/>
  <c r="V28" i="41"/>
  <c r="M28" i="41"/>
  <c r="F28" i="41"/>
  <c r="R28" i="41"/>
  <c r="T28" i="41"/>
  <c r="AC28" i="41"/>
  <c r="K28" i="41"/>
  <c r="E28" i="41"/>
  <c r="X28" i="41"/>
  <c r="S28" i="41"/>
  <c r="D28" i="41"/>
  <c r="W28" i="41"/>
  <c r="AA28" i="41"/>
  <c r="AD28" i="41"/>
  <c r="AH28" i="41"/>
  <c r="G28" i="41"/>
  <c r="N28" i="41"/>
  <c r="Z28" i="41"/>
  <c r="AB28" i="41"/>
  <c r="AE28" i="41"/>
  <c r="L28" i="41"/>
  <c r="O28" i="41"/>
  <c r="Y28" i="41"/>
  <c r="AN19" i="41"/>
  <c r="AN34" i="41" s="1"/>
  <c r="AJ19" i="41"/>
  <c r="AJ34" i="41" s="1"/>
  <c r="AI28" i="41"/>
  <c r="F29" i="41"/>
  <c r="F35" i="41" s="1"/>
  <c r="AI32" i="41"/>
  <c r="Q29" i="41"/>
  <c r="Q35" i="41" s="1"/>
  <c r="E29" i="41"/>
  <c r="E35" i="41" s="1"/>
  <c r="AF29" i="41"/>
  <c r="AF35" i="41" s="1"/>
  <c r="AY28" i="41"/>
  <c r="K29" i="41"/>
  <c r="K35" i="41" s="1"/>
  <c r="V29" i="41"/>
  <c r="V35" i="41" s="1"/>
  <c r="W29" i="41"/>
  <c r="W35" i="41" s="1"/>
  <c r="AV19" i="41"/>
  <c r="AV34" i="41" s="1"/>
  <c r="AZ19" i="41"/>
  <c r="AZ34" i="41" s="1"/>
  <c r="AF19" i="41"/>
  <c r="AF34" i="41" s="1"/>
  <c r="AR19" i="41"/>
  <c r="AR34" i="41" s="1"/>
  <c r="AU28" i="41"/>
  <c r="N29" i="41"/>
  <c r="N35" i="41" s="1"/>
  <c r="AG32" i="41"/>
  <c r="AG29" i="41"/>
  <c r="AG35" i="41" s="1"/>
  <c r="AZ29" i="41"/>
  <c r="AZ35" i="41" s="1"/>
  <c r="G29" i="41"/>
  <c r="G35" i="41" s="1"/>
  <c r="F30" i="41"/>
  <c r="X29" i="41"/>
  <c r="X35" i="41" s="1"/>
  <c r="AJ32" i="41"/>
  <c r="AN28" i="41"/>
  <c r="AR28" i="41"/>
  <c r="U29" i="41"/>
  <c r="U35" i="41" s="1"/>
  <c r="AG19" i="41"/>
  <c r="AG34" i="41" s="1"/>
  <c r="L29" i="41"/>
  <c r="L35" i="41" s="1"/>
  <c r="AF32" i="41"/>
  <c r="R29" i="41"/>
  <c r="R35" i="41" s="1"/>
  <c r="Y29" i="41"/>
  <c r="Y35" i="41" s="1"/>
  <c r="Z29" i="41"/>
  <c r="Z35" i="41" s="1"/>
  <c r="S29" i="41"/>
  <c r="S35" i="41" s="1"/>
  <c r="AQ28" i="41"/>
  <c r="AT28" i="41"/>
  <c r="D29" i="41"/>
  <c r="D35" i="41" s="1"/>
  <c r="O29" i="41"/>
  <c r="O35" i="41" s="1"/>
  <c r="AC29" i="41"/>
  <c r="AC35" i="41" s="1"/>
  <c r="AB29" i="41"/>
  <c r="AB35" i="41" s="1"/>
  <c r="BD19" i="41"/>
  <c r="BD34" i="41" s="1"/>
  <c r="AW19" i="41"/>
  <c r="AW34" i="41" s="1"/>
  <c r="AD29" i="41"/>
  <c r="AD35" i="41" s="1"/>
  <c r="M29" i="41"/>
  <c r="M35" i="41" s="1"/>
  <c r="AE29" i="41"/>
  <c r="AE35" i="41" s="1"/>
  <c r="AA29" i="41"/>
  <c r="AA35" i="41" s="1"/>
  <c r="AK28" i="41"/>
  <c r="AX28" i="41"/>
  <c r="H29" i="41"/>
  <c r="H35" i="41" s="1"/>
  <c r="AH29" i="41"/>
  <c r="AH35" i="41" s="1"/>
  <c r="J29" i="41"/>
  <c r="J35" i="41" s="1"/>
  <c r="AM28" i="41"/>
  <c r="AP28" i="41"/>
  <c r="I29" i="41"/>
  <c r="I35" i="41" s="1"/>
  <c r="P29" i="41"/>
  <c r="P35" i="41" s="1"/>
  <c r="T29" i="41"/>
  <c r="T35" i="41" s="1"/>
  <c r="AH32" i="41"/>
  <c r="AO28" i="41"/>
  <c r="AV28" i="41"/>
  <c r="AS28" i="41"/>
  <c r="AL28" i="41"/>
  <c r="AJ28" i="41"/>
  <c r="AW28" i="41"/>
  <c r="BG19" i="41"/>
  <c r="BG34" i="41" s="1"/>
  <c r="AD31" i="41"/>
  <c r="X31" i="41"/>
  <c r="AB32" i="41"/>
  <c r="AE32" i="41"/>
  <c r="G32" i="41"/>
  <c r="U33" i="41"/>
  <c r="AG31" i="41"/>
  <c r="O32" i="41"/>
  <c r="W33" i="41"/>
  <c r="AX29" i="41"/>
  <c r="AX35" i="41" s="1"/>
  <c r="U34" i="41"/>
  <c r="X32" i="41"/>
  <c r="O30" i="41"/>
  <c r="D32" i="41"/>
  <c r="AK29" i="41"/>
  <c r="AK35" i="41" s="1"/>
  <c r="M30" i="41"/>
  <c r="AE30" i="41"/>
  <c r="AY29" i="41"/>
  <c r="AY35" i="41" s="1"/>
  <c r="AT19" i="41"/>
  <c r="AT34" i="41" s="1"/>
  <c r="BN19" i="41"/>
  <c r="BN34" i="41" s="1"/>
  <c r="BN35" i="41" s="1"/>
  <c r="G30" i="41"/>
  <c r="Q32" i="41"/>
  <c r="AL29" i="41"/>
  <c r="AL35" i="41" s="1"/>
  <c r="X34" i="41"/>
  <c r="Q30" i="41"/>
  <c r="AI31" i="41"/>
  <c r="AI29" i="41"/>
  <c r="AI35" i="41" s="1"/>
  <c r="J30" i="41"/>
  <c r="AH19" i="41"/>
  <c r="AH34" i="41" s="1"/>
  <c r="AO19" i="41"/>
  <c r="AO34" i="41" s="1"/>
  <c r="P32" i="41"/>
  <c r="K31" i="41"/>
  <c r="AM29" i="41"/>
  <c r="AM35" i="41" s="1"/>
  <c r="Z30" i="41"/>
  <c r="H30" i="41"/>
  <c r="G34" i="41"/>
  <c r="R34" i="41"/>
  <c r="V31" i="41"/>
  <c r="E32" i="41"/>
  <c r="S30" i="41"/>
  <c r="AQ29" i="41"/>
  <c r="AQ35" i="41" s="1"/>
  <c r="AV33" i="41"/>
  <c r="M31" i="41"/>
  <c r="J31" i="41"/>
  <c r="BB28" i="41"/>
  <c r="AN33" i="41"/>
  <c r="AH33" i="41"/>
  <c r="BG28" i="41"/>
  <c r="N34" i="41"/>
  <c r="G31" i="41"/>
  <c r="AZ33" i="41"/>
  <c r="Z33" i="41"/>
  <c r="AU29" i="41"/>
  <c r="AU35" i="41" s="1"/>
  <c r="AR33" i="41"/>
  <c r="AQ33" i="41"/>
  <c r="AE33" i="41"/>
  <c r="AF33" i="41"/>
  <c r="BJ19" i="41"/>
  <c r="BJ34" i="41" s="1"/>
  <c r="BJ35" i="41" s="1"/>
  <c r="AZ28" i="41"/>
  <c r="L34" i="41"/>
  <c r="AH30" i="41"/>
  <c r="K32" i="41"/>
  <c r="AD33" i="41"/>
  <c r="Y34" i="41"/>
  <c r="I32" i="41"/>
  <c r="BO19" i="41"/>
  <c r="BO34" i="41" s="1"/>
  <c r="BO35" i="41" s="1"/>
  <c r="AM19" i="41"/>
  <c r="AM34" i="41" s="1"/>
  <c r="O34" i="41"/>
  <c r="O31" i="41"/>
  <c r="Z32" i="41"/>
  <c r="AD34" i="41"/>
  <c r="AD32" i="41"/>
  <c r="AS29" i="41"/>
  <c r="AS35" i="41" s="1"/>
  <c r="J32" i="41"/>
  <c r="R31" i="41"/>
  <c r="V34" i="41"/>
  <c r="L32" i="41"/>
  <c r="AI19" i="41"/>
  <c r="AI34" i="41" s="1"/>
  <c r="D34" i="41"/>
  <c r="AB31" i="41"/>
  <c r="D30" i="41"/>
  <c r="E34" i="41"/>
  <c r="AA31" i="41"/>
  <c r="F32" i="41"/>
  <c r="T30" i="41"/>
  <c r="BF19" i="41"/>
  <c r="BF34" i="41" s="1"/>
  <c r="AX19" i="41"/>
  <c r="AX34" i="41" s="1"/>
  <c r="AB30" i="41"/>
  <c r="U32" i="41"/>
  <c r="AP29" i="41"/>
  <c r="AP35" i="41" s="1"/>
  <c r="D31" i="41"/>
  <c r="D33" i="41"/>
  <c r="T34" i="41"/>
  <c r="N33" i="41"/>
  <c r="Q34" i="41"/>
  <c r="AD30" i="41"/>
  <c r="H33" i="41"/>
  <c r="AA30" i="41"/>
  <c r="BC28" i="41"/>
  <c r="AL33" i="41"/>
  <c r="AE34" i="41"/>
  <c r="T31" i="41"/>
  <c r="AI33" i="41"/>
  <c r="AP33" i="41"/>
  <c r="R32" i="41"/>
  <c r="AT33" i="41"/>
  <c r="BG29" i="41"/>
  <c r="U31" i="41"/>
  <c r="BD33" i="41"/>
  <c r="BD35" i="41" s="1"/>
  <c r="AK33" i="41"/>
  <c r="E30" i="41"/>
  <c r="AU33" i="41"/>
  <c r="BE19" i="41"/>
  <c r="BE34" i="41" s="1"/>
  <c r="BA19" i="41"/>
  <c r="BA34" i="41" s="1"/>
  <c r="M33" i="41"/>
  <c r="AC34" i="41"/>
  <c r="S31" i="41"/>
  <c r="I34" i="41"/>
  <c r="L30" i="41"/>
  <c r="Y31" i="41"/>
  <c r="H32" i="41"/>
  <c r="P31" i="41"/>
  <c r="AY19" i="41"/>
  <c r="AY34" i="41" s="1"/>
  <c r="BB19" i="41"/>
  <c r="BB34" i="41" s="1"/>
  <c r="L33" i="41"/>
  <c r="W34" i="41"/>
  <c r="AJ29" i="41"/>
  <c r="AJ35" i="41" s="1"/>
  <c r="AO29" i="41"/>
  <c r="AO35" i="41" s="1"/>
  <c r="N32" i="41"/>
  <c r="AC30" i="41"/>
  <c r="AA32" i="41"/>
  <c r="AA34" i="41"/>
  <c r="I31" i="41"/>
  <c r="N31" i="41"/>
  <c r="R33" i="41"/>
  <c r="AP19" i="41"/>
  <c r="AP34" i="41" s="1"/>
  <c r="BS19" i="41"/>
  <c r="BS34" i="41" s="1"/>
  <c r="BS35" i="41" s="1"/>
  <c r="BR19" i="41"/>
  <c r="BR34" i="41" s="1"/>
  <c r="BR35" i="41" s="1"/>
  <c r="Y32" i="41"/>
  <c r="K30" i="41"/>
  <c r="P30" i="41"/>
  <c r="S34" i="41"/>
  <c r="H31" i="41"/>
  <c r="AC31" i="41"/>
  <c r="AC32" i="41"/>
  <c r="BC19" i="41"/>
  <c r="BC34" i="41" s="1"/>
  <c r="AK19" i="41"/>
  <c r="AK34" i="41" s="1"/>
  <c r="J33" i="41"/>
  <c r="E31" i="41"/>
  <c r="AE31" i="41"/>
  <c r="I33" i="41"/>
  <c r="Z31" i="41"/>
  <c r="P34" i="41"/>
  <c r="T32" i="41"/>
  <c r="W31" i="41"/>
  <c r="W30" i="41"/>
  <c r="AW29" i="41"/>
  <c r="AW35" i="41" s="1"/>
  <c r="BB33" i="41"/>
  <c r="BE28" i="41"/>
  <c r="AN29" i="41"/>
  <c r="AN35" i="41" s="1"/>
  <c r="AB34" i="41"/>
  <c r="AX33" i="41"/>
  <c r="BC33" i="41"/>
  <c r="BC35" i="41" s="1"/>
  <c r="BH28" i="41"/>
  <c r="BA28" i="41"/>
  <c r="W32" i="41"/>
  <c r="AO33" i="41"/>
  <c r="J34" i="41"/>
  <c r="AF31" i="41"/>
  <c r="AW33" i="41"/>
  <c r="P33" i="41"/>
  <c r="BF28" i="41"/>
  <c r="AQ19" i="41"/>
  <c r="AQ34" i="41" s="1"/>
  <c r="R30" i="41"/>
  <c r="L31" i="41"/>
  <c r="S33" i="41"/>
  <c r="V33" i="41"/>
  <c r="V30" i="41"/>
  <c r="AJ30" i="41"/>
  <c r="AL19" i="41"/>
  <c r="AL34" i="41" s="1"/>
  <c r="U30" i="41"/>
  <c r="F34" i="41"/>
  <c r="X30" i="41"/>
  <c r="AR29" i="41"/>
  <c r="AR35" i="41" s="1"/>
  <c r="K33" i="41"/>
  <c r="M34" i="41"/>
  <c r="Y33" i="41"/>
  <c r="G33" i="41"/>
  <c r="O33" i="41"/>
  <c r="AG30" i="41"/>
  <c r="V32" i="41"/>
  <c r="AV29" i="41"/>
  <c r="AV35" i="41" s="1"/>
  <c r="AU19" i="41"/>
  <c r="AU34" i="41" s="1"/>
  <c r="I30" i="41"/>
  <c r="AB33" i="41"/>
  <c r="N30" i="41"/>
  <c r="E33" i="41"/>
  <c r="AJ31" i="41"/>
  <c r="M32" i="41"/>
  <c r="Q31" i="41"/>
  <c r="BK19" i="41"/>
  <c r="BK34" i="41" s="1"/>
  <c r="BK35" i="41" s="1"/>
  <c r="F33" i="41"/>
  <c r="X33" i="41"/>
  <c r="AH31" i="41"/>
  <c r="Q33" i="41"/>
  <c r="AC33" i="41"/>
  <c r="T33" i="41"/>
  <c r="AI30" i="41"/>
  <c r="AF30" i="41"/>
  <c r="F31" i="41"/>
  <c r="Y30" i="41"/>
  <c r="AG33" i="41"/>
  <c r="AT29" i="41"/>
  <c r="AT35" i="41" s="1"/>
  <c r="H34" i="41"/>
  <c r="AJ33" i="41"/>
  <c r="AS33" i="41"/>
  <c r="AA33" i="41"/>
  <c r="BD28" i="41"/>
  <c r="Z34" i="41"/>
  <c r="AY33" i="41"/>
  <c r="AK31" i="41"/>
  <c r="K34" i="41"/>
  <c r="AM33" i="41"/>
  <c r="BA33" i="41"/>
  <c r="S32" i="41"/>
  <c r="BE33" i="41"/>
  <c r="BE35" i="41" s="1"/>
  <c r="BL28" i="41"/>
  <c r="AP32" i="41"/>
  <c r="BK33" i="41"/>
  <c r="AP31" i="41"/>
  <c r="BF33" i="41"/>
  <c r="BF35" i="41" s="1"/>
  <c r="BH30" i="41"/>
  <c r="BK29" i="41"/>
  <c r="AN30" i="41"/>
  <c r="BD32" i="41"/>
  <c r="AO30" i="41"/>
  <c r="BB29" i="41"/>
  <c r="BB35" i="41" s="1"/>
  <c r="AO32" i="41"/>
  <c r="BB30" i="41"/>
  <c r="BL31" i="41"/>
  <c r="BO33" i="41"/>
  <c r="AX32" i="41"/>
  <c r="AY30" i="41"/>
  <c r="AM31" i="41"/>
  <c r="BF32" i="41"/>
  <c r="BF31" i="41"/>
  <c r="BJ28" i="41"/>
  <c r="BA31" i="41"/>
  <c r="BC29" i="41"/>
  <c r="AX31" i="41"/>
  <c r="BC31" i="41"/>
  <c r="AZ32" i="41"/>
  <c r="AQ32" i="41"/>
  <c r="BJ29" i="41"/>
  <c r="BP32" i="41"/>
  <c r="AY32" i="41"/>
  <c r="BQ32" i="41"/>
  <c r="BO30" i="41"/>
  <c r="BC30" i="41"/>
  <c r="AL30" i="41"/>
  <c r="BA32" i="41"/>
  <c r="BD31" i="41"/>
  <c r="BG32" i="41"/>
  <c r="BJ31" i="41"/>
  <c r="BM30" i="41"/>
  <c r="AS32" i="41"/>
  <c r="AK30" i="41"/>
  <c r="BK30" i="41"/>
  <c r="BC32" i="41"/>
  <c r="AM30" i="41"/>
  <c r="BF30" i="41"/>
  <c r="BH32" i="41"/>
  <c r="BM33" i="41"/>
  <c r="AV31" i="41"/>
  <c r="AU32" i="41"/>
  <c r="AV32" i="41"/>
  <c r="AT30" i="41"/>
  <c r="BI29" i="41"/>
  <c r="BI32" i="41"/>
  <c r="BK28" i="41"/>
  <c r="AM32" i="41"/>
  <c r="BB32" i="41"/>
  <c r="AP30" i="41"/>
  <c r="BF29" i="41"/>
  <c r="BG33" i="41"/>
  <c r="BG35" i="41" s="1"/>
  <c r="BM31" i="41"/>
  <c r="BH31" i="41"/>
  <c r="BM29" i="41"/>
  <c r="BQ33" i="41"/>
  <c r="BQ30" i="41"/>
  <c r="BL29" i="41"/>
  <c r="BH29" i="41"/>
  <c r="AQ30" i="41"/>
  <c r="AR30" i="41"/>
  <c r="BK31" i="41"/>
  <c r="AR32" i="41"/>
  <c r="BH33" i="41"/>
  <c r="BH35" i="41" s="1"/>
  <c r="BI35" i="41" s="1"/>
  <c r="BJ32" i="41"/>
  <c r="BN31" i="41"/>
  <c r="AT31" i="41"/>
  <c r="AW31" i="41"/>
  <c r="AS31" i="41"/>
  <c r="BG30" i="41"/>
  <c r="BI30" i="41"/>
  <c r="BE30" i="41"/>
  <c r="BN30" i="41"/>
  <c r="AW30" i="41"/>
  <c r="BD30" i="41"/>
  <c r="AW32" i="41"/>
  <c r="AT32" i="41"/>
  <c r="BI28" i="41"/>
  <c r="BD29" i="41"/>
  <c r="BM28" i="41"/>
  <c r="AZ31" i="41"/>
  <c r="AO31" i="41"/>
  <c r="BA29" i="41"/>
  <c r="BA35" i="41" s="1"/>
  <c r="AY31" i="41"/>
  <c r="AZ30" i="41"/>
  <c r="BE32" i="41"/>
  <c r="BJ30" i="41"/>
  <c r="BM32" i="41"/>
  <c r="BO29" i="41"/>
  <c r="BE29" i="41"/>
  <c r="BQ31" i="41"/>
  <c r="BN32" i="41"/>
  <c r="BK32" i="41"/>
  <c r="AN32" i="41"/>
  <c r="BB31" i="41"/>
  <c r="BJ33" i="41"/>
  <c r="AS30" i="41"/>
  <c r="BL33" i="41"/>
  <c r="BO32" i="41"/>
  <c r="AL32" i="41"/>
  <c r="AQ31" i="41"/>
  <c r="AR31" i="41"/>
  <c r="AV30" i="41"/>
  <c r="BI31" i="41"/>
  <c r="AK32" i="41"/>
  <c r="BL32" i="41"/>
  <c r="BN33" i="41"/>
  <c r="AL31" i="41"/>
  <c r="AU30" i="41"/>
  <c r="AU31" i="41"/>
  <c r="BG31" i="41"/>
  <c r="BE31" i="41"/>
  <c r="BL30" i="41"/>
  <c r="BO31" i="41"/>
  <c r="AN31" i="41"/>
  <c r="BA30" i="41"/>
  <c r="AX30" i="41"/>
  <c r="BI33" i="41"/>
  <c r="BR30" i="41"/>
  <c r="BR33" i="41"/>
  <c r="BP29" i="41"/>
  <c r="BH34" i="41"/>
  <c r="BP33" i="41"/>
  <c r="BO28" i="41"/>
  <c r="BQ28" i="41"/>
  <c r="BR31" i="41"/>
  <c r="BM34" i="41"/>
  <c r="BM35" i="41" s="1"/>
  <c r="AS34" i="41"/>
  <c r="BI34" i="41"/>
  <c r="BQ29" i="41"/>
  <c r="BR30" i="39"/>
  <c r="BR9" i="39"/>
  <c r="BR28" i="39" s="1"/>
  <c r="BR12" i="39"/>
  <c r="BR31" i="39"/>
  <c r="BQ30" i="39"/>
  <c r="BR32" i="39"/>
  <c r="BQ29" i="39"/>
  <c r="BS32" i="39"/>
  <c r="BS31" i="39"/>
  <c r="BS30" i="39"/>
  <c r="BS33" i="39"/>
  <c r="BS11" i="39"/>
  <c r="BS8" i="39"/>
  <c r="I28" i="39"/>
  <c r="O28" i="39"/>
  <c r="V28" i="39"/>
  <c r="D28" i="39"/>
  <c r="H28" i="39"/>
  <c r="M28" i="39"/>
  <c r="S28" i="39"/>
  <c r="Z28" i="39"/>
  <c r="J28" i="39"/>
  <c r="N28" i="39"/>
  <c r="P28" i="39"/>
  <c r="W28" i="39"/>
  <c r="AD28" i="39"/>
  <c r="AB28" i="39"/>
  <c r="AC28" i="39"/>
  <c r="K28" i="39"/>
  <c r="R28" i="39"/>
  <c r="T28" i="39"/>
  <c r="AA28" i="39"/>
  <c r="AG28" i="39"/>
  <c r="X28" i="39"/>
  <c r="AF28" i="39"/>
  <c r="G28" i="39"/>
  <c r="U28" i="39"/>
  <c r="AE28" i="39"/>
  <c r="Y28" i="39"/>
  <c r="F28" i="39"/>
  <c r="Q28" i="39"/>
  <c r="E28" i="39"/>
  <c r="AH28" i="39"/>
  <c r="L28" i="39"/>
  <c r="AH19" i="39"/>
  <c r="AH34" i="39" s="1"/>
  <c r="BL19" i="39"/>
  <c r="BL34" i="39" s="1"/>
  <c r="BL35" i="39" s="1"/>
  <c r="AF19" i="39"/>
  <c r="AF34" i="39" s="1"/>
  <c r="T29" i="39"/>
  <c r="T35" i="39" s="1"/>
  <c r="AI32" i="39"/>
  <c r="AL28" i="39"/>
  <c r="AU28" i="39"/>
  <c r="AY28" i="39"/>
  <c r="W29" i="39"/>
  <c r="W35" i="39" s="1"/>
  <c r="R29" i="39"/>
  <c r="R35" i="39" s="1"/>
  <c r="AH29" i="39"/>
  <c r="AH35" i="39" s="1"/>
  <c r="M29" i="39"/>
  <c r="M35" i="39" s="1"/>
  <c r="AF29" i="39"/>
  <c r="AF35" i="39" s="1"/>
  <c r="AG29" i="39"/>
  <c r="AG35" i="39" s="1"/>
  <c r="I29" i="39"/>
  <c r="I35" i="39" s="1"/>
  <c r="AE29" i="39"/>
  <c r="AE35" i="39" s="1"/>
  <c r="AQ28" i="39"/>
  <c r="AX19" i="39"/>
  <c r="AX34" i="39" s="1"/>
  <c r="BJ19" i="39"/>
  <c r="BJ34" i="39" s="1"/>
  <c r="BJ35" i="39" s="1"/>
  <c r="AJ19" i="39"/>
  <c r="AJ34" i="39" s="1"/>
  <c r="AN19" i="39"/>
  <c r="AN34" i="39" s="1"/>
  <c r="Z29" i="39"/>
  <c r="Z35" i="39" s="1"/>
  <c r="F29" i="39"/>
  <c r="F35" i="39" s="1"/>
  <c r="AV28" i="39"/>
  <c r="H29" i="39"/>
  <c r="H35" i="39" s="1"/>
  <c r="AC29" i="39"/>
  <c r="AC35" i="39" s="1"/>
  <c r="P29" i="39"/>
  <c r="P35" i="39" s="1"/>
  <c r="H31" i="39"/>
  <c r="X29" i="39"/>
  <c r="X35" i="39" s="1"/>
  <c r="L29" i="39"/>
  <c r="L35" i="39" s="1"/>
  <c r="AH32" i="39"/>
  <c r="Q29" i="39"/>
  <c r="Q35" i="39" s="1"/>
  <c r="J29" i="39"/>
  <c r="J35" i="39" s="1"/>
  <c r="AX28" i="39"/>
  <c r="AP28" i="39"/>
  <c r="AO28" i="39"/>
  <c r="AW28" i="39"/>
  <c r="AK28" i="39"/>
  <c r="BN19" i="39"/>
  <c r="BN34" i="39" s="1"/>
  <c r="BN35" i="39" s="1"/>
  <c r="BF19" i="39"/>
  <c r="BF34" i="39" s="1"/>
  <c r="AT19" i="39"/>
  <c r="AT34" i="39" s="1"/>
  <c r="AP19" i="39"/>
  <c r="AP34" i="39" s="1"/>
  <c r="AA29" i="39"/>
  <c r="AA35" i="39" s="1"/>
  <c r="G29" i="39"/>
  <c r="G35" i="39" s="1"/>
  <c r="V29" i="39"/>
  <c r="V35" i="39" s="1"/>
  <c r="AK32" i="39"/>
  <c r="E29" i="39"/>
  <c r="E35" i="39" s="1"/>
  <c r="AI28" i="39"/>
  <c r="K29" i="39"/>
  <c r="K35" i="39" s="1"/>
  <c r="AB29" i="39"/>
  <c r="AB35" i="39" s="1"/>
  <c r="AF32" i="39"/>
  <c r="S29" i="39"/>
  <c r="S35" i="39" s="1"/>
  <c r="AJ28" i="39"/>
  <c r="N29" i="39"/>
  <c r="N35" i="39" s="1"/>
  <c r="D29" i="39"/>
  <c r="D35" i="39" s="1"/>
  <c r="AR28" i="39"/>
  <c r="AS28" i="39"/>
  <c r="AM28" i="39"/>
  <c r="BP19" i="39"/>
  <c r="BP34" i="39" s="1"/>
  <c r="BP35" i="39" s="1"/>
  <c r="AV19" i="39"/>
  <c r="AV34" i="39" s="1"/>
  <c r="AZ19" i="39"/>
  <c r="AZ34" i="39" s="1"/>
  <c r="BD19" i="39"/>
  <c r="BD34" i="39" s="1"/>
  <c r="AK31" i="39"/>
  <c r="AG32" i="39"/>
  <c r="O29" i="39"/>
  <c r="O35" i="39" s="1"/>
  <c r="AN28" i="39"/>
  <c r="U29" i="39"/>
  <c r="U35" i="39" s="1"/>
  <c r="AD29" i="39"/>
  <c r="AD35" i="39" s="1"/>
  <c r="AJ32" i="39"/>
  <c r="Y29" i="39"/>
  <c r="Y35" i="39" s="1"/>
  <c r="AZ28" i="39"/>
  <c r="AT28" i="39"/>
  <c r="AI30" i="39"/>
  <c r="AB33" i="39"/>
  <c r="Q32" i="39"/>
  <c r="X31" i="39"/>
  <c r="D31" i="39"/>
  <c r="E33" i="39"/>
  <c r="P33" i="39"/>
  <c r="I30" i="39"/>
  <c r="J30" i="39"/>
  <c r="P30" i="39"/>
  <c r="AJ30" i="39"/>
  <c r="BG28" i="39"/>
  <c r="V30" i="39"/>
  <c r="AE30" i="39"/>
  <c r="AA31" i="39"/>
  <c r="AE34" i="39"/>
  <c r="P34" i="39"/>
  <c r="J32" i="39"/>
  <c r="Y31" i="39"/>
  <c r="S31" i="39"/>
  <c r="S30" i="39"/>
  <c r="H34" i="39"/>
  <c r="AI19" i="39"/>
  <c r="AI34" i="39" s="1"/>
  <c r="AC33" i="39"/>
  <c r="AC30" i="39"/>
  <c r="AD32" i="39"/>
  <c r="AD31" i="39"/>
  <c r="T32" i="39"/>
  <c r="Y32" i="39"/>
  <c r="AB34" i="39"/>
  <c r="AB31" i="39"/>
  <c r="T33" i="39"/>
  <c r="AC34" i="39"/>
  <c r="AR29" i="39"/>
  <c r="AR35" i="39" s="1"/>
  <c r="AT33" i="39"/>
  <c r="BE28" i="39"/>
  <c r="AY33" i="39"/>
  <c r="AU19" i="39"/>
  <c r="AU34" i="39" s="1"/>
  <c r="BK19" i="39"/>
  <c r="BK34" i="39" s="1"/>
  <c r="BK35" i="39" s="1"/>
  <c r="Z34" i="39"/>
  <c r="N34" i="39"/>
  <c r="R32" i="39"/>
  <c r="AK30" i="39"/>
  <c r="N31" i="39"/>
  <c r="F32" i="39"/>
  <c r="M31" i="39"/>
  <c r="AE31" i="39"/>
  <c r="U32" i="39"/>
  <c r="N30" i="39"/>
  <c r="AS29" i="39"/>
  <c r="AS35" i="39" s="1"/>
  <c r="AZ29" i="39"/>
  <c r="AZ35" i="39" s="1"/>
  <c r="AP33" i="39"/>
  <c r="AZ33" i="39"/>
  <c r="AU29" i="39"/>
  <c r="AU35" i="39" s="1"/>
  <c r="AQ29" i="39"/>
  <c r="AQ35" i="39" s="1"/>
  <c r="BC28" i="39"/>
  <c r="AO29" i="39"/>
  <c r="AO35" i="39" s="1"/>
  <c r="S32" i="39"/>
  <c r="W32" i="39"/>
  <c r="F30" i="39"/>
  <c r="G33" i="39"/>
  <c r="AA30" i="39"/>
  <c r="Q33" i="39"/>
  <c r="U34" i="39"/>
  <c r="AV33" i="39"/>
  <c r="AC32" i="39"/>
  <c r="L34" i="39"/>
  <c r="Z32" i="39"/>
  <c r="BG29" i="39"/>
  <c r="AJ31" i="39"/>
  <c r="H33" i="39"/>
  <c r="U30" i="39"/>
  <c r="BF28" i="39"/>
  <c r="AM19" i="39"/>
  <c r="AM34" i="39" s="1"/>
  <c r="BS19" i="39"/>
  <c r="BS34" i="39" s="1"/>
  <c r="BS35" i="39" s="1"/>
  <c r="Q30" i="39"/>
  <c r="X30" i="39"/>
  <c r="I31" i="39"/>
  <c r="L30" i="39"/>
  <c r="O30" i="39"/>
  <c r="P31" i="39"/>
  <c r="Y33" i="39"/>
  <c r="G31" i="39"/>
  <c r="W33" i="39"/>
  <c r="H32" i="39"/>
  <c r="BA28" i="39"/>
  <c r="AR33" i="39"/>
  <c r="AI29" i="39"/>
  <c r="AI35" i="39" s="1"/>
  <c r="X33" i="39"/>
  <c r="AE33" i="39"/>
  <c r="E32" i="39"/>
  <c r="V34" i="39"/>
  <c r="S33" i="39"/>
  <c r="R31" i="39"/>
  <c r="J33" i="39"/>
  <c r="P32" i="39"/>
  <c r="K30" i="39"/>
  <c r="BB28" i="39"/>
  <c r="AQ19" i="39"/>
  <c r="AQ34" i="39" s="1"/>
  <c r="AH30" i="39"/>
  <c r="D33" i="39"/>
  <c r="K31" i="39"/>
  <c r="E31" i="39"/>
  <c r="AD33" i="39"/>
  <c r="AA32" i="39"/>
  <c r="V31" i="39"/>
  <c r="AP29" i="39"/>
  <c r="AP35" i="39" s="1"/>
  <c r="AY29" i="39"/>
  <c r="AY35" i="39" s="1"/>
  <c r="AM33" i="39"/>
  <c r="AV29" i="39"/>
  <c r="AV35" i="39" s="1"/>
  <c r="AU33" i="39"/>
  <c r="F34" i="39"/>
  <c r="R30" i="39"/>
  <c r="I33" i="39"/>
  <c r="J31" i="39"/>
  <c r="M32" i="39"/>
  <c r="W31" i="39"/>
  <c r="N33" i="39"/>
  <c r="AF31" i="39"/>
  <c r="AG30" i="39"/>
  <c r="AD30" i="39"/>
  <c r="AI31" i="39"/>
  <c r="AT29" i="39"/>
  <c r="AT35" i="39" s="1"/>
  <c r="AN33" i="39"/>
  <c r="AX33" i="39"/>
  <c r="E30" i="39"/>
  <c r="D34" i="39"/>
  <c r="X34" i="39"/>
  <c r="U31" i="39"/>
  <c r="J34" i="39"/>
  <c r="Q31" i="39"/>
  <c r="M30" i="39"/>
  <c r="L32" i="39"/>
  <c r="S34" i="39"/>
  <c r="AH33" i="39"/>
  <c r="AW29" i="39"/>
  <c r="AW35" i="39" s="1"/>
  <c r="AE32" i="39"/>
  <c r="E34" i="39"/>
  <c r="N32" i="39"/>
  <c r="K34" i="39"/>
  <c r="BD28" i="39"/>
  <c r="BL28" i="39"/>
  <c r="D32" i="39"/>
  <c r="U33" i="39"/>
  <c r="W34" i="39"/>
  <c r="AA34" i="39"/>
  <c r="Y30" i="39"/>
  <c r="Q34" i="39"/>
  <c r="O31" i="39"/>
  <c r="F31" i="39"/>
  <c r="AF33" i="39"/>
  <c r="BC19" i="39"/>
  <c r="BC34" i="39" s="1"/>
  <c r="M34" i="39"/>
  <c r="F33" i="39"/>
  <c r="G32" i="39"/>
  <c r="AB32" i="39"/>
  <c r="AA33" i="39"/>
  <c r="R33" i="39"/>
  <c r="I32" i="39"/>
  <c r="AK29" i="39"/>
  <c r="AK35" i="39" s="1"/>
  <c r="Y34" i="39"/>
  <c r="AG31" i="39"/>
  <c r="AQ33" i="39"/>
  <c r="BO19" i="39"/>
  <c r="BO34" i="39" s="1"/>
  <c r="BO35" i="39" s="1"/>
  <c r="O34" i="39"/>
  <c r="G30" i="39"/>
  <c r="R34" i="39"/>
  <c r="W30" i="39"/>
  <c r="AH31" i="39"/>
  <c r="AF30" i="39"/>
  <c r="K33" i="39"/>
  <c r="V32" i="39"/>
  <c r="Z30" i="39"/>
  <c r="AL29" i="39"/>
  <c r="AL35" i="39" s="1"/>
  <c r="AI33" i="39"/>
  <c r="BH28" i="39"/>
  <c r="BD33" i="39"/>
  <c r="BD35" i="39" s="1"/>
  <c r="T31" i="39"/>
  <c r="M33" i="39"/>
  <c r="T30" i="39"/>
  <c r="X32" i="39"/>
  <c r="AD34" i="39"/>
  <c r="AX29" i="39"/>
  <c r="AX35" i="39" s="1"/>
  <c r="AJ29" i="39"/>
  <c r="AJ35" i="39" s="1"/>
  <c r="K32" i="39"/>
  <c r="L31" i="39"/>
  <c r="AB30" i="39"/>
  <c r="AC31" i="39"/>
  <c r="AM29" i="39"/>
  <c r="AM35" i="39" s="1"/>
  <c r="BC33" i="39"/>
  <c r="BC35" i="39" s="1"/>
  <c r="O33" i="39"/>
  <c r="H30" i="39"/>
  <c r="AN29" i="39"/>
  <c r="AN35" i="39" s="1"/>
  <c r="V33" i="39"/>
  <c r="O32" i="39"/>
  <c r="Z33" i="39"/>
  <c r="Z31" i="39"/>
  <c r="AY19" i="39"/>
  <c r="AY34" i="39" s="1"/>
  <c r="T34" i="39"/>
  <c r="L33" i="39"/>
  <c r="D30" i="39"/>
  <c r="AJ33" i="39"/>
  <c r="BG19" i="39"/>
  <c r="BG34" i="39" s="1"/>
  <c r="I34" i="39"/>
  <c r="G34" i="39"/>
  <c r="BB19" i="39"/>
  <c r="BB34" i="39" s="1"/>
  <c r="BA30" i="39"/>
  <c r="BI30" i="39"/>
  <c r="AS31" i="39"/>
  <c r="BD31" i="39"/>
  <c r="BM33" i="39"/>
  <c r="AN32" i="39"/>
  <c r="AP30" i="39"/>
  <c r="BO32" i="39"/>
  <c r="AW32" i="39"/>
  <c r="AV32" i="39"/>
  <c r="BE32" i="39"/>
  <c r="BK31" i="39"/>
  <c r="AN30" i="39"/>
  <c r="AV30" i="39"/>
  <c r="BL32" i="39"/>
  <c r="AT31" i="39"/>
  <c r="AX30" i="39"/>
  <c r="AO30" i="39"/>
  <c r="BJ32" i="39"/>
  <c r="AM30" i="39"/>
  <c r="AL30" i="39"/>
  <c r="AQ32" i="39"/>
  <c r="BH31" i="39"/>
  <c r="BF32" i="39"/>
  <c r="AU30" i="39"/>
  <c r="AL32" i="39"/>
  <c r="BJ28" i="39"/>
  <c r="BO33" i="39"/>
  <c r="BO31" i="39"/>
  <c r="BA32" i="39"/>
  <c r="BJ33" i="39"/>
  <c r="BN31" i="39"/>
  <c r="BK28" i="39"/>
  <c r="AY31" i="39"/>
  <c r="BI28" i="39"/>
  <c r="AR32" i="39"/>
  <c r="BN32" i="39"/>
  <c r="BB31" i="39"/>
  <c r="AT32" i="39"/>
  <c r="AS30" i="39"/>
  <c r="AP32" i="39"/>
  <c r="AU31" i="39"/>
  <c r="BI31" i="39"/>
  <c r="BL29" i="39"/>
  <c r="BE29" i="39"/>
  <c r="BJ31" i="39"/>
  <c r="BH33" i="39"/>
  <c r="BH35" i="39" s="1"/>
  <c r="BF29" i="39"/>
  <c r="AW30" i="39"/>
  <c r="BC31" i="39"/>
  <c r="BG32" i="39"/>
  <c r="BD30" i="39"/>
  <c r="BF30" i="39"/>
  <c r="BM31" i="39"/>
  <c r="BG31" i="39"/>
  <c r="AT30" i="39"/>
  <c r="AV31" i="39"/>
  <c r="BA29" i="39"/>
  <c r="BA35" i="39" s="1"/>
  <c r="AR31" i="39"/>
  <c r="AM31" i="39"/>
  <c r="AX32" i="39"/>
  <c r="BB32" i="39"/>
  <c r="BJ29" i="39"/>
  <c r="BA31" i="39"/>
  <c r="AZ30" i="39"/>
  <c r="BK29" i="39"/>
  <c r="BO29" i="39"/>
  <c r="BF31" i="39"/>
  <c r="BP32" i="39"/>
  <c r="BQ32" i="39"/>
  <c r="BB29" i="39"/>
  <c r="BB35" i="39" s="1"/>
  <c r="BM32" i="39"/>
  <c r="AR30" i="39"/>
  <c r="AL31" i="39"/>
  <c r="AY32" i="39"/>
  <c r="BM28" i="39"/>
  <c r="BG33" i="39"/>
  <c r="BG35" i="39" s="1"/>
  <c r="BC32" i="39"/>
  <c r="BE30" i="39"/>
  <c r="AS32" i="39"/>
  <c r="BO28" i="39"/>
  <c r="BO30" i="39"/>
  <c r="BD32" i="39"/>
  <c r="AX31" i="39"/>
  <c r="AZ32" i="39"/>
  <c r="AP31" i="39"/>
  <c r="BL30" i="39"/>
  <c r="BL31" i="39"/>
  <c r="AQ31" i="39"/>
  <c r="BM29" i="39"/>
  <c r="BH29" i="39"/>
  <c r="AN31" i="39"/>
  <c r="BJ30" i="39"/>
  <c r="AW31" i="39"/>
  <c r="BG30" i="39"/>
  <c r="BC29" i="39"/>
  <c r="BN30" i="39"/>
  <c r="BM30" i="39"/>
  <c r="AZ31" i="39"/>
  <c r="BF33" i="39"/>
  <c r="BF35" i="39" s="1"/>
  <c r="BC30" i="39"/>
  <c r="BK30" i="39"/>
  <c r="BK32" i="39"/>
  <c r="AY30" i="39"/>
  <c r="BH30" i="39"/>
  <c r="BB30" i="39"/>
  <c r="BE31" i="39"/>
  <c r="BP31" i="39"/>
  <c r="BH32" i="39"/>
  <c r="BI29" i="39"/>
  <c r="BI32" i="39"/>
  <c r="AO32" i="39"/>
  <c r="AO31" i="39"/>
  <c r="BD29" i="39"/>
  <c r="BL33" i="39"/>
  <c r="AU32" i="39"/>
  <c r="AQ30" i="39"/>
  <c r="BK33" i="39"/>
  <c r="AM32" i="39"/>
  <c r="BP33" i="39"/>
  <c r="BR33" i="39"/>
  <c r="BQ28" i="39"/>
  <c r="BQ9" i="37"/>
  <c r="BQ12" i="37"/>
  <c r="BP14" i="37"/>
  <c r="BR11" i="37"/>
  <c r="BS4" i="37"/>
  <c r="BO29" i="37" s="1"/>
  <c r="BR8" i="37"/>
  <c r="BN29" i="37"/>
  <c r="BP1" i="35"/>
  <c r="H14" i="18"/>
  <c r="J11" i="18"/>
  <c r="J8" i="18"/>
  <c r="BH19" i="26"/>
  <c r="BK1" i="26"/>
  <c r="I9" i="18"/>
  <c r="I12" i="18"/>
  <c r="K4" i="18"/>
  <c r="BJ7" i="26" a="1"/>
  <c r="BJ9" i="26" a="1"/>
  <c r="BJ5" i="26" a="1"/>
  <c r="BP12" i="49" a="1"/>
  <c r="BP9" i="49" a="1"/>
  <c r="BP9" i="47" a="1"/>
  <c r="BP12" i="47" a="1"/>
  <c r="BP9" i="45" a="1"/>
  <c r="BP12" i="45" a="1"/>
  <c r="BQ9" i="43" a="1"/>
  <c r="BQ12" i="43" a="1"/>
  <c r="BS12" i="41" a="1"/>
  <c r="BS9" i="41" a="1"/>
  <c r="BS12" i="39" a="1"/>
  <c r="BS9" i="39" a="1"/>
  <c r="BR12" i="37" a="1"/>
  <c r="BR9" i="37" a="1"/>
  <c r="J12" i="18" a="1"/>
  <c r="J9" i="18" a="1"/>
  <c r="BJ5" i="26" l="1"/>
  <c r="BJ17" i="26" s="1"/>
  <c r="BJ9" i="26"/>
  <c r="BJ7" i="26"/>
  <c r="BK4" i="26"/>
  <c r="BK8" i="26"/>
  <c r="BK6" i="26"/>
  <c r="BP9" i="49"/>
  <c r="BP12" i="49"/>
  <c r="BQ8" i="49"/>
  <c r="BQ11" i="49"/>
  <c r="BR4" i="49"/>
  <c r="AI19" i="49"/>
  <c r="BK19" i="49"/>
  <c r="BO14" i="49"/>
  <c r="BP12" i="47"/>
  <c r="BP9" i="47"/>
  <c r="BR4" i="47"/>
  <c r="BQ11" i="47"/>
  <c r="BQ8" i="47"/>
  <c r="AJ19" i="47"/>
  <c r="BL19" i="47"/>
  <c r="AZ19" i="47"/>
  <c r="AQ19" i="47"/>
  <c r="BD19" i="47"/>
  <c r="AY19" i="47"/>
  <c r="BS19" i="47"/>
  <c r="AV19" i="47"/>
  <c r="BH19" i="47"/>
  <c r="AI19" i="47"/>
  <c r="BP19" i="47"/>
  <c r="BO19" i="47"/>
  <c r="AF19" i="47"/>
  <c r="AU19" i="47"/>
  <c r="BC19" i="47"/>
  <c r="AN19" i="47"/>
  <c r="AR19" i="47"/>
  <c r="BG19" i="47"/>
  <c r="AM19" i="47"/>
  <c r="BK19" i="47"/>
  <c r="BO14" i="47"/>
  <c r="BP12" i="45"/>
  <c r="BP9" i="45"/>
  <c r="BQ11" i="45"/>
  <c r="BQ8" i="45"/>
  <c r="BR4" i="45"/>
  <c r="BO14" i="45"/>
  <c r="BI35" i="39"/>
  <c r="BQ12" i="43"/>
  <c r="BQ9" i="43"/>
  <c r="BR8" i="43"/>
  <c r="BR11" i="43"/>
  <c r="BS4" i="43"/>
  <c r="BA34" i="43" s="1"/>
  <c r="BN29" i="43"/>
  <c r="BP31" i="43"/>
  <c r="AO34" i="43"/>
  <c r="AW34" i="43"/>
  <c r="BI34" i="43"/>
  <c r="BQ33" i="43"/>
  <c r="BP14" i="43"/>
  <c r="BP29" i="43"/>
  <c r="BM34" i="43"/>
  <c r="BM35" i="43" s="1"/>
  <c r="AG34" i="43"/>
  <c r="AK34" i="43"/>
  <c r="BQ30" i="43"/>
  <c r="BP28" i="43"/>
  <c r="BS9" i="41"/>
  <c r="BS28" i="41" s="1"/>
  <c r="BS12" i="41"/>
  <c r="BR14" i="41"/>
  <c r="BR29" i="41"/>
  <c r="BQ33" i="37"/>
  <c r="BN28" i="37"/>
  <c r="BP28" i="37"/>
  <c r="BS9" i="39"/>
  <c r="BS28" i="39" s="1"/>
  <c r="BS12" i="39"/>
  <c r="BR14" i="39"/>
  <c r="BR29" i="39"/>
  <c r="BR9" i="37"/>
  <c r="BR28" i="37" s="1"/>
  <c r="BR12" i="37"/>
  <c r="BR30" i="37"/>
  <c r="BR33" i="37"/>
  <c r="BQ30" i="37"/>
  <c r="BS32" i="37"/>
  <c r="BS31" i="37"/>
  <c r="BS30" i="37"/>
  <c r="BS33" i="37"/>
  <c r="BS11" i="37"/>
  <c r="BS8" i="37"/>
  <c r="G28" i="37"/>
  <c r="H28" i="37"/>
  <c r="M28" i="37"/>
  <c r="Y28" i="37"/>
  <c r="AF28" i="37"/>
  <c r="AB28" i="37"/>
  <c r="AE28" i="37"/>
  <c r="F28" i="37"/>
  <c r="O28" i="37"/>
  <c r="N28" i="37"/>
  <c r="AD28" i="37"/>
  <c r="AA28" i="37"/>
  <c r="AG28" i="37"/>
  <c r="S28" i="37"/>
  <c r="V28" i="37"/>
  <c r="Z28" i="37"/>
  <c r="E28" i="37"/>
  <c r="P28" i="37"/>
  <c r="R28" i="37"/>
  <c r="U28" i="37"/>
  <c r="AH28" i="37"/>
  <c r="J28" i="37"/>
  <c r="Q28" i="37"/>
  <c r="AI28" i="37"/>
  <c r="L28" i="37"/>
  <c r="D28" i="37"/>
  <c r="K28" i="37"/>
  <c r="T28" i="37"/>
  <c r="AC28" i="37"/>
  <c r="X28" i="37"/>
  <c r="I28" i="37"/>
  <c r="W28" i="37"/>
  <c r="AM19" i="37"/>
  <c r="AM34" i="37" s="1"/>
  <c r="AG19" i="37"/>
  <c r="AG34" i="37" s="1"/>
  <c r="AW19" i="37"/>
  <c r="AW34" i="37" s="1"/>
  <c r="J29" i="37"/>
  <c r="J35" i="37" s="1"/>
  <c r="W29" i="37"/>
  <c r="W35" i="37" s="1"/>
  <c r="AO28" i="37"/>
  <c r="Y29" i="37"/>
  <c r="Y35" i="37" s="1"/>
  <c r="AR28" i="37"/>
  <c r="AU28" i="37"/>
  <c r="AX28" i="37"/>
  <c r="Q29" i="37"/>
  <c r="Q35" i="37" s="1"/>
  <c r="AA29" i="37"/>
  <c r="AA35" i="37" s="1"/>
  <c r="BC19" i="37"/>
  <c r="BC34" i="37" s="1"/>
  <c r="AF29" i="37"/>
  <c r="AF35" i="37" s="1"/>
  <c r="AK32" i="37"/>
  <c r="T29" i="37"/>
  <c r="T35" i="37" s="1"/>
  <c r="G29" i="37"/>
  <c r="G35" i="37" s="1"/>
  <c r="S29" i="37"/>
  <c r="S35" i="37" s="1"/>
  <c r="AB29" i="37"/>
  <c r="AB35" i="37" s="1"/>
  <c r="AC29" i="37"/>
  <c r="AC35" i="37" s="1"/>
  <c r="H29" i="37"/>
  <c r="H35" i="37" s="1"/>
  <c r="AH32" i="37"/>
  <c r="D29" i="37"/>
  <c r="D35" i="37" s="1"/>
  <c r="AL28" i="37"/>
  <c r="AV28" i="37"/>
  <c r="AY28" i="37"/>
  <c r="BS19" i="37"/>
  <c r="BS34" i="37" s="1"/>
  <c r="BS35" i="37" s="1"/>
  <c r="AI19" i="37"/>
  <c r="AI34" i="37" s="1"/>
  <c r="AF32" i="37"/>
  <c r="P29" i="37"/>
  <c r="P35" i="37" s="1"/>
  <c r="M29" i="37"/>
  <c r="M35" i="37" s="1"/>
  <c r="AJ32" i="37"/>
  <c r="AM28" i="37"/>
  <c r="AT28" i="37"/>
  <c r="V29" i="37"/>
  <c r="V35" i="37" s="1"/>
  <c r="AG29" i="37"/>
  <c r="AG35" i="37" s="1"/>
  <c r="R29" i="37"/>
  <c r="R35" i="37" s="1"/>
  <c r="AJ28" i="37"/>
  <c r="F29" i="37"/>
  <c r="F35" i="37" s="1"/>
  <c r="U29" i="37"/>
  <c r="U35" i="37" s="1"/>
  <c r="AD29" i="37"/>
  <c r="AD35" i="37" s="1"/>
  <c r="AS28" i="37"/>
  <c r="L29" i="37"/>
  <c r="L35" i="37" s="1"/>
  <c r="AI32" i="37"/>
  <c r="K29" i="37"/>
  <c r="K35" i="37" s="1"/>
  <c r="AH29" i="37"/>
  <c r="AH35" i="37" s="1"/>
  <c r="AP28" i="37"/>
  <c r="BO19" i="37"/>
  <c r="BO34" i="37" s="1"/>
  <c r="BO35" i="37" s="1"/>
  <c r="O29" i="37"/>
  <c r="O35" i="37" s="1"/>
  <c r="X29" i="37"/>
  <c r="X35" i="37" s="1"/>
  <c r="AG32" i="37"/>
  <c r="AK28" i="37"/>
  <c r="AN28" i="37"/>
  <c r="AE29" i="37"/>
  <c r="AE35" i="37" s="1"/>
  <c r="I29" i="37"/>
  <c r="I35" i="37" s="1"/>
  <c r="Z29" i="37"/>
  <c r="Z35" i="37" s="1"/>
  <c r="N29" i="37"/>
  <c r="N35" i="37" s="1"/>
  <c r="AQ28" i="37"/>
  <c r="AW28" i="37"/>
  <c r="AF19" i="37"/>
  <c r="AF34" i="37" s="1"/>
  <c r="AP19" i="37"/>
  <c r="AP34" i="37" s="1"/>
  <c r="U34" i="37"/>
  <c r="AI30" i="37"/>
  <c r="H31" i="37"/>
  <c r="G34" i="37"/>
  <c r="Y34" i="37"/>
  <c r="P34" i="37"/>
  <c r="AA33" i="37"/>
  <c r="Y30" i="37"/>
  <c r="AH30" i="37"/>
  <c r="R33" i="37"/>
  <c r="AY33" i="37"/>
  <c r="AU19" i="37"/>
  <c r="AU34" i="37" s="1"/>
  <c r="BA19" i="37"/>
  <c r="BA34" i="37" s="1"/>
  <c r="AL19" i="37"/>
  <c r="AL34" i="37" s="1"/>
  <c r="X33" i="37"/>
  <c r="V31" i="37"/>
  <c r="AB32" i="37"/>
  <c r="AY29" i="37"/>
  <c r="AY35" i="37" s="1"/>
  <c r="T33" i="37"/>
  <c r="AA31" i="37"/>
  <c r="AM29" i="37"/>
  <c r="AM35" i="37" s="1"/>
  <c r="U30" i="37"/>
  <c r="O31" i="37"/>
  <c r="AG31" i="37"/>
  <c r="AS29" i="37"/>
  <c r="AS35" i="37" s="1"/>
  <c r="BC28" i="37"/>
  <c r="AO33" i="37"/>
  <c r="BQ19" i="37"/>
  <c r="BQ34" i="37" s="1"/>
  <c r="BQ35" i="37" s="1"/>
  <c r="BP19" i="37"/>
  <c r="BP34" i="37" s="1"/>
  <c r="BP35" i="37" s="1"/>
  <c r="E32" i="37"/>
  <c r="F31" i="37"/>
  <c r="AK31" i="37"/>
  <c r="K34" i="37"/>
  <c r="AE34" i="37"/>
  <c r="M30" i="37"/>
  <c r="K30" i="37"/>
  <c r="L30" i="37"/>
  <c r="Q34" i="37"/>
  <c r="V34" i="37"/>
  <c r="BI19" i="37"/>
  <c r="BI34" i="37" s="1"/>
  <c r="AR19" i="37"/>
  <c r="AR34" i="37" s="1"/>
  <c r="BJ19" i="37"/>
  <c r="BJ34" i="37" s="1"/>
  <c r="BJ35" i="37" s="1"/>
  <c r="E34" i="37"/>
  <c r="E31" i="37"/>
  <c r="AN29" i="37"/>
  <c r="AN35" i="37" s="1"/>
  <c r="AA32" i="37"/>
  <c r="L34" i="37"/>
  <c r="AF31" i="37"/>
  <c r="P33" i="37"/>
  <c r="Z32" i="37"/>
  <c r="S30" i="37"/>
  <c r="H30" i="37"/>
  <c r="AR33" i="37"/>
  <c r="BH28" i="37"/>
  <c r="AL33" i="37"/>
  <c r="BF28" i="37"/>
  <c r="AT33" i="37"/>
  <c r="AQ33" i="37"/>
  <c r="AN33" i="37"/>
  <c r="BG28" i="37"/>
  <c r="AJ19" i="37"/>
  <c r="AJ34" i="37" s="1"/>
  <c r="BR19" i="37"/>
  <c r="BR34" i="37" s="1"/>
  <c r="BR35" i="37" s="1"/>
  <c r="AE30" i="37"/>
  <c r="K32" i="37"/>
  <c r="P30" i="37"/>
  <c r="H33" i="37"/>
  <c r="R34" i="37"/>
  <c r="E33" i="37"/>
  <c r="F30" i="37"/>
  <c r="AB34" i="37"/>
  <c r="AK30" i="37"/>
  <c r="J30" i="37"/>
  <c r="AK29" i="37"/>
  <c r="AK35" i="37" s="1"/>
  <c r="AG33" i="37"/>
  <c r="AQ19" i="37"/>
  <c r="AQ34" i="37" s="1"/>
  <c r="BK19" i="37"/>
  <c r="BK34" i="37" s="1"/>
  <c r="BK35" i="37" s="1"/>
  <c r="AH19" i="37"/>
  <c r="AH34" i="37" s="1"/>
  <c r="M31" i="37"/>
  <c r="AE31" i="37"/>
  <c r="I33" i="37"/>
  <c r="AD34" i="37"/>
  <c r="E29" i="37"/>
  <c r="E35" i="37" s="1"/>
  <c r="AP29" i="37"/>
  <c r="AP35" i="37" s="1"/>
  <c r="AA30" i="37"/>
  <c r="AD33" i="37"/>
  <c r="S31" i="37"/>
  <c r="X31" i="37"/>
  <c r="T34" i="37"/>
  <c r="AX29" i="37"/>
  <c r="AX35" i="37" s="1"/>
  <c r="BA33" i="37"/>
  <c r="BL19" i="37"/>
  <c r="BL34" i="37" s="1"/>
  <c r="BL35" i="37" s="1"/>
  <c r="Q32" i="37"/>
  <c r="X32" i="37"/>
  <c r="W33" i="37"/>
  <c r="K33" i="37"/>
  <c r="AC34" i="37"/>
  <c r="I32" i="37"/>
  <c r="U32" i="37"/>
  <c r="Z30" i="37"/>
  <c r="BN19" i="37"/>
  <c r="BN34" i="37" s="1"/>
  <c r="BN35" i="37" s="1"/>
  <c r="BF19" i="37"/>
  <c r="BF34" i="37" s="1"/>
  <c r="F33" i="37"/>
  <c r="T30" i="37"/>
  <c r="N31" i="37"/>
  <c r="D33" i="37"/>
  <c r="M33" i="37"/>
  <c r="Z31" i="37"/>
  <c r="N30" i="37"/>
  <c r="Y31" i="37"/>
  <c r="AJ29" i="37"/>
  <c r="AJ35" i="37" s="1"/>
  <c r="F32" i="37"/>
  <c r="AB31" i="37"/>
  <c r="AA34" i="37"/>
  <c r="AT29" i="37"/>
  <c r="AT35" i="37" s="1"/>
  <c r="AM33" i="37"/>
  <c r="AK33" i="37"/>
  <c r="BC33" i="37"/>
  <c r="BC35" i="37" s="1"/>
  <c r="AS33" i="37"/>
  <c r="AP33" i="37"/>
  <c r="BG19" i="37"/>
  <c r="BG34" i="37" s="1"/>
  <c r="BM19" i="37"/>
  <c r="BM34" i="37" s="1"/>
  <c r="BM35" i="37" s="1"/>
  <c r="I31" i="37"/>
  <c r="S32" i="37"/>
  <c r="AL29" i="37"/>
  <c r="AL35" i="37" s="1"/>
  <c r="T32" i="37"/>
  <c r="D30" i="37"/>
  <c r="N34" i="37"/>
  <c r="AR29" i="37"/>
  <c r="AR35" i="37" s="1"/>
  <c r="Y32" i="37"/>
  <c r="G30" i="37"/>
  <c r="Q33" i="37"/>
  <c r="H32" i="37"/>
  <c r="L31" i="37"/>
  <c r="AD32" i="37"/>
  <c r="AX33" i="37"/>
  <c r="AW33" i="37"/>
  <c r="AZ28" i="37"/>
  <c r="BD19" i="37"/>
  <c r="BD34" i="37" s="1"/>
  <c r="AI29" i="37"/>
  <c r="AI35" i="37" s="1"/>
  <c r="X34" i="37"/>
  <c r="J31" i="37"/>
  <c r="AE32" i="37"/>
  <c r="J32" i="37"/>
  <c r="Q31" i="37"/>
  <c r="D31" i="37"/>
  <c r="G33" i="37"/>
  <c r="AB30" i="37"/>
  <c r="L33" i="37"/>
  <c r="AF30" i="37"/>
  <c r="BB28" i="37"/>
  <c r="AJ33" i="37"/>
  <c r="AK19" i="37"/>
  <c r="AK34" i="37" s="1"/>
  <c r="AS19" i="37"/>
  <c r="AS34" i="37" s="1"/>
  <c r="Z34" i="37"/>
  <c r="L32" i="37"/>
  <c r="AJ31" i="37"/>
  <c r="S33" i="37"/>
  <c r="AW29" i="37"/>
  <c r="AW35" i="37" s="1"/>
  <c r="W30" i="37"/>
  <c r="X30" i="37"/>
  <c r="AD31" i="37"/>
  <c r="H34" i="37"/>
  <c r="AZ19" i="37"/>
  <c r="AZ34" i="37" s="1"/>
  <c r="S34" i="37"/>
  <c r="AE33" i="37"/>
  <c r="W34" i="37"/>
  <c r="N33" i="37"/>
  <c r="V32" i="37"/>
  <c r="E30" i="37"/>
  <c r="Z33" i="37"/>
  <c r="AJ30" i="37"/>
  <c r="AQ29" i="37"/>
  <c r="AQ35" i="37" s="1"/>
  <c r="N32" i="37"/>
  <c r="D34" i="37"/>
  <c r="BD28" i="37"/>
  <c r="BG29" i="37"/>
  <c r="AF33" i="37"/>
  <c r="AV33" i="37"/>
  <c r="BE33" i="37"/>
  <c r="BE35" i="37" s="1"/>
  <c r="AH33" i="37"/>
  <c r="AT19" i="37"/>
  <c r="AT34" i="37" s="1"/>
  <c r="V33" i="37"/>
  <c r="AC33" i="37"/>
  <c r="AC30" i="37"/>
  <c r="O30" i="37"/>
  <c r="AD30" i="37"/>
  <c r="AU29" i="37"/>
  <c r="AU35" i="37" s="1"/>
  <c r="G31" i="37"/>
  <c r="R30" i="37"/>
  <c r="AC31" i="37"/>
  <c r="P31" i="37"/>
  <c r="V30" i="37"/>
  <c r="G32" i="37"/>
  <c r="BA28" i="37"/>
  <c r="AU33" i="37"/>
  <c r="BH19" i="37"/>
  <c r="BH34" i="37" s="1"/>
  <c r="O33" i="37"/>
  <c r="M32" i="37"/>
  <c r="R31" i="37"/>
  <c r="J33" i="37"/>
  <c r="R32" i="37"/>
  <c r="AH31" i="37"/>
  <c r="AV29" i="37"/>
  <c r="AV35" i="37" s="1"/>
  <c r="J34" i="37"/>
  <c r="T31" i="37"/>
  <c r="F34" i="37"/>
  <c r="U33" i="37"/>
  <c r="AO29" i="37"/>
  <c r="AO35" i="37" s="1"/>
  <c r="BD33" i="37"/>
  <c r="BD35" i="37" s="1"/>
  <c r="AN19" i="37"/>
  <c r="AN34" i="37" s="1"/>
  <c r="AX19" i="37"/>
  <c r="AX34" i="37" s="1"/>
  <c r="AO19" i="37"/>
  <c r="AO34" i="37" s="1"/>
  <c r="AC32" i="37"/>
  <c r="U31" i="37"/>
  <c r="M34" i="37"/>
  <c r="K31" i="37"/>
  <c r="AG30" i="37"/>
  <c r="AI31" i="37"/>
  <c r="I30" i="37"/>
  <c r="W31" i="37"/>
  <c r="BE19" i="37"/>
  <c r="BE34" i="37" s="1"/>
  <c r="AV19" i="37"/>
  <c r="AV34" i="37" s="1"/>
  <c r="BB19" i="37"/>
  <c r="BB34" i="37" s="1"/>
  <c r="AB33" i="37"/>
  <c r="I34" i="37"/>
  <c r="O32" i="37"/>
  <c r="Y33" i="37"/>
  <c r="P32" i="37"/>
  <c r="D32" i="37"/>
  <c r="O34" i="37"/>
  <c r="W32" i="37"/>
  <c r="Q30" i="37"/>
  <c r="BB33" i="37"/>
  <c r="BE28" i="37"/>
  <c r="AZ33" i="37"/>
  <c r="AI33" i="37"/>
  <c r="BO30" i="37"/>
  <c r="AM32" i="37"/>
  <c r="AN32" i="37"/>
  <c r="BB31" i="37"/>
  <c r="AY30" i="37"/>
  <c r="BJ33" i="37"/>
  <c r="BM33" i="37"/>
  <c r="AP32" i="37"/>
  <c r="AQ30" i="37"/>
  <c r="AV32" i="37"/>
  <c r="BF30" i="37"/>
  <c r="BH33" i="37"/>
  <c r="BH35" i="37" s="1"/>
  <c r="BI35" i="37" s="1"/>
  <c r="BG32" i="37"/>
  <c r="BK28" i="37"/>
  <c r="BH29" i="37"/>
  <c r="AU32" i="37"/>
  <c r="AX32" i="37"/>
  <c r="BB30" i="37"/>
  <c r="BB32" i="37"/>
  <c r="BI30" i="37"/>
  <c r="BM30" i="37"/>
  <c r="BK30" i="37"/>
  <c r="BK33" i="37"/>
  <c r="BB29" i="37"/>
  <c r="BB35" i="37" s="1"/>
  <c r="AY31" i="37"/>
  <c r="AS31" i="37"/>
  <c r="BJ30" i="37"/>
  <c r="BE29" i="37"/>
  <c r="BL31" i="37"/>
  <c r="BN31" i="37"/>
  <c r="BI28" i="37"/>
  <c r="AY32" i="37"/>
  <c r="AW32" i="37"/>
  <c r="BA31" i="37"/>
  <c r="BE30" i="37"/>
  <c r="AV30" i="37"/>
  <c r="BF29" i="37"/>
  <c r="BM32" i="37"/>
  <c r="AZ31" i="37"/>
  <c r="BJ32" i="37"/>
  <c r="AR32" i="37"/>
  <c r="AS30" i="37"/>
  <c r="BD29" i="37"/>
  <c r="BI31" i="37"/>
  <c r="BM29" i="37"/>
  <c r="AQ32" i="37"/>
  <c r="AT32" i="37"/>
  <c r="AU30" i="37"/>
  <c r="AW30" i="37"/>
  <c r="BF32" i="37"/>
  <c r="BG30" i="37"/>
  <c r="BN32" i="37"/>
  <c r="BC31" i="37"/>
  <c r="AO30" i="37"/>
  <c r="BE32" i="37"/>
  <c r="AV31" i="37"/>
  <c r="BF33" i="37"/>
  <c r="BF35" i="37" s="1"/>
  <c r="BK29" i="37"/>
  <c r="BP30" i="37"/>
  <c r="BQ32" i="37"/>
  <c r="BQ31" i="37"/>
  <c r="BL28" i="37"/>
  <c r="AN31" i="37"/>
  <c r="BD30" i="37"/>
  <c r="AS32" i="37"/>
  <c r="AL32" i="37"/>
  <c r="BC29" i="37"/>
  <c r="BL33" i="37"/>
  <c r="AQ31" i="37"/>
  <c r="BE31" i="37"/>
  <c r="AZ29" i="37"/>
  <c r="AZ35" i="37" s="1"/>
  <c r="AO31" i="37"/>
  <c r="AZ32" i="37"/>
  <c r="BF31" i="37"/>
  <c r="BL32" i="37"/>
  <c r="BN30" i="37"/>
  <c r="AX30" i="37"/>
  <c r="BK31" i="37"/>
  <c r="BD31" i="37"/>
  <c r="AP30" i="37"/>
  <c r="BI33" i="37"/>
  <c r="BI29" i="37"/>
  <c r="BO33" i="37"/>
  <c r="AT30" i="37"/>
  <c r="AU31" i="37"/>
  <c r="BC32" i="37"/>
  <c r="AM30" i="37"/>
  <c r="AP31" i="37"/>
  <c r="BG31" i="37"/>
  <c r="BH32" i="37"/>
  <c r="BN33" i="37"/>
  <c r="BO28" i="37"/>
  <c r="BM28" i="37"/>
  <c r="BL29" i="37"/>
  <c r="BA32" i="37"/>
  <c r="BA30" i="37"/>
  <c r="AO32" i="37"/>
  <c r="AW31" i="37"/>
  <c r="BH30" i="37"/>
  <c r="BL30" i="37"/>
  <c r="AL31" i="37"/>
  <c r="AN30" i="37"/>
  <c r="AR31" i="37"/>
  <c r="AZ30" i="37"/>
  <c r="BH31" i="37"/>
  <c r="BI32" i="37"/>
  <c r="BM31" i="37"/>
  <c r="BO31" i="37"/>
  <c r="AR30" i="37"/>
  <c r="BC30" i="37"/>
  <c r="BK32" i="37"/>
  <c r="AM31" i="37"/>
  <c r="BG33" i="37"/>
  <c r="BG35" i="37" s="1"/>
  <c r="BJ28" i="37"/>
  <c r="BO32" i="37"/>
  <c r="AT31" i="37"/>
  <c r="AX31" i="37"/>
  <c r="BA29" i="37"/>
  <c r="BA35" i="37" s="1"/>
  <c r="AL30" i="37"/>
  <c r="BD32" i="37"/>
  <c r="BJ31" i="37"/>
  <c r="BJ29" i="37"/>
  <c r="AY34" i="37"/>
  <c r="BP32" i="37"/>
  <c r="BP29" i="37"/>
  <c r="BP31" i="37"/>
  <c r="BQ29" i="37"/>
  <c r="BR31" i="37"/>
  <c r="BR32" i="37"/>
  <c r="BP33" i="37"/>
  <c r="BQ28" i="37"/>
  <c r="BQ1" i="35"/>
  <c r="I14" i="18"/>
  <c r="K8" i="18"/>
  <c r="K11" i="18"/>
  <c r="BL1" i="26"/>
  <c r="J12" i="18"/>
  <c r="J9" i="18"/>
  <c r="L4" i="18"/>
  <c r="BK9" i="26" a="1"/>
  <c r="BK7" i="26" a="1"/>
  <c r="BK5" i="26" a="1"/>
  <c r="BQ9" i="49" a="1"/>
  <c r="BQ12" i="49" a="1"/>
  <c r="BQ12" i="47" a="1"/>
  <c r="BQ9" i="47" a="1"/>
  <c r="BQ12" i="45" a="1"/>
  <c r="BQ9" i="45" a="1"/>
  <c r="BR9" i="43" a="1"/>
  <c r="BR12" i="43" a="1"/>
  <c r="BS12" i="37" a="1"/>
  <c r="BS9" i="37" a="1"/>
  <c r="K9" i="18" a="1"/>
  <c r="K12" i="18" a="1"/>
  <c r="BK5" i="26" l="1"/>
  <c r="BK17" i="26" s="1"/>
  <c r="BK7" i="26"/>
  <c r="BK9" i="26"/>
  <c r="BL4" i="26"/>
  <c r="BL6" i="26"/>
  <c r="BL8" i="26"/>
  <c r="BQ12" i="49"/>
  <c r="BQ9" i="49"/>
  <c r="BR31" i="49"/>
  <c r="BR32" i="49"/>
  <c r="BR8" i="49"/>
  <c r="BR11" i="49"/>
  <c r="BS4" i="49"/>
  <c r="BK34" i="49" s="1"/>
  <c r="BK35" i="49" s="1"/>
  <c r="BN29" i="49"/>
  <c r="BQ30" i="49"/>
  <c r="BP33" i="49"/>
  <c r="BM30" i="49"/>
  <c r="BK33" i="49"/>
  <c r="BH30" i="49"/>
  <c r="BN31" i="49"/>
  <c r="BD32" i="49"/>
  <c r="BG32" i="49"/>
  <c r="BN30" i="49"/>
  <c r="BB32" i="49"/>
  <c r="BQ32" i="49"/>
  <c r="BP31" i="49"/>
  <c r="BP32" i="49"/>
  <c r="BM33" i="49"/>
  <c r="BG31" i="49"/>
  <c r="BK32" i="49"/>
  <c r="BE32" i="49"/>
  <c r="BL29" i="49"/>
  <c r="BF33" i="49"/>
  <c r="BF35" i="49" s="1"/>
  <c r="BF31" i="49"/>
  <c r="BJ33" i="49"/>
  <c r="BN33" i="49"/>
  <c r="BC30" i="49"/>
  <c r="BM32" i="49"/>
  <c r="BK31" i="49"/>
  <c r="BQ33" i="49"/>
  <c r="BP14" i="49"/>
  <c r="BP29" i="49"/>
  <c r="BJ29" i="49"/>
  <c r="BE30" i="49"/>
  <c r="BG30" i="49"/>
  <c r="BH31" i="49"/>
  <c r="BO31" i="49"/>
  <c r="BQ31" i="49"/>
  <c r="BP28" i="49"/>
  <c r="BQ9" i="47"/>
  <c r="BQ12" i="47"/>
  <c r="BR30" i="47"/>
  <c r="BS4" i="47"/>
  <c r="AM34" i="47" s="1"/>
  <c r="BR11" i="47"/>
  <c r="BR8" i="47"/>
  <c r="BN29" i="47"/>
  <c r="BQ33" i="47"/>
  <c r="BP14" i="47"/>
  <c r="BP29" i="47"/>
  <c r="BQ9" i="45"/>
  <c r="BQ12" i="45"/>
  <c r="BR32" i="45"/>
  <c r="BR30" i="45"/>
  <c r="BS4" i="45"/>
  <c r="BR8" i="45"/>
  <c r="BR11" i="45"/>
  <c r="BQ30" i="45"/>
  <c r="BN30" i="45"/>
  <c r="BM30" i="45"/>
  <c r="BE32" i="45"/>
  <c r="BO33" i="45"/>
  <c r="BL30" i="45"/>
  <c r="BE31" i="45"/>
  <c r="BH31" i="45"/>
  <c r="BK30" i="45"/>
  <c r="BQ31" i="45"/>
  <c r="BO28" i="45"/>
  <c r="BP32" i="45"/>
  <c r="BO30" i="45"/>
  <c r="BL32" i="45"/>
  <c r="BC31" i="45"/>
  <c r="BI32" i="45"/>
  <c r="BF33" i="45"/>
  <c r="BF35" i="45" s="1"/>
  <c r="BF31" i="45"/>
  <c r="BM29" i="45"/>
  <c r="BC32" i="45"/>
  <c r="BI33" i="45"/>
  <c r="BM28" i="45"/>
  <c r="BG31" i="45"/>
  <c r="BK32" i="45"/>
  <c r="BF32" i="45"/>
  <c r="BO31" i="45"/>
  <c r="BQ32" i="45"/>
  <c r="BP28" i="45"/>
  <c r="BP30" i="45"/>
  <c r="BN28" i="45"/>
  <c r="BM31" i="45"/>
  <c r="BG30" i="45"/>
  <c r="BL29" i="45"/>
  <c r="BH33" i="45"/>
  <c r="BH35" i="45" s="1"/>
  <c r="BG32" i="45"/>
  <c r="BJ31" i="45"/>
  <c r="BN32" i="45"/>
  <c r="BJ32" i="45"/>
  <c r="BI31" i="45"/>
  <c r="BK29" i="45"/>
  <c r="BI30" i="45"/>
  <c r="BK33" i="45"/>
  <c r="BD31" i="45"/>
  <c r="BN33" i="45"/>
  <c r="BQ33" i="45"/>
  <c r="BP14" i="45"/>
  <c r="BP29" i="45"/>
  <c r="BR12" i="43"/>
  <c r="BR9" i="43"/>
  <c r="BR28" i="43" s="1"/>
  <c r="BQ34" i="43"/>
  <c r="BQ35" i="43" s="1"/>
  <c r="BR31" i="43"/>
  <c r="AS34" i="43"/>
  <c r="BQ31" i="43"/>
  <c r="BR33" i="43"/>
  <c r="BQ28" i="43"/>
  <c r="BS33" i="43"/>
  <c r="BS30" i="43"/>
  <c r="BS31" i="43"/>
  <c r="BS32" i="43"/>
  <c r="BS8" i="43"/>
  <c r="BS11" i="43"/>
  <c r="D28" i="43"/>
  <c r="F28" i="43"/>
  <c r="Q28" i="43"/>
  <c r="V28" i="43"/>
  <c r="X28" i="43"/>
  <c r="I28" i="43"/>
  <c r="Y28" i="43"/>
  <c r="AD28" i="43"/>
  <c r="E28" i="43"/>
  <c r="P28" i="43"/>
  <c r="W28" i="43"/>
  <c r="G28" i="43"/>
  <c r="M28" i="43"/>
  <c r="AC28" i="43"/>
  <c r="AH28" i="43"/>
  <c r="L28" i="43"/>
  <c r="AB28" i="43"/>
  <c r="S28" i="43"/>
  <c r="AE28" i="43"/>
  <c r="N28" i="43"/>
  <c r="O28" i="43"/>
  <c r="AF28" i="43"/>
  <c r="J28" i="43"/>
  <c r="U28" i="43"/>
  <c r="Z28" i="43"/>
  <c r="R28" i="43"/>
  <c r="T28" i="43"/>
  <c r="AG28" i="43"/>
  <c r="H28" i="43"/>
  <c r="K28" i="43"/>
  <c r="AA28" i="43"/>
  <c r="BD19" i="43"/>
  <c r="BD34" i="43" s="1"/>
  <c r="AJ32" i="43"/>
  <c r="V29" i="43"/>
  <c r="V35" i="43" s="1"/>
  <c r="AV28" i="43"/>
  <c r="AD29" i="43"/>
  <c r="AD35" i="43" s="1"/>
  <c r="AM28" i="43"/>
  <c r="AP28" i="43"/>
  <c r="P29" i="43"/>
  <c r="P35" i="43" s="1"/>
  <c r="M29" i="43"/>
  <c r="M35" i="43" s="1"/>
  <c r="AI28" i="43"/>
  <c r="J29" i="43"/>
  <c r="J35" i="43" s="1"/>
  <c r="S29" i="43"/>
  <c r="S35" i="43" s="1"/>
  <c r="G29" i="43"/>
  <c r="G35" i="43" s="1"/>
  <c r="AK30" i="43"/>
  <c r="AN19" i="43"/>
  <c r="AN34" i="43" s="1"/>
  <c r="BH19" i="43"/>
  <c r="BH34" i="43" s="1"/>
  <c r="BP19" i="43"/>
  <c r="BP34" i="43" s="1"/>
  <c r="BP35" i="43" s="1"/>
  <c r="AG29" i="43"/>
  <c r="AG35" i="43" s="1"/>
  <c r="Q29" i="43"/>
  <c r="Q35" i="43" s="1"/>
  <c r="AQ28" i="43"/>
  <c r="AT28" i="43"/>
  <c r="E29" i="43"/>
  <c r="E35" i="43" s="1"/>
  <c r="R29" i="43"/>
  <c r="R35" i="43" s="1"/>
  <c r="AH32" i="43"/>
  <c r="AI32" i="43"/>
  <c r="F29" i="43"/>
  <c r="F35" i="43" s="1"/>
  <c r="T29" i="43"/>
  <c r="T35" i="43" s="1"/>
  <c r="AF29" i="43"/>
  <c r="AF35" i="43" s="1"/>
  <c r="AS28" i="43"/>
  <c r="AR19" i="43"/>
  <c r="AR34" i="43" s="1"/>
  <c r="AF19" i="43"/>
  <c r="AF34" i="43" s="1"/>
  <c r="D29" i="43"/>
  <c r="D35" i="43" s="1"/>
  <c r="AH29" i="43"/>
  <c r="AH35" i="43" s="1"/>
  <c r="K29" i="43"/>
  <c r="K35" i="43" s="1"/>
  <c r="AN28" i="43"/>
  <c r="Y29" i="43"/>
  <c r="Y35" i="43" s="1"/>
  <c r="AG32" i="43"/>
  <c r="W29" i="43"/>
  <c r="W35" i="43" s="1"/>
  <c r="AK28" i="43"/>
  <c r="AU28" i="43"/>
  <c r="AX28" i="43"/>
  <c r="AF32" i="43"/>
  <c r="AW28" i="43"/>
  <c r="X29" i="43"/>
  <c r="X35" i="43" s="1"/>
  <c r="N29" i="43"/>
  <c r="N35" i="43" s="1"/>
  <c r="AB29" i="43"/>
  <c r="AB35" i="43" s="1"/>
  <c r="AV19" i="43"/>
  <c r="AV34" i="43" s="1"/>
  <c r="BL19" i="43"/>
  <c r="BL34" i="43" s="1"/>
  <c r="BL35" i="43" s="1"/>
  <c r="AZ19" i="43"/>
  <c r="AZ34" i="43" s="1"/>
  <c r="AJ19" i="43"/>
  <c r="AJ34" i="43" s="1"/>
  <c r="AC29" i="43"/>
  <c r="AC35" i="43" s="1"/>
  <c r="U29" i="43"/>
  <c r="U35" i="43" s="1"/>
  <c r="AA29" i="43"/>
  <c r="AA35" i="43" s="1"/>
  <c r="AL28" i="43"/>
  <c r="AR28" i="43"/>
  <c r="I29" i="43"/>
  <c r="I35" i="43" s="1"/>
  <c r="AE29" i="43"/>
  <c r="AE35" i="43" s="1"/>
  <c r="AO28" i="43"/>
  <c r="AY28" i="43"/>
  <c r="L29" i="43"/>
  <c r="L35" i="43" s="1"/>
  <c r="AJ28" i="43"/>
  <c r="H29" i="43"/>
  <c r="H35" i="43" s="1"/>
  <c r="Z29" i="43"/>
  <c r="Z35" i="43" s="1"/>
  <c r="O29" i="43"/>
  <c r="O35" i="43" s="1"/>
  <c r="BK19" i="43"/>
  <c r="BK34" i="43" s="1"/>
  <c r="BK35" i="43" s="1"/>
  <c r="AZ28" i="43"/>
  <c r="U33" i="43"/>
  <c r="F34" i="43"/>
  <c r="M33" i="43"/>
  <c r="V34" i="43"/>
  <c r="AJ29" i="43"/>
  <c r="AJ35" i="43" s="1"/>
  <c r="AB34" i="43"/>
  <c r="X32" i="43"/>
  <c r="AD32" i="43"/>
  <c r="M30" i="43"/>
  <c r="AE33" i="43"/>
  <c r="AV29" i="43"/>
  <c r="AV35" i="43" s="1"/>
  <c r="AK33" i="43"/>
  <c r="AH19" i="43"/>
  <c r="AH34" i="43" s="1"/>
  <c r="AY19" i="43"/>
  <c r="AY34" i="43" s="1"/>
  <c r="Z30" i="43"/>
  <c r="D32" i="43"/>
  <c r="V32" i="43"/>
  <c r="Y32" i="43"/>
  <c r="H31" i="43"/>
  <c r="W30" i="43"/>
  <c r="BB32" i="43"/>
  <c r="AC32" i="43"/>
  <c r="L33" i="43"/>
  <c r="E30" i="43"/>
  <c r="Y30" i="43"/>
  <c r="AM29" i="43"/>
  <c r="AM35" i="43" s="1"/>
  <c r="BG19" i="43"/>
  <c r="BG34" i="43" s="1"/>
  <c r="BB19" i="43"/>
  <c r="BB34" i="43" s="1"/>
  <c r="AQ19" i="43"/>
  <c r="AQ34" i="43" s="1"/>
  <c r="G33" i="43"/>
  <c r="AA34" i="43"/>
  <c r="Q30" i="43"/>
  <c r="AD34" i="43"/>
  <c r="AK31" i="43"/>
  <c r="J30" i="43"/>
  <c r="N32" i="43"/>
  <c r="G34" i="43"/>
  <c r="O32" i="43"/>
  <c r="BC28" i="43"/>
  <c r="AL19" i="43"/>
  <c r="AL34" i="43" s="1"/>
  <c r="Q34" i="43"/>
  <c r="O33" i="43"/>
  <c r="T30" i="43"/>
  <c r="I32" i="43"/>
  <c r="V33" i="43"/>
  <c r="AB33" i="43"/>
  <c r="G30" i="43"/>
  <c r="X30" i="43"/>
  <c r="BB28" i="43"/>
  <c r="AT33" i="43"/>
  <c r="AY33" i="43"/>
  <c r="BB33" i="43"/>
  <c r="BE33" i="43"/>
  <c r="BE35" i="43" s="1"/>
  <c r="AQ33" i="43"/>
  <c r="AR33" i="43"/>
  <c r="BA33" i="43"/>
  <c r="AU29" i="43"/>
  <c r="AU35" i="43" s="1"/>
  <c r="AL33" i="43"/>
  <c r="BC33" i="43"/>
  <c r="BC35" i="43" s="1"/>
  <c r="AU33" i="43"/>
  <c r="AO33" i="43"/>
  <c r="BF19" i="43"/>
  <c r="BF34" i="43" s="1"/>
  <c r="AU19" i="43"/>
  <c r="AU34" i="43" s="1"/>
  <c r="O30" i="43"/>
  <c r="D33" i="43"/>
  <c r="T32" i="43"/>
  <c r="AS29" i="43"/>
  <c r="AS35" i="43" s="1"/>
  <c r="V30" i="43"/>
  <c r="E34" i="43"/>
  <c r="K30" i="43"/>
  <c r="D34" i="43"/>
  <c r="AH30" i="43"/>
  <c r="AL29" i="43"/>
  <c r="AL35" i="43" s="1"/>
  <c r="AA31" i="43"/>
  <c r="BC19" i="43"/>
  <c r="BC34" i="43" s="1"/>
  <c r="AI30" i="43"/>
  <c r="R34" i="43"/>
  <c r="AJ30" i="43"/>
  <c r="AB32" i="43"/>
  <c r="AJ31" i="43"/>
  <c r="R30" i="43"/>
  <c r="I31" i="43"/>
  <c r="W34" i="43"/>
  <c r="N30" i="43"/>
  <c r="E31" i="43"/>
  <c r="AP29" i="43"/>
  <c r="AP35" i="43" s="1"/>
  <c r="BJ19" i="43"/>
  <c r="BJ34" i="43" s="1"/>
  <c r="BJ35" i="43" s="1"/>
  <c r="J32" i="43"/>
  <c r="O31" i="43"/>
  <c r="AK29" i="43"/>
  <c r="AK35" i="43" s="1"/>
  <c r="AA33" i="43"/>
  <c r="F32" i="43"/>
  <c r="AI29" i="43"/>
  <c r="AI35" i="43" s="1"/>
  <c r="K32" i="43"/>
  <c r="S32" i="43"/>
  <c r="Z31" i="43"/>
  <c r="BA28" i="43"/>
  <c r="I33" i="43"/>
  <c r="X33" i="43"/>
  <c r="AT29" i="43"/>
  <c r="AT35" i="43" s="1"/>
  <c r="AM19" i="43"/>
  <c r="AM34" i="43" s="1"/>
  <c r="M31" i="43"/>
  <c r="AH31" i="43"/>
  <c r="AO29" i="43"/>
  <c r="AO35" i="43" s="1"/>
  <c r="T33" i="43"/>
  <c r="AC34" i="43"/>
  <c r="R32" i="43"/>
  <c r="M32" i="43"/>
  <c r="AE32" i="43"/>
  <c r="S30" i="43"/>
  <c r="AR29" i="43"/>
  <c r="AR35" i="43" s="1"/>
  <c r="AI33" i="43"/>
  <c r="AS33" i="43"/>
  <c r="BG28" i="43"/>
  <c r="AJ33" i="43"/>
  <c r="BF28" i="43"/>
  <c r="AW33" i="43"/>
  <c r="AV33" i="43"/>
  <c r="Z32" i="43"/>
  <c r="AX33" i="43"/>
  <c r="AM33" i="43"/>
  <c r="BG29" i="43"/>
  <c r="AF33" i="43"/>
  <c r="AI31" i="43"/>
  <c r="P32" i="43"/>
  <c r="AE34" i="43"/>
  <c r="AY29" i="43"/>
  <c r="AY35" i="43" s="1"/>
  <c r="AF31" i="43"/>
  <c r="P31" i="43"/>
  <c r="U32" i="43"/>
  <c r="H32" i="43"/>
  <c r="AA32" i="43"/>
  <c r="J31" i="43"/>
  <c r="AD30" i="43"/>
  <c r="E32" i="43"/>
  <c r="BR19" i="43"/>
  <c r="BR34" i="43" s="1"/>
  <c r="BR35" i="43" s="1"/>
  <c r="G31" i="43"/>
  <c r="L31" i="43"/>
  <c r="AD33" i="43"/>
  <c r="F30" i="43"/>
  <c r="M34" i="43"/>
  <c r="D31" i="43"/>
  <c r="AD31" i="43"/>
  <c r="Q33" i="43"/>
  <c r="AG31" i="43"/>
  <c r="X34" i="43"/>
  <c r="O34" i="43"/>
  <c r="BD33" i="43"/>
  <c r="BD35" i="43" s="1"/>
  <c r="AX19" i="43"/>
  <c r="AX34" i="43" s="1"/>
  <c r="AP19" i="43"/>
  <c r="AP34" i="43" s="1"/>
  <c r="T34" i="43"/>
  <c r="AE31" i="43"/>
  <c r="AQ29" i="43"/>
  <c r="AQ35" i="43" s="1"/>
  <c r="I30" i="43"/>
  <c r="J33" i="43"/>
  <c r="P33" i="43"/>
  <c r="L34" i="43"/>
  <c r="W32" i="43"/>
  <c r="AB30" i="43"/>
  <c r="H30" i="43"/>
  <c r="R33" i="43"/>
  <c r="V31" i="43"/>
  <c r="N33" i="43"/>
  <c r="AC33" i="43"/>
  <c r="L32" i="43"/>
  <c r="AA30" i="43"/>
  <c r="F33" i="43"/>
  <c r="Y34" i="43"/>
  <c r="H34" i="43"/>
  <c r="AG30" i="43"/>
  <c r="BN19" i="43"/>
  <c r="BN34" i="43" s="1"/>
  <c r="BN35" i="43" s="1"/>
  <c r="J34" i="43"/>
  <c r="Y33" i="43"/>
  <c r="G32" i="43"/>
  <c r="K33" i="43"/>
  <c r="Z33" i="43"/>
  <c r="P30" i="43"/>
  <c r="F31" i="43"/>
  <c r="U30" i="43"/>
  <c r="U31" i="43"/>
  <c r="S31" i="43"/>
  <c r="BO19" i="43"/>
  <c r="BO34" i="43" s="1"/>
  <c r="BO35" i="43" s="1"/>
  <c r="Q31" i="43"/>
  <c r="AB31" i="43"/>
  <c r="K31" i="43"/>
  <c r="P34" i="43"/>
  <c r="X31" i="43"/>
  <c r="N31" i="43"/>
  <c r="AW29" i="43"/>
  <c r="AW35" i="43" s="1"/>
  <c r="I34" i="43"/>
  <c r="Z34" i="43"/>
  <c r="N34" i="43"/>
  <c r="AC30" i="43"/>
  <c r="AT19" i="43"/>
  <c r="AT34" i="43" s="1"/>
  <c r="AC31" i="43"/>
  <c r="T31" i="43"/>
  <c r="R31" i="43"/>
  <c r="U34" i="43"/>
  <c r="W33" i="43"/>
  <c r="AF30" i="43"/>
  <c r="E33" i="43"/>
  <c r="Q32" i="43"/>
  <c r="AE30" i="43"/>
  <c r="AN29" i="43"/>
  <c r="AN35" i="43" s="1"/>
  <c r="AI19" i="43"/>
  <c r="AI34" i="43" s="1"/>
  <c r="BS19" i="43"/>
  <c r="BS34" i="43" s="1"/>
  <c r="BS35" i="43" s="1"/>
  <c r="H33" i="43"/>
  <c r="D30" i="43"/>
  <c r="W31" i="43"/>
  <c r="Y31" i="43"/>
  <c r="L30" i="43"/>
  <c r="S33" i="43"/>
  <c r="S34" i="43"/>
  <c r="K34" i="43"/>
  <c r="AX29" i="43"/>
  <c r="AX35" i="43" s="1"/>
  <c r="AG33" i="43"/>
  <c r="AH33" i="43"/>
  <c r="AZ33" i="43"/>
  <c r="BE28" i="43"/>
  <c r="AN33" i="43"/>
  <c r="BD28" i="43"/>
  <c r="AP33" i="43"/>
  <c r="BH29" i="43"/>
  <c r="AX31" i="43"/>
  <c r="AZ30" i="43"/>
  <c r="BC31" i="43"/>
  <c r="AW32" i="43"/>
  <c r="BH30" i="43"/>
  <c r="BI28" i="43"/>
  <c r="BI30" i="43"/>
  <c r="BN32" i="43"/>
  <c r="BH28" i="43"/>
  <c r="BA30" i="43"/>
  <c r="BA29" i="43"/>
  <c r="BA35" i="43" s="1"/>
  <c r="BC32" i="43"/>
  <c r="AZ32" i="43"/>
  <c r="BF33" i="43"/>
  <c r="BF35" i="43" s="1"/>
  <c r="BI32" i="43"/>
  <c r="BN30" i="43"/>
  <c r="BG33" i="43"/>
  <c r="BG35" i="43" s="1"/>
  <c r="BJ31" i="43"/>
  <c r="BD32" i="43"/>
  <c r="AX30" i="43"/>
  <c r="AY32" i="43"/>
  <c r="AP30" i="43"/>
  <c r="AU31" i="43"/>
  <c r="AO32" i="43"/>
  <c r="BD30" i="43"/>
  <c r="AT31" i="43"/>
  <c r="BJ30" i="43"/>
  <c r="BM30" i="43"/>
  <c r="BO28" i="43"/>
  <c r="BO29" i="43"/>
  <c r="BL29" i="43"/>
  <c r="BB30" i="43"/>
  <c r="AY31" i="43"/>
  <c r="AS32" i="43"/>
  <c r="AK32" i="43"/>
  <c r="AQ31" i="43"/>
  <c r="BI29" i="43"/>
  <c r="BL30" i="43"/>
  <c r="BF29" i="43"/>
  <c r="BL33" i="43"/>
  <c r="BA32" i="43"/>
  <c r="BK32" i="43"/>
  <c r="AU30" i="43"/>
  <c r="BK33" i="43"/>
  <c r="AL32" i="43"/>
  <c r="BE29" i="43"/>
  <c r="BJ28" i="43"/>
  <c r="BM29" i="43"/>
  <c r="BL32" i="43"/>
  <c r="BM31" i="43"/>
  <c r="AY30" i="43"/>
  <c r="BC30" i="43"/>
  <c r="AN30" i="43"/>
  <c r="BC29" i="43"/>
  <c r="BB31" i="43"/>
  <c r="AV31" i="43"/>
  <c r="AL30" i="43"/>
  <c r="AM31" i="43"/>
  <c r="BF30" i="43"/>
  <c r="BM28" i="43"/>
  <c r="BN28" i="43"/>
  <c r="BL28" i="43"/>
  <c r="AR30" i="43"/>
  <c r="AR32" i="43"/>
  <c r="AV32" i="43"/>
  <c r="AT32" i="43"/>
  <c r="BH33" i="43"/>
  <c r="BH35" i="43" s="1"/>
  <c r="BI35" i="43" s="1"/>
  <c r="BI31" i="43"/>
  <c r="BK28" i="43"/>
  <c r="BI33" i="43"/>
  <c r="BN31" i="43"/>
  <c r="BA31" i="43"/>
  <c r="BE31" i="43"/>
  <c r="AW30" i="43"/>
  <c r="BE32" i="43"/>
  <c r="BJ32" i="43"/>
  <c r="BJ29" i="43"/>
  <c r="BG31" i="43"/>
  <c r="BK29" i="43"/>
  <c r="BO33" i="43"/>
  <c r="AQ32" i="43"/>
  <c r="AR31" i="43"/>
  <c r="AP31" i="43"/>
  <c r="AZ29" i="43"/>
  <c r="AZ35" i="43" s="1"/>
  <c r="BO31" i="43"/>
  <c r="AU32" i="43"/>
  <c r="BD31" i="43"/>
  <c r="AP32" i="43"/>
  <c r="AZ31" i="43"/>
  <c r="BG30" i="43"/>
  <c r="BH31" i="43"/>
  <c r="BP33" i="43"/>
  <c r="BP30" i="43"/>
  <c r="BQ32" i="43"/>
  <c r="BO32" i="43"/>
  <c r="AX32" i="43"/>
  <c r="BB29" i="43"/>
  <c r="BB35" i="43" s="1"/>
  <c r="AS30" i="43"/>
  <c r="AL31" i="43"/>
  <c r="BD29" i="43"/>
  <c r="BH32" i="43"/>
  <c r="BM33" i="43"/>
  <c r="BL31" i="43"/>
  <c r="BO30" i="43"/>
  <c r="AN31" i="43"/>
  <c r="AO31" i="43"/>
  <c r="AM30" i="43"/>
  <c r="BF32" i="43"/>
  <c r="BF31" i="43"/>
  <c r="BM32" i="43"/>
  <c r="BJ33" i="43"/>
  <c r="BN33" i="43"/>
  <c r="BK31" i="43"/>
  <c r="AQ30" i="43"/>
  <c r="AO30" i="43"/>
  <c r="AM32" i="43"/>
  <c r="AW31" i="43"/>
  <c r="AT30" i="43"/>
  <c r="AV30" i="43"/>
  <c r="BK30" i="43"/>
  <c r="AS31" i="43"/>
  <c r="AN32" i="43"/>
  <c r="BE30" i="43"/>
  <c r="BG32" i="43"/>
  <c r="BP32" i="43"/>
  <c r="BR30" i="43"/>
  <c r="BR32" i="43"/>
  <c r="BE34" i="43"/>
  <c r="BQ29" i="43"/>
  <c r="BS14" i="41"/>
  <c r="BS29" i="41"/>
  <c r="BS14" i="39"/>
  <c r="BS29" i="39"/>
  <c r="BS9" i="37"/>
  <c r="BS28" i="37" s="1"/>
  <c r="BS12" i="37"/>
  <c r="BR14" i="37"/>
  <c r="BR29" i="37"/>
  <c r="BR1" i="35"/>
  <c r="J14" i="18"/>
  <c r="L11" i="18"/>
  <c r="L8" i="18"/>
  <c r="BM1" i="26"/>
  <c r="K12" i="18"/>
  <c r="K9" i="18"/>
  <c r="M4" i="18"/>
  <c r="BL7" i="26" a="1"/>
  <c r="BL9" i="26" a="1"/>
  <c r="BL5" i="26" a="1"/>
  <c r="BR12" i="49" a="1"/>
  <c r="BR9" i="49" a="1"/>
  <c r="BR12" i="47" a="1"/>
  <c r="BR9" i="47" a="1"/>
  <c r="BR9" i="45" a="1"/>
  <c r="BR12" i="45" a="1"/>
  <c r="BS12" i="43" a="1"/>
  <c r="BS9" i="43" a="1"/>
  <c r="L12" i="18" a="1"/>
  <c r="L9" i="18" a="1"/>
  <c r="BL5" i="26" l="1"/>
  <c r="BL17" i="26" s="1"/>
  <c r="BL9" i="26"/>
  <c r="BL7" i="26"/>
  <c r="BM4" i="26"/>
  <c r="BM6" i="26"/>
  <c r="BM8" i="26"/>
  <c r="BR9" i="49"/>
  <c r="BR28" i="49" s="1"/>
  <c r="BR12" i="49"/>
  <c r="AI34" i="49"/>
  <c r="BS30" i="49"/>
  <c r="BS33" i="49"/>
  <c r="BS31" i="49"/>
  <c r="BS11" i="49"/>
  <c r="BS32" i="49"/>
  <c r="BS8" i="49"/>
  <c r="D28" i="49"/>
  <c r="L28" i="49"/>
  <c r="AD28" i="49"/>
  <c r="AB28" i="49"/>
  <c r="AA28" i="49"/>
  <c r="E28" i="49"/>
  <c r="Z28" i="49"/>
  <c r="AE28" i="49"/>
  <c r="I28" i="49"/>
  <c r="T28" i="49"/>
  <c r="O28" i="49"/>
  <c r="S28" i="49"/>
  <c r="J28" i="49"/>
  <c r="Q28" i="49"/>
  <c r="AF28" i="49"/>
  <c r="U28" i="49"/>
  <c r="F28" i="49"/>
  <c r="AC28" i="49"/>
  <c r="X28" i="49"/>
  <c r="M28" i="49"/>
  <c r="AG28" i="49"/>
  <c r="H28" i="49"/>
  <c r="V28" i="49"/>
  <c r="K28" i="49"/>
  <c r="R28" i="49"/>
  <c r="W28" i="49"/>
  <c r="G28" i="49"/>
  <c r="AI29" i="49"/>
  <c r="AI35" i="49" s="1"/>
  <c r="N28" i="49"/>
  <c r="P28" i="49"/>
  <c r="Y28" i="49"/>
  <c r="AH28" i="49"/>
  <c r="AF32" i="49"/>
  <c r="S29" i="49"/>
  <c r="S35" i="49" s="1"/>
  <c r="N29" i="49"/>
  <c r="N35" i="49" s="1"/>
  <c r="AJ32" i="49"/>
  <c r="L29" i="49"/>
  <c r="L35" i="49" s="1"/>
  <c r="AP28" i="49"/>
  <c r="AS28" i="49"/>
  <c r="M29" i="49"/>
  <c r="M35" i="49" s="1"/>
  <c r="I29" i="49"/>
  <c r="I35" i="49" s="1"/>
  <c r="AO28" i="49"/>
  <c r="AX28" i="49"/>
  <c r="BF19" i="49"/>
  <c r="BF34" i="49" s="1"/>
  <c r="AX19" i="49"/>
  <c r="AX34" i="49" s="1"/>
  <c r="AI28" i="49"/>
  <c r="U29" i="49"/>
  <c r="U35" i="49" s="1"/>
  <c r="G29" i="49"/>
  <c r="G35" i="49" s="1"/>
  <c r="H29" i="49"/>
  <c r="H35" i="49" s="1"/>
  <c r="Y29" i="49"/>
  <c r="Y35" i="49" s="1"/>
  <c r="AR28" i="49"/>
  <c r="AH32" i="49"/>
  <c r="AC29" i="49"/>
  <c r="AC35" i="49" s="1"/>
  <c r="R29" i="49"/>
  <c r="R35" i="49" s="1"/>
  <c r="V29" i="49"/>
  <c r="V35" i="49" s="1"/>
  <c r="F29" i="49"/>
  <c r="F35" i="49" s="1"/>
  <c r="AH19" i="49"/>
  <c r="AH34" i="49" s="1"/>
  <c r="BR19" i="49"/>
  <c r="BR34" i="49" s="1"/>
  <c r="BR35" i="49" s="1"/>
  <c r="BN19" i="49"/>
  <c r="BN34" i="49" s="1"/>
  <c r="BN35" i="49" s="1"/>
  <c r="W29" i="49"/>
  <c r="W35" i="49" s="1"/>
  <c r="AI32" i="49"/>
  <c r="AQ28" i="49"/>
  <c r="AW28" i="49"/>
  <c r="Q29" i="49"/>
  <c r="Q35" i="49" s="1"/>
  <c r="D29" i="49"/>
  <c r="D35" i="49" s="1"/>
  <c r="AG29" i="49"/>
  <c r="AG35" i="49" s="1"/>
  <c r="BJ19" i="49"/>
  <c r="BJ34" i="49" s="1"/>
  <c r="BJ35" i="49" s="1"/>
  <c r="J29" i="49"/>
  <c r="J35" i="49" s="1"/>
  <c r="AH29" i="49"/>
  <c r="AH35" i="49" s="1"/>
  <c r="AJ28" i="49"/>
  <c r="AM28" i="49"/>
  <c r="Z29" i="49"/>
  <c r="Z35" i="49" s="1"/>
  <c r="AG32" i="49"/>
  <c r="P29" i="49"/>
  <c r="P35" i="49" s="1"/>
  <c r="AA29" i="49"/>
  <c r="AA35" i="49" s="1"/>
  <c r="AL28" i="49"/>
  <c r="K29" i="49"/>
  <c r="K35" i="49" s="1"/>
  <c r="AT28" i="49"/>
  <c r="AL19" i="49"/>
  <c r="AL34" i="49" s="1"/>
  <c r="AT19" i="49"/>
  <c r="AT34" i="49" s="1"/>
  <c r="AP19" i="49"/>
  <c r="AP34" i="49" s="1"/>
  <c r="BB19" i="49"/>
  <c r="BB34" i="49" s="1"/>
  <c r="AB29" i="49"/>
  <c r="AB35" i="49" s="1"/>
  <c r="AK32" i="49"/>
  <c r="AV28" i="49"/>
  <c r="AY28" i="49"/>
  <c r="X29" i="49"/>
  <c r="X35" i="49" s="1"/>
  <c r="AE29" i="49"/>
  <c r="AE35" i="49" s="1"/>
  <c r="AF29" i="49"/>
  <c r="AF35" i="49" s="1"/>
  <c r="T29" i="49"/>
  <c r="T35" i="49" s="1"/>
  <c r="O29" i="49"/>
  <c r="O35" i="49" s="1"/>
  <c r="AK28" i="49"/>
  <c r="AN28" i="49"/>
  <c r="AU28" i="49"/>
  <c r="AD29" i="49"/>
  <c r="AD35" i="49" s="1"/>
  <c r="BH19" i="49"/>
  <c r="BH34" i="49" s="1"/>
  <c r="P30" i="49"/>
  <c r="W32" i="49"/>
  <c r="N32" i="49"/>
  <c r="AD32" i="49"/>
  <c r="F34" i="49"/>
  <c r="W30" i="49"/>
  <c r="X34" i="49"/>
  <c r="V33" i="49"/>
  <c r="L33" i="49"/>
  <c r="F32" i="49"/>
  <c r="Y32" i="49"/>
  <c r="AX33" i="49"/>
  <c r="AH33" i="49"/>
  <c r="BE19" i="49"/>
  <c r="BE34" i="49" s="1"/>
  <c r="U32" i="49"/>
  <c r="Q30" i="49"/>
  <c r="G32" i="49"/>
  <c r="W33" i="49"/>
  <c r="BI19" i="49"/>
  <c r="BI34" i="49" s="1"/>
  <c r="AK19" i="49"/>
  <c r="AK34" i="49" s="1"/>
  <c r="H33" i="49"/>
  <c r="AA34" i="49"/>
  <c r="D34" i="49"/>
  <c r="AK30" i="49"/>
  <c r="W31" i="49"/>
  <c r="H30" i="49"/>
  <c r="AM29" i="49"/>
  <c r="AM35" i="49" s="1"/>
  <c r="AB30" i="49"/>
  <c r="R30" i="49"/>
  <c r="O32" i="49"/>
  <c r="O34" i="49"/>
  <c r="R33" i="49"/>
  <c r="Y31" i="49"/>
  <c r="AS33" i="49"/>
  <c r="BF28" i="49"/>
  <c r="AM33" i="49"/>
  <c r="AO19" i="49"/>
  <c r="AO34" i="49" s="1"/>
  <c r="N34" i="49"/>
  <c r="AE31" i="49"/>
  <c r="AO29" i="49"/>
  <c r="AO35" i="49" s="1"/>
  <c r="S33" i="49"/>
  <c r="I34" i="49"/>
  <c r="BP19" i="49"/>
  <c r="BP34" i="49" s="1"/>
  <c r="BP35" i="49" s="1"/>
  <c r="Z30" i="49"/>
  <c r="X30" i="49"/>
  <c r="Z34" i="49"/>
  <c r="E30" i="49"/>
  <c r="V34" i="49"/>
  <c r="J32" i="49"/>
  <c r="E34" i="49"/>
  <c r="AH31" i="49"/>
  <c r="T34" i="49"/>
  <c r="S31" i="49"/>
  <c r="AC30" i="49"/>
  <c r="T32" i="49"/>
  <c r="BB33" i="49"/>
  <c r="BL19" i="49"/>
  <c r="BL34" i="49" s="1"/>
  <c r="BL35" i="49" s="1"/>
  <c r="P33" i="49"/>
  <c r="R31" i="49"/>
  <c r="AT29" i="49"/>
  <c r="AT35" i="49" s="1"/>
  <c r="AJ29" i="49"/>
  <c r="AJ35" i="49" s="1"/>
  <c r="AF31" i="49"/>
  <c r="Q31" i="49"/>
  <c r="AV29" i="49"/>
  <c r="AV35" i="49" s="1"/>
  <c r="E31" i="49"/>
  <c r="D31" i="49"/>
  <c r="AE33" i="49"/>
  <c r="AS29" i="49"/>
  <c r="AS35" i="49" s="1"/>
  <c r="AJ31" i="49"/>
  <c r="P32" i="49"/>
  <c r="U30" i="49"/>
  <c r="BB28" i="49"/>
  <c r="AT33" i="49"/>
  <c r="AS19" i="49"/>
  <c r="AS34" i="49" s="1"/>
  <c r="AD30" i="49"/>
  <c r="AE34" i="49"/>
  <c r="O33" i="49"/>
  <c r="T33" i="49"/>
  <c r="AQ33" i="49"/>
  <c r="BA19" i="49"/>
  <c r="BA34" i="49" s="1"/>
  <c r="BQ19" i="49"/>
  <c r="BQ34" i="49" s="1"/>
  <c r="BQ35" i="49" s="1"/>
  <c r="T30" i="49"/>
  <c r="Z33" i="49"/>
  <c r="P34" i="49"/>
  <c r="Q33" i="49"/>
  <c r="AG31" i="49"/>
  <c r="U31" i="49"/>
  <c r="J30" i="49"/>
  <c r="Y33" i="49"/>
  <c r="E33" i="49"/>
  <c r="AY29" i="49"/>
  <c r="AY35" i="49" s="1"/>
  <c r="AN33" i="49"/>
  <c r="AO33" i="49"/>
  <c r="BG28" i="49"/>
  <c r="BE28" i="49"/>
  <c r="AZ28" i="49"/>
  <c r="L32" i="49"/>
  <c r="S34" i="49"/>
  <c r="M30" i="49"/>
  <c r="AC34" i="49"/>
  <c r="P31" i="49"/>
  <c r="AJ33" i="49"/>
  <c r="BG29" i="49"/>
  <c r="BD19" i="49"/>
  <c r="BD34" i="49" s="1"/>
  <c r="AN19" i="49"/>
  <c r="AN34" i="49" s="1"/>
  <c r="G33" i="49"/>
  <c r="H34" i="49"/>
  <c r="AL29" i="49"/>
  <c r="AL35" i="49" s="1"/>
  <c r="AA33" i="49"/>
  <c r="F33" i="49"/>
  <c r="X31" i="49"/>
  <c r="N33" i="49"/>
  <c r="J34" i="49"/>
  <c r="D30" i="49"/>
  <c r="K34" i="49"/>
  <c r="AD34" i="49"/>
  <c r="BC28" i="49"/>
  <c r="BD28" i="49"/>
  <c r="BM19" i="49"/>
  <c r="BM34" i="49" s="1"/>
  <c r="BM35" i="49" s="1"/>
  <c r="Y34" i="49"/>
  <c r="AK29" i="49"/>
  <c r="AK35" i="49" s="1"/>
  <c r="L30" i="49"/>
  <c r="J33" i="49"/>
  <c r="AB32" i="49"/>
  <c r="Q34" i="49"/>
  <c r="AH30" i="49"/>
  <c r="AB31" i="49"/>
  <c r="V31" i="49"/>
  <c r="AG30" i="49"/>
  <c r="F30" i="49"/>
  <c r="Z31" i="49"/>
  <c r="X32" i="49"/>
  <c r="AJ30" i="49"/>
  <c r="AQ29" i="49"/>
  <c r="AQ35" i="49" s="1"/>
  <c r="BD33" i="49"/>
  <c r="BD35" i="49" s="1"/>
  <c r="BH28" i="49"/>
  <c r="AR19" i="49"/>
  <c r="AR34" i="49" s="1"/>
  <c r="AJ19" i="49"/>
  <c r="AJ34" i="49" s="1"/>
  <c r="E29" i="49"/>
  <c r="E35" i="49" s="1"/>
  <c r="I31" i="49"/>
  <c r="V30" i="49"/>
  <c r="AU29" i="49"/>
  <c r="AU35" i="49" s="1"/>
  <c r="D33" i="49"/>
  <c r="L31" i="49"/>
  <c r="AE30" i="49"/>
  <c r="AC31" i="49"/>
  <c r="M32" i="49"/>
  <c r="O30" i="49"/>
  <c r="AI31" i="49"/>
  <c r="M34" i="49"/>
  <c r="AZ33" i="49"/>
  <c r="AG33" i="49"/>
  <c r="AG19" i="49"/>
  <c r="AG34" i="49" s="1"/>
  <c r="H31" i="49"/>
  <c r="I30" i="49"/>
  <c r="I32" i="49"/>
  <c r="AN29" i="49"/>
  <c r="AN35" i="49" s="1"/>
  <c r="AK33" i="49"/>
  <c r="AV19" i="49"/>
  <c r="AV34" i="49" s="1"/>
  <c r="U34" i="49"/>
  <c r="S32" i="49"/>
  <c r="AP29" i="49"/>
  <c r="AP35" i="49" s="1"/>
  <c r="H32" i="49"/>
  <c r="N30" i="49"/>
  <c r="M31" i="49"/>
  <c r="M33" i="49"/>
  <c r="F31" i="49"/>
  <c r="R34" i="49"/>
  <c r="W34" i="49"/>
  <c r="AZ19" i="49"/>
  <c r="AZ34" i="49" s="1"/>
  <c r="D32" i="49"/>
  <c r="G31" i="49"/>
  <c r="U33" i="49"/>
  <c r="Y30" i="49"/>
  <c r="AA30" i="49"/>
  <c r="I33" i="49"/>
  <c r="Z32" i="49"/>
  <c r="K30" i="49"/>
  <c r="AZ29" i="49"/>
  <c r="AZ35" i="49" s="1"/>
  <c r="AE32" i="49"/>
  <c r="K32" i="49"/>
  <c r="AR29" i="49"/>
  <c r="AR35" i="49" s="1"/>
  <c r="BA33" i="49"/>
  <c r="AW19" i="49"/>
  <c r="AW34" i="49" s="1"/>
  <c r="AI30" i="49"/>
  <c r="AW29" i="49"/>
  <c r="AW35" i="49" s="1"/>
  <c r="AB33" i="49"/>
  <c r="AF19" i="49"/>
  <c r="AF34" i="49" s="1"/>
  <c r="R32" i="49"/>
  <c r="T31" i="49"/>
  <c r="N31" i="49"/>
  <c r="AD33" i="49"/>
  <c r="AF30" i="49"/>
  <c r="K33" i="49"/>
  <c r="AB34" i="49"/>
  <c r="X33" i="49"/>
  <c r="G34" i="49"/>
  <c r="AC33" i="49"/>
  <c r="AL33" i="49"/>
  <c r="K31" i="49"/>
  <c r="BA28" i="49"/>
  <c r="S30" i="49"/>
  <c r="O31" i="49"/>
  <c r="AC32" i="49"/>
  <c r="AW33" i="49"/>
  <c r="J31" i="49"/>
  <c r="L34" i="49"/>
  <c r="AD31" i="49"/>
  <c r="Q32" i="49"/>
  <c r="AK31" i="49"/>
  <c r="AX29" i="49"/>
  <c r="AX35" i="49" s="1"/>
  <c r="V32" i="49"/>
  <c r="AA32" i="49"/>
  <c r="E32" i="49"/>
  <c r="AA31" i="49"/>
  <c r="G30" i="49"/>
  <c r="AP33" i="49"/>
  <c r="AO32" i="49"/>
  <c r="AY19" i="49"/>
  <c r="AY34" i="49" s="1"/>
  <c r="BO32" i="49"/>
  <c r="BI30" i="49"/>
  <c r="BH32" i="49"/>
  <c r="AP32" i="49"/>
  <c r="AS30" i="49"/>
  <c r="BM31" i="49"/>
  <c r="BO30" i="49"/>
  <c r="AZ31" i="49"/>
  <c r="BD30" i="49"/>
  <c r="BI32" i="49"/>
  <c r="AS31" i="49"/>
  <c r="BI31" i="49"/>
  <c r="BC32" i="49"/>
  <c r="BB30" i="49"/>
  <c r="BK29" i="49"/>
  <c r="BK30" i="49"/>
  <c r="AO30" i="49"/>
  <c r="BI29" i="49"/>
  <c r="BF30" i="49"/>
  <c r="AZ32" i="49"/>
  <c r="BE31" i="49"/>
  <c r="AT31" i="49"/>
  <c r="AU30" i="49"/>
  <c r="BL31" i="49"/>
  <c r="BP30" i="49"/>
  <c r="BN28" i="49"/>
  <c r="BG19" i="49"/>
  <c r="BG34" i="49" s="1"/>
  <c r="AR32" i="49"/>
  <c r="AQ32" i="49"/>
  <c r="BA30" i="49"/>
  <c r="AP31" i="49"/>
  <c r="AM19" i="49"/>
  <c r="AM34" i="49" s="1"/>
  <c r="BF29" i="49"/>
  <c r="AT30" i="49"/>
  <c r="AT32" i="49"/>
  <c r="BA32" i="49"/>
  <c r="BC19" i="49"/>
  <c r="BC34" i="49" s="1"/>
  <c r="AQ31" i="49"/>
  <c r="AV32" i="49"/>
  <c r="AW32" i="49"/>
  <c r="BS19" i="49"/>
  <c r="BS34" i="49" s="1"/>
  <c r="BS35" i="49" s="1"/>
  <c r="AN30" i="49"/>
  <c r="AV31" i="49"/>
  <c r="BA29" i="49"/>
  <c r="BA35" i="49" s="1"/>
  <c r="AM31" i="49"/>
  <c r="AQ19" i="49"/>
  <c r="AQ34" i="49" s="1"/>
  <c r="AW30" i="49"/>
  <c r="AX31" i="49"/>
  <c r="AY32" i="49"/>
  <c r="BC29" i="49"/>
  <c r="AU32" i="49"/>
  <c r="BK28" i="49"/>
  <c r="AL31" i="49"/>
  <c r="AV30" i="49"/>
  <c r="AN31" i="49"/>
  <c r="AY30" i="49"/>
  <c r="BO19" i="49"/>
  <c r="BO34" i="49" s="1"/>
  <c r="BO35" i="49" s="1"/>
  <c r="AX30" i="49"/>
  <c r="AR30" i="49"/>
  <c r="BA31" i="49"/>
  <c r="AZ30" i="49"/>
  <c r="BJ28" i="49"/>
  <c r="AP30" i="49"/>
  <c r="AQ30" i="49"/>
  <c r="AU19" i="49"/>
  <c r="AU34" i="49" s="1"/>
  <c r="AL32" i="49"/>
  <c r="BH29" i="49"/>
  <c r="AR31" i="49"/>
  <c r="AS32" i="49"/>
  <c r="BF32" i="49"/>
  <c r="BB29" i="49"/>
  <c r="BB35" i="49" s="1"/>
  <c r="AX32" i="49"/>
  <c r="BE29" i="49"/>
  <c r="BE33" i="49"/>
  <c r="BE35" i="49" s="1"/>
  <c r="BM29" i="49"/>
  <c r="BD29" i="49"/>
  <c r="AM32" i="49"/>
  <c r="AL30" i="49"/>
  <c r="AW31" i="49"/>
  <c r="BL30" i="49"/>
  <c r="BN32" i="49"/>
  <c r="AM30" i="49"/>
  <c r="BJ30" i="49"/>
  <c r="BB31" i="49"/>
  <c r="BI33" i="49"/>
  <c r="BI28" i="49"/>
  <c r="AO31" i="49"/>
  <c r="BL32" i="49"/>
  <c r="BL28" i="49"/>
  <c r="BC31" i="49"/>
  <c r="BJ31" i="49"/>
  <c r="AY31" i="49"/>
  <c r="AN32" i="49"/>
  <c r="AU31" i="49"/>
  <c r="BJ32" i="49"/>
  <c r="BD31" i="49"/>
  <c r="BM28" i="49"/>
  <c r="BO28" i="49"/>
  <c r="BO29" i="49"/>
  <c r="BR33" i="49"/>
  <c r="BQ28" i="49"/>
  <c r="BR30" i="49"/>
  <c r="BQ29" i="49"/>
  <c r="BR9" i="47"/>
  <c r="BR28" i="47" s="1"/>
  <c r="BR12" i="47"/>
  <c r="BR32" i="47"/>
  <c r="AI34" i="47"/>
  <c r="BP28" i="47"/>
  <c r="BO34" i="47"/>
  <c r="BO35" i="47" s="1"/>
  <c r="AF34" i="47"/>
  <c r="AN34" i="47"/>
  <c r="BC34" i="47"/>
  <c r="BL34" i="47"/>
  <c r="BL35" i="47" s="1"/>
  <c r="AJ34" i="47"/>
  <c r="BG34" i="47"/>
  <c r="BS33" i="47"/>
  <c r="BS32" i="47"/>
  <c r="BS31" i="47"/>
  <c r="BS30" i="47"/>
  <c r="BS11" i="47"/>
  <c r="BS8" i="47"/>
  <c r="BS34" i="47"/>
  <c r="BS35" i="47" s="1"/>
  <c r="M28" i="47"/>
  <c r="H28" i="47"/>
  <c r="J28" i="47"/>
  <c r="Z28" i="47"/>
  <c r="AE28" i="47"/>
  <c r="F28" i="47"/>
  <c r="I28" i="47"/>
  <c r="T28" i="47"/>
  <c r="AA28" i="47"/>
  <c r="AG28" i="47"/>
  <c r="AC28" i="47"/>
  <c r="X28" i="47"/>
  <c r="S28" i="47"/>
  <c r="AF28" i="47"/>
  <c r="E28" i="47"/>
  <c r="R28" i="47"/>
  <c r="Y28" i="47"/>
  <c r="AH28" i="47"/>
  <c r="U28" i="47"/>
  <c r="D28" i="47"/>
  <c r="K28" i="47"/>
  <c r="Q28" i="47"/>
  <c r="N28" i="47"/>
  <c r="L28" i="47"/>
  <c r="W28" i="47"/>
  <c r="AB28" i="47"/>
  <c r="G28" i="47"/>
  <c r="P28" i="47"/>
  <c r="AD28" i="47"/>
  <c r="O28" i="47"/>
  <c r="V28" i="47"/>
  <c r="Q29" i="47"/>
  <c r="Q35" i="47" s="1"/>
  <c r="AM28" i="47"/>
  <c r="AK32" i="47"/>
  <c r="AI32" i="47"/>
  <c r="AO28" i="47"/>
  <c r="N29" i="47"/>
  <c r="N35" i="47" s="1"/>
  <c r="K29" i="47"/>
  <c r="K35" i="47" s="1"/>
  <c r="T29" i="47"/>
  <c r="T35" i="47" s="1"/>
  <c r="AC29" i="47"/>
  <c r="AC35" i="47" s="1"/>
  <c r="AK28" i="47"/>
  <c r="AU28" i="47"/>
  <c r="J29" i="47"/>
  <c r="J35" i="47" s="1"/>
  <c r="U29" i="47"/>
  <c r="U35" i="47" s="1"/>
  <c r="AE29" i="47"/>
  <c r="AE35" i="47" s="1"/>
  <c r="W29" i="47"/>
  <c r="W35" i="47" s="1"/>
  <c r="AG32" i="47"/>
  <c r="AQ28" i="47"/>
  <c r="AT28" i="47"/>
  <c r="F29" i="47"/>
  <c r="F35" i="47" s="1"/>
  <c r="AF32" i="47"/>
  <c r="S29" i="47"/>
  <c r="S35" i="47" s="1"/>
  <c r="AN28" i="47"/>
  <c r="R29" i="47"/>
  <c r="R35" i="47" s="1"/>
  <c r="AP28" i="47"/>
  <c r="AY28" i="47"/>
  <c r="AG29" i="47"/>
  <c r="AG35" i="47" s="1"/>
  <c r="G29" i="47"/>
  <c r="G35" i="47" s="1"/>
  <c r="AL28" i="47"/>
  <c r="AV28" i="47"/>
  <c r="AX28" i="47"/>
  <c r="AI28" i="47"/>
  <c r="AF29" i="47"/>
  <c r="AF35" i="47" s="1"/>
  <c r="L29" i="47"/>
  <c r="L35" i="47" s="1"/>
  <c r="V29" i="47"/>
  <c r="V35" i="47" s="1"/>
  <c r="AR28" i="47"/>
  <c r="P29" i="47"/>
  <c r="P35" i="47" s="1"/>
  <c r="AD29" i="47"/>
  <c r="AD35" i="47" s="1"/>
  <c r="AH32" i="47"/>
  <c r="O29" i="47"/>
  <c r="O35" i="47" s="1"/>
  <c r="X29" i="47"/>
  <c r="X35" i="47" s="1"/>
  <c r="AK30" i="47"/>
  <c r="Z29" i="47"/>
  <c r="Z35" i="47" s="1"/>
  <c r="AA29" i="47"/>
  <c r="AA35" i="47" s="1"/>
  <c r="D29" i="47"/>
  <c r="D35" i="47" s="1"/>
  <c r="AS28" i="47"/>
  <c r="AI29" i="47"/>
  <c r="AI35" i="47" s="1"/>
  <c r="AJ32" i="47"/>
  <c r="M29" i="47"/>
  <c r="M35" i="47" s="1"/>
  <c r="Y29" i="47"/>
  <c r="Y35" i="47" s="1"/>
  <c r="H29" i="47"/>
  <c r="H35" i="47" s="1"/>
  <c r="AZ28" i="47"/>
  <c r="I29" i="47"/>
  <c r="I35" i="47" s="1"/>
  <c r="AJ28" i="47"/>
  <c r="AB29" i="47"/>
  <c r="AB35" i="47" s="1"/>
  <c r="AH29" i="47"/>
  <c r="AH35" i="47" s="1"/>
  <c r="AW28" i="47"/>
  <c r="BI19" i="47"/>
  <c r="BI34" i="47" s="1"/>
  <c r="AP19" i="47"/>
  <c r="AP34" i="47" s="1"/>
  <c r="AB31" i="47"/>
  <c r="R32" i="47"/>
  <c r="AE31" i="47"/>
  <c r="BA28" i="47"/>
  <c r="E34" i="47"/>
  <c r="X34" i="47"/>
  <c r="AA31" i="47"/>
  <c r="AE34" i="47"/>
  <c r="I30" i="47"/>
  <c r="L30" i="47"/>
  <c r="BM19" i="47"/>
  <c r="BM34" i="47" s="1"/>
  <c r="BM35" i="47" s="1"/>
  <c r="AX19" i="47"/>
  <c r="AX34" i="47" s="1"/>
  <c r="U30" i="47"/>
  <c r="T32" i="47"/>
  <c r="H30" i="47"/>
  <c r="N32" i="47"/>
  <c r="AC32" i="47"/>
  <c r="I33" i="47"/>
  <c r="O34" i="47"/>
  <c r="AI31" i="47"/>
  <c r="Z34" i="47"/>
  <c r="D34" i="47"/>
  <c r="O32" i="47"/>
  <c r="AR29" i="47"/>
  <c r="AR35" i="47" s="1"/>
  <c r="BC28" i="47"/>
  <c r="AK19" i="47"/>
  <c r="AK34" i="47" s="1"/>
  <c r="AS19" i="47"/>
  <c r="AS34" i="47" s="1"/>
  <c r="W31" i="47"/>
  <c r="AG31" i="47"/>
  <c r="AU29" i="47"/>
  <c r="AU35" i="47" s="1"/>
  <c r="V31" i="47"/>
  <c r="AE32" i="47"/>
  <c r="G32" i="47"/>
  <c r="AW29" i="47"/>
  <c r="AW35" i="47" s="1"/>
  <c r="AF30" i="47"/>
  <c r="L32" i="47"/>
  <c r="H31" i="47"/>
  <c r="AA32" i="47"/>
  <c r="AE33" i="47"/>
  <c r="AY29" i="47"/>
  <c r="AY35" i="47" s="1"/>
  <c r="BN19" i="47"/>
  <c r="BN34" i="47" s="1"/>
  <c r="BN35" i="47" s="1"/>
  <c r="Q31" i="47"/>
  <c r="G34" i="47"/>
  <c r="E30" i="47"/>
  <c r="AD32" i="47"/>
  <c r="T34" i="47"/>
  <c r="AF31" i="47"/>
  <c r="AK33" i="47"/>
  <c r="AQ33" i="47"/>
  <c r="S33" i="47"/>
  <c r="AM33" i="47"/>
  <c r="AW33" i="47"/>
  <c r="AY33" i="47"/>
  <c r="N31" i="47"/>
  <c r="BF19" i="47"/>
  <c r="BF34" i="47" s="1"/>
  <c r="BR19" i="47"/>
  <c r="BR34" i="47" s="1"/>
  <c r="BR35" i="47" s="1"/>
  <c r="E31" i="47"/>
  <c r="AB34" i="47"/>
  <c r="I32" i="47"/>
  <c r="O31" i="47"/>
  <c r="M31" i="47"/>
  <c r="H33" i="47"/>
  <c r="U32" i="47"/>
  <c r="Z33" i="47"/>
  <c r="J32" i="47"/>
  <c r="L34" i="47"/>
  <c r="AK29" i="47"/>
  <c r="AK35" i="47" s="1"/>
  <c r="Q34" i="47"/>
  <c r="Z32" i="47"/>
  <c r="R34" i="47"/>
  <c r="Y30" i="47"/>
  <c r="U31" i="47"/>
  <c r="AJ29" i="47"/>
  <c r="AJ35" i="47" s="1"/>
  <c r="P34" i="47"/>
  <c r="AB30" i="47"/>
  <c r="AO19" i="47"/>
  <c r="AO34" i="47" s="1"/>
  <c r="F30" i="47"/>
  <c r="M34" i="47"/>
  <c r="AI30" i="47"/>
  <c r="H34" i="47"/>
  <c r="I34" i="47"/>
  <c r="W34" i="47"/>
  <c r="S30" i="47"/>
  <c r="G31" i="47"/>
  <c r="BE19" i="47"/>
  <c r="BE34" i="47" s="1"/>
  <c r="AH19" i="47"/>
  <c r="AH34" i="47" s="1"/>
  <c r="Z30" i="47"/>
  <c r="P33" i="47"/>
  <c r="O33" i="47"/>
  <c r="Y32" i="47"/>
  <c r="AP29" i="47"/>
  <c r="AP35" i="47" s="1"/>
  <c r="BD28" i="47"/>
  <c r="AV33" i="47"/>
  <c r="AG33" i="47"/>
  <c r="N33" i="47"/>
  <c r="K30" i="47"/>
  <c r="BC33" i="47"/>
  <c r="BC35" i="47" s="1"/>
  <c r="AF33" i="47"/>
  <c r="BG28" i="47"/>
  <c r="R30" i="47"/>
  <c r="AT19" i="47"/>
  <c r="AT34" i="47" s="1"/>
  <c r="H32" i="47"/>
  <c r="AD34" i="47"/>
  <c r="R33" i="47"/>
  <c r="X33" i="47"/>
  <c r="Y34" i="47"/>
  <c r="J30" i="47"/>
  <c r="P30" i="47"/>
  <c r="AJ30" i="47"/>
  <c r="BA19" i="47"/>
  <c r="BA34" i="47" s="1"/>
  <c r="BJ19" i="47"/>
  <c r="BJ34" i="47" s="1"/>
  <c r="BJ35" i="47" s="1"/>
  <c r="V32" i="47"/>
  <c r="AD31" i="47"/>
  <c r="AQ29" i="47"/>
  <c r="AQ35" i="47" s="1"/>
  <c r="K32" i="47"/>
  <c r="AC31" i="47"/>
  <c r="E32" i="47"/>
  <c r="AS29" i="47"/>
  <c r="AS35" i="47" s="1"/>
  <c r="AD33" i="47"/>
  <c r="O30" i="47"/>
  <c r="AD30" i="47"/>
  <c r="D32" i="47"/>
  <c r="K34" i="47"/>
  <c r="AA30" i="47"/>
  <c r="BB28" i="47"/>
  <c r="BB19" i="47"/>
  <c r="BB34" i="47" s="1"/>
  <c r="L31" i="47"/>
  <c r="N34" i="47"/>
  <c r="AK31" i="47"/>
  <c r="J34" i="47"/>
  <c r="Q32" i="47"/>
  <c r="K31" i="47"/>
  <c r="R31" i="47"/>
  <c r="AG30" i="47"/>
  <c r="F32" i="47"/>
  <c r="T30" i="47"/>
  <c r="AW19" i="47"/>
  <c r="AW34" i="47" s="1"/>
  <c r="Q30" i="47"/>
  <c r="Y33" i="47"/>
  <c r="AV29" i="47"/>
  <c r="AV35" i="47" s="1"/>
  <c r="X31" i="47"/>
  <c r="D31" i="47"/>
  <c r="AT33" i="47"/>
  <c r="T33" i="47"/>
  <c r="U33" i="47"/>
  <c r="AX33" i="47"/>
  <c r="BE33" i="47"/>
  <c r="BE35" i="47" s="1"/>
  <c r="AZ33" i="47"/>
  <c r="Y31" i="47"/>
  <c r="AH33" i="47"/>
  <c r="AJ31" i="47"/>
  <c r="BD33" i="47"/>
  <c r="BD35" i="47" s="1"/>
  <c r="AG19" i="47"/>
  <c r="AG34" i="47" s="1"/>
  <c r="S34" i="47"/>
  <c r="I31" i="47"/>
  <c r="Q33" i="47"/>
  <c r="AA34" i="47"/>
  <c r="L33" i="47"/>
  <c r="AL29" i="47"/>
  <c r="AL35" i="47" s="1"/>
  <c r="G33" i="47"/>
  <c r="V33" i="47"/>
  <c r="AB32" i="47"/>
  <c r="M32" i="47"/>
  <c r="AN29" i="47"/>
  <c r="AN35" i="47" s="1"/>
  <c r="AL19" i="47"/>
  <c r="AL34" i="47" s="1"/>
  <c r="AE30" i="47"/>
  <c r="E33" i="47"/>
  <c r="AC30" i="47"/>
  <c r="E29" i="47"/>
  <c r="E35" i="47" s="1"/>
  <c r="P32" i="47"/>
  <c r="F34" i="47"/>
  <c r="X30" i="47"/>
  <c r="AO29" i="47"/>
  <c r="AO35" i="47" s="1"/>
  <c r="N30" i="47"/>
  <c r="W30" i="47"/>
  <c r="F33" i="47"/>
  <c r="BQ19" i="47"/>
  <c r="BQ34" i="47" s="1"/>
  <c r="BQ35" i="47" s="1"/>
  <c r="X32" i="47"/>
  <c r="W33" i="47"/>
  <c r="M33" i="47"/>
  <c r="S31" i="47"/>
  <c r="AB33" i="47"/>
  <c r="AT29" i="47"/>
  <c r="AT35" i="47" s="1"/>
  <c r="T31" i="47"/>
  <c r="AA33" i="47"/>
  <c r="AM29" i="47"/>
  <c r="AM35" i="47" s="1"/>
  <c r="P31" i="47"/>
  <c r="S32" i="47"/>
  <c r="F31" i="47"/>
  <c r="Z31" i="47"/>
  <c r="V30" i="47"/>
  <c r="K33" i="47"/>
  <c r="U34" i="47"/>
  <c r="AR33" i="47"/>
  <c r="BB33" i="47"/>
  <c r="AH30" i="47"/>
  <c r="AC33" i="47"/>
  <c r="AN33" i="47"/>
  <c r="AJ33" i="47"/>
  <c r="BF28" i="47"/>
  <c r="M30" i="47"/>
  <c r="AU33" i="47"/>
  <c r="J31" i="47"/>
  <c r="AC34" i="47"/>
  <c r="G30" i="47"/>
  <c r="AO33" i="47"/>
  <c r="AI33" i="47"/>
  <c r="AX29" i="47"/>
  <c r="AX35" i="47" s="1"/>
  <c r="AH31" i="47"/>
  <c r="AP33" i="47"/>
  <c r="AS33" i="47"/>
  <c r="D33" i="47"/>
  <c r="D30" i="47"/>
  <c r="BA33" i="47"/>
  <c r="BE28" i="47"/>
  <c r="J33" i="47"/>
  <c r="BG29" i="47"/>
  <c r="W32" i="47"/>
  <c r="V34" i="47"/>
  <c r="AL33" i="47"/>
  <c r="BL28" i="47"/>
  <c r="BO31" i="47"/>
  <c r="AP30" i="47"/>
  <c r="AT30" i="47"/>
  <c r="AY32" i="47"/>
  <c r="AT31" i="47"/>
  <c r="BC30" i="47"/>
  <c r="BJ31" i="47"/>
  <c r="AO32" i="47"/>
  <c r="BD32" i="47"/>
  <c r="BH33" i="47"/>
  <c r="BH35" i="47" s="1"/>
  <c r="BI35" i="47" s="1"/>
  <c r="BO30" i="47"/>
  <c r="AV32" i="47"/>
  <c r="AN32" i="47"/>
  <c r="BE31" i="47"/>
  <c r="BC29" i="47"/>
  <c r="BH32" i="47"/>
  <c r="BB30" i="47"/>
  <c r="AM30" i="47"/>
  <c r="BD31" i="47"/>
  <c r="BB31" i="47"/>
  <c r="BG33" i="47"/>
  <c r="BG35" i="47" s="1"/>
  <c r="BH31" i="47"/>
  <c r="BL33" i="47"/>
  <c r="BE29" i="47"/>
  <c r="BL30" i="47"/>
  <c r="BI31" i="47"/>
  <c r="BN31" i="47"/>
  <c r="BJ28" i="47"/>
  <c r="BN28" i="47"/>
  <c r="BQ31" i="47"/>
  <c r="BL29" i="47"/>
  <c r="BH28" i="47"/>
  <c r="BI29" i="47"/>
  <c r="AR31" i="47"/>
  <c r="BB32" i="47"/>
  <c r="AR30" i="47"/>
  <c r="BK31" i="47"/>
  <c r="AO31" i="47"/>
  <c r="BA29" i="47"/>
  <c r="BA35" i="47" s="1"/>
  <c r="AS30" i="47"/>
  <c r="BJ32" i="47"/>
  <c r="BA32" i="47"/>
  <c r="AM32" i="47"/>
  <c r="AS32" i="47"/>
  <c r="BD29" i="47"/>
  <c r="BG30" i="47"/>
  <c r="AY31" i="47"/>
  <c r="BL32" i="47"/>
  <c r="AY30" i="47"/>
  <c r="AV31" i="47"/>
  <c r="BK30" i="47"/>
  <c r="AX31" i="47"/>
  <c r="AN31" i="47"/>
  <c r="BI32" i="47"/>
  <c r="BB29" i="47"/>
  <c r="BB35" i="47" s="1"/>
  <c r="BM33" i="47"/>
  <c r="BE32" i="47"/>
  <c r="BM31" i="47"/>
  <c r="AP31" i="47"/>
  <c r="BM28" i="47"/>
  <c r="BL31" i="47"/>
  <c r="BP30" i="47"/>
  <c r="BO29" i="47"/>
  <c r="BQ30" i="47"/>
  <c r="BN32" i="47"/>
  <c r="BC31" i="47"/>
  <c r="AR32" i="47"/>
  <c r="BG32" i="47"/>
  <c r="BH30" i="47"/>
  <c r="AW31" i="47"/>
  <c r="BA30" i="47"/>
  <c r="AU32" i="47"/>
  <c r="AU31" i="47"/>
  <c r="BE30" i="47"/>
  <c r="AZ30" i="47"/>
  <c r="BK33" i="47"/>
  <c r="AX30" i="47"/>
  <c r="BI33" i="47"/>
  <c r="BJ33" i="47"/>
  <c r="BF33" i="47"/>
  <c r="BF35" i="47" s="1"/>
  <c r="BO32" i="47"/>
  <c r="BC32" i="47"/>
  <c r="AX32" i="47"/>
  <c r="BJ30" i="47"/>
  <c r="BA31" i="47"/>
  <c r="AU30" i="47"/>
  <c r="AW32" i="47"/>
  <c r="BK29" i="47"/>
  <c r="BF32" i="47"/>
  <c r="BM32" i="47"/>
  <c r="BJ29" i="47"/>
  <c r="BI30" i="47"/>
  <c r="BM30" i="47"/>
  <c r="BP33" i="47"/>
  <c r="BO28" i="47"/>
  <c r="BQ32" i="47"/>
  <c r="BN30" i="47"/>
  <c r="AT32" i="47"/>
  <c r="AZ32" i="47"/>
  <c r="BK32" i="47"/>
  <c r="AS31" i="47"/>
  <c r="BH29" i="47"/>
  <c r="AL30" i="47"/>
  <c r="AZ29" i="47"/>
  <c r="AZ35" i="47" s="1"/>
  <c r="AW30" i="47"/>
  <c r="AZ31" i="47"/>
  <c r="AN30" i="47"/>
  <c r="AP32" i="47"/>
  <c r="BO33" i="47"/>
  <c r="AL31" i="47"/>
  <c r="AM31" i="47"/>
  <c r="AQ30" i="47"/>
  <c r="AV30" i="47"/>
  <c r="AO30" i="47"/>
  <c r="AL32" i="47"/>
  <c r="BF29" i="47"/>
  <c r="AQ31" i="47"/>
  <c r="AQ32" i="47"/>
  <c r="BF31" i="47"/>
  <c r="BD30" i="47"/>
  <c r="BI28" i="47"/>
  <c r="BM29" i="47"/>
  <c r="BG31" i="47"/>
  <c r="BN33" i="47"/>
  <c r="BK28" i="47"/>
  <c r="BF30" i="47"/>
  <c r="BP31" i="47"/>
  <c r="BP32" i="47"/>
  <c r="BR31" i="47"/>
  <c r="AZ34" i="47"/>
  <c r="AR34" i="47"/>
  <c r="AY34" i="47"/>
  <c r="BD34" i="47"/>
  <c r="BP34" i="47"/>
  <c r="BP35" i="47" s="1"/>
  <c r="BQ29" i="47"/>
  <c r="BR33" i="47"/>
  <c r="AQ34" i="47"/>
  <c r="BK34" i="47"/>
  <c r="BK35" i="47" s="1"/>
  <c r="AV34" i="47"/>
  <c r="BH34" i="47"/>
  <c r="AU34" i="47"/>
  <c r="BQ28" i="47"/>
  <c r="BR12" i="45"/>
  <c r="BR9" i="45"/>
  <c r="BR28" i="45" s="1"/>
  <c r="BS32" i="45"/>
  <c r="BS31" i="45"/>
  <c r="BS33" i="45"/>
  <c r="BS11" i="45"/>
  <c r="BS30" i="45"/>
  <c r="BS8" i="45"/>
  <c r="M28" i="45"/>
  <c r="AC28" i="45"/>
  <c r="D28" i="45"/>
  <c r="Y28" i="45"/>
  <c r="AD28" i="45"/>
  <c r="H28" i="45"/>
  <c r="L28" i="45"/>
  <c r="X28" i="45"/>
  <c r="K28" i="45"/>
  <c r="R28" i="45"/>
  <c r="U28" i="45"/>
  <c r="AH28" i="45"/>
  <c r="AA28" i="45"/>
  <c r="Q28" i="45"/>
  <c r="S28" i="45"/>
  <c r="O28" i="45"/>
  <c r="T28" i="45"/>
  <c r="V28" i="45"/>
  <c r="J28" i="45"/>
  <c r="Z28" i="45"/>
  <c r="AB28" i="45"/>
  <c r="AE28" i="45"/>
  <c r="F28" i="45"/>
  <c r="AG28" i="45"/>
  <c r="N28" i="45"/>
  <c r="AF28" i="45"/>
  <c r="G28" i="45"/>
  <c r="I28" i="45"/>
  <c r="P28" i="45"/>
  <c r="W28" i="45"/>
  <c r="AV19" i="45"/>
  <c r="AV34" i="45" s="1"/>
  <c r="AP19" i="45"/>
  <c r="AP34" i="45" s="1"/>
  <c r="AG29" i="45"/>
  <c r="AG35" i="45" s="1"/>
  <c r="L29" i="45"/>
  <c r="L35" i="45" s="1"/>
  <c r="I29" i="45"/>
  <c r="I35" i="45" s="1"/>
  <c r="AW28" i="45"/>
  <c r="AH29" i="45"/>
  <c r="AH35" i="45" s="1"/>
  <c r="AC29" i="45"/>
  <c r="AC35" i="45" s="1"/>
  <c r="AN28" i="45"/>
  <c r="AI32" i="45"/>
  <c r="AG32" i="45"/>
  <c r="AK28" i="45"/>
  <c r="AU28" i="45"/>
  <c r="H29" i="45"/>
  <c r="H35" i="45" s="1"/>
  <c r="D29" i="45"/>
  <c r="D35" i="45" s="1"/>
  <c r="R29" i="45"/>
  <c r="R35" i="45" s="1"/>
  <c r="AQ28" i="45"/>
  <c r="AT28" i="45"/>
  <c r="BN19" i="45"/>
  <c r="BN34" i="45" s="1"/>
  <c r="BN35" i="45" s="1"/>
  <c r="BL19" i="45"/>
  <c r="BL34" i="45" s="1"/>
  <c r="BL35" i="45" s="1"/>
  <c r="AL19" i="45"/>
  <c r="AL34" i="45" s="1"/>
  <c r="AN19" i="45"/>
  <c r="AN34" i="45" s="1"/>
  <c r="K29" i="45"/>
  <c r="K35" i="45" s="1"/>
  <c r="V29" i="45"/>
  <c r="V35" i="45" s="1"/>
  <c r="AE29" i="45"/>
  <c r="AE35" i="45" s="1"/>
  <c r="AX28" i="45"/>
  <c r="AI28" i="45"/>
  <c r="F29" i="45"/>
  <c r="F35" i="45" s="1"/>
  <c r="AF29" i="45"/>
  <c r="AF35" i="45" s="1"/>
  <c r="AL28" i="45"/>
  <c r="S29" i="45"/>
  <c r="S35" i="45" s="1"/>
  <c r="T29" i="45"/>
  <c r="T35" i="45" s="1"/>
  <c r="W29" i="45"/>
  <c r="W35" i="45" s="1"/>
  <c r="AF32" i="45"/>
  <c r="AD29" i="45"/>
  <c r="AD35" i="45" s="1"/>
  <c r="AH32" i="45"/>
  <c r="BF19" i="45"/>
  <c r="BF34" i="45" s="1"/>
  <c r="BH28" i="45"/>
  <c r="AX19" i="45"/>
  <c r="AX34" i="45" s="1"/>
  <c r="BJ19" i="45"/>
  <c r="BJ34" i="45" s="1"/>
  <c r="BJ35" i="45" s="1"/>
  <c r="BI35" i="45" s="1"/>
  <c r="AT19" i="45"/>
  <c r="AT34" i="45" s="1"/>
  <c r="J29" i="45"/>
  <c r="J35" i="45" s="1"/>
  <c r="AO28" i="45"/>
  <c r="AR28" i="45"/>
  <c r="U29" i="45"/>
  <c r="U35" i="45" s="1"/>
  <c r="X29" i="45"/>
  <c r="X35" i="45" s="1"/>
  <c r="AJ32" i="45"/>
  <c r="AB29" i="45"/>
  <c r="AB35" i="45" s="1"/>
  <c r="AM28" i="45"/>
  <c r="P29" i="45"/>
  <c r="P35" i="45" s="1"/>
  <c r="M29" i="45"/>
  <c r="M35" i="45" s="1"/>
  <c r="E29" i="45"/>
  <c r="E35" i="45" s="1"/>
  <c r="BB19" i="45"/>
  <c r="BB34" i="45" s="1"/>
  <c r="BR19" i="45"/>
  <c r="BR34" i="45" s="1"/>
  <c r="BR35" i="45" s="1"/>
  <c r="AA29" i="45"/>
  <c r="AA35" i="45" s="1"/>
  <c r="Z29" i="45"/>
  <c r="Z35" i="45" s="1"/>
  <c r="G29" i="45"/>
  <c r="G35" i="45" s="1"/>
  <c r="AV28" i="45"/>
  <c r="AY28" i="45"/>
  <c r="AJ28" i="45"/>
  <c r="N29" i="45"/>
  <c r="N35" i="45" s="1"/>
  <c r="Q29" i="45"/>
  <c r="Q35" i="45" s="1"/>
  <c r="Y29" i="45"/>
  <c r="Y35" i="45" s="1"/>
  <c r="O29" i="45"/>
  <c r="O35" i="45" s="1"/>
  <c r="AK32" i="45"/>
  <c r="AS28" i="45"/>
  <c r="AP28" i="45"/>
  <c r="BH19" i="45"/>
  <c r="BH34" i="45" s="1"/>
  <c r="AY19" i="45"/>
  <c r="AY34" i="45" s="1"/>
  <c r="AH31" i="45"/>
  <c r="AD30" i="45"/>
  <c r="Y31" i="45"/>
  <c r="AB30" i="45"/>
  <c r="L31" i="45"/>
  <c r="T33" i="45"/>
  <c r="AB31" i="45"/>
  <c r="I31" i="45"/>
  <c r="AN33" i="45"/>
  <c r="BK19" i="45"/>
  <c r="BK34" i="45" s="1"/>
  <c r="BK35" i="45" s="1"/>
  <c r="D33" i="45"/>
  <c r="W33" i="45"/>
  <c r="AK29" i="45"/>
  <c r="AK35" i="45" s="1"/>
  <c r="K30" i="45"/>
  <c r="P32" i="45"/>
  <c r="T34" i="45"/>
  <c r="AY29" i="45"/>
  <c r="AY35" i="45" s="1"/>
  <c r="U31" i="45"/>
  <c r="AH30" i="45"/>
  <c r="L34" i="45"/>
  <c r="M30" i="45"/>
  <c r="W34" i="45"/>
  <c r="AK33" i="45"/>
  <c r="BG29" i="45"/>
  <c r="AK19" i="45"/>
  <c r="AK34" i="45" s="1"/>
  <c r="AF19" i="45"/>
  <c r="AF34" i="45" s="1"/>
  <c r="BP19" i="45"/>
  <c r="BP34" i="45" s="1"/>
  <c r="BP35" i="45" s="1"/>
  <c r="D30" i="45"/>
  <c r="Y33" i="45"/>
  <c r="P30" i="45"/>
  <c r="J33" i="45"/>
  <c r="AC33" i="45"/>
  <c r="W30" i="45"/>
  <c r="Z30" i="45"/>
  <c r="G32" i="45"/>
  <c r="D31" i="45"/>
  <c r="N30" i="45"/>
  <c r="AO29" i="45"/>
  <c r="AO35" i="45" s="1"/>
  <c r="BB28" i="45"/>
  <c r="AJ33" i="45"/>
  <c r="AO33" i="45"/>
  <c r="BQ19" i="45"/>
  <c r="BQ34" i="45" s="1"/>
  <c r="BQ35" i="45" s="1"/>
  <c r="R30" i="45"/>
  <c r="AB32" i="45"/>
  <c r="G30" i="45"/>
  <c r="AJ30" i="45"/>
  <c r="AC34" i="45"/>
  <c r="F34" i="45"/>
  <c r="J34" i="45"/>
  <c r="L32" i="45"/>
  <c r="Z34" i="45"/>
  <c r="R31" i="45"/>
  <c r="AE34" i="45"/>
  <c r="BC33" i="45"/>
  <c r="BC35" i="45" s="1"/>
  <c r="AF33" i="45"/>
  <c r="AI19" i="45"/>
  <c r="AI34" i="45" s="1"/>
  <c r="AH19" i="45"/>
  <c r="AH34" i="45" s="1"/>
  <c r="AI29" i="45"/>
  <c r="AI35" i="45" s="1"/>
  <c r="T31" i="45"/>
  <c r="N32" i="45"/>
  <c r="P33" i="45"/>
  <c r="G33" i="45"/>
  <c r="AQ29" i="45"/>
  <c r="AQ35" i="45" s="1"/>
  <c r="H33" i="45"/>
  <c r="V33" i="45"/>
  <c r="AC32" i="45"/>
  <c r="AX29" i="45"/>
  <c r="AX35" i="45" s="1"/>
  <c r="E34" i="45"/>
  <c r="U33" i="45"/>
  <c r="AN29" i="45"/>
  <c r="AN35" i="45" s="1"/>
  <c r="BC28" i="45"/>
  <c r="AQ33" i="45"/>
  <c r="BD28" i="45"/>
  <c r="BA19" i="45"/>
  <c r="BA34" i="45" s="1"/>
  <c r="BS19" i="45"/>
  <c r="BS34" i="45" s="1"/>
  <c r="BS35" i="45" s="1"/>
  <c r="S31" i="45"/>
  <c r="AA30" i="45"/>
  <c r="AD34" i="45"/>
  <c r="F33" i="45"/>
  <c r="M31" i="45"/>
  <c r="AR29" i="45"/>
  <c r="AR35" i="45" s="1"/>
  <c r="U30" i="45"/>
  <c r="V30" i="45"/>
  <c r="V31" i="45"/>
  <c r="BE33" i="45"/>
  <c r="BE35" i="45" s="1"/>
  <c r="BE28" i="45"/>
  <c r="AR19" i="45"/>
  <c r="AR34" i="45" s="1"/>
  <c r="AG19" i="45"/>
  <c r="AG34" i="45" s="1"/>
  <c r="AW19" i="45"/>
  <c r="AW34" i="45" s="1"/>
  <c r="E28" i="45"/>
  <c r="X33" i="45"/>
  <c r="W31" i="45"/>
  <c r="AU29" i="45"/>
  <c r="AU35" i="45" s="1"/>
  <c r="AC30" i="45"/>
  <c r="AG31" i="45"/>
  <c r="Z31" i="45"/>
  <c r="AJ29" i="45"/>
  <c r="AJ35" i="45" s="1"/>
  <c r="AP29" i="45"/>
  <c r="AP35" i="45" s="1"/>
  <c r="E31" i="45"/>
  <c r="AA33" i="45"/>
  <c r="AH33" i="45"/>
  <c r="AZ33" i="45"/>
  <c r="BG28" i="45"/>
  <c r="BE19" i="45"/>
  <c r="BE34" i="45" s="1"/>
  <c r="T30" i="45"/>
  <c r="AD33" i="45"/>
  <c r="AL29" i="45"/>
  <c r="AL35" i="45" s="1"/>
  <c r="R34" i="45"/>
  <c r="L30" i="45"/>
  <c r="J32" i="45"/>
  <c r="AT29" i="45"/>
  <c r="AT35" i="45" s="1"/>
  <c r="Y32" i="45"/>
  <c r="AB34" i="45"/>
  <c r="AK31" i="45"/>
  <c r="AW29" i="45"/>
  <c r="AW35" i="45" s="1"/>
  <c r="H31" i="45"/>
  <c r="AA31" i="45"/>
  <c r="BB33" i="45"/>
  <c r="BA33" i="45"/>
  <c r="AZ28" i="45"/>
  <c r="AO19" i="45"/>
  <c r="AO34" i="45" s="1"/>
  <c r="K32" i="45"/>
  <c r="AJ31" i="45"/>
  <c r="AG30" i="45"/>
  <c r="F30" i="45"/>
  <c r="S33" i="45"/>
  <c r="S30" i="45"/>
  <c r="AE31" i="45"/>
  <c r="U32" i="45"/>
  <c r="AA34" i="45"/>
  <c r="AF31" i="45"/>
  <c r="BD33" i="45"/>
  <c r="BD35" i="45" s="1"/>
  <c r="AZ19" i="45"/>
  <c r="AZ34" i="45" s="1"/>
  <c r="BC19" i="45"/>
  <c r="BC34" i="45" s="1"/>
  <c r="F31" i="45"/>
  <c r="U34" i="45"/>
  <c r="E30" i="45"/>
  <c r="J30" i="45"/>
  <c r="I34" i="45"/>
  <c r="O33" i="45"/>
  <c r="AE30" i="45"/>
  <c r="AE32" i="45"/>
  <c r="AE33" i="45"/>
  <c r="AG33" i="45"/>
  <c r="BO19" i="45"/>
  <c r="BO34" i="45" s="1"/>
  <c r="BO35" i="45" s="1"/>
  <c r="BI19" i="45"/>
  <c r="BI34" i="45" s="1"/>
  <c r="AJ19" i="45"/>
  <c r="AJ34" i="45" s="1"/>
  <c r="Q34" i="45"/>
  <c r="G34" i="45"/>
  <c r="E32" i="45"/>
  <c r="G31" i="45"/>
  <c r="M34" i="45"/>
  <c r="H32" i="45"/>
  <c r="O31" i="45"/>
  <c r="AS29" i="45"/>
  <c r="AS35" i="45" s="1"/>
  <c r="O34" i="45"/>
  <c r="X34" i="45"/>
  <c r="Z32" i="45"/>
  <c r="AX33" i="45"/>
  <c r="AW33" i="45"/>
  <c r="BM19" i="45"/>
  <c r="BM34" i="45" s="1"/>
  <c r="BM35" i="45" s="1"/>
  <c r="J31" i="45"/>
  <c r="Q30" i="45"/>
  <c r="AF30" i="45"/>
  <c r="Z33" i="45"/>
  <c r="AI30" i="45"/>
  <c r="L33" i="45"/>
  <c r="I33" i="45"/>
  <c r="V32" i="45"/>
  <c r="AD31" i="45"/>
  <c r="AS33" i="45"/>
  <c r="AM33" i="45"/>
  <c r="AM19" i="45"/>
  <c r="AM34" i="45" s="1"/>
  <c r="BD19" i="45"/>
  <c r="BD34" i="45" s="1"/>
  <c r="V34" i="45"/>
  <c r="S32" i="45"/>
  <c r="I32" i="45"/>
  <c r="N33" i="45"/>
  <c r="O30" i="45"/>
  <c r="Q31" i="45"/>
  <c r="K31" i="45"/>
  <c r="S34" i="45"/>
  <c r="AC31" i="45"/>
  <c r="Q32" i="45"/>
  <c r="AI33" i="45"/>
  <c r="BF28" i="45"/>
  <c r="P34" i="45"/>
  <c r="BG19" i="45"/>
  <c r="BG34" i="45" s="1"/>
  <c r="N34" i="45"/>
  <c r="R32" i="45"/>
  <c r="T32" i="45"/>
  <c r="X30" i="45"/>
  <c r="D34" i="45"/>
  <c r="X31" i="45"/>
  <c r="M33" i="45"/>
  <c r="K33" i="45"/>
  <c r="AY33" i="45"/>
  <c r="AU33" i="45"/>
  <c r="AQ19" i="45"/>
  <c r="AQ34" i="45" s="1"/>
  <c r="H34" i="45"/>
  <c r="AU19" i="45"/>
  <c r="AU34" i="45" s="1"/>
  <c r="AA32" i="45"/>
  <c r="P31" i="45"/>
  <c r="W32" i="45"/>
  <c r="E33" i="45"/>
  <c r="Y34" i="45"/>
  <c r="D32" i="45"/>
  <c r="N31" i="45"/>
  <c r="Q33" i="45"/>
  <c r="Y30" i="45"/>
  <c r="AV29" i="45"/>
  <c r="AV35" i="45" s="1"/>
  <c r="X32" i="45"/>
  <c r="AI31" i="45"/>
  <c r="AT33" i="45"/>
  <c r="AV33" i="45"/>
  <c r="AS19" i="45"/>
  <c r="AS34" i="45" s="1"/>
  <c r="I30" i="45"/>
  <c r="AB33" i="45"/>
  <c r="K34" i="45"/>
  <c r="O32" i="45"/>
  <c r="AM29" i="45"/>
  <c r="AM35" i="45" s="1"/>
  <c r="BA28" i="45"/>
  <c r="AD32" i="45"/>
  <c r="R33" i="45"/>
  <c r="H30" i="45"/>
  <c r="F32" i="45"/>
  <c r="M32" i="45"/>
  <c r="AR33" i="45"/>
  <c r="AL33" i="45"/>
  <c r="AM32" i="45"/>
  <c r="AQ30" i="45"/>
  <c r="BF29" i="45"/>
  <c r="AV32" i="45"/>
  <c r="AQ31" i="45"/>
  <c r="AU32" i="45"/>
  <c r="AY32" i="45"/>
  <c r="AS30" i="45"/>
  <c r="AZ32" i="45"/>
  <c r="AZ31" i="45"/>
  <c r="AP31" i="45"/>
  <c r="AZ30" i="45"/>
  <c r="AL31" i="45"/>
  <c r="BA32" i="45"/>
  <c r="AZ29" i="45"/>
  <c r="AZ35" i="45" s="1"/>
  <c r="BB30" i="45"/>
  <c r="BA29" i="45"/>
  <c r="BA35" i="45" s="1"/>
  <c r="AT30" i="45"/>
  <c r="AN30" i="45"/>
  <c r="AO31" i="45"/>
  <c r="BC29" i="45"/>
  <c r="BJ28" i="45"/>
  <c r="BB31" i="45"/>
  <c r="AT32" i="45"/>
  <c r="AR30" i="45"/>
  <c r="AP32" i="45"/>
  <c r="AV31" i="45"/>
  <c r="AQ32" i="45"/>
  <c r="AU31" i="45"/>
  <c r="BH29" i="45"/>
  <c r="BB29" i="45"/>
  <c r="BB35" i="45" s="1"/>
  <c r="BL28" i="45"/>
  <c r="AT31" i="45"/>
  <c r="AX30" i="45"/>
  <c r="AS32" i="45"/>
  <c r="AL32" i="45"/>
  <c r="AW31" i="45"/>
  <c r="BA30" i="45"/>
  <c r="AW30" i="45"/>
  <c r="BE29" i="45"/>
  <c r="AX32" i="45"/>
  <c r="BG33" i="45"/>
  <c r="BG35" i="45" s="1"/>
  <c r="AK30" i="45"/>
  <c r="AR32" i="45"/>
  <c r="AO32" i="45"/>
  <c r="BK28" i="45"/>
  <c r="BK31" i="45"/>
  <c r="BD30" i="45"/>
  <c r="AW32" i="45"/>
  <c r="BD32" i="45"/>
  <c r="AN32" i="45"/>
  <c r="AU30" i="45"/>
  <c r="BL31" i="45"/>
  <c r="BN31" i="45"/>
  <c r="BP33" i="45"/>
  <c r="AR31" i="45"/>
  <c r="AM30" i="45"/>
  <c r="BJ33" i="45"/>
  <c r="BF30" i="45"/>
  <c r="BB32" i="45"/>
  <c r="AV30" i="45"/>
  <c r="BL33" i="45"/>
  <c r="BJ30" i="45"/>
  <c r="AP30" i="45"/>
  <c r="BE30" i="45"/>
  <c r="AL30" i="45"/>
  <c r="AY31" i="45"/>
  <c r="BM33" i="45"/>
  <c r="BO32" i="45"/>
  <c r="BC30" i="45"/>
  <c r="BI28" i="45"/>
  <c r="AM31" i="45"/>
  <c r="BI29" i="45"/>
  <c r="AX31" i="45"/>
  <c r="AY30" i="45"/>
  <c r="BH32" i="45"/>
  <c r="BM32" i="45"/>
  <c r="AO30" i="45"/>
  <c r="BD29" i="45"/>
  <c r="AN31" i="45"/>
  <c r="BH30" i="45"/>
  <c r="BA31" i="45"/>
  <c r="AS31" i="45"/>
  <c r="BJ29" i="45"/>
  <c r="BP31" i="45"/>
  <c r="BN29" i="45"/>
  <c r="BO29" i="45"/>
  <c r="BR31" i="45"/>
  <c r="BQ29" i="45"/>
  <c r="BR33" i="45"/>
  <c r="BQ28" i="45"/>
  <c r="BS9" i="43"/>
  <c r="BS28" i="43" s="1"/>
  <c r="BS12" i="43"/>
  <c r="BR14" i="43"/>
  <c r="BR29" i="43"/>
  <c r="AO18" i="39"/>
  <c r="AO33" i="39" s="1"/>
  <c r="AK18" i="39"/>
  <c r="AK33" i="39" s="1"/>
  <c r="BA18" i="39"/>
  <c r="BA33" i="39" s="1"/>
  <c r="BB18" i="39"/>
  <c r="BB33" i="39" s="1"/>
  <c r="AW18" i="39"/>
  <c r="AW33" i="39" s="1"/>
  <c r="AG18" i="39"/>
  <c r="AG33" i="39" s="1"/>
  <c r="BI18" i="39"/>
  <c r="BI33" i="39" s="1"/>
  <c r="AS18" i="39"/>
  <c r="AS33" i="39" s="1"/>
  <c r="BQ18" i="39"/>
  <c r="BQ33" i="39" s="1"/>
  <c r="BE18" i="39"/>
  <c r="BE33" i="39" s="1"/>
  <c r="BE35" i="39" s="1"/>
  <c r="AL18" i="39"/>
  <c r="AL33" i="39" s="1"/>
  <c r="BS14" i="37"/>
  <c r="BS29" i="37"/>
  <c r="K14" i="18"/>
  <c r="M11" i="18"/>
  <c r="M8" i="18"/>
  <c r="BN1" i="26"/>
  <c r="L9" i="18"/>
  <c r="L12" i="18"/>
  <c r="N4" i="18"/>
  <c r="BM7" i="26" a="1"/>
  <c r="BM9" i="26" a="1"/>
  <c r="BM5" i="26" a="1"/>
  <c r="BS12" i="49" a="1"/>
  <c r="BS9" i="49" a="1"/>
  <c r="BS12" i="47" a="1"/>
  <c r="BS9" i="47" a="1"/>
  <c r="BS12" i="45" a="1"/>
  <c r="BS9" i="45" a="1"/>
  <c r="M9" i="18" a="1"/>
  <c r="M12" i="18" a="1"/>
  <c r="BM5" i="26" l="1"/>
  <c r="BM17" i="26" s="1"/>
  <c r="BM9" i="26"/>
  <c r="BM7" i="26"/>
  <c r="BN4" i="26"/>
  <c r="BN6" i="26"/>
  <c r="BN8" i="26"/>
  <c r="BS9" i="49"/>
  <c r="BS28" i="49" s="1"/>
  <c r="BS12" i="49"/>
  <c r="BR14" i="49"/>
  <c r="BR29" i="49"/>
  <c r="BS9" i="47"/>
  <c r="BS28" i="47" s="1"/>
  <c r="BS12" i="47"/>
  <c r="BR14" i="47"/>
  <c r="BR29" i="47"/>
  <c r="BS9" i="45"/>
  <c r="BS28" i="45" s="1"/>
  <c r="BS12" i="45"/>
  <c r="BR14" i="45"/>
  <c r="BR29" i="45"/>
  <c r="BS14" i="43"/>
  <c r="BS29" i="43"/>
  <c r="L14" i="18"/>
  <c r="N8" i="18"/>
  <c r="N11" i="18"/>
  <c r="BO1" i="26"/>
  <c r="M12" i="18"/>
  <c r="M9" i="18"/>
  <c r="O4" i="18"/>
  <c r="BN7" i="26" a="1"/>
  <c r="BN5" i="26" a="1"/>
  <c r="BN9" i="26" a="1"/>
  <c r="N12" i="18" a="1"/>
  <c r="N9" i="18" a="1"/>
  <c r="BN9" i="26" l="1"/>
  <c r="BN5" i="26"/>
  <c r="BN17" i="26" s="1"/>
  <c r="BN7" i="26"/>
  <c r="BO6" i="26"/>
  <c r="BO4" i="26"/>
  <c r="BO8" i="26"/>
  <c r="BS14" i="49"/>
  <c r="BS29" i="49"/>
  <c r="BS14" i="47"/>
  <c r="BS29" i="47"/>
  <c r="BS14" i="45"/>
  <c r="AP18" i="45" s="1"/>
  <c r="AP33" i="45" s="1"/>
  <c r="BS29" i="45"/>
  <c r="M14" i="18"/>
  <c r="O8" i="18"/>
  <c r="O11" i="18"/>
  <c r="BP1" i="26"/>
  <c r="N12" i="18"/>
  <c r="N9" i="18"/>
  <c r="P4" i="18"/>
  <c r="BO5" i="26" a="1"/>
  <c r="BO9" i="26" a="1"/>
  <c r="BO7" i="26" a="1"/>
  <c r="O12" i="18" a="1"/>
  <c r="O9" i="18" a="1"/>
  <c r="BO7" i="26" l="1"/>
  <c r="BO9" i="26"/>
  <c r="BO5" i="26"/>
  <c r="BO17" i="26" s="1"/>
  <c r="BP4" i="26"/>
  <c r="BP6" i="26"/>
  <c r="BP8" i="26"/>
  <c r="AV18" i="49"/>
  <c r="AV33" i="49" s="1"/>
  <c r="AU18" i="49"/>
  <c r="AU33" i="49" s="1"/>
  <c r="AF18" i="49"/>
  <c r="AF33" i="49" s="1"/>
  <c r="AY18" i="49"/>
  <c r="AY33" i="49" s="1"/>
  <c r="AR18" i="49"/>
  <c r="AR33" i="49" s="1"/>
  <c r="BO18" i="49"/>
  <c r="BO33" i="49" s="1"/>
  <c r="BG18" i="49"/>
  <c r="BG33" i="49" s="1"/>
  <c r="BG35" i="49" s="1"/>
  <c r="BH18" i="49"/>
  <c r="BH33" i="49" s="1"/>
  <c r="BH35" i="49" s="1"/>
  <c r="BI35" i="49" s="1"/>
  <c r="AI18" i="49"/>
  <c r="AI33" i="49" s="1"/>
  <c r="BC18" i="49"/>
  <c r="BC33" i="49" s="1"/>
  <c r="BC35" i="49" s="1"/>
  <c r="BL18" i="49"/>
  <c r="BL33" i="49" s="1"/>
  <c r="N14" i="18"/>
  <c r="P11" i="18"/>
  <c r="P8" i="18"/>
  <c r="BQ1" i="26"/>
  <c r="O9" i="18"/>
  <c r="O12" i="18"/>
  <c r="Q4" i="18"/>
  <c r="BP7" i="26" a="1"/>
  <c r="BP5" i="26" a="1"/>
  <c r="BP9" i="26" a="1"/>
  <c r="P12" i="18" a="1"/>
  <c r="P9" i="18" a="1"/>
  <c r="BP9" i="26" l="1"/>
  <c r="BP5" i="26"/>
  <c r="BP17" i="26" s="1"/>
  <c r="BP7" i="26"/>
  <c r="BQ4" i="26"/>
  <c r="BQ6" i="26"/>
  <c r="BQ8" i="26"/>
  <c r="O14" i="18"/>
  <c r="Q11" i="18"/>
  <c r="Q8" i="18"/>
  <c r="BR1" i="26"/>
  <c r="P12" i="18"/>
  <c r="P9" i="18"/>
  <c r="R4" i="18"/>
  <c r="BQ7" i="26" a="1"/>
  <c r="BQ9" i="26" a="1"/>
  <c r="BQ5" i="26" a="1"/>
  <c r="Q9" i="18" a="1"/>
  <c r="Q12" i="18" a="1"/>
  <c r="BQ5" i="26" l="1"/>
  <c r="BQ17" i="26" s="1"/>
  <c r="BQ9" i="26"/>
  <c r="BQ7" i="26"/>
  <c r="BR4" i="26"/>
  <c r="BR6" i="26"/>
  <c r="BR8" i="26"/>
  <c r="P14" i="18"/>
  <c r="R11" i="18"/>
  <c r="R8" i="18"/>
  <c r="BS1" i="26"/>
  <c r="AQ29" i="26" s="1"/>
  <c r="Q12" i="18"/>
  <c r="Q9" i="18"/>
  <c r="S4" i="18"/>
  <c r="BR7" i="26" a="1"/>
  <c r="BR9" i="26" a="1"/>
  <c r="BR5" i="26" a="1"/>
  <c r="R12" i="18" a="1"/>
  <c r="R9" i="18" a="1"/>
  <c r="BR5" i="26" l="1"/>
  <c r="BR17" i="26" s="1"/>
  <c r="BR9" i="26"/>
  <c r="BR7" i="26"/>
  <c r="BR29" i="26" s="1"/>
  <c r="X35" i="26"/>
  <c r="BS4" i="26"/>
  <c r="BS8" i="26"/>
  <c r="BS6" i="26"/>
  <c r="BQ35" i="26"/>
  <c r="BQ37" i="26" s="1"/>
  <c r="BM35" i="26"/>
  <c r="BM37" i="26" s="1"/>
  <c r="AA35" i="26"/>
  <c r="AT35" i="26"/>
  <c r="AQ35" i="26"/>
  <c r="G28" i="26"/>
  <c r="AH34" i="26"/>
  <c r="BF34" i="26"/>
  <c r="BH34" i="26"/>
  <c r="AU34" i="26"/>
  <c r="AV34" i="26"/>
  <c r="AG34" i="26"/>
  <c r="BS34" i="26"/>
  <c r="AJ34" i="26"/>
  <c r="AB34" i="26"/>
  <c r="BQ34" i="26"/>
  <c r="AW34" i="26"/>
  <c r="AX34" i="26"/>
  <c r="AF34" i="26"/>
  <c r="AR34" i="26"/>
  <c r="AT34" i="26"/>
  <c r="Y34" i="26"/>
  <c r="AQ34" i="26"/>
  <c r="BI34" i="26"/>
  <c r="BP34" i="26"/>
  <c r="AY34" i="26"/>
  <c r="AN34" i="26"/>
  <c r="BJ34" i="26"/>
  <c r="AK34" i="26"/>
  <c r="AP34" i="26"/>
  <c r="BE34" i="26"/>
  <c r="AI34" i="26"/>
  <c r="AE34" i="26"/>
  <c r="AO34" i="26"/>
  <c r="Z34" i="26"/>
  <c r="BN34" i="26"/>
  <c r="X34" i="26"/>
  <c r="BL34" i="26"/>
  <c r="AA34" i="26"/>
  <c r="AC34" i="26"/>
  <c r="W34" i="26"/>
  <c r="BG34" i="26"/>
  <c r="BK34" i="26"/>
  <c r="AZ34" i="26"/>
  <c r="V34" i="26"/>
  <c r="AD34" i="26"/>
  <c r="BC34" i="26"/>
  <c r="AL34" i="26"/>
  <c r="BA34" i="26"/>
  <c r="BM34" i="26"/>
  <c r="BB34" i="26"/>
  <c r="AS34" i="26"/>
  <c r="BO34" i="26"/>
  <c r="BD34" i="26"/>
  <c r="AM34" i="26"/>
  <c r="BR34" i="26"/>
  <c r="BH35" i="26"/>
  <c r="BH37" i="26" s="1"/>
  <c r="AC35" i="26"/>
  <c r="AO35" i="26"/>
  <c r="BJ35" i="26"/>
  <c r="BJ37" i="26" s="1"/>
  <c r="Z35" i="26"/>
  <c r="AW35" i="26"/>
  <c r="AJ35" i="26"/>
  <c r="BE35" i="26"/>
  <c r="BE37" i="26" s="1"/>
  <c r="AV35" i="26"/>
  <c r="BG35" i="26"/>
  <c r="BG37" i="26" s="1"/>
  <c r="AU35" i="26"/>
  <c r="AH35" i="26"/>
  <c r="BL35" i="26"/>
  <c r="BL37" i="26" s="1"/>
  <c r="AR35" i="26"/>
  <c r="BR35" i="26"/>
  <c r="BR37" i="26" s="1"/>
  <c r="V35" i="26"/>
  <c r="BI35" i="26"/>
  <c r="BI37" i="26" s="1"/>
  <c r="AL35" i="26"/>
  <c r="W35" i="26"/>
  <c r="AP35" i="26"/>
  <c r="BK35" i="26"/>
  <c r="BK37" i="26" s="1"/>
  <c r="AX35" i="26"/>
  <c r="BC35" i="26"/>
  <c r="BC37" i="26" s="1"/>
  <c r="AS35" i="26"/>
  <c r="AF35" i="26"/>
  <c r="AD35" i="26"/>
  <c r="AY35" i="26"/>
  <c r="BB35" i="26"/>
  <c r="AE35" i="26"/>
  <c r="AM35" i="26"/>
  <c r="BK30" i="26"/>
  <c r="AT30" i="26"/>
  <c r="AT37" i="26" s="1"/>
  <c r="BB30" i="26"/>
  <c r="BB37" i="26" s="1"/>
  <c r="BS35" i="26"/>
  <c r="BS37" i="26" s="1"/>
  <c r="Y35" i="26"/>
  <c r="BP35" i="26"/>
  <c r="BP37" i="26" s="1"/>
  <c r="AZ35" i="26"/>
  <c r="BD35" i="26"/>
  <c r="BD37" i="26" s="1"/>
  <c r="AB35" i="26"/>
  <c r="BF35" i="26"/>
  <c r="BF37" i="26" s="1"/>
  <c r="AP30" i="26"/>
  <c r="AP37" i="26" s="1"/>
  <c r="BA35" i="26"/>
  <c r="AK35" i="26"/>
  <c r="AN35" i="26"/>
  <c r="BO35" i="26"/>
  <c r="BO37" i="26" s="1"/>
  <c r="AI35" i="26"/>
  <c r="BN35" i="26"/>
  <c r="BN37" i="26" s="1"/>
  <c r="AG35" i="26"/>
  <c r="Q14" i="18"/>
  <c r="S8" i="18"/>
  <c r="S11" i="18"/>
  <c r="BB29" i="26"/>
  <c r="AL28" i="26"/>
  <c r="AT29" i="26"/>
  <c r="BI30" i="26"/>
  <c r="AL30" i="26"/>
  <c r="AL37" i="26" s="1"/>
  <c r="BP30" i="26"/>
  <c r="AR29" i="26"/>
  <c r="BM30" i="26"/>
  <c r="AW30" i="26"/>
  <c r="AW37" i="26" s="1"/>
  <c r="AU30" i="26"/>
  <c r="AU37" i="26" s="1"/>
  <c r="AP29" i="26"/>
  <c r="AV28" i="26"/>
  <c r="K28" i="26"/>
  <c r="AU28" i="26"/>
  <c r="AK30" i="26"/>
  <c r="AK37" i="26" s="1"/>
  <c r="AO30" i="26"/>
  <c r="AO37" i="26" s="1"/>
  <c r="E28" i="26"/>
  <c r="AS30" i="26"/>
  <c r="AS37" i="26" s="1"/>
  <c r="AK28" i="26"/>
  <c r="BA30" i="26"/>
  <c r="BA37" i="26" s="1"/>
  <c r="AM29" i="26"/>
  <c r="L28" i="26"/>
  <c r="AN29" i="26"/>
  <c r="AQ30" i="26"/>
  <c r="AQ37" i="26" s="1"/>
  <c r="J28" i="26"/>
  <c r="AI28" i="26"/>
  <c r="AU32" i="26"/>
  <c r="AI33" i="26"/>
  <c r="AV33" i="26"/>
  <c r="AL31" i="26"/>
  <c r="BE33" i="26"/>
  <c r="BE32" i="26"/>
  <c r="AH33" i="26"/>
  <c r="AG31" i="26"/>
  <c r="BN29" i="26"/>
  <c r="Z31" i="26"/>
  <c r="AG33" i="26"/>
  <c r="AA32" i="26"/>
  <c r="U31" i="26"/>
  <c r="AN32" i="26"/>
  <c r="AB33" i="26"/>
  <c r="BJ29" i="26"/>
  <c r="Z32" i="26"/>
  <c r="BI29" i="26"/>
  <c r="I32" i="26"/>
  <c r="AR32" i="26"/>
  <c r="P33" i="26"/>
  <c r="AH32" i="26"/>
  <c r="BI31" i="26"/>
  <c r="E33" i="26"/>
  <c r="X33" i="26"/>
  <c r="AO32" i="26"/>
  <c r="BH33" i="26"/>
  <c r="AJ33" i="26"/>
  <c r="AC33" i="26"/>
  <c r="BA32" i="26"/>
  <c r="AD32" i="26"/>
  <c r="AP32" i="26"/>
  <c r="BE31" i="26"/>
  <c r="L32" i="26"/>
  <c r="G32" i="26"/>
  <c r="M32" i="26"/>
  <c r="AF33" i="26"/>
  <c r="BK28" i="26"/>
  <c r="BJ31" i="26"/>
  <c r="AJ31" i="26"/>
  <c r="AX31" i="26"/>
  <c r="BC28" i="26"/>
  <c r="AZ32" i="26"/>
  <c r="S32" i="26"/>
  <c r="AL32" i="26"/>
  <c r="Z33" i="26"/>
  <c r="BL29" i="26"/>
  <c r="AM33" i="26"/>
  <c r="Y31" i="26"/>
  <c r="X32" i="26"/>
  <c r="L33" i="26"/>
  <c r="BN31" i="26"/>
  <c r="AW33" i="26"/>
  <c r="M31" i="26"/>
  <c r="R32" i="26"/>
  <c r="L31" i="26"/>
  <c r="AE32" i="26"/>
  <c r="S33" i="26"/>
  <c r="BQ31" i="26"/>
  <c r="Y32" i="26"/>
  <c r="D32" i="26"/>
  <c r="BD33" i="26"/>
  <c r="F31" i="26"/>
  <c r="BR31" i="26"/>
  <c r="AB31" i="26"/>
  <c r="E32" i="26"/>
  <c r="BM31" i="26"/>
  <c r="AZ31" i="26"/>
  <c r="AG32" i="26"/>
  <c r="O33" i="26"/>
  <c r="Q33" i="26"/>
  <c r="T32" i="26"/>
  <c r="R31" i="26"/>
  <c r="AP31" i="26"/>
  <c r="J32" i="26"/>
  <c r="BG33" i="26"/>
  <c r="G33" i="26"/>
  <c r="AQ33" i="26"/>
  <c r="H33" i="26"/>
  <c r="V31" i="26"/>
  <c r="BB32" i="26"/>
  <c r="N32" i="26"/>
  <c r="BH29" i="26"/>
  <c r="W33" i="26"/>
  <c r="W32" i="26"/>
  <c r="BC33" i="26"/>
  <c r="AW31" i="26"/>
  <c r="J31" i="26"/>
  <c r="BP29" i="26"/>
  <c r="BO28" i="26"/>
  <c r="AD33" i="26"/>
  <c r="P31" i="26"/>
  <c r="BQ29" i="26"/>
  <c r="O32" i="26"/>
  <c r="BG32" i="26"/>
  <c r="BA31" i="26"/>
  <c r="D33" i="26"/>
  <c r="K33" i="26"/>
  <c r="AK33" i="26"/>
  <c r="AY32" i="26"/>
  <c r="N31" i="26"/>
  <c r="V32" i="26"/>
  <c r="J33" i="26"/>
  <c r="BH31" i="26"/>
  <c r="AU33" i="26"/>
  <c r="Q32" i="26"/>
  <c r="T33" i="26"/>
  <c r="F33" i="26"/>
  <c r="AS32" i="26"/>
  <c r="K32" i="26"/>
  <c r="E31" i="26"/>
  <c r="AC31" i="26"/>
  <c r="AV32" i="26"/>
  <c r="AY33" i="26"/>
  <c r="AV31" i="26"/>
  <c r="AT31" i="26"/>
  <c r="Y33" i="26"/>
  <c r="AT33" i="26"/>
  <c r="M33" i="26"/>
  <c r="U33" i="26"/>
  <c r="BC32" i="26"/>
  <c r="I31" i="26"/>
  <c r="AP33" i="26"/>
  <c r="BO29" i="26"/>
  <c r="P32" i="26"/>
  <c r="AI32" i="26"/>
  <c r="BD32" i="26"/>
  <c r="AX32" i="26"/>
  <c r="AH31" i="26"/>
  <c r="X31" i="26"/>
  <c r="D31" i="26"/>
  <c r="AC32" i="26"/>
  <c r="AM32" i="26"/>
  <c r="AS31" i="26"/>
  <c r="R33" i="26"/>
  <c r="AN33" i="26"/>
  <c r="I33" i="26"/>
  <c r="H32" i="26"/>
  <c r="AE33" i="26"/>
  <c r="BF31" i="26"/>
  <c r="BA33" i="26"/>
  <c r="BF32" i="26"/>
  <c r="AJ32" i="26"/>
  <c r="BB33" i="26"/>
  <c r="AF31" i="26"/>
  <c r="Q31" i="26"/>
  <c r="BF33" i="26"/>
  <c r="AR33" i="26"/>
  <c r="AR31" i="26"/>
  <c r="BK29" i="26"/>
  <c r="V33" i="26"/>
  <c r="H31" i="26"/>
  <c r="BB31" i="26"/>
  <c r="AB32" i="26"/>
  <c r="BE29" i="26"/>
  <c r="AK31" i="26"/>
  <c r="AD31" i="26"/>
  <c r="AL33" i="26"/>
  <c r="AW32" i="26"/>
  <c r="AT32" i="26"/>
  <c r="BP31" i="26"/>
  <c r="AO31" i="26"/>
  <c r="BG28" i="26"/>
  <c r="AA33" i="26"/>
  <c r="BM29" i="26"/>
  <c r="AS33" i="26"/>
  <c r="AX33" i="26"/>
  <c r="AK32" i="26"/>
  <c r="T31" i="26"/>
  <c r="AN31" i="26"/>
  <c r="BD31" i="26"/>
  <c r="AO33" i="26"/>
  <c r="N33" i="26"/>
  <c r="AZ33" i="26"/>
  <c r="F32" i="26"/>
  <c r="BL31" i="26"/>
  <c r="AQ32" i="26"/>
  <c r="AF32" i="26"/>
  <c r="U32" i="26"/>
  <c r="BH32" i="26"/>
  <c r="BC29" i="26"/>
  <c r="BH28" i="26"/>
  <c r="BF29" i="26"/>
  <c r="BJ28" i="26"/>
  <c r="BF28" i="26"/>
  <c r="BQ28" i="26"/>
  <c r="BL28" i="26"/>
  <c r="BM28" i="26"/>
  <c r="BD28" i="26"/>
  <c r="BP28" i="26"/>
  <c r="BR28" i="26"/>
  <c r="BE28" i="26"/>
  <c r="BN28" i="26"/>
  <c r="BI28" i="26"/>
  <c r="BG29" i="26"/>
  <c r="BD29" i="26"/>
  <c r="F29" i="26"/>
  <c r="N29" i="26"/>
  <c r="AD30" i="26"/>
  <c r="AD37" i="26" s="1"/>
  <c r="AH28" i="26"/>
  <c r="S30" i="26"/>
  <c r="S37" i="26" s="1"/>
  <c r="P28" i="26"/>
  <c r="W28" i="26"/>
  <c r="L29" i="26"/>
  <c r="O31" i="26"/>
  <c r="AF30" i="26"/>
  <c r="AF37" i="26" s="1"/>
  <c r="M30" i="26"/>
  <c r="M37" i="26" s="1"/>
  <c r="AU31" i="26"/>
  <c r="AG29" i="26"/>
  <c r="N30" i="26"/>
  <c r="N37" i="26" s="1"/>
  <c r="Y29" i="26"/>
  <c r="AH30" i="26"/>
  <c r="AH37" i="26" s="1"/>
  <c r="K29" i="26"/>
  <c r="Q30" i="26"/>
  <c r="Q37" i="26" s="1"/>
  <c r="T29" i="26"/>
  <c r="H29" i="26"/>
  <c r="T28" i="26"/>
  <c r="Y28" i="26"/>
  <c r="AA28" i="26"/>
  <c r="BG31" i="26"/>
  <c r="AG30" i="26"/>
  <c r="AG37" i="26" s="1"/>
  <c r="AA29" i="26"/>
  <c r="V28" i="26"/>
  <c r="J30" i="26"/>
  <c r="J37" i="26" s="1"/>
  <c r="G30" i="26"/>
  <c r="G37" i="26" s="1"/>
  <c r="BB28" i="26"/>
  <c r="BS31" i="26"/>
  <c r="J29" i="26"/>
  <c r="E30" i="26"/>
  <c r="E37" i="26" s="1"/>
  <c r="AM28" i="26"/>
  <c r="BF30" i="26"/>
  <c r="AS29" i="26"/>
  <c r="AX28" i="26"/>
  <c r="V30" i="26"/>
  <c r="V37" i="26" s="1"/>
  <c r="N28" i="26"/>
  <c r="AQ28" i="26"/>
  <c r="AK29" i="26"/>
  <c r="AM30" i="26"/>
  <c r="AM37" i="26" s="1"/>
  <c r="U28" i="26"/>
  <c r="AZ28" i="26"/>
  <c r="BK31" i="26"/>
  <c r="AC29" i="26"/>
  <c r="AI30" i="26"/>
  <c r="AI37" i="26" s="1"/>
  <c r="H30" i="26"/>
  <c r="H37" i="26" s="1"/>
  <c r="K31" i="26"/>
  <c r="AE28" i="26"/>
  <c r="AM31" i="26"/>
  <c r="AB29" i="26"/>
  <c r="AB30" i="26"/>
  <c r="AB37" i="26" s="1"/>
  <c r="T30" i="26"/>
  <c r="T37" i="26" s="1"/>
  <c r="AE31" i="26"/>
  <c r="AA30" i="26"/>
  <c r="AA37" i="26" s="1"/>
  <c r="BO31" i="26"/>
  <c r="X28" i="26"/>
  <c r="Z29" i="26"/>
  <c r="L30" i="26"/>
  <c r="L37" i="26" s="1"/>
  <c r="Q28" i="26"/>
  <c r="AI31" i="26"/>
  <c r="D29" i="26"/>
  <c r="AE30" i="26"/>
  <c r="AE37" i="26" s="1"/>
  <c r="S28" i="26"/>
  <c r="AD29" i="26"/>
  <c r="P29" i="26"/>
  <c r="BO30" i="26"/>
  <c r="AE29" i="26"/>
  <c r="BH30" i="26"/>
  <c r="AB28" i="26"/>
  <c r="AW28" i="26"/>
  <c r="X29" i="26"/>
  <c r="W30" i="26"/>
  <c r="W37" i="26" s="1"/>
  <c r="M28" i="26"/>
  <c r="S31" i="26"/>
  <c r="AJ28" i="26"/>
  <c r="AH29" i="26"/>
  <c r="U29" i="26"/>
  <c r="W29" i="26"/>
  <c r="G31" i="26"/>
  <c r="BS32" i="26"/>
  <c r="I30" i="26"/>
  <c r="I37" i="26" s="1"/>
  <c r="R29" i="26"/>
  <c r="U30" i="26"/>
  <c r="U37" i="26" s="1"/>
  <c r="O29" i="26"/>
  <c r="K30" i="26"/>
  <c r="K37" i="26" s="1"/>
  <c r="D30" i="26"/>
  <c r="D37" i="26" s="1"/>
  <c r="O30" i="26"/>
  <c r="O37" i="26" s="1"/>
  <c r="I29" i="26"/>
  <c r="R28" i="26"/>
  <c r="P30" i="26"/>
  <c r="P37" i="26" s="1"/>
  <c r="G29" i="26"/>
  <c r="AF28" i="26"/>
  <c r="Y30" i="26"/>
  <c r="Y37" i="26" s="1"/>
  <c r="AI29" i="26"/>
  <c r="W31" i="26"/>
  <c r="AC30" i="26"/>
  <c r="AC37" i="26" s="1"/>
  <c r="Q29" i="26"/>
  <c r="BC31" i="26"/>
  <c r="Z28" i="26"/>
  <c r="M29" i="26"/>
  <c r="R30" i="26"/>
  <c r="R37" i="26" s="1"/>
  <c r="X30" i="26"/>
  <c r="X37" i="26" s="1"/>
  <c r="AC28" i="26"/>
  <c r="BS33" i="26"/>
  <c r="Z30" i="26"/>
  <c r="Z37" i="26" s="1"/>
  <c r="D28" i="26"/>
  <c r="AF29" i="26"/>
  <c r="AD28" i="26"/>
  <c r="V29" i="26"/>
  <c r="AY28" i="26"/>
  <c r="E29" i="26"/>
  <c r="AQ31" i="26"/>
  <c r="O28" i="26"/>
  <c r="AL29" i="26"/>
  <c r="AA31" i="26"/>
  <c r="BG30" i="26"/>
  <c r="AR30" i="26"/>
  <c r="AR37" i="26" s="1"/>
  <c r="F28" i="26"/>
  <c r="F30" i="26"/>
  <c r="F37" i="26" s="1"/>
  <c r="AJ30" i="26"/>
  <c r="AJ37" i="26" s="1"/>
  <c r="AY31" i="26"/>
  <c r="AG28" i="26"/>
  <c r="S29" i="26"/>
  <c r="BN30" i="26"/>
  <c r="AN30" i="26"/>
  <c r="AN37" i="26" s="1"/>
  <c r="BD30" i="26"/>
  <c r="BA28" i="26"/>
  <c r="BJ30" i="26"/>
  <c r="BA29" i="26"/>
  <c r="AX29" i="26"/>
  <c r="AY30" i="26"/>
  <c r="AY37" i="26" s="1"/>
  <c r="AU29" i="26"/>
  <c r="AW29" i="26"/>
  <c r="AV30" i="26"/>
  <c r="AV37" i="26" s="1"/>
  <c r="BC30" i="26"/>
  <c r="AS28" i="26"/>
  <c r="AY29" i="26"/>
  <c r="AO29" i="26"/>
  <c r="AO28" i="26"/>
  <c r="H28" i="26"/>
  <c r="AZ30" i="26"/>
  <c r="AZ37" i="26" s="1"/>
  <c r="BE30" i="26"/>
  <c r="AT28" i="26"/>
  <c r="AV29" i="26"/>
  <c r="AR28" i="26"/>
  <c r="AZ29" i="26"/>
  <c r="AX30" i="26"/>
  <c r="AX37" i="26" s="1"/>
  <c r="AP28" i="26"/>
  <c r="AJ29" i="26"/>
  <c r="AN28" i="26"/>
  <c r="I28" i="26"/>
  <c r="BL30" i="26"/>
  <c r="BQ30" i="26"/>
  <c r="C33" i="26"/>
  <c r="C30" i="26"/>
  <c r="C31" i="26"/>
  <c r="C32" i="26"/>
  <c r="C28" i="26"/>
  <c r="C29" i="26"/>
  <c r="R9" i="18"/>
  <c r="R12" i="18"/>
  <c r="T4" i="18"/>
  <c r="BS5" i="26" a="1"/>
  <c r="BS9" i="26" a="1"/>
  <c r="BS7" i="26" a="1"/>
  <c r="S9" i="18" a="1"/>
  <c r="S12" i="18" a="1"/>
  <c r="BS7" i="26" l="1"/>
  <c r="BS9" i="26"/>
  <c r="BS5" i="26"/>
  <c r="R14" i="18"/>
  <c r="T11" i="18"/>
  <c r="T8" i="18"/>
  <c r="BR30" i="26"/>
  <c r="S12" i="18"/>
  <c r="S9" i="18"/>
  <c r="U4" i="18"/>
  <c r="T12" i="18" a="1"/>
  <c r="T9" i="18" a="1"/>
  <c r="BS17" i="26" l="1"/>
  <c r="BS28" i="26"/>
  <c r="BS18" i="26"/>
  <c r="BS29" i="26"/>
  <c r="S14" i="18"/>
  <c r="U11" i="18"/>
  <c r="U8" i="18"/>
  <c r="BS19" i="26"/>
  <c r="BS30" i="26"/>
  <c r="T12" i="18"/>
  <c r="T9" i="18"/>
  <c r="V4" i="18"/>
  <c r="U9" i="18" a="1"/>
  <c r="U12" i="18" a="1"/>
  <c r="T14" i="18" l="1"/>
  <c r="V8" i="18"/>
  <c r="V11" i="18"/>
  <c r="U12" i="18"/>
  <c r="U9" i="18"/>
  <c r="W4" i="18"/>
  <c r="V12" i="18" a="1"/>
  <c r="V9" i="18" a="1"/>
  <c r="U14" i="18" l="1"/>
  <c r="W8" i="18"/>
  <c r="W11" i="18"/>
  <c r="V9" i="18"/>
  <c r="V12" i="18"/>
  <c r="X4" i="18"/>
  <c r="W9" i="18" a="1"/>
  <c r="W12" i="18" a="1"/>
  <c r="V14" i="18" l="1"/>
  <c r="X11" i="18"/>
  <c r="X8" i="18"/>
  <c r="W12" i="18"/>
  <c r="W9" i="18"/>
  <c r="Y4" i="18"/>
  <c r="X12" i="18" a="1"/>
  <c r="X9" i="18" a="1"/>
  <c r="W14" i="18" l="1"/>
  <c r="Y11" i="18"/>
  <c r="Y8" i="18"/>
  <c r="X12" i="18"/>
  <c r="X9" i="18"/>
  <c r="Z4" i="18"/>
  <c r="Y12" i="18" a="1"/>
  <c r="Y9" i="18" a="1"/>
  <c r="X14" i="18" l="1"/>
  <c r="Z11" i="18"/>
  <c r="Z8" i="18"/>
  <c r="Y12" i="18"/>
  <c r="Y9" i="18"/>
  <c r="AA4" i="18"/>
  <c r="Z9" i="18" a="1"/>
  <c r="Z12" i="18" a="1"/>
  <c r="Y14" i="18" l="1"/>
  <c r="AA8" i="18"/>
  <c r="AA11" i="18"/>
  <c r="Z12" i="18"/>
  <c r="Z9" i="18"/>
  <c r="AB4" i="18"/>
  <c r="AA12" i="18" a="1"/>
  <c r="AA9" i="18" a="1"/>
  <c r="Z14" i="18" l="1"/>
  <c r="AB11" i="18"/>
  <c r="AB8" i="18"/>
  <c r="AA12" i="18"/>
  <c r="AA9" i="18"/>
  <c r="AC4" i="18"/>
  <c r="AB12" i="18" a="1"/>
  <c r="AB9" i="18" a="1"/>
  <c r="AA14" i="18" l="1"/>
  <c r="AC11" i="18"/>
  <c r="AC8" i="18"/>
  <c r="AB12" i="18"/>
  <c r="AB9" i="18"/>
  <c r="AD4" i="18"/>
  <c r="AC9" i="18" a="1"/>
  <c r="AC12" i="18" a="1"/>
  <c r="AB14" i="18" l="1"/>
  <c r="AD8" i="18"/>
  <c r="AD11" i="18"/>
  <c r="AC12" i="18"/>
  <c r="AC9" i="18"/>
  <c r="AE4" i="18"/>
  <c r="C28" i="1"/>
  <c r="C12" i="1"/>
  <c r="C13" i="1"/>
  <c r="C20" i="1"/>
  <c r="C20" i="5"/>
  <c r="C31" i="5" s="1"/>
  <c r="D20" i="5"/>
  <c r="D31" i="5" s="1"/>
  <c r="E20" i="5"/>
  <c r="E31" i="5" s="1"/>
  <c r="F20" i="5"/>
  <c r="F31" i="5" s="1"/>
  <c r="G20" i="5"/>
  <c r="G31" i="5" s="1"/>
  <c r="H20" i="5"/>
  <c r="H31" i="5" s="1"/>
  <c r="C21" i="5"/>
  <c r="C30" i="5" s="1"/>
  <c r="D21" i="5"/>
  <c r="E21" i="5"/>
  <c r="F21" i="5"/>
  <c r="G21" i="5"/>
  <c r="G30" i="5" s="1"/>
  <c r="H21" i="5"/>
  <c r="H30" i="5" s="1"/>
  <c r="C22" i="5"/>
  <c r="C33" i="5" s="1"/>
  <c r="D22" i="5"/>
  <c r="D33" i="5" s="1"/>
  <c r="E22" i="5"/>
  <c r="E33" i="5" s="1"/>
  <c r="F22" i="5"/>
  <c r="F33" i="5" s="1"/>
  <c r="G22" i="5"/>
  <c r="G33" i="5" s="1"/>
  <c r="H22" i="5"/>
  <c r="H33" i="5" s="1"/>
  <c r="I20" i="5"/>
  <c r="I31" i="5" s="1"/>
  <c r="I21" i="5"/>
  <c r="I30" i="5" s="1"/>
  <c r="I22" i="5"/>
  <c r="I33" i="5" s="1"/>
  <c r="D28" i="1"/>
  <c r="D20" i="1"/>
  <c r="D12" i="1"/>
  <c r="D13" i="1"/>
  <c r="B37" i="5"/>
  <c r="B50" i="1"/>
  <c r="F1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D12" i="18" a="1"/>
  <c r="C6" i="1" a="1"/>
  <c r="AD9" i="18" a="1"/>
  <c r="D16" i="5" a="1"/>
  <c r="D9" i="1" a="1"/>
  <c r="F16" i="5" a="1"/>
  <c r="G16" i="5" a="1"/>
  <c r="D6" i="1" a="1"/>
  <c r="I16" i="5" a="1"/>
  <c r="C16" i="5" a="1"/>
  <c r="E16" i="5" a="1"/>
  <c r="H16" i="5" a="1"/>
  <c r="F27" i="5" l="1"/>
  <c r="F30" i="5"/>
  <c r="E27" i="5"/>
  <c r="E30" i="5"/>
  <c r="D27" i="5"/>
  <c r="H27" i="5"/>
  <c r="C27" i="5"/>
  <c r="D30" i="5"/>
  <c r="G27" i="5"/>
  <c r="G1" i="1"/>
  <c r="F8" i="1"/>
  <c r="F5" i="1"/>
  <c r="AC14" i="18"/>
  <c r="AE8" i="18"/>
  <c r="AE11" i="18"/>
  <c r="AD9" i="18"/>
  <c r="AD12" i="18"/>
  <c r="AF4" i="18"/>
  <c r="C6" i="1"/>
  <c r="F16" i="5"/>
  <c r="F29" i="5"/>
  <c r="D28" i="5"/>
  <c r="F28" i="5"/>
  <c r="H28" i="5"/>
  <c r="G16" i="5"/>
  <c r="C16" i="5"/>
  <c r="G29" i="5"/>
  <c r="C29" i="5"/>
  <c r="E16" i="5"/>
  <c r="E29" i="5"/>
  <c r="H16" i="5"/>
  <c r="D16" i="5"/>
  <c r="G28" i="5"/>
  <c r="E28" i="5"/>
  <c r="H29" i="5"/>
  <c r="D29" i="5"/>
  <c r="I27" i="5"/>
  <c r="I16" i="5"/>
  <c r="I32" i="5" s="1"/>
  <c r="I28" i="5"/>
  <c r="I29" i="5"/>
  <c r="D9" i="1"/>
  <c r="D6" i="1"/>
  <c r="BT34" i="5"/>
  <c r="BU34" i="5"/>
  <c r="BV34" i="5"/>
  <c r="BS34" i="5"/>
  <c r="AE12" i="18" a="1"/>
  <c r="AE9" i="18" a="1"/>
  <c r="H1" i="1" l="1"/>
  <c r="G8" i="1"/>
  <c r="G5" i="1"/>
  <c r="AD14" i="18"/>
  <c r="AF11" i="18"/>
  <c r="AF8" i="18"/>
  <c r="AE12" i="18"/>
  <c r="AE9" i="18"/>
  <c r="AG4" i="18"/>
  <c r="C28" i="5"/>
  <c r="C17" i="1"/>
  <c r="E32" i="5"/>
  <c r="E26" i="5" s="1"/>
  <c r="E34" i="5"/>
  <c r="G32" i="5"/>
  <c r="G26" i="5" s="1"/>
  <c r="G34" i="5"/>
  <c r="D32" i="5"/>
  <c r="D26" i="5" s="1"/>
  <c r="D34" i="5"/>
  <c r="F32" i="5"/>
  <c r="F26" i="5" s="1"/>
  <c r="F34" i="5"/>
  <c r="C32" i="5"/>
  <c r="C34" i="5"/>
  <c r="H32" i="5"/>
  <c r="H26" i="5" s="1"/>
  <c r="H34" i="5"/>
  <c r="I34" i="5"/>
  <c r="I26" i="5"/>
  <c r="D17" i="1"/>
  <c r="D16" i="1"/>
  <c r="BM28" i="1"/>
  <c r="BN28" i="1"/>
  <c r="BO28" i="1"/>
  <c r="BP28" i="1"/>
  <c r="BQ28" i="1"/>
  <c r="BR28" i="1"/>
  <c r="BL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S28" i="1"/>
  <c r="E28" i="1"/>
  <c r="BX30" i="5"/>
  <c r="BX33" i="5"/>
  <c r="K20" i="5"/>
  <c r="K31" i="5" s="1"/>
  <c r="L20" i="5"/>
  <c r="L31" i="5" s="1"/>
  <c r="M20" i="5"/>
  <c r="M31" i="5" s="1"/>
  <c r="N20" i="5"/>
  <c r="N31" i="5" s="1"/>
  <c r="O20" i="5"/>
  <c r="O31" i="5" s="1"/>
  <c r="P20" i="5"/>
  <c r="P31" i="5" s="1"/>
  <c r="Q20" i="5"/>
  <c r="Q31" i="5" s="1"/>
  <c r="R20" i="5"/>
  <c r="R31" i="5" s="1"/>
  <c r="S20" i="5"/>
  <c r="S31" i="5" s="1"/>
  <c r="T20" i="5"/>
  <c r="T31" i="5" s="1"/>
  <c r="U20" i="5"/>
  <c r="U31" i="5" s="1"/>
  <c r="V20" i="5"/>
  <c r="V31" i="5" s="1"/>
  <c r="W20" i="5"/>
  <c r="W31" i="5" s="1"/>
  <c r="X20" i="5"/>
  <c r="X31" i="5" s="1"/>
  <c r="Y20" i="5"/>
  <c r="Y31" i="5" s="1"/>
  <c r="Z20" i="5"/>
  <c r="Z31" i="5" s="1"/>
  <c r="AA20" i="5"/>
  <c r="AA31" i="5" s="1"/>
  <c r="AB20" i="5"/>
  <c r="AB31" i="5" s="1"/>
  <c r="AC20" i="5"/>
  <c r="AC31" i="5" s="1"/>
  <c r="AD20" i="5"/>
  <c r="AD31" i="5" s="1"/>
  <c r="AE20" i="5"/>
  <c r="AE31" i="5" s="1"/>
  <c r="AF20" i="5"/>
  <c r="AF31" i="5" s="1"/>
  <c r="AG20" i="5"/>
  <c r="AG31" i="5" s="1"/>
  <c r="AH20" i="5"/>
  <c r="AH31" i="5" s="1"/>
  <c r="AI20" i="5"/>
  <c r="AI31" i="5" s="1"/>
  <c r="AJ20" i="5"/>
  <c r="AJ31" i="5" s="1"/>
  <c r="AK20" i="5"/>
  <c r="AK31" i="5" s="1"/>
  <c r="AL20" i="5"/>
  <c r="AL31" i="5" s="1"/>
  <c r="AM20" i="5"/>
  <c r="AM31" i="5" s="1"/>
  <c r="AN20" i="5"/>
  <c r="AN31" i="5" s="1"/>
  <c r="AO20" i="5"/>
  <c r="AO31" i="5" s="1"/>
  <c r="AP20" i="5"/>
  <c r="AP31" i="5" s="1"/>
  <c r="AQ20" i="5"/>
  <c r="AQ31" i="5" s="1"/>
  <c r="AR20" i="5"/>
  <c r="AR31" i="5" s="1"/>
  <c r="AS20" i="5"/>
  <c r="AS31" i="5" s="1"/>
  <c r="AT20" i="5"/>
  <c r="AT31" i="5" s="1"/>
  <c r="AU20" i="5"/>
  <c r="AU31" i="5" s="1"/>
  <c r="AV20" i="5"/>
  <c r="AV31" i="5" s="1"/>
  <c r="AW20" i="5"/>
  <c r="AW31" i="5" s="1"/>
  <c r="AX20" i="5"/>
  <c r="AX31" i="5" s="1"/>
  <c r="AY20" i="5"/>
  <c r="AY31" i="5" s="1"/>
  <c r="AZ20" i="5"/>
  <c r="AZ31" i="5" s="1"/>
  <c r="BA20" i="5"/>
  <c r="BA31" i="5" s="1"/>
  <c r="BB20" i="5"/>
  <c r="BB31" i="5" s="1"/>
  <c r="BC20" i="5"/>
  <c r="BC31" i="5" s="1"/>
  <c r="BD20" i="5"/>
  <c r="BD31" i="5" s="1"/>
  <c r="BE20" i="5"/>
  <c r="BE31" i="5" s="1"/>
  <c r="BF20" i="5"/>
  <c r="BF31" i="5" s="1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K22" i="5"/>
  <c r="K33" i="5" s="1"/>
  <c r="L22" i="5"/>
  <c r="L33" i="5" s="1"/>
  <c r="M22" i="5"/>
  <c r="M33" i="5" s="1"/>
  <c r="N22" i="5"/>
  <c r="N33" i="5" s="1"/>
  <c r="O22" i="5"/>
  <c r="O33" i="5" s="1"/>
  <c r="P22" i="5"/>
  <c r="P33" i="5" s="1"/>
  <c r="Q22" i="5"/>
  <c r="Q33" i="5" s="1"/>
  <c r="R22" i="5"/>
  <c r="R33" i="5" s="1"/>
  <c r="S22" i="5"/>
  <c r="S33" i="5" s="1"/>
  <c r="T22" i="5"/>
  <c r="T33" i="5" s="1"/>
  <c r="U22" i="5"/>
  <c r="U33" i="5" s="1"/>
  <c r="V22" i="5"/>
  <c r="V33" i="5" s="1"/>
  <c r="W22" i="5"/>
  <c r="W33" i="5" s="1"/>
  <c r="X22" i="5"/>
  <c r="X33" i="5" s="1"/>
  <c r="Y22" i="5"/>
  <c r="Y33" i="5" s="1"/>
  <c r="Z22" i="5"/>
  <c r="Z33" i="5" s="1"/>
  <c r="AA22" i="5"/>
  <c r="AA33" i="5" s="1"/>
  <c r="AB22" i="5"/>
  <c r="AB33" i="5" s="1"/>
  <c r="AC22" i="5"/>
  <c r="AC33" i="5" s="1"/>
  <c r="AD22" i="5"/>
  <c r="AD33" i="5" s="1"/>
  <c r="AE22" i="5"/>
  <c r="AE33" i="5" s="1"/>
  <c r="AF22" i="5"/>
  <c r="AF33" i="5" s="1"/>
  <c r="AG22" i="5"/>
  <c r="AG33" i="5" s="1"/>
  <c r="AH22" i="5"/>
  <c r="AH33" i="5" s="1"/>
  <c r="AI22" i="5"/>
  <c r="AI33" i="5" s="1"/>
  <c r="AJ22" i="5"/>
  <c r="AJ33" i="5" s="1"/>
  <c r="AK22" i="5"/>
  <c r="AK33" i="5" s="1"/>
  <c r="AL22" i="5"/>
  <c r="AL33" i="5" s="1"/>
  <c r="AM22" i="5"/>
  <c r="AM33" i="5" s="1"/>
  <c r="AN22" i="5"/>
  <c r="AN33" i="5" s="1"/>
  <c r="AO22" i="5"/>
  <c r="AO33" i="5" s="1"/>
  <c r="AP22" i="5"/>
  <c r="AP33" i="5" s="1"/>
  <c r="AQ22" i="5"/>
  <c r="AQ33" i="5" s="1"/>
  <c r="AR22" i="5"/>
  <c r="AR33" i="5" s="1"/>
  <c r="AS22" i="5"/>
  <c r="AS33" i="5" s="1"/>
  <c r="AT22" i="5"/>
  <c r="AT33" i="5" s="1"/>
  <c r="AU22" i="5"/>
  <c r="AU33" i="5" s="1"/>
  <c r="AV22" i="5"/>
  <c r="AV33" i="5" s="1"/>
  <c r="AW22" i="5"/>
  <c r="AW33" i="5" s="1"/>
  <c r="AX22" i="5"/>
  <c r="AX33" i="5" s="1"/>
  <c r="AY22" i="5"/>
  <c r="AY33" i="5" s="1"/>
  <c r="AZ22" i="5"/>
  <c r="AZ33" i="5" s="1"/>
  <c r="BA22" i="5"/>
  <c r="BA33" i="5" s="1"/>
  <c r="BB22" i="5"/>
  <c r="BB33" i="5" s="1"/>
  <c r="BC22" i="5"/>
  <c r="BC33" i="5" s="1"/>
  <c r="BD22" i="5"/>
  <c r="BD33" i="5" s="1"/>
  <c r="BE22" i="5"/>
  <c r="BE33" i="5" s="1"/>
  <c r="BF22" i="5"/>
  <c r="BF33" i="5" s="1"/>
  <c r="J21" i="5"/>
  <c r="J22" i="5"/>
  <c r="J33" i="5" s="1"/>
  <c r="J20" i="5"/>
  <c r="J31" i="5" s="1"/>
  <c r="BJ31" i="5"/>
  <c r="BK31" i="5"/>
  <c r="BL31" i="5"/>
  <c r="BN31" i="5"/>
  <c r="BO31" i="5"/>
  <c r="BR31" i="5"/>
  <c r="BS31" i="5"/>
  <c r="BT31" i="5"/>
  <c r="BV31" i="5"/>
  <c r="BW31" i="5"/>
  <c r="BG31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G33" i="5"/>
  <c r="BR13" i="1"/>
  <c r="BQ13" i="1"/>
  <c r="BP13" i="1"/>
  <c r="BO13" i="1"/>
  <c r="BN13" i="1"/>
  <c r="BM13" i="1"/>
  <c r="BL13" i="1"/>
  <c r="BK13" i="1"/>
  <c r="BJ13" i="1"/>
  <c r="BI13" i="1"/>
  <c r="BH13" i="1"/>
  <c r="BS12" i="1"/>
  <c r="BH12" i="1"/>
  <c r="AF9" i="18" a="1"/>
  <c r="AF12" i="18" a="1"/>
  <c r="I1" i="1" l="1"/>
  <c r="H5" i="1"/>
  <c r="H8" i="1"/>
  <c r="AE14" i="18"/>
  <c r="AG11" i="18"/>
  <c r="AG8" i="18"/>
  <c r="C26" i="5"/>
  <c r="AF12" i="18"/>
  <c r="AF9" i="18"/>
  <c r="AH4" i="18"/>
  <c r="BU27" i="5"/>
  <c r="BQ27" i="5"/>
  <c r="BM27" i="5"/>
  <c r="BI27" i="5"/>
  <c r="BD27" i="5"/>
  <c r="AZ27" i="5"/>
  <c r="AV27" i="5"/>
  <c r="AR27" i="5"/>
  <c r="AN27" i="5"/>
  <c r="AJ27" i="5"/>
  <c r="AF27" i="5"/>
  <c r="AB27" i="5"/>
  <c r="X27" i="5"/>
  <c r="T27" i="5"/>
  <c r="P27" i="5"/>
  <c r="L27" i="5"/>
  <c r="BG27" i="5"/>
  <c r="BT27" i="5"/>
  <c r="BP27" i="5"/>
  <c r="BL27" i="5"/>
  <c r="BH27" i="5"/>
  <c r="J27" i="5"/>
  <c r="BC27" i="5"/>
  <c r="AY27" i="5"/>
  <c r="AU27" i="5"/>
  <c r="AQ27" i="5"/>
  <c r="AM27" i="5"/>
  <c r="AI27" i="5"/>
  <c r="AE27" i="5"/>
  <c r="AA27" i="5"/>
  <c r="W27" i="5"/>
  <c r="S27" i="5"/>
  <c r="O27" i="5"/>
  <c r="K27" i="5"/>
  <c r="BW27" i="5"/>
  <c r="BS27" i="5"/>
  <c r="BO27" i="5"/>
  <c r="BK27" i="5"/>
  <c r="BF27" i="5"/>
  <c r="BB27" i="5"/>
  <c r="AX27" i="5"/>
  <c r="AT27" i="5"/>
  <c r="AP27" i="5"/>
  <c r="AL27" i="5"/>
  <c r="AH27" i="5"/>
  <c r="AD27" i="5"/>
  <c r="Z27" i="5"/>
  <c r="V27" i="5"/>
  <c r="R27" i="5"/>
  <c r="N27" i="5"/>
  <c r="BX31" i="5"/>
  <c r="BX27" i="5"/>
  <c r="BV27" i="5"/>
  <c r="BR27" i="5"/>
  <c r="BN27" i="5"/>
  <c r="BJ27" i="5"/>
  <c r="BE27" i="5"/>
  <c r="BA27" i="5"/>
  <c r="AW27" i="5"/>
  <c r="AS27" i="5"/>
  <c r="AO27" i="5"/>
  <c r="AK27" i="5"/>
  <c r="AG27" i="5"/>
  <c r="AC27" i="5"/>
  <c r="Y27" i="5"/>
  <c r="U27" i="5"/>
  <c r="Q27" i="5"/>
  <c r="M27" i="5"/>
  <c r="AZ30" i="5"/>
  <c r="AN30" i="5"/>
  <c r="AF30" i="5"/>
  <c r="X30" i="5"/>
  <c r="L30" i="5"/>
  <c r="J30" i="5"/>
  <c r="BC30" i="5"/>
  <c r="AY30" i="5"/>
  <c r="AU30" i="5"/>
  <c r="AQ30" i="5"/>
  <c r="AM30" i="5"/>
  <c r="AI30" i="5"/>
  <c r="AE30" i="5"/>
  <c r="AA30" i="5"/>
  <c r="W30" i="5"/>
  <c r="S30" i="5"/>
  <c r="O30" i="5"/>
  <c r="K30" i="5"/>
  <c r="AR30" i="5"/>
  <c r="AB30" i="5"/>
  <c r="P30" i="5"/>
  <c r="BF30" i="5"/>
  <c r="BB30" i="5"/>
  <c r="AX30" i="5"/>
  <c r="AT30" i="5"/>
  <c r="AP30" i="5"/>
  <c r="AL30" i="5"/>
  <c r="AH30" i="5"/>
  <c r="AD30" i="5"/>
  <c r="Z30" i="5"/>
  <c r="V30" i="5"/>
  <c r="R30" i="5"/>
  <c r="N30" i="5"/>
  <c r="BD30" i="5"/>
  <c r="AV30" i="5"/>
  <c r="AJ30" i="5"/>
  <c r="T30" i="5"/>
  <c r="BE30" i="5"/>
  <c r="BA30" i="5"/>
  <c r="AW30" i="5"/>
  <c r="AS30" i="5"/>
  <c r="AO30" i="5"/>
  <c r="AK30" i="5"/>
  <c r="AG30" i="5"/>
  <c r="AC30" i="5"/>
  <c r="Y30" i="5"/>
  <c r="U30" i="5"/>
  <c r="Q30" i="5"/>
  <c r="M30" i="5"/>
  <c r="BS30" i="5"/>
  <c r="BV30" i="5"/>
  <c r="BR30" i="5"/>
  <c r="BN30" i="5"/>
  <c r="BJ30" i="5"/>
  <c r="BW30" i="5"/>
  <c r="BO30" i="5"/>
  <c r="BK30" i="5"/>
  <c r="BU30" i="5"/>
  <c r="BQ30" i="5"/>
  <c r="BM30" i="5"/>
  <c r="BI30" i="5"/>
  <c r="BG30" i="5"/>
  <c r="BT30" i="5"/>
  <c r="BP30" i="5"/>
  <c r="BL30" i="5"/>
  <c r="BH30" i="5"/>
  <c r="BM31" i="5"/>
  <c r="BI31" i="5"/>
  <c r="BU31" i="5"/>
  <c r="BQ31" i="5"/>
  <c r="BP31" i="5"/>
  <c r="BH31" i="5"/>
  <c r="AJ16" i="5" a="1"/>
  <c r="BI11" i="5" a="1"/>
  <c r="U16" i="5" a="1"/>
  <c r="BU16" i="5" a="1"/>
  <c r="BT8" i="5" a="1"/>
  <c r="AX16" i="5" a="1"/>
  <c r="BK16" i="5" a="1"/>
  <c r="AE11" i="5" a="1"/>
  <c r="BX16" i="5" a="1"/>
  <c r="AX8" i="5" a="1"/>
  <c r="BE16" i="5" a="1"/>
  <c r="AK16" i="5" a="1"/>
  <c r="AS11" i="5" a="1"/>
  <c r="N8" i="5" a="1"/>
  <c r="BA16" i="5" a="1"/>
  <c r="Q11" i="5" a="1"/>
  <c r="BD16" i="5" a="1"/>
  <c r="Q8" i="5" a="1"/>
  <c r="AJ8" i="5" a="1"/>
  <c r="O11" i="5" a="1"/>
  <c r="BI8" i="5" a="1"/>
  <c r="AT11" i="5" a="1"/>
  <c r="AF16" i="5" a="1"/>
  <c r="AO8" i="5" a="1"/>
  <c r="AU11" i="5" a="1"/>
  <c r="AA16" i="5" a="1"/>
  <c r="BC11" i="5" a="1"/>
  <c r="BS11" i="5" a="1"/>
  <c r="AK8" i="5" a="1"/>
  <c r="BI16" i="5" a="1"/>
  <c r="Z8" i="5" a="1"/>
  <c r="BH11" i="5" a="1"/>
  <c r="BR11" i="5" a="1"/>
  <c r="AQ8" i="5" a="1"/>
  <c r="AY11" i="5" a="1"/>
  <c r="W8" i="5" a="1"/>
  <c r="BQ11" i="5" a="1"/>
  <c r="Y16" i="5" a="1"/>
  <c r="AS16" i="5" a="1"/>
  <c r="AP11" i="5" a="1"/>
  <c r="S8" i="5" a="1"/>
  <c r="AG12" i="18" a="1"/>
  <c r="BF11" i="5" a="1"/>
  <c r="AJ11" i="5" a="1"/>
  <c r="AR8" i="5" a="1"/>
  <c r="AA8" i="5" a="1"/>
  <c r="BP16" i="5" a="1"/>
  <c r="AI8" i="5" a="1"/>
  <c r="AF8" i="5" a="1"/>
  <c r="AD16" i="5" a="1"/>
  <c r="BF8" i="5" a="1"/>
  <c r="N11" i="5" a="1"/>
  <c r="AH11" i="5" a="1"/>
  <c r="V16" i="5" a="1"/>
  <c r="BO16" i="5" a="1"/>
  <c r="AZ8" i="5" a="1"/>
  <c r="AE16" i="5" a="1"/>
  <c r="AM16" i="5" a="1"/>
  <c r="BC16" i="5" a="1"/>
  <c r="AG8" i="5" a="1"/>
  <c r="BE11" i="5" a="1"/>
  <c r="U11" i="5" a="1"/>
  <c r="BW8" i="5" a="1"/>
  <c r="S11" i="5" a="1"/>
  <c r="Y11" i="5" a="1"/>
  <c r="AU16" i="5" a="1"/>
  <c r="AT16" i="5" a="1"/>
  <c r="BM16" i="5" a="1"/>
  <c r="BO11" i="5" a="1"/>
  <c r="Q16" i="5" a="1"/>
  <c r="AI16" i="5" a="1"/>
  <c r="AY8" i="5" a="1"/>
  <c r="AR16" i="5" a="1"/>
  <c r="AO11" i="5" a="1"/>
  <c r="R11" i="5" a="1"/>
  <c r="BS8" i="5" a="1"/>
  <c r="AU8" i="5" a="1"/>
  <c r="BK11" i="5" a="1"/>
  <c r="AA11" i="5" a="1"/>
  <c r="BV8" i="5" a="1"/>
  <c r="AV8" i="5" a="1"/>
  <c r="AN16" i="5" a="1"/>
  <c r="X8" i="5" a="1"/>
  <c r="BL16" i="5" a="1"/>
  <c r="T16" i="5" a="1"/>
  <c r="BJ8" i="5" a="1"/>
  <c r="M8" i="5" a="1"/>
  <c r="BP8" i="5" a="1"/>
  <c r="AZ11" i="5" a="1"/>
  <c r="AO16" i="5" a="1"/>
  <c r="BH16" i="5" a="1"/>
  <c r="T8" i="5" a="1"/>
  <c r="AG9" i="18" a="1"/>
  <c r="P16" i="5" a="1"/>
  <c r="BX8" i="5" a="1"/>
  <c r="AC11" i="5" a="1"/>
  <c r="W16" i="5" a="1"/>
  <c r="AB8" i="5" a="1"/>
  <c r="BL8" i="5" a="1"/>
  <c r="AP8" i="5" a="1"/>
  <c r="BR8" i="5" a="1"/>
  <c r="BK8" i="5" a="1"/>
  <c r="O8" i="5" a="1"/>
  <c r="BV16" i="5" a="1"/>
  <c r="W11" i="5" a="1"/>
  <c r="X16" i="5" a="1"/>
  <c r="BB16" i="5" a="1"/>
  <c r="AY16" i="5" a="1"/>
  <c r="S16" i="5" a="1"/>
  <c r="P8" i="5" a="1"/>
  <c r="BT16" i="5" a="1"/>
  <c r="AH8" i="5" a="1"/>
  <c r="AW11" i="5" a="1"/>
  <c r="BR16" i="5" a="1"/>
  <c r="R8" i="5" a="1"/>
  <c r="AH16" i="5" a="1"/>
  <c r="BO8" i="5" a="1"/>
  <c r="BF16" i="5" a="1"/>
  <c r="AX11" i="5" a="1"/>
  <c r="BP11" i="5" a="1"/>
  <c r="AG16" i="5" a="1"/>
  <c r="BD11" i="5" a="1"/>
  <c r="M16" i="5" a="1"/>
  <c r="P11" i="5" a="1"/>
  <c r="BX11" i="5" a="1"/>
  <c r="BW11" i="5" a="1"/>
  <c r="BU11" i="5" a="1"/>
  <c r="L16" i="5" a="1"/>
  <c r="X11" i="5" a="1"/>
  <c r="V8" i="5" a="1"/>
  <c r="AL16" i="5" a="1"/>
  <c r="V11" i="5" a="1"/>
  <c r="AT8" i="5" a="1"/>
  <c r="K16" i="5" a="1"/>
  <c r="BN11" i="5" a="1"/>
  <c r="AK11" i="5" a="1"/>
  <c r="AC8" i="5" a="1"/>
  <c r="AL8" i="5" a="1"/>
  <c r="BN8" i="5" a="1"/>
  <c r="AV16" i="5" a="1"/>
  <c r="BC8" i="5" a="1"/>
  <c r="AP16" i="5" a="1"/>
  <c r="BG8" i="5" a="1"/>
  <c r="BH8" i="5" a="1"/>
  <c r="M11" i="5" a="1"/>
  <c r="AC16" i="5" a="1"/>
  <c r="U8" i="5" a="1"/>
  <c r="AN8" i="5" a="1"/>
  <c r="AZ16" i="5" a="1"/>
  <c r="AN11" i="5" a="1"/>
  <c r="AM8" i="5" a="1"/>
  <c r="AD8" i="5" a="1"/>
  <c r="BA8" i="5" a="1"/>
  <c r="AV11" i="5" a="1"/>
  <c r="AR11" i="5" a="1"/>
  <c r="BU8" i="5" a="1"/>
  <c r="AW8" i="5" a="1"/>
  <c r="AQ16" i="5" a="1"/>
  <c r="BW16" i="5" a="1"/>
  <c r="AQ11" i="5" a="1"/>
  <c r="BB8" i="5" a="1"/>
  <c r="BQ8" i="5" a="1"/>
  <c r="BL11" i="5" a="1"/>
  <c r="AL11" i="5" a="1"/>
  <c r="BN16" i="5" a="1"/>
  <c r="BE8" i="5" a="1"/>
  <c r="BM11" i="5" a="1"/>
  <c r="O16" i="5" a="1"/>
  <c r="BS16" i="5" a="1"/>
  <c r="N16" i="5" a="1"/>
  <c r="BT11" i="5" a="1"/>
  <c r="AE8" i="5" a="1"/>
  <c r="AF11" i="5" a="1"/>
  <c r="BB11" i="5" a="1"/>
  <c r="BQ16" i="5" a="1"/>
  <c r="BG16" i="5" a="1"/>
  <c r="BA11" i="5" a="1"/>
  <c r="BG11" i="5" a="1"/>
  <c r="Z16" i="5" a="1"/>
  <c r="T11" i="5" a="1"/>
  <c r="R16" i="5" a="1"/>
  <c r="BM8" i="5" a="1"/>
  <c r="Y8" i="5" a="1"/>
  <c r="AW16" i="5" a="1"/>
  <c r="BD8" i="5" a="1"/>
  <c r="AI11" i="5" a="1"/>
  <c r="AD11" i="5" a="1"/>
  <c r="AM11" i="5" a="1"/>
  <c r="J16" i="5" a="1"/>
  <c r="AS8" i="5" a="1"/>
  <c r="AG11" i="5" a="1"/>
  <c r="AB16" i="5" a="1"/>
  <c r="Z11" i="5" a="1"/>
  <c r="AB11" i="5" a="1"/>
  <c r="J1" i="1" l="1"/>
  <c r="I8" i="1"/>
  <c r="I5" i="1"/>
  <c r="AF14" i="18"/>
  <c r="AH11" i="18"/>
  <c r="AH8" i="18"/>
  <c r="AG12" i="18"/>
  <c r="AG9" i="18"/>
  <c r="AI4" i="18"/>
  <c r="X16" i="5"/>
  <c r="AW16" i="5"/>
  <c r="BK16" i="5"/>
  <c r="BD16" i="5"/>
  <c r="BM16" i="5"/>
  <c r="AZ16" i="5"/>
  <c r="BD8" i="5"/>
  <c r="AU16" i="5"/>
  <c r="T16" i="5"/>
  <c r="BB16" i="5"/>
  <c r="O16" i="5"/>
  <c r="AD16" i="5"/>
  <c r="Q16" i="5"/>
  <c r="R16" i="5"/>
  <c r="R34" i="5" s="1"/>
  <c r="J29" i="5"/>
  <c r="AV8" i="5"/>
  <c r="AV29" i="5" s="1"/>
  <c r="BL8" i="5"/>
  <c r="BL29" i="5" s="1"/>
  <c r="AE16" i="5"/>
  <c r="BR16" i="5"/>
  <c r="AG16" i="5"/>
  <c r="AX16" i="5"/>
  <c r="BT8" i="5"/>
  <c r="BT29" i="5" s="1"/>
  <c r="AN8" i="5"/>
  <c r="AN29" i="5" s="1"/>
  <c r="P8" i="5"/>
  <c r="P29" i="5" s="1"/>
  <c r="BM8" i="5"/>
  <c r="BM29" i="5" s="1"/>
  <c r="AW8" i="5"/>
  <c r="AW29" i="5" s="1"/>
  <c r="AG8" i="5"/>
  <c r="AG29" i="5" s="1"/>
  <c r="Y8" i="5"/>
  <c r="BX11" i="5"/>
  <c r="BH11" i="5"/>
  <c r="AR11" i="5"/>
  <c r="AB11" i="5"/>
  <c r="BI11" i="5"/>
  <c r="AS11" i="5"/>
  <c r="AC11" i="5"/>
  <c r="M11" i="5"/>
  <c r="V16" i="5"/>
  <c r="AI16" i="5"/>
  <c r="BO16" i="5"/>
  <c r="AF16" i="5"/>
  <c r="U16" i="5"/>
  <c r="BA16" i="5"/>
  <c r="BA34" i="5" s="1"/>
  <c r="Z16" i="5"/>
  <c r="BH16" i="5"/>
  <c r="BR8" i="5"/>
  <c r="BR29" i="5" s="1"/>
  <c r="BB8" i="5"/>
  <c r="BB29" i="5" s="1"/>
  <c r="AL8" i="5"/>
  <c r="AL29" i="5" s="1"/>
  <c r="V8" i="5"/>
  <c r="V29" i="5" s="1"/>
  <c r="BS8" i="5"/>
  <c r="BS29" i="5" s="1"/>
  <c r="BC8" i="5"/>
  <c r="BC29" i="5" s="1"/>
  <c r="AM8" i="5"/>
  <c r="AM29" i="5" s="1"/>
  <c r="W8" i="5"/>
  <c r="W29" i="5" s="1"/>
  <c r="BF11" i="5"/>
  <c r="AP11" i="5"/>
  <c r="Z11" i="5"/>
  <c r="BW11" i="5"/>
  <c r="BG11" i="5"/>
  <c r="AQ11" i="5"/>
  <c r="AA11" i="5"/>
  <c r="S11" i="5"/>
  <c r="W16" i="5"/>
  <c r="AM16" i="5"/>
  <c r="BC16" i="5"/>
  <c r="BS16" i="5"/>
  <c r="L16" i="5"/>
  <c r="AT16" i="5"/>
  <c r="AN16" i="5"/>
  <c r="BT16" i="5"/>
  <c r="Y16" i="5"/>
  <c r="AO16" i="5"/>
  <c r="BE16" i="5"/>
  <c r="BU16" i="5"/>
  <c r="AH16" i="5"/>
  <c r="BN16" i="5"/>
  <c r="AJ16" i="5"/>
  <c r="BP16" i="5"/>
  <c r="BX8" i="5"/>
  <c r="BX29" i="5" s="1"/>
  <c r="BP8" i="5"/>
  <c r="BP29" i="5" s="1"/>
  <c r="BH8" i="5"/>
  <c r="AZ8" i="5"/>
  <c r="AZ29" i="5" s="1"/>
  <c r="AR8" i="5"/>
  <c r="AR29" i="5" s="1"/>
  <c r="AJ8" i="5"/>
  <c r="AJ29" i="5" s="1"/>
  <c r="AB8" i="5"/>
  <c r="AB29" i="5" s="1"/>
  <c r="T8" i="5"/>
  <c r="T29" i="5" s="1"/>
  <c r="L29" i="5"/>
  <c r="BQ8" i="5"/>
  <c r="BQ29" i="5" s="1"/>
  <c r="BI8" i="5"/>
  <c r="BI29" i="5" s="1"/>
  <c r="BA8" i="5"/>
  <c r="BA29" i="5" s="1"/>
  <c r="AS8" i="5"/>
  <c r="AS29" i="5" s="1"/>
  <c r="AK8" i="5"/>
  <c r="AK29" i="5" s="1"/>
  <c r="AC8" i="5"/>
  <c r="AC29" i="5" s="1"/>
  <c r="U8" i="5"/>
  <c r="U29" i="5" s="1"/>
  <c r="M8" i="5"/>
  <c r="M29" i="5" s="1"/>
  <c r="BT11" i="5"/>
  <c r="BL11" i="5"/>
  <c r="BD11" i="5"/>
  <c r="AV11" i="5"/>
  <c r="AN11" i="5"/>
  <c r="AF11" i="5"/>
  <c r="X11" i="5"/>
  <c r="P11" i="5"/>
  <c r="BU11" i="5"/>
  <c r="BM11" i="5"/>
  <c r="BE11" i="5"/>
  <c r="AW11" i="5"/>
  <c r="AO11" i="5"/>
  <c r="AG11" i="5"/>
  <c r="Y11" i="5"/>
  <c r="Q11" i="5"/>
  <c r="AF8" i="5"/>
  <c r="AF29" i="5" s="1"/>
  <c r="X8" i="5"/>
  <c r="BU8" i="5"/>
  <c r="BU29" i="5" s="1"/>
  <c r="BE8" i="5"/>
  <c r="BE29" i="5" s="1"/>
  <c r="AO8" i="5"/>
  <c r="AO29" i="5" s="1"/>
  <c r="Q8" i="5"/>
  <c r="Q29" i="5" s="1"/>
  <c r="BP11" i="5"/>
  <c r="AZ11" i="5"/>
  <c r="AJ11" i="5"/>
  <c r="T11" i="5"/>
  <c r="BQ11" i="5"/>
  <c r="BA11" i="5"/>
  <c r="AK11" i="5"/>
  <c r="U11" i="5"/>
  <c r="S16" i="5"/>
  <c r="AY16" i="5"/>
  <c r="N16" i="5"/>
  <c r="N34" i="5" s="1"/>
  <c r="BL16" i="5"/>
  <c r="AK16" i="5"/>
  <c r="BQ16" i="5"/>
  <c r="BF16" i="5"/>
  <c r="AB16" i="5"/>
  <c r="BJ8" i="5"/>
  <c r="BJ29" i="5" s="1"/>
  <c r="AT8" i="5"/>
  <c r="AT29" i="5" s="1"/>
  <c r="AD8" i="5"/>
  <c r="AD29" i="5" s="1"/>
  <c r="N8" i="5"/>
  <c r="N29" i="5" s="1"/>
  <c r="BK8" i="5"/>
  <c r="BK29" i="5" s="1"/>
  <c r="AU8" i="5"/>
  <c r="AE8" i="5"/>
  <c r="AE29" i="5" s="1"/>
  <c r="O8" i="5"/>
  <c r="O29" i="5" s="1"/>
  <c r="BN11" i="5"/>
  <c r="AX11" i="5"/>
  <c r="AH11" i="5"/>
  <c r="R11" i="5"/>
  <c r="BO11" i="5"/>
  <c r="AY11" i="5"/>
  <c r="AI11" i="5"/>
  <c r="K16" i="5"/>
  <c r="AA16" i="5"/>
  <c r="AQ16" i="5"/>
  <c r="BG16" i="5"/>
  <c r="BW16" i="5"/>
  <c r="AL16" i="5"/>
  <c r="P16" i="5"/>
  <c r="AV16" i="5"/>
  <c r="M16" i="5"/>
  <c r="AC16" i="5"/>
  <c r="AS16" i="5"/>
  <c r="BI16" i="5"/>
  <c r="J16" i="5"/>
  <c r="AP16" i="5"/>
  <c r="BV16" i="5"/>
  <c r="AR16" i="5"/>
  <c r="BX16" i="5"/>
  <c r="BV8" i="5"/>
  <c r="BV29" i="5" s="1"/>
  <c r="BN8" i="5"/>
  <c r="BN29" i="5" s="1"/>
  <c r="BF8" i="5"/>
  <c r="BF29" i="5" s="1"/>
  <c r="AX8" i="5"/>
  <c r="AX29" i="5" s="1"/>
  <c r="AP8" i="5"/>
  <c r="AP29" i="5" s="1"/>
  <c r="AH8" i="5"/>
  <c r="AH29" i="5" s="1"/>
  <c r="Z8" i="5"/>
  <c r="Z29" i="5" s="1"/>
  <c r="R8" i="5"/>
  <c r="R29" i="5" s="1"/>
  <c r="BW8" i="5"/>
  <c r="BW29" i="5" s="1"/>
  <c r="BO8" i="5"/>
  <c r="BO29" i="5" s="1"/>
  <c r="BG8" i="5"/>
  <c r="BG29" i="5" s="1"/>
  <c r="AY8" i="5"/>
  <c r="AY29" i="5" s="1"/>
  <c r="AQ8" i="5"/>
  <c r="AQ29" i="5" s="1"/>
  <c r="AI8" i="5"/>
  <c r="AI29" i="5" s="1"/>
  <c r="AA8" i="5"/>
  <c r="AA29" i="5" s="1"/>
  <c r="S8" i="5"/>
  <c r="S29" i="5" s="1"/>
  <c r="K29" i="5"/>
  <c r="BR11" i="5"/>
  <c r="BB11" i="5"/>
  <c r="AT11" i="5"/>
  <c r="AL11" i="5"/>
  <c r="AD11" i="5"/>
  <c r="V11" i="5"/>
  <c r="N11" i="5"/>
  <c r="BS11" i="5"/>
  <c r="BK11" i="5"/>
  <c r="BC11" i="5"/>
  <c r="AU11" i="5"/>
  <c r="AM11" i="5"/>
  <c r="AE11" i="5"/>
  <c r="W11" i="5"/>
  <c r="O11" i="5"/>
  <c r="AH9" i="18" a="1"/>
  <c r="AH12" i="18" a="1"/>
  <c r="K1" i="1" l="1"/>
  <c r="J8" i="1"/>
  <c r="J5" i="1"/>
  <c r="AG14" i="18"/>
  <c r="AI8" i="18"/>
  <c r="AI11" i="18"/>
  <c r="AH9" i="18"/>
  <c r="AH12" i="18"/>
  <c r="AJ4" i="18"/>
  <c r="BK28" i="5"/>
  <c r="BK26" i="5"/>
  <c r="J28" i="5"/>
  <c r="BE28" i="5"/>
  <c r="BE26" i="5"/>
  <c r="S28" i="5"/>
  <c r="S26" i="5"/>
  <c r="BI28" i="5"/>
  <c r="BI26" i="5"/>
  <c r="BH28" i="5"/>
  <c r="BH26" i="5"/>
  <c r="BS26" i="5"/>
  <c r="BR28" i="5"/>
  <c r="BR26" i="5"/>
  <c r="AG26" i="5"/>
  <c r="BL26" i="5"/>
  <c r="AA26" i="5"/>
  <c r="Z28" i="5"/>
  <c r="Z26" i="5"/>
  <c r="M28" i="5"/>
  <c r="L28" i="5"/>
  <c r="L26" i="5"/>
  <c r="BX28" i="5"/>
  <c r="BX26" i="5"/>
  <c r="O26" i="5"/>
  <c r="AU28" i="5"/>
  <c r="AU26" i="5"/>
  <c r="N28" i="5"/>
  <c r="N26" i="5"/>
  <c r="AT28" i="5"/>
  <c r="AT26" i="5"/>
  <c r="AY28" i="5"/>
  <c r="AY26" i="5"/>
  <c r="AX26" i="5"/>
  <c r="AK28" i="5"/>
  <c r="AK26" i="5"/>
  <c r="AJ26" i="5"/>
  <c r="AO28" i="5"/>
  <c r="AO26" i="5"/>
  <c r="BU26" i="5"/>
  <c r="AN26" i="5"/>
  <c r="BT26" i="5"/>
  <c r="AQ28" i="5"/>
  <c r="AQ26" i="5"/>
  <c r="AP28" i="5"/>
  <c r="AP26" i="5"/>
  <c r="AC26" i="5"/>
  <c r="AB26" i="5"/>
  <c r="AE28" i="5"/>
  <c r="AE26" i="5"/>
  <c r="AD26" i="5"/>
  <c r="K28" i="5"/>
  <c r="K26" i="5"/>
  <c r="R28" i="5"/>
  <c r="R26" i="5"/>
  <c r="BQ28" i="5"/>
  <c r="BQ26" i="5"/>
  <c r="BP26" i="5"/>
  <c r="Y28" i="5"/>
  <c r="Y26" i="5"/>
  <c r="X28" i="5"/>
  <c r="X26" i="5"/>
  <c r="BD26" i="5"/>
  <c r="BW28" i="5"/>
  <c r="BW26" i="5"/>
  <c r="AM26" i="5"/>
  <c r="AL28" i="5"/>
  <c r="AL26" i="5"/>
  <c r="AI28" i="5"/>
  <c r="AI26" i="5"/>
  <c r="AH28" i="5"/>
  <c r="AH26" i="5"/>
  <c r="U26" i="5"/>
  <c r="T26" i="5"/>
  <c r="BM26" i="5"/>
  <c r="AF26" i="5"/>
  <c r="W26" i="5"/>
  <c r="BC28" i="5"/>
  <c r="BC26" i="5"/>
  <c r="V26" i="5"/>
  <c r="BB26" i="5"/>
  <c r="BO28" i="5"/>
  <c r="BO26" i="5"/>
  <c r="BN26" i="5"/>
  <c r="BA28" i="5"/>
  <c r="BA26" i="5"/>
  <c r="AZ28" i="5"/>
  <c r="AZ26" i="5"/>
  <c r="Q28" i="5"/>
  <c r="Q26" i="5"/>
  <c r="AW28" i="5"/>
  <c r="AW26" i="5"/>
  <c r="P28" i="5"/>
  <c r="P26" i="5"/>
  <c r="AV28" i="5"/>
  <c r="AV26" i="5"/>
  <c r="BG26" i="5"/>
  <c r="BF26" i="5"/>
  <c r="AS28" i="5"/>
  <c r="AS26" i="5"/>
  <c r="AR28" i="5"/>
  <c r="AR26" i="5"/>
  <c r="AK32" i="5"/>
  <c r="AK34" i="5"/>
  <c r="AP32" i="5"/>
  <c r="AP34" i="5"/>
  <c r="AC32" i="5"/>
  <c r="AC34" i="5"/>
  <c r="AL32" i="5"/>
  <c r="AL34" i="5"/>
  <c r="AA32" i="5"/>
  <c r="AA34" i="5"/>
  <c r="AB32" i="5"/>
  <c r="AB34" i="5"/>
  <c r="BL32" i="5"/>
  <c r="BL34" i="5"/>
  <c r="BP32" i="5"/>
  <c r="BP34" i="5"/>
  <c r="BU32" i="5"/>
  <c r="BT32" i="5"/>
  <c r="BS32" i="5"/>
  <c r="Z32" i="5"/>
  <c r="Z34" i="5"/>
  <c r="BO32" i="5"/>
  <c r="BO34" i="5"/>
  <c r="AE32" i="5"/>
  <c r="AE34" i="5"/>
  <c r="AD32" i="5"/>
  <c r="AD34" i="5"/>
  <c r="BM32" i="5"/>
  <c r="BM34" i="5"/>
  <c r="BX32" i="5"/>
  <c r="BX34" i="5"/>
  <c r="BW32" i="5"/>
  <c r="BW34" i="5"/>
  <c r="K32" i="5"/>
  <c r="K34" i="5"/>
  <c r="BE32" i="5"/>
  <c r="BE34" i="5"/>
  <c r="AN32" i="5"/>
  <c r="AN34" i="5"/>
  <c r="AI32" i="5"/>
  <c r="AI34" i="5"/>
  <c r="V32" i="5"/>
  <c r="V34" i="5"/>
  <c r="AX32" i="5"/>
  <c r="AX34" i="5"/>
  <c r="O32" i="5"/>
  <c r="O34" i="5"/>
  <c r="BD32" i="5"/>
  <c r="BD34" i="5"/>
  <c r="BV32" i="5"/>
  <c r="P32" i="5"/>
  <c r="P34" i="5"/>
  <c r="M32" i="5"/>
  <c r="M34" i="5"/>
  <c r="BF32" i="5"/>
  <c r="BF34" i="5"/>
  <c r="AJ32" i="5"/>
  <c r="AJ34" i="5"/>
  <c r="BC32" i="5"/>
  <c r="BC34" i="5"/>
  <c r="AR32" i="5"/>
  <c r="AR34" i="5"/>
  <c r="BI32" i="5"/>
  <c r="BI34" i="5"/>
  <c r="AV32" i="5"/>
  <c r="AV34" i="5"/>
  <c r="BG32" i="5"/>
  <c r="BG34" i="5"/>
  <c r="BQ32" i="5"/>
  <c r="BQ34" i="5"/>
  <c r="AY32" i="5"/>
  <c r="AY34" i="5"/>
  <c r="BN32" i="5"/>
  <c r="BN34" i="5"/>
  <c r="AO32" i="5"/>
  <c r="AO34" i="5"/>
  <c r="AT32" i="5"/>
  <c r="AT34" i="5"/>
  <c r="AM32" i="5"/>
  <c r="AM34" i="5"/>
  <c r="U32" i="5"/>
  <c r="U34" i="5"/>
  <c r="AG32" i="5"/>
  <c r="AG34" i="5"/>
  <c r="BB32" i="5"/>
  <c r="BB34" i="5"/>
  <c r="T32" i="5"/>
  <c r="T34" i="5"/>
  <c r="BK32" i="5"/>
  <c r="BK34" i="5"/>
  <c r="AW32" i="5"/>
  <c r="AW34" i="5"/>
  <c r="AS32" i="5"/>
  <c r="AS34" i="5"/>
  <c r="AQ32" i="5"/>
  <c r="AQ34" i="5"/>
  <c r="S32" i="5"/>
  <c r="S34" i="5"/>
  <c r="AH32" i="5"/>
  <c r="AH34" i="5"/>
  <c r="Y32" i="5"/>
  <c r="Y34" i="5"/>
  <c r="L32" i="5"/>
  <c r="L34" i="5"/>
  <c r="W32" i="5"/>
  <c r="W34" i="5"/>
  <c r="BH32" i="5"/>
  <c r="BH34" i="5"/>
  <c r="AF32" i="5"/>
  <c r="AF34" i="5"/>
  <c r="BR32" i="5"/>
  <c r="BR34" i="5"/>
  <c r="Q32" i="5"/>
  <c r="Q34" i="5"/>
  <c r="AU32" i="5"/>
  <c r="AU34" i="5"/>
  <c r="AZ32" i="5"/>
  <c r="AZ34" i="5"/>
  <c r="X32" i="5"/>
  <c r="X34" i="5"/>
  <c r="J32" i="5"/>
  <c r="J34" i="5"/>
  <c r="BP28" i="5"/>
  <c r="BD28" i="5"/>
  <c r="O28" i="5"/>
  <c r="BN28" i="5"/>
  <c r="AJ28" i="5"/>
  <c r="BU28" i="5"/>
  <c r="AN28" i="5"/>
  <c r="BT28" i="5"/>
  <c r="AD28" i="5"/>
  <c r="BS28" i="5"/>
  <c r="AM28" i="5"/>
  <c r="AA28" i="5"/>
  <c r="W28" i="5"/>
  <c r="V28" i="5"/>
  <c r="BB28" i="5"/>
  <c r="AX28" i="5"/>
  <c r="AU29" i="5"/>
  <c r="N32" i="5"/>
  <c r="U28" i="5"/>
  <c r="T28" i="5"/>
  <c r="X29" i="5"/>
  <c r="AG28" i="5"/>
  <c r="BM28" i="5"/>
  <c r="AF28" i="5"/>
  <c r="BL28" i="5"/>
  <c r="BH29" i="5"/>
  <c r="BG28" i="5"/>
  <c r="BF28" i="5"/>
  <c r="BA32" i="5"/>
  <c r="AC28" i="5"/>
  <c r="AB28" i="5"/>
  <c r="Y29" i="5"/>
  <c r="R32" i="5"/>
  <c r="BD29" i="5"/>
  <c r="AI9" i="18" a="1"/>
  <c r="AI12" i="18" a="1"/>
  <c r="L1" i="1" l="1"/>
  <c r="K8" i="1"/>
  <c r="K5" i="1"/>
  <c r="AH14" i="18"/>
  <c r="AJ11" i="18"/>
  <c r="AJ8" i="18"/>
  <c r="AI12" i="18"/>
  <c r="AI9" i="18"/>
  <c r="AK4" i="18"/>
  <c r="M26" i="5"/>
  <c r="J26" i="5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D6" i="1"/>
  <c r="BE6" i="1"/>
  <c r="BF6" i="1"/>
  <c r="BG6" i="1"/>
  <c r="BH6" i="1"/>
  <c r="BH17" i="1" s="1"/>
  <c r="BI6" i="1"/>
  <c r="BI17" i="1" s="1"/>
  <c r="BJ6" i="1"/>
  <c r="BJ17" i="1" s="1"/>
  <c r="BK6" i="1"/>
  <c r="BK17" i="1" s="1"/>
  <c r="BL6" i="1"/>
  <c r="BL17" i="1" s="1"/>
  <c r="BM6" i="1"/>
  <c r="BM17" i="1" s="1"/>
  <c r="BN6" i="1"/>
  <c r="BN17" i="1" s="1"/>
  <c r="BO6" i="1"/>
  <c r="BO17" i="1" s="1"/>
  <c r="BP6" i="1"/>
  <c r="BP17" i="1" s="1"/>
  <c r="BQ6" i="1"/>
  <c r="BQ17" i="1" s="1"/>
  <c r="BR6" i="1"/>
  <c r="BR17" i="1" s="1"/>
  <c r="BS6" i="1"/>
  <c r="BC6" i="1"/>
  <c r="AJ12" i="18" a="1"/>
  <c r="AJ9" i="18" a="1"/>
  <c r="K9" i="1" a="1"/>
  <c r="M1" i="1" l="1"/>
  <c r="L5" i="1"/>
  <c r="L8" i="1"/>
  <c r="AI14" i="18"/>
  <c r="AK11" i="18"/>
  <c r="AK8" i="18"/>
  <c r="AJ12" i="18"/>
  <c r="AJ9" i="18"/>
  <c r="AL4" i="18"/>
  <c r="BH16" i="1"/>
  <c r="K9" i="1"/>
  <c r="I9" i="1" a="1"/>
  <c r="AK9" i="18" a="1"/>
  <c r="J9" i="1" a="1"/>
  <c r="L9" i="1" a="1"/>
  <c r="G9" i="1" a="1"/>
  <c r="H9" i="1" a="1"/>
  <c r="AK12" i="18" a="1"/>
  <c r="F9" i="1" a="1"/>
  <c r="N1" i="1" l="1"/>
  <c r="M8" i="1"/>
  <c r="M5" i="1"/>
  <c r="AJ14" i="18"/>
  <c r="AL8" i="18"/>
  <c r="AL11" i="18"/>
  <c r="AK12" i="18"/>
  <c r="AK9" i="18"/>
  <c r="AM4" i="18"/>
  <c r="L9" i="1"/>
  <c r="J9" i="1"/>
  <c r="I9" i="1"/>
  <c r="H9" i="1"/>
  <c r="G9" i="1"/>
  <c r="F9" i="1"/>
  <c r="M9" i="1" a="1"/>
  <c r="AL12" i="18" a="1"/>
  <c r="AL9" i="18" a="1"/>
  <c r="M9" i="1" l="1"/>
  <c r="O1" i="1"/>
  <c r="N8" i="1"/>
  <c r="N5" i="1"/>
  <c r="AK14" i="18"/>
  <c r="AM8" i="18"/>
  <c r="AM11" i="18"/>
  <c r="AL12" i="18"/>
  <c r="AL9" i="18"/>
  <c r="AN4" i="18"/>
  <c r="N9" i="1" a="1"/>
  <c r="AM9" i="18" a="1"/>
  <c r="AM12" i="18" a="1"/>
  <c r="N9" i="1" l="1"/>
  <c r="P1" i="1"/>
  <c r="O5" i="1"/>
  <c r="O8" i="1"/>
  <c r="AL14" i="18"/>
  <c r="AN11" i="18"/>
  <c r="AN8" i="18"/>
  <c r="AM12" i="18"/>
  <c r="AM9" i="18"/>
  <c r="AO4" i="18"/>
  <c r="BS13" i="1"/>
  <c r="F12" i="1"/>
  <c r="F16" i="1" s="1"/>
  <c r="G12" i="1"/>
  <c r="G16" i="1" s="1"/>
  <c r="H12" i="1"/>
  <c r="H16" i="1" s="1"/>
  <c r="I12" i="1"/>
  <c r="I16" i="1" s="1"/>
  <c r="J12" i="1"/>
  <c r="J16" i="1" s="1"/>
  <c r="K12" i="1"/>
  <c r="K16" i="1" s="1"/>
  <c r="L12" i="1"/>
  <c r="L16" i="1" s="1"/>
  <c r="M12" i="1"/>
  <c r="M16" i="1" s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C16" i="1" s="1"/>
  <c r="BD12" i="1"/>
  <c r="BD16" i="1" s="1"/>
  <c r="BE12" i="1"/>
  <c r="BE16" i="1" s="1"/>
  <c r="BF12" i="1"/>
  <c r="BF16" i="1" s="1"/>
  <c r="BG12" i="1"/>
  <c r="BG16" i="1" s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E13" i="1"/>
  <c r="E12" i="1"/>
  <c r="O9" i="1" a="1"/>
  <c r="L6" i="1" a="1"/>
  <c r="AN12" i="18" a="1"/>
  <c r="K6" i="1" a="1"/>
  <c r="AN9" i="18" a="1"/>
  <c r="J6" i="1" a="1"/>
  <c r="G6" i="1" a="1"/>
  <c r="E6" i="1" a="1"/>
  <c r="N6" i="1" a="1"/>
  <c r="H6" i="1" a="1"/>
  <c r="I6" i="1" a="1"/>
  <c r="F6" i="1" a="1"/>
  <c r="M6" i="1" a="1"/>
  <c r="N16" i="1" l="1"/>
  <c r="O9" i="1"/>
  <c r="O16" i="1" s="1"/>
  <c r="Q1" i="1"/>
  <c r="P5" i="1"/>
  <c r="P8" i="1"/>
  <c r="AM14" i="18"/>
  <c r="AO11" i="18"/>
  <c r="AO8" i="18"/>
  <c r="AN12" i="18"/>
  <c r="AN9" i="18"/>
  <c r="AP4" i="18"/>
  <c r="BE17" i="1"/>
  <c r="BD17" i="1"/>
  <c r="BF17" i="1"/>
  <c r="BG17" i="1"/>
  <c r="BC17" i="1"/>
  <c r="BS17" i="1"/>
  <c r="BS16" i="1"/>
  <c r="E6" i="1"/>
  <c r="E17" i="1" s="1"/>
  <c r="M6" i="1"/>
  <c r="M17" i="1" s="1"/>
  <c r="K6" i="1"/>
  <c r="K17" i="1" s="1"/>
  <c r="N6" i="1"/>
  <c r="N17" i="1" s="1"/>
  <c r="L6" i="1"/>
  <c r="L17" i="1" s="1"/>
  <c r="J6" i="1"/>
  <c r="J17" i="1" s="1"/>
  <c r="I6" i="1"/>
  <c r="I17" i="1" s="1"/>
  <c r="H6" i="1"/>
  <c r="H17" i="1" s="1"/>
  <c r="G6" i="1"/>
  <c r="G17" i="1" s="1"/>
  <c r="F6" i="1"/>
  <c r="F17" i="1" s="1"/>
  <c r="P9" i="1" a="1"/>
  <c r="AO9" i="18" a="1"/>
  <c r="AO12" i="18" a="1"/>
  <c r="E9" i="1" a="1"/>
  <c r="P9" i="1" l="1"/>
  <c r="R1" i="1"/>
  <c r="Q8" i="1"/>
  <c r="Q5" i="1"/>
  <c r="AN14" i="18"/>
  <c r="AP11" i="18"/>
  <c r="AP8" i="18"/>
  <c r="AO9" i="18"/>
  <c r="AO12" i="18"/>
  <c r="AQ4" i="18"/>
  <c r="E9" i="1"/>
  <c r="E16" i="1" s="1"/>
  <c r="Q6" i="1" a="1"/>
  <c r="Q9" i="1" a="1"/>
  <c r="AP12" i="18" a="1"/>
  <c r="AP9" i="18" a="1"/>
  <c r="Q9" i="1" l="1"/>
  <c r="Q6" i="1"/>
  <c r="S1" i="1"/>
  <c r="R8" i="1"/>
  <c r="R5" i="1"/>
  <c r="P16" i="1"/>
  <c r="AO14" i="18"/>
  <c r="AQ8" i="18"/>
  <c r="AQ11" i="18"/>
  <c r="AP12" i="18"/>
  <c r="AP9" i="18"/>
  <c r="AR4" i="18"/>
  <c r="R6" i="1" a="1"/>
  <c r="R9" i="1" a="1"/>
  <c r="AQ12" i="18" a="1"/>
  <c r="AQ9" i="18" a="1"/>
  <c r="R9" i="1" l="1"/>
  <c r="R6" i="1"/>
  <c r="T1" i="1"/>
  <c r="S8" i="1"/>
  <c r="S5" i="1"/>
  <c r="Q17" i="1"/>
  <c r="Q16" i="1"/>
  <c r="AP14" i="18"/>
  <c r="AR11" i="18"/>
  <c r="AR8" i="18"/>
  <c r="AQ12" i="18"/>
  <c r="AQ9" i="18"/>
  <c r="AS4" i="18"/>
  <c r="S6" i="1" a="1"/>
  <c r="S9" i="1" a="1"/>
  <c r="AR9" i="18" a="1"/>
  <c r="AR12" i="18" a="1"/>
  <c r="S9" i="1" l="1"/>
  <c r="S6" i="1"/>
  <c r="U1" i="1"/>
  <c r="T5" i="1"/>
  <c r="T8" i="1"/>
  <c r="R17" i="1"/>
  <c r="R16" i="1"/>
  <c r="AQ14" i="18"/>
  <c r="AS11" i="18"/>
  <c r="AS8" i="18"/>
  <c r="AR12" i="18"/>
  <c r="AR9" i="18"/>
  <c r="AT4" i="18"/>
  <c r="T9" i="1" a="1"/>
  <c r="T6" i="1" a="1"/>
  <c r="AS12" i="18" a="1"/>
  <c r="AS9" i="18" a="1"/>
  <c r="T6" i="1" l="1"/>
  <c r="T9" i="1"/>
  <c r="V1" i="1"/>
  <c r="U8" i="1"/>
  <c r="U5" i="1"/>
  <c r="S17" i="1"/>
  <c r="S16" i="1"/>
  <c r="AR14" i="18"/>
  <c r="AT8" i="18"/>
  <c r="AT11" i="18"/>
  <c r="AS9" i="18"/>
  <c r="AS12" i="18"/>
  <c r="AU4" i="18"/>
  <c r="U6" i="1" a="1"/>
  <c r="U9" i="1" a="1"/>
  <c r="O6" i="1" a="1"/>
  <c r="AT9" i="18" a="1"/>
  <c r="P6" i="1" a="1"/>
  <c r="AT12" i="18" a="1"/>
  <c r="U9" i="1" l="1"/>
  <c r="U6" i="1"/>
  <c r="W1" i="1"/>
  <c r="V8" i="1"/>
  <c r="V5" i="1"/>
  <c r="T16" i="1"/>
  <c r="T17" i="1"/>
  <c r="AS14" i="18"/>
  <c r="AU8" i="18"/>
  <c r="AU11" i="18"/>
  <c r="AT9" i="18"/>
  <c r="AT12" i="18"/>
  <c r="AV4" i="18"/>
  <c r="P6" i="1"/>
  <c r="P17" i="1" s="1"/>
  <c r="O6" i="1"/>
  <c r="O17" i="1" s="1"/>
  <c r="V6" i="1" a="1"/>
  <c r="V9" i="1" a="1"/>
  <c r="AU9" i="18" a="1"/>
  <c r="AU12" i="18" a="1"/>
  <c r="V9" i="1" l="1"/>
  <c r="V6" i="1"/>
  <c r="X1" i="1"/>
  <c r="W8" i="1"/>
  <c r="W5" i="1"/>
  <c r="U17" i="1"/>
  <c r="U16" i="1"/>
  <c r="AT14" i="18"/>
  <c r="AV11" i="18"/>
  <c r="AV8" i="18"/>
  <c r="AU12" i="18"/>
  <c r="AU9" i="18"/>
  <c r="AW4" i="18"/>
  <c r="W6" i="1" a="1"/>
  <c r="W9" i="1" a="1"/>
  <c r="AV12" i="18" a="1"/>
  <c r="AV9" i="18" a="1"/>
  <c r="W9" i="1" l="1"/>
  <c r="W6" i="1"/>
  <c r="Y1" i="1"/>
  <c r="X5" i="1"/>
  <c r="X8" i="1"/>
  <c r="V17" i="1"/>
  <c r="V16" i="1"/>
  <c r="AU14" i="18"/>
  <c r="AW11" i="18"/>
  <c r="AW8" i="18"/>
  <c r="AV12" i="18"/>
  <c r="AV9" i="18"/>
  <c r="AX4" i="18"/>
  <c r="X9" i="1" a="1"/>
  <c r="X6" i="1" a="1"/>
  <c r="AW12" i="18" a="1"/>
  <c r="AW9" i="18" a="1"/>
  <c r="BV11" i="5" a="1"/>
  <c r="X6" i="1" l="1"/>
  <c r="X9" i="1"/>
  <c r="W17" i="1"/>
  <c r="Z1" i="1"/>
  <c r="Y8" i="1"/>
  <c r="Y5" i="1"/>
  <c r="W16" i="1"/>
  <c r="AV14" i="18"/>
  <c r="AX11" i="18"/>
  <c r="AX8" i="18"/>
  <c r="AW12" i="18"/>
  <c r="AW9" i="18"/>
  <c r="AY4" i="18"/>
  <c r="BV11" i="5"/>
  <c r="Y6" i="1" a="1"/>
  <c r="Y9" i="1" a="1"/>
  <c r="AX12" i="18" a="1"/>
  <c r="AX9" i="18" a="1"/>
  <c r="Y9" i="1" l="1"/>
  <c r="Y6" i="1"/>
  <c r="AA1" i="1"/>
  <c r="Z8" i="1"/>
  <c r="Z5" i="1"/>
  <c r="X16" i="1"/>
  <c r="X17" i="1"/>
  <c r="AW14" i="18"/>
  <c r="AY8" i="18"/>
  <c r="AY11" i="18"/>
  <c r="AX9" i="18"/>
  <c r="AX12" i="18"/>
  <c r="AZ4" i="18"/>
  <c r="BV26" i="5"/>
  <c r="BV28" i="5"/>
  <c r="Z6" i="1" a="1"/>
  <c r="Z9" i="1" a="1"/>
  <c r="AY9" i="18" a="1"/>
  <c r="AY12" i="18" a="1"/>
  <c r="Z9" i="1" l="1"/>
  <c r="Z6" i="1"/>
  <c r="AB1" i="1"/>
  <c r="AA8" i="1"/>
  <c r="AA5" i="1"/>
  <c r="Y17" i="1"/>
  <c r="Y16" i="1"/>
  <c r="AX14" i="18"/>
  <c r="AZ11" i="18"/>
  <c r="AZ8" i="18"/>
  <c r="AY12" i="18"/>
  <c r="AY9" i="18"/>
  <c r="BA4" i="18"/>
  <c r="AA6" i="1" a="1"/>
  <c r="AA9" i="1" a="1"/>
  <c r="C9" i="1" a="1"/>
  <c r="AZ9" i="18" a="1"/>
  <c r="AZ12" i="18" a="1"/>
  <c r="AA9" i="1" l="1"/>
  <c r="AA6" i="1"/>
  <c r="AC1" i="1"/>
  <c r="AB5" i="1"/>
  <c r="AB8" i="1"/>
  <c r="Z17" i="1"/>
  <c r="Z16" i="1"/>
  <c r="AY14" i="18"/>
  <c r="BA11" i="18"/>
  <c r="BA8" i="18"/>
  <c r="AZ12" i="18"/>
  <c r="AZ9" i="18"/>
  <c r="BB4" i="18"/>
  <c r="C9" i="1"/>
  <c r="AB6" i="1" a="1"/>
  <c r="AB9" i="1" a="1"/>
  <c r="BA12" i="18" a="1"/>
  <c r="BA9" i="18" a="1"/>
  <c r="AB9" i="1" l="1"/>
  <c r="AB6" i="1"/>
  <c r="AA17" i="1"/>
  <c r="AD1" i="1"/>
  <c r="AC8" i="1"/>
  <c r="AC5" i="1"/>
  <c r="AA16" i="1"/>
  <c r="AZ14" i="18"/>
  <c r="BB11" i="18"/>
  <c r="BB8" i="18"/>
  <c r="BA12" i="18"/>
  <c r="BA9" i="18"/>
  <c r="BC4" i="18"/>
  <c r="C16" i="1"/>
  <c r="AC6" i="1" a="1"/>
  <c r="AC9" i="1" a="1"/>
  <c r="BB9" i="18" a="1"/>
  <c r="BB12" i="18" a="1"/>
  <c r="AC9" i="1" l="1"/>
  <c r="AC6" i="1"/>
  <c r="AE1" i="1"/>
  <c r="AD8" i="1"/>
  <c r="AD5" i="1"/>
  <c r="AB17" i="1"/>
  <c r="AB16" i="1"/>
  <c r="BA14" i="18"/>
  <c r="BC8" i="18"/>
  <c r="BC11" i="18"/>
  <c r="BB12" i="18"/>
  <c r="BB9" i="18"/>
  <c r="BD4" i="18"/>
  <c r="AD6" i="1" a="1"/>
  <c r="AD9" i="1" a="1"/>
  <c r="BC9" i="18" a="1"/>
  <c r="BC12" i="18" a="1"/>
  <c r="AD9" i="1" l="1"/>
  <c r="AD6" i="1"/>
  <c r="AF1" i="1"/>
  <c r="AE8" i="1"/>
  <c r="AE5" i="1"/>
  <c r="AC17" i="1"/>
  <c r="AC16" i="1"/>
  <c r="BB14" i="18"/>
  <c r="BD11" i="18"/>
  <c r="BD8" i="18"/>
  <c r="BC9" i="18"/>
  <c r="BC12" i="18"/>
  <c r="BE4" i="18"/>
  <c r="AE6" i="1" a="1"/>
  <c r="AE9" i="1" a="1"/>
  <c r="BD9" i="18" a="1"/>
  <c r="BD12" i="18" a="1"/>
  <c r="AE9" i="1" l="1"/>
  <c r="AE6" i="1"/>
  <c r="AD17" i="1"/>
  <c r="AG1" i="1"/>
  <c r="AF5" i="1"/>
  <c r="AF8" i="1"/>
  <c r="AD16" i="1"/>
  <c r="BC14" i="18"/>
  <c r="BE11" i="18"/>
  <c r="BE8" i="18"/>
  <c r="BD9" i="18"/>
  <c r="BD12" i="18"/>
  <c r="BF4" i="18"/>
  <c r="AF9" i="1" a="1"/>
  <c r="AF6" i="1" a="1"/>
  <c r="BE12" i="18" a="1"/>
  <c r="BJ11" i="5" a="1"/>
  <c r="BE9" i="18" a="1"/>
  <c r="AF6" i="1" l="1"/>
  <c r="AF9" i="1"/>
  <c r="AH1" i="1"/>
  <c r="AG8" i="1"/>
  <c r="AG5" i="1"/>
  <c r="AE17" i="1"/>
  <c r="AE16" i="1"/>
  <c r="BD14" i="18"/>
  <c r="BF8" i="18"/>
  <c r="BF11" i="18"/>
  <c r="BE9" i="18"/>
  <c r="BE12" i="18"/>
  <c r="BG4" i="18"/>
  <c r="BJ11" i="5"/>
  <c r="BJ28" i="5" s="1"/>
  <c r="AG6" i="1" a="1"/>
  <c r="AG9" i="1" a="1"/>
  <c r="BF9" i="18" a="1"/>
  <c r="BF12" i="18" a="1"/>
  <c r="AG9" i="1" l="1"/>
  <c r="AG6" i="1"/>
  <c r="AF16" i="1"/>
  <c r="AI1" i="1"/>
  <c r="AH8" i="1"/>
  <c r="AH5" i="1"/>
  <c r="AF17" i="1"/>
  <c r="BE14" i="18"/>
  <c r="BG8" i="18"/>
  <c r="BG11" i="18"/>
  <c r="BF12" i="18"/>
  <c r="BF9" i="18"/>
  <c r="BH4" i="18"/>
  <c r="AH6" i="1" a="1"/>
  <c r="AH9" i="1" a="1"/>
  <c r="BG9" i="18" a="1"/>
  <c r="BG12" i="18" a="1"/>
  <c r="AH9" i="1" l="1"/>
  <c r="AH6" i="1"/>
  <c r="AG17" i="1"/>
  <c r="AJ1" i="1"/>
  <c r="AI8" i="1"/>
  <c r="AI5" i="1"/>
  <c r="AG16" i="1"/>
  <c r="BF14" i="18"/>
  <c r="BH11" i="18"/>
  <c r="BH8" i="18"/>
  <c r="BG9" i="18"/>
  <c r="BG12" i="18"/>
  <c r="BI4" i="18"/>
  <c r="AI9" i="1" a="1"/>
  <c r="AI6" i="1" a="1"/>
  <c r="BH9" i="18" a="1"/>
  <c r="BH12" i="18" a="1"/>
  <c r="AI6" i="1" l="1"/>
  <c r="AI9" i="1"/>
  <c r="AK1" i="1"/>
  <c r="AJ5" i="1"/>
  <c r="AJ8" i="1"/>
  <c r="AH17" i="1"/>
  <c r="AH16" i="1"/>
  <c r="BG14" i="18"/>
  <c r="BI11" i="18"/>
  <c r="BI8" i="18"/>
  <c r="BH12" i="18"/>
  <c r="BH9" i="18"/>
  <c r="BJ4" i="18"/>
  <c r="AJ9" i="1" a="1"/>
  <c r="AJ6" i="1" a="1"/>
  <c r="BI9" i="18" a="1"/>
  <c r="BI12" i="18" a="1"/>
  <c r="C21" i="1" l="1"/>
  <c r="P21" i="1"/>
  <c r="AF21" i="1"/>
  <c r="AV21" i="1"/>
  <c r="BL21" i="1"/>
  <c r="O21" i="1"/>
  <c r="AU21" i="1"/>
  <c r="BS21" i="1"/>
  <c r="Q21" i="1"/>
  <c r="AG21" i="1"/>
  <c r="AW21" i="1"/>
  <c r="BM21" i="1"/>
  <c r="BB21" i="1"/>
  <c r="K21" i="1"/>
  <c r="AQ21" i="1"/>
  <c r="J21" i="1"/>
  <c r="Z21" i="1"/>
  <c r="AP21" i="1"/>
  <c r="M21" i="1"/>
  <c r="BI21" i="1"/>
  <c r="AI21" i="1"/>
  <c r="V21" i="1"/>
  <c r="D21" i="1"/>
  <c r="T21" i="1"/>
  <c r="AJ21" i="1"/>
  <c r="AZ21" i="1"/>
  <c r="BP21" i="1"/>
  <c r="W21" i="1"/>
  <c r="AY21" i="1"/>
  <c r="E21" i="1"/>
  <c r="U21" i="1"/>
  <c r="AK21" i="1"/>
  <c r="BA21" i="1"/>
  <c r="BQ21" i="1"/>
  <c r="BF21" i="1"/>
  <c r="S21" i="1"/>
  <c r="BC21" i="1"/>
  <c r="N21" i="1"/>
  <c r="AD21" i="1"/>
  <c r="AC21" i="1"/>
  <c r="BN21" i="1"/>
  <c r="AL21" i="1"/>
  <c r="H21" i="1"/>
  <c r="X21" i="1"/>
  <c r="AN21" i="1"/>
  <c r="BD21" i="1"/>
  <c r="BR21" i="1"/>
  <c r="AE21" i="1"/>
  <c r="BG21" i="1"/>
  <c r="I21" i="1"/>
  <c r="Y21" i="1"/>
  <c r="AO21" i="1"/>
  <c r="BE21" i="1"/>
  <c r="AT21" i="1"/>
  <c r="BJ21" i="1"/>
  <c r="AA21" i="1"/>
  <c r="BK21" i="1"/>
  <c r="R21" i="1"/>
  <c r="AH21" i="1"/>
  <c r="L21" i="1"/>
  <c r="AB21" i="1"/>
  <c r="AR21" i="1"/>
  <c r="BH21" i="1"/>
  <c r="G21" i="1"/>
  <c r="AM21" i="1"/>
  <c r="BO21" i="1"/>
  <c r="AS21" i="1"/>
  <c r="AX21" i="1"/>
  <c r="F21" i="1"/>
  <c r="AJ6" i="1"/>
  <c r="AJ9" i="1"/>
  <c r="AL1" i="1"/>
  <c r="AK8" i="1"/>
  <c r="AK5" i="1"/>
  <c r="AI16" i="1"/>
  <c r="AI17" i="1"/>
  <c r="BH14" i="18"/>
  <c r="BJ11" i="18"/>
  <c r="BJ8" i="18"/>
  <c r="BI12" i="18"/>
  <c r="BI9" i="18"/>
  <c r="BK4" i="18"/>
  <c r="AK6" i="1" a="1"/>
  <c r="AK9" i="1" a="1"/>
  <c r="BJ12" i="18" a="1"/>
  <c r="BJ9" i="18" a="1"/>
  <c r="AK9" i="1" l="1"/>
  <c r="AK6" i="1"/>
  <c r="AM1" i="1"/>
  <c r="AL8" i="1"/>
  <c r="AL5" i="1"/>
  <c r="AJ16" i="1"/>
  <c r="AJ17" i="1"/>
  <c r="BI14" i="18"/>
  <c r="BK8" i="18"/>
  <c r="BK11" i="18"/>
  <c r="BJ12" i="18"/>
  <c r="BJ9" i="18"/>
  <c r="BL4" i="18"/>
  <c r="AL6" i="1" a="1"/>
  <c r="AL9" i="1" a="1"/>
  <c r="BK12" i="18" a="1"/>
  <c r="BK9" i="18" a="1"/>
  <c r="AL9" i="1" l="1"/>
  <c r="AL6" i="1"/>
  <c r="AN1" i="1"/>
  <c r="AM8" i="1"/>
  <c r="AM5" i="1"/>
  <c r="AK17" i="1"/>
  <c r="AK16" i="1"/>
  <c r="BJ14" i="18"/>
  <c r="BL11" i="18"/>
  <c r="BL8" i="18"/>
  <c r="BK9" i="18"/>
  <c r="BK12" i="18"/>
  <c r="BM4" i="18"/>
  <c r="AM6" i="1" a="1"/>
  <c r="AM9" i="1" a="1"/>
  <c r="BJ16" i="5" a="1"/>
  <c r="BL12" i="18" a="1"/>
  <c r="BL9" i="18" a="1"/>
  <c r="AM9" i="1" l="1"/>
  <c r="AM6" i="1"/>
  <c r="AO1" i="1"/>
  <c r="AN5" i="1"/>
  <c r="AN8" i="1"/>
  <c r="AL17" i="1"/>
  <c r="AL16" i="1"/>
  <c r="BK14" i="18"/>
  <c r="BM11" i="18"/>
  <c r="BM8" i="18"/>
  <c r="BL12" i="18"/>
  <c r="BL9" i="18"/>
  <c r="BN4" i="18"/>
  <c r="BJ16" i="5"/>
  <c r="AN9" i="1" a="1"/>
  <c r="AN6" i="1" a="1"/>
  <c r="BM9" i="18" a="1"/>
  <c r="BM12" i="18" a="1"/>
  <c r="AN6" i="1" l="1"/>
  <c r="AN9" i="1"/>
  <c r="AP1" i="1"/>
  <c r="AO8" i="1"/>
  <c r="AO5" i="1"/>
  <c r="AM17" i="1"/>
  <c r="AM16" i="1"/>
  <c r="BL14" i="18"/>
  <c r="BN8" i="18"/>
  <c r="BN11" i="18"/>
  <c r="BM12" i="18"/>
  <c r="BM9" i="18"/>
  <c r="BO4" i="18"/>
  <c r="BJ26" i="5"/>
  <c r="BJ34" i="5"/>
  <c r="BJ32" i="5"/>
  <c r="AO9" i="1" a="1"/>
  <c r="BN12" i="18" a="1"/>
  <c r="BN9" i="18" a="1"/>
  <c r="AO9" i="1" l="1"/>
  <c r="AN17" i="1"/>
  <c r="AQ1" i="1"/>
  <c r="AP8" i="1"/>
  <c r="AP5" i="1"/>
  <c r="AN16" i="1"/>
  <c r="BM14" i="18"/>
  <c r="BO8" i="18"/>
  <c r="BO11" i="18"/>
  <c r="BN9" i="18"/>
  <c r="BN12" i="18"/>
  <c r="BP4" i="18"/>
  <c r="AP9" i="1" a="1"/>
  <c r="AP6" i="1" a="1"/>
  <c r="BO12" i="18" a="1"/>
  <c r="BO9" i="18" a="1"/>
  <c r="AP6" i="1" l="1"/>
  <c r="AP9" i="1"/>
  <c r="AR1" i="1"/>
  <c r="AQ5" i="1"/>
  <c r="AQ8" i="1"/>
  <c r="AO16" i="1"/>
  <c r="BN14" i="18"/>
  <c r="BP11" i="18"/>
  <c r="BP8" i="18"/>
  <c r="BO12" i="18"/>
  <c r="BO9" i="18"/>
  <c r="BQ4" i="18"/>
  <c r="AQ9" i="1" a="1"/>
  <c r="AQ6" i="1" a="1"/>
  <c r="BP9" i="18" a="1"/>
  <c r="BP12" i="18" a="1"/>
  <c r="AQ6" i="1" l="1"/>
  <c r="AQ9" i="1"/>
  <c r="AS1" i="1"/>
  <c r="AR5" i="1"/>
  <c r="AR8" i="1"/>
  <c r="AP16" i="1"/>
  <c r="AP17" i="1"/>
  <c r="BO14" i="18"/>
  <c r="BQ11" i="18"/>
  <c r="BQ8" i="18"/>
  <c r="BP12" i="18"/>
  <c r="BP9" i="18"/>
  <c r="BR4" i="18"/>
  <c r="AR9" i="1" a="1"/>
  <c r="AR6" i="1" a="1"/>
  <c r="BQ9" i="18" a="1"/>
  <c r="BQ12" i="18" a="1"/>
  <c r="AR6" i="1" l="1"/>
  <c r="AR9" i="1"/>
  <c r="AT1" i="1"/>
  <c r="AS8" i="1"/>
  <c r="AS5" i="1"/>
  <c r="AQ16" i="1"/>
  <c r="AQ17" i="1"/>
  <c r="BP14" i="18"/>
  <c r="BR11" i="18"/>
  <c r="BR8" i="18"/>
  <c r="BQ12" i="18"/>
  <c r="BQ9" i="18"/>
  <c r="BS4" i="18"/>
  <c r="AS6" i="1" a="1"/>
  <c r="AS9" i="1" a="1"/>
  <c r="BR12" i="18" a="1"/>
  <c r="BR9" i="18" a="1"/>
  <c r="AS9" i="1" l="1"/>
  <c r="AS6" i="1"/>
  <c r="AU1" i="1"/>
  <c r="AT8" i="1"/>
  <c r="AT5" i="1"/>
  <c r="AR16" i="1"/>
  <c r="AR17" i="1"/>
  <c r="BL31" i="18"/>
  <c r="E30" i="18"/>
  <c r="D30" i="18"/>
  <c r="E28" i="18"/>
  <c r="L28" i="18"/>
  <c r="H28" i="18"/>
  <c r="D28" i="18"/>
  <c r="F28" i="18"/>
  <c r="G28" i="18"/>
  <c r="M28" i="18"/>
  <c r="J28" i="18"/>
  <c r="K28" i="18"/>
  <c r="I28" i="18"/>
  <c r="D34" i="18"/>
  <c r="G30" i="18"/>
  <c r="D31" i="18"/>
  <c r="G31" i="18"/>
  <c r="K30" i="18"/>
  <c r="E33" i="18"/>
  <c r="I32" i="18"/>
  <c r="K34" i="18"/>
  <c r="H29" i="18"/>
  <c r="H35" i="18" s="1"/>
  <c r="L32" i="18"/>
  <c r="E34" i="18"/>
  <c r="K29" i="18"/>
  <c r="K35" i="18" s="1"/>
  <c r="I34" i="18"/>
  <c r="H31" i="18"/>
  <c r="J32" i="18"/>
  <c r="K32" i="18"/>
  <c r="L29" i="18"/>
  <c r="L35" i="18" s="1"/>
  <c r="H30" i="18"/>
  <c r="D29" i="18"/>
  <c r="D35" i="18" s="1"/>
  <c r="M34" i="18"/>
  <c r="I29" i="18"/>
  <c r="I35" i="18" s="1"/>
  <c r="I33" i="18"/>
  <c r="E32" i="18"/>
  <c r="J30" i="18"/>
  <c r="J31" i="18"/>
  <c r="L34" i="18"/>
  <c r="L33" i="18"/>
  <c r="I30" i="18"/>
  <c r="I31" i="18"/>
  <c r="F34" i="18"/>
  <c r="G33" i="18"/>
  <c r="D32" i="18"/>
  <c r="D33" i="18"/>
  <c r="L31" i="18"/>
  <c r="M33" i="18"/>
  <c r="J33" i="18"/>
  <c r="F33" i="18"/>
  <c r="G29" i="18"/>
  <c r="G35" i="18" s="1"/>
  <c r="E29" i="18"/>
  <c r="E35" i="18" s="1"/>
  <c r="H34" i="18"/>
  <c r="M31" i="18"/>
  <c r="F29" i="18"/>
  <c r="F35" i="18" s="1"/>
  <c r="F32" i="18"/>
  <c r="G34" i="18"/>
  <c r="H32" i="18"/>
  <c r="F30" i="18"/>
  <c r="M30" i="18"/>
  <c r="M29" i="18"/>
  <c r="M35" i="18" s="1"/>
  <c r="J29" i="18"/>
  <c r="J35" i="18" s="1"/>
  <c r="K33" i="18"/>
  <c r="E31" i="18"/>
  <c r="K31" i="18"/>
  <c r="F31" i="18"/>
  <c r="J34" i="18"/>
  <c r="M32" i="18"/>
  <c r="G32" i="18"/>
  <c r="H33" i="18"/>
  <c r="L30" i="18"/>
  <c r="BM28" i="18"/>
  <c r="BI28" i="18"/>
  <c r="BP28" i="18"/>
  <c r="BO31" i="18"/>
  <c r="BO29" i="18"/>
  <c r="BR30" i="18"/>
  <c r="BC28" i="18"/>
  <c r="AM29" i="18"/>
  <c r="AM35" i="18" s="1"/>
  <c r="BP29" i="18"/>
  <c r="BF29" i="18"/>
  <c r="BI30" i="18"/>
  <c r="BI31" i="18"/>
  <c r="AQ29" i="18"/>
  <c r="AQ35" i="18" s="1"/>
  <c r="BN29" i="18"/>
  <c r="BD30" i="18"/>
  <c r="BL30" i="18"/>
  <c r="BB28" i="18"/>
  <c r="BK31" i="18"/>
  <c r="AJ29" i="18"/>
  <c r="AJ35" i="18" s="1"/>
  <c r="BL29" i="18"/>
  <c r="AZ29" i="18"/>
  <c r="AZ35" i="18" s="1"/>
  <c r="BQ30" i="18"/>
  <c r="AS29" i="18"/>
  <c r="AS35" i="18" s="1"/>
  <c r="BD31" i="18"/>
  <c r="BM30" i="18"/>
  <c r="BP31" i="18"/>
  <c r="AU29" i="18"/>
  <c r="AU35" i="18" s="1"/>
  <c r="BE30" i="18"/>
  <c r="BK30" i="18"/>
  <c r="BS30" i="18"/>
  <c r="BS31" i="18"/>
  <c r="AK31" i="18"/>
  <c r="AF31" i="18"/>
  <c r="Z30" i="18"/>
  <c r="Z31" i="18"/>
  <c r="Q30" i="18"/>
  <c r="AC34" i="18"/>
  <c r="P33" i="18"/>
  <c r="X32" i="18"/>
  <c r="R33" i="18"/>
  <c r="U34" i="18"/>
  <c r="AE32" i="18"/>
  <c r="Q32" i="18"/>
  <c r="AJ30" i="18"/>
  <c r="AB34" i="18"/>
  <c r="V31" i="18"/>
  <c r="T31" i="18"/>
  <c r="AC31" i="18"/>
  <c r="U32" i="18"/>
  <c r="AC30" i="18"/>
  <c r="AB32" i="18"/>
  <c r="P34" i="18"/>
  <c r="AE34" i="18"/>
  <c r="S33" i="18"/>
  <c r="AE33" i="18"/>
  <c r="O28" i="18"/>
  <c r="AD34" i="18"/>
  <c r="AC32" i="18"/>
  <c r="Q34" i="18"/>
  <c r="S30" i="18"/>
  <c r="AA30" i="18"/>
  <c r="AB31" i="18"/>
  <c r="AI31" i="18"/>
  <c r="Z28" i="18"/>
  <c r="T30" i="18"/>
  <c r="AC28" i="18"/>
  <c r="BB31" i="18"/>
  <c r="Y28" i="18"/>
  <c r="AA34" i="18"/>
  <c r="Z33" i="18"/>
  <c r="R28" i="18"/>
  <c r="P30" i="18"/>
  <c r="AE31" i="18"/>
  <c r="AH30" i="18"/>
  <c r="P31" i="18"/>
  <c r="AB30" i="18"/>
  <c r="O34" i="18"/>
  <c r="AA33" i="18"/>
  <c r="AE30" i="18"/>
  <c r="V34" i="18"/>
  <c r="O33" i="18"/>
  <c r="P28" i="18"/>
  <c r="R31" i="18"/>
  <c r="S28" i="18"/>
  <c r="O32" i="18"/>
  <c r="X28" i="18"/>
  <c r="V30" i="18"/>
  <c r="AE28" i="18"/>
  <c r="T34" i="18"/>
  <c r="R30" i="18"/>
  <c r="W30" i="18"/>
  <c r="O31" i="18"/>
  <c r="Z34" i="18"/>
  <c r="S34" i="18"/>
  <c r="AG31" i="18"/>
  <c r="AA28" i="18"/>
  <c r="W28" i="18"/>
  <c r="AH28" i="18"/>
  <c r="AJ31" i="18"/>
  <c r="U31" i="18"/>
  <c r="AG30" i="18"/>
  <c r="W34" i="18"/>
  <c r="X34" i="18"/>
  <c r="N33" i="18"/>
  <c r="X30" i="18"/>
  <c r="Q31" i="18"/>
  <c r="N31" i="18"/>
  <c r="AC33" i="18"/>
  <c r="S31" i="18"/>
  <c r="AD28" i="18"/>
  <c r="Y32" i="18"/>
  <c r="W32" i="18"/>
  <c r="U33" i="18"/>
  <c r="Y31" i="18"/>
  <c r="Q28" i="18"/>
  <c r="AK30" i="18"/>
  <c r="AH31" i="18"/>
  <c r="P32" i="18"/>
  <c r="X33" i="18"/>
  <c r="AF30" i="18"/>
  <c r="AG28" i="18"/>
  <c r="Q33" i="18"/>
  <c r="N32" i="18"/>
  <c r="T28" i="18"/>
  <c r="T33" i="18"/>
  <c r="AD32" i="18"/>
  <c r="X31" i="18"/>
  <c r="O30" i="18"/>
  <c r="Y33" i="18"/>
  <c r="W31" i="18"/>
  <c r="U30" i="18"/>
  <c r="Z32" i="18"/>
  <c r="AA32" i="18"/>
  <c r="AD33" i="18"/>
  <c r="N34" i="18"/>
  <c r="T32" i="18"/>
  <c r="U28" i="18"/>
  <c r="W33" i="18"/>
  <c r="AD31" i="18"/>
  <c r="N30" i="18"/>
  <c r="AA31" i="18"/>
  <c r="N28" i="18"/>
  <c r="AB28" i="18"/>
  <c r="V32" i="18"/>
  <c r="S32" i="18"/>
  <c r="AD30" i="18"/>
  <c r="R32" i="18"/>
  <c r="AI30" i="18"/>
  <c r="Y30" i="18"/>
  <c r="AB33" i="18"/>
  <c r="Y34" i="18"/>
  <c r="AF28" i="18"/>
  <c r="V33" i="18"/>
  <c r="V28" i="18"/>
  <c r="R34" i="18"/>
  <c r="W29" i="18"/>
  <c r="W35" i="18" s="1"/>
  <c r="R29" i="18"/>
  <c r="R35" i="18" s="1"/>
  <c r="V29" i="18"/>
  <c r="V35" i="18" s="1"/>
  <c r="AN31" i="18"/>
  <c r="AP28" i="18"/>
  <c r="AA29" i="18"/>
  <c r="AA35" i="18" s="1"/>
  <c r="AY28" i="18"/>
  <c r="AX31" i="18"/>
  <c r="AR31" i="18"/>
  <c r="AI28" i="18"/>
  <c r="T29" i="18"/>
  <c r="T35" i="18" s="1"/>
  <c r="AW31" i="18"/>
  <c r="AS31" i="18"/>
  <c r="AU31" i="18"/>
  <c r="N29" i="18"/>
  <c r="N35" i="18" s="1"/>
  <c r="AH29" i="18"/>
  <c r="AH35" i="18" s="1"/>
  <c r="AL28" i="18"/>
  <c r="O29" i="18"/>
  <c r="O35" i="18" s="1"/>
  <c r="BB30" i="18"/>
  <c r="P29" i="18"/>
  <c r="P35" i="18" s="1"/>
  <c r="BC31" i="18"/>
  <c r="BG30" i="18"/>
  <c r="BK28" i="18"/>
  <c r="BO30" i="18"/>
  <c r="AJ28" i="18"/>
  <c r="AT30" i="18"/>
  <c r="AR29" i="18"/>
  <c r="AR35" i="18" s="1"/>
  <c r="AC29" i="18"/>
  <c r="AC35" i="18" s="1"/>
  <c r="X29" i="18"/>
  <c r="X35" i="18" s="1"/>
  <c r="AX28" i="18"/>
  <c r="BE31" i="18"/>
  <c r="BJ31" i="18"/>
  <c r="AT31" i="18"/>
  <c r="AN28" i="18"/>
  <c r="Y29" i="18"/>
  <c r="Y35" i="18" s="1"/>
  <c r="AW30" i="18"/>
  <c r="AL31" i="18"/>
  <c r="AF29" i="18"/>
  <c r="AF35" i="18" s="1"/>
  <c r="AQ31" i="18"/>
  <c r="AY31" i="18"/>
  <c r="AO31" i="18"/>
  <c r="AQ28" i="18"/>
  <c r="Q29" i="18"/>
  <c r="Q35" i="18" s="1"/>
  <c r="AZ30" i="18"/>
  <c r="AB29" i="18"/>
  <c r="AB35" i="18" s="1"/>
  <c r="S29" i="18"/>
  <c r="S35" i="18" s="1"/>
  <c r="AX30" i="18"/>
  <c r="U29" i="18"/>
  <c r="U35" i="18" s="1"/>
  <c r="AQ30" i="18"/>
  <c r="AU30" i="18"/>
  <c r="AO30" i="18"/>
  <c r="AW28" i="18"/>
  <c r="AV30" i="18"/>
  <c r="AP30" i="18"/>
  <c r="AV31" i="18"/>
  <c r="BL28" i="18"/>
  <c r="BF28" i="18"/>
  <c r="BC29" i="18"/>
  <c r="AT29" i="18"/>
  <c r="AT35" i="18" s="1"/>
  <c r="BH30" i="18"/>
  <c r="AG29" i="18"/>
  <c r="AG35" i="18" s="1"/>
  <c r="BG28" i="18"/>
  <c r="BA30" i="18"/>
  <c r="BJ29" i="18"/>
  <c r="BF30" i="18"/>
  <c r="BA31" i="18"/>
  <c r="AS28" i="18"/>
  <c r="AN29" i="18"/>
  <c r="AN35" i="18" s="1"/>
  <c r="BF31" i="18"/>
  <c r="AM28" i="18"/>
  <c r="AN30" i="18"/>
  <c r="AM31" i="18"/>
  <c r="Z29" i="18"/>
  <c r="Z35" i="18" s="1"/>
  <c r="AK28" i="18"/>
  <c r="AS30" i="18"/>
  <c r="AM30" i="18"/>
  <c r="AR30" i="18"/>
  <c r="AL30" i="18"/>
  <c r="AO28" i="18"/>
  <c r="AZ31" i="18"/>
  <c r="AU28" i="18"/>
  <c r="AR28" i="18"/>
  <c r="AV28" i="18"/>
  <c r="AT28" i="18"/>
  <c r="AE29" i="18"/>
  <c r="AE35" i="18" s="1"/>
  <c r="AP31" i="18"/>
  <c r="AI29" i="18"/>
  <c r="AI35" i="18" s="1"/>
  <c r="BJ28" i="18"/>
  <c r="AY30" i="18"/>
  <c r="BC30" i="18"/>
  <c r="BH31" i="18"/>
  <c r="BK29" i="18"/>
  <c r="BA29" i="18"/>
  <c r="BA35" i="18" s="1"/>
  <c r="BD29" i="18"/>
  <c r="BJ30" i="18"/>
  <c r="AD29" i="18"/>
  <c r="AD35" i="18" s="1"/>
  <c r="AZ28" i="18"/>
  <c r="BM31" i="18"/>
  <c r="BD28" i="18"/>
  <c r="BN28" i="18"/>
  <c r="BN31" i="18"/>
  <c r="BH29" i="18"/>
  <c r="BM29" i="18"/>
  <c r="BH28" i="18"/>
  <c r="AV29" i="18"/>
  <c r="AV35" i="18" s="1"/>
  <c r="BQ28" i="18"/>
  <c r="AP29" i="18"/>
  <c r="AP35" i="18" s="1"/>
  <c r="BN30" i="18"/>
  <c r="AK29" i="18"/>
  <c r="AK35" i="18" s="1"/>
  <c r="BI29" i="18"/>
  <c r="AO29" i="18"/>
  <c r="AO35" i="18" s="1"/>
  <c r="BP30" i="18"/>
  <c r="BG29" i="18"/>
  <c r="AW29" i="18"/>
  <c r="AW35" i="18" s="1"/>
  <c r="BB29" i="18"/>
  <c r="BB35" i="18" s="1"/>
  <c r="AY29" i="18"/>
  <c r="AY35" i="18" s="1"/>
  <c r="AX29" i="18"/>
  <c r="AX35" i="18" s="1"/>
  <c r="BA28" i="18"/>
  <c r="BG31" i="18"/>
  <c r="BO28" i="18"/>
  <c r="BR31" i="18"/>
  <c r="AL29" i="18"/>
  <c r="AL35" i="18" s="1"/>
  <c r="BE28" i="18"/>
  <c r="BE29" i="18"/>
  <c r="BQ31" i="18"/>
  <c r="BQ14" i="18"/>
  <c r="BQ29" i="18"/>
  <c r="BS8" i="18"/>
  <c r="BS11" i="18"/>
  <c r="BR9" i="18"/>
  <c r="BR28" i="18" s="1"/>
  <c r="BR12" i="18"/>
  <c r="AT6" i="1" a="1"/>
  <c r="AT9" i="1" a="1"/>
  <c r="BS9" i="18" a="1"/>
  <c r="BS12" i="18" a="1"/>
  <c r="AT9" i="1" l="1"/>
  <c r="AT6" i="1"/>
  <c r="AV1" i="1"/>
  <c r="AU5" i="1"/>
  <c r="AU8" i="1"/>
  <c r="AS17" i="1"/>
  <c r="AS16" i="1"/>
  <c r="BR14" i="18"/>
  <c r="BR29" i="18"/>
  <c r="C35" i="18"/>
  <c r="B45" i="18" s="1"/>
  <c r="B46" i="18" s="1"/>
  <c r="BS12" i="18"/>
  <c r="BS9" i="18"/>
  <c r="BS28" i="18" s="1"/>
  <c r="AU6" i="1" a="1"/>
  <c r="AU9" i="1" a="1"/>
  <c r="AO6" i="1" a="1"/>
  <c r="AU9" i="1" l="1"/>
  <c r="AU6" i="1"/>
  <c r="AT17" i="1"/>
  <c r="AW1" i="1"/>
  <c r="AV5" i="1"/>
  <c r="AV8" i="1"/>
  <c r="AT16" i="1"/>
  <c r="BS14" i="18"/>
  <c r="BS29" i="18"/>
  <c r="AO6" i="1"/>
  <c r="AV6" i="1" a="1"/>
  <c r="AV9" i="1" a="1"/>
  <c r="AV9" i="1" l="1"/>
  <c r="AV6" i="1"/>
  <c r="AU17" i="1"/>
  <c r="AU16" i="1"/>
  <c r="AX1" i="1"/>
  <c r="AW8" i="1"/>
  <c r="AW5" i="1"/>
  <c r="AO17" i="1"/>
  <c r="AW6" i="1" a="1"/>
  <c r="AW9" i="1" a="1"/>
  <c r="AW9" i="1" l="1"/>
  <c r="AW6" i="1"/>
  <c r="AV17" i="1"/>
  <c r="AY1" i="1"/>
  <c r="AX8" i="1"/>
  <c r="AX5" i="1"/>
  <c r="AV16" i="1"/>
  <c r="AJ17" i="18"/>
  <c r="AJ32" i="18" s="1"/>
  <c r="AM18" i="18"/>
  <c r="AM33" i="18" s="1"/>
  <c r="BH19" i="18"/>
  <c r="BH34" i="18" s="1"/>
  <c r="AX19" i="18"/>
  <c r="AX34" i="18" s="1"/>
  <c r="BM19" i="18"/>
  <c r="AT18" i="18"/>
  <c r="AT33" i="18" s="1"/>
  <c r="AI19" i="18"/>
  <c r="AI34" i="18" s="1"/>
  <c r="AK19" i="18"/>
  <c r="AK34" i="18" s="1"/>
  <c r="AP19" i="18"/>
  <c r="AP34" i="18" s="1"/>
  <c r="BO18" i="18"/>
  <c r="BO33" i="18" s="1"/>
  <c r="AU18" i="18"/>
  <c r="AU33" i="18" s="1"/>
  <c r="BA18" i="18"/>
  <c r="BA33" i="18" s="1"/>
  <c r="BS18" i="18"/>
  <c r="BS33" i="18" s="1"/>
  <c r="AH18" i="18"/>
  <c r="AH33" i="18" s="1"/>
  <c r="BH17" i="18"/>
  <c r="BH32" i="18" s="1"/>
  <c r="AS17" i="18"/>
  <c r="AS32" i="18" s="1"/>
  <c r="AF18" i="18"/>
  <c r="AF33" i="18" s="1"/>
  <c r="BD18" i="18"/>
  <c r="AP18" i="18"/>
  <c r="AP33" i="18" s="1"/>
  <c r="BG18" i="18"/>
  <c r="AL19" i="18"/>
  <c r="AL34" i="18" s="1"/>
  <c r="BC19" i="18"/>
  <c r="BC34" i="18" s="1"/>
  <c r="AQ19" i="18"/>
  <c r="AQ34" i="18" s="1"/>
  <c r="BI19" i="18"/>
  <c r="BI34" i="18" s="1"/>
  <c r="BR19" i="18"/>
  <c r="BS19" i="18"/>
  <c r="AT19" i="18"/>
  <c r="AT34" i="18" s="1"/>
  <c r="BQ19" i="18"/>
  <c r="BE19" i="18"/>
  <c r="BE34" i="18" s="1"/>
  <c r="BK18" i="18"/>
  <c r="BK33" i="18" s="1"/>
  <c r="BH18" i="18"/>
  <c r="BC17" i="18"/>
  <c r="BC32" i="18" s="1"/>
  <c r="AY19" i="18"/>
  <c r="AY34" i="18" s="1"/>
  <c r="BF19" i="18"/>
  <c r="BF34" i="18" s="1"/>
  <c r="BA19" i="18"/>
  <c r="BA34" i="18" s="1"/>
  <c r="BJ19" i="18"/>
  <c r="BB18" i="18"/>
  <c r="BB33" i="18" s="1"/>
  <c r="AO18" i="18"/>
  <c r="AO33" i="18" s="1"/>
  <c r="AW18" i="18"/>
  <c r="AW33" i="18" s="1"/>
  <c r="AV18" i="18"/>
  <c r="AV33" i="18" s="1"/>
  <c r="AL18" i="18"/>
  <c r="AL33" i="18" s="1"/>
  <c r="AJ18" i="18"/>
  <c r="AJ33" i="18" s="1"/>
  <c r="AK18" i="18"/>
  <c r="AK33" i="18" s="1"/>
  <c r="BP17" i="18"/>
  <c r="BP32" i="18" s="1"/>
  <c r="AP17" i="18"/>
  <c r="AP32" i="18" s="1"/>
  <c r="BA17" i="18"/>
  <c r="BA32" i="18" s="1"/>
  <c r="BI17" i="18"/>
  <c r="BI32" i="18" s="1"/>
  <c r="BJ17" i="18"/>
  <c r="BJ32" i="18" s="1"/>
  <c r="BO17" i="18"/>
  <c r="BO32" i="18" s="1"/>
  <c r="BM18" i="18"/>
  <c r="BM33" i="18" s="1"/>
  <c r="AS18" i="18"/>
  <c r="AS33" i="18" s="1"/>
  <c r="BB19" i="18"/>
  <c r="BB34" i="18" s="1"/>
  <c r="AH19" i="18"/>
  <c r="AH34" i="18" s="1"/>
  <c r="BD19" i="18"/>
  <c r="BD34" i="18" s="1"/>
  <c r="AM19" i="18"/>
  <c r="AM34" i="18" s="1"/>
  <c r="AR17" i="18"/>
  <c r="AR32" i="18" s="1"/>
  <c r="AZ17" i="18"/>
  <c r="AZ32" i="18" s="1"/>
  <c r="BF17" i="18"/>
  <c r="BF32" i="18" s="1"/>
  <c r="AM17" i="18"/>
  <c r="AM32" i="18" s="1"/>
  <c r="BS17" i="18"/>
  <c r="BS32" i="18" s="1"/>
  <c r="AK17" i="18"/>
  <c r="AK32" i="18" s="1"/>
  <c r="AL17" i="18"/>
  <c r="AL32" i="18" s="1"/>
  <c r="AI17" i="18"/>
  <c r="AI32" i="18" s="1"/>
  <c r="AY17" i="18"/>
  <c r="AY32" i="18" s="1"/>
  <c r="BP18" i="18"/>
  <c r="BP33" i="18" s="1"/>
  <c r="AN19" i="18"/>
  <c r="AN34" i="18" s="1"/>
  <c r="AF19" i="18"/>
  <c r="AF34" i="18" s="1"/>
  <c r="AZ19" i="18"/>
  <c r="AZ34" i="18" s="1"/>
  <c r="BN19" i="18"/>
  <c r="BP19" i="18"/>
  <c r="AU19" i="18"/>
  <c r="AU34" i="18" s="1"/>
  <c r="AW19" i="18"/>
  <c r="AW34" i="18" s="1"/>
  <c r="BK19" i="18"/>
  <c r="BJ18" i="18"/>
  <c r="BJ33" i="18" s="1"/>
  <c r="BN18" i="18"/>
  <c r="BN33" i="18" s="1"/>
  <c r="AZ18" i="18"/>
  <c r="AZ33" i="18" s="1"/>
  <c r="BI18" i="18"/>
  <c r="BI33" i="18" s="1"/>
  <c r="AY18" i="18"/>
  <c r="AY33" i="18" s="1"/>
  <c r="AX18" i="18"/>
  <c r="AX33" i="18" s="1"/>
  <c r="AR18" i="18"/>
  <c r="AR33" i="18" s="1"/>
  <c r="BE18" i="18"/>
  <c r="BQ18" i="18"/>
  <c r="BQ33" i="18" s="1"/>
  <c r="BL18" i="18"/>
  <c r="BL33" i="18" s="1"/>
  <c r="AQ18" i="18"/>
  <c r="AQ33" i="18" s="1"/>
  <c r="BR18" i="18"/>
  <c r="BR33" i="18" s="1"/>
  <c r="AN18" i="18"/>
  <c r="AN33" i="18" s="1"/>
  <c r="AN17" i="18"/>
  <c r="AN32" i="18" s="1"/>
  <c r="AV17" i="18"/>
  <c r="AV32" i="18" s="1"/>
  <c r="BD17" i="18"/>
  <c r="BD32" i="18" s="1"/>
  <c r="BL17" i="18"/>
  <c r="BL32" i="18" s="1"/>
  <c r="AH17" i="18"/>
  <c r="AH32" i="18" s="1"/>
  <c r="AX17" i="18"/>
  <c r="AX32" i="18" s="1"/>
  <c r="BN17" i="18"/>
  <c r="BN32" i="18" s="1"/>
  <c r="AU17" i="18"/>
  <c r="AU32" i="18" s="1"/>
  <c r="BK17" i="18"/>
  <c r="BK32" i="18" s="1"/>
  <c r="AG17" i="18"/>
  <c r="AG32" i="18" s="1"/>
  <c r="AO17" i="18"/>
  <c r="AO32" i="18" s="1"/>
  <c r="AW17" i="18"/>
  <c r="AW32" i="18" s="1"/>
  <c r="BE17" i="18"/>
  <c r="BE32" i="18" s="1"/>
  <c r="BM17" i="18"/>
  <c r="BM32" i="18" s="1"/>
  <c r="AT17" i="18"/>
  <c r="AT32" i="18" s="1"/>
  <c r="BR17" i="18"/>
  <c r="BR32" i="18" s="1"/>
  <c r="AQ17" i="18"/>
  <c r="AQ32" i="18" s="1"/>
  <c r="BG17" i="18"/>
  <c r="BG32" i="18" s="1"/>
  <c r="AI18" i="18"/>
  <c r="AI33" i="18" s="1"/>
  <c r="AG18" i="18"/>
  <c r="AG33" i="18" s="1"/>
  <c r="AO19" i="18"/>
  <c r="AO34" i="18" s="1"/>
  <c r="AV19" i="18"/>
  <c r="AV34" i="18" s="1"/>
  <c r="BO19" i="18"/>
  <c r="AR19" i="18"/>
  <c r="AR34" i="18" s="1"/>
  <c r="AG19" i="18"/>
  <c r="AG34" i="18" s="1"/>
  <c r="BG19" i="18"/>
  <c r="BG34" i="18" s="1"/>
  <c r="BL19" i="18"/>
  <c r="AS19" i="18"/>
  <c r="AS34" i="18" s="1"/>
  <c r="BQ17" i="18"/>
  <c r="BQ32" i="18" s="1"/>
  <c r="AJ19" i="18"/>
  <c r="AJ34" i="18" s="1"/>
  <c r="BC18" i="18"/>
  <c r="AF17" i="18"/>
  <c r="AF32" i="18" s="1"/>
  <c r="BB17" i="18"/>
  <c r="BB32" i="18" s="1"/>
  <c r="BF18" i="18"/>
  <c r="AX9" i="1" a="1"/>
  <c r="AX6" i="1" a="1"/>
  <c r="AX6" i="1" l="1"/>
  <c r="AX9" i="1"/>
  <c r="AW17" i="1"/>
  <c r="AZ1" i="1"/>
  <c r="AY8" i="1"/>
  <c r="AY5" i="1"/>
  <c r="AW16" i="1"/>
  <c r="BP34" i="18"/>
  <c r="BP35" i="18" s="1"/>
  <c r="BS34" i="18"/>
  <c r="BS35" i="18" s="1"/>
  <c r="BD33" i="18"/>
  <c r="BD35" i="18" s="1"/>
  <c r="BC33" i="18"/>
  <c r="BC35" i="18" s="1"/>
  <c r="BM34" i="18"/>
  <c r="BM35" i="18" s="1"/>
  <c r="BJ34" i="18"/>
  <c r="BJ35" i="18" s="1"/>
  <c r="BQ34" i="18"/>
  <c r="BQ35" i="18" s="1"/>
  <c r="BG33" i="18"/>
  <c r="BG35" i="18" s="1"/>
  <c r="BL34" i="18"/>
  <c r="BL35" i="18" s="1"/>
  <c r="BO34" i="18"/>
  <c r="BO35" i="18" s="1"/>
  <c r="BE33" i="18"/>
  <c r="BE35" i="18" s="1"/>
  <c r="BK34" i="18"/>
  <c r="BK35" i="18" s="1"/>
  <c r="BN34" i="18"/>
  <c r="BN35" i="18" s="1"/>
  <c r="BR34" i="18"/>
  <c r="BR35" i="18" s="1"/>
  <c r="BF33" i="18"/>
  <c r="BF35" i="18" s="1"/>
  <c r="BH33" i="18"/>
  <c r="BH35" i="18" s="1"/>
  <c r="AY6" i="1" a="1"/>
  <c r="AY9" i="1" a="1"/>
  <c r="AY9" i="1" l="1"/>
  <c r="AY6" i="1"/>
  <c r="BA1" i="1"/>
  <c r="AZ5" i="1"/>
  <c r="AZ8" i="1"/>
  <c r="AX16" i="1"/>
  <c r="AX17" i="1"/>
  <c r="BI35" i="18"/>
  <c r="AZ9" i="1" a="1"/>
  <c r="AZ6" i="1" a="1"/>
  <c r="AZ6" i="1" l="1"/>
  <c r="AZ9" i="1"/>
  <c r="BB1" i="1"/>
  <c r="BA8" i="1"/>
  <c r="BA5" i="1"/>
  <c r="AY17" i="1"/>
  <c r="AY16" i="1"/>
  <c r="BA9" i="1" a="1"/>
  <c r="BA6" i="1" a="1"/>
  <c r="BA6" i="1" l="1"/>
  <c r="BA9" i="1"/>
  <c r="AZ16" i="1"/>
  <c r="AZ17" i="1"/>
  <c r="BC1" i="1"/>
  <c r="BB8" i="1"/>
  <c r="BB5" i="1"/>
  <c r="BI19" i="26"/>
  <c r="BI33" i="26"/>
  <c r="BL19" i="26"/>
  <c r="BL33" i="26"/>
  <c r="BP19" i="26"/>
  <c r="BP33" i="26"/>
  <c r="BM19" i="26"/>
  <c r="BM33" i="26"/>
  <c r="BQ19" i="26"/>
  <c r="BQ33" i="26"/>
  <c r="BN19" i="26"/>
  <c r="BN33" i="26"/>
  <c r="BR33" i="26"/>
  <c r="BR19" i="26"/>
  <c r="BJ19" i="26"/>
  <c r="BJ33" i="26"/>
  <c r="BK19" i="26"/>
  <c r="BK33" i="26"/>
  <c r="BO19" i="26"/>
  <c r="BO33" i="26"/>
  <c r="BB6" i="1" a="1"/>
  <c r="BB9" i="1" a="1"/>
  <c r="BB9" i="1" l="1"/>
  <c r="BB6" i="1"/>
  <c r="BA16" i="1"/>
  <c r="BD1" i="1"/>
  <c r="BC8" i="1"/>
  <c r="BC5" i="1"/>
  <c r="BA17" i="1"/>
  <c r="BK12" i="1"/>
  <c r="BM12" i="1"/>
  <c r="BP12" i="1"/>
  <c r="BO12" i="1"/>
  <c r="BI12" i="1"/>
  <c r="BL12" i="1"/>
  <c r="BR12" i="1"/>
  <c r="BJ12" i="1"/>
  <c r="BQ12" i="1"/>
  <c r="BN12" i="1"/>
  <c r="W24" i="26"/>
  <c r="W36" i="26" s="1"/>
  <c r="AM24" i="26"/>
  <c r="AM36" i="26" s="1"/>
  <c r="BC24" i="26"/>
  <c r="BC36" i="26" s="1"/>
  <c r="BS24" i="26"/>
  <c r="BS36" i="26" s="1"/>
  <c r="AK24" i="26"/>
  <c r="AK36" i="26" s="1"/>
  <c r="BA24" i="26"/>
  <c r="BA36" i="26" s="1"/>
  <c r="BQ24" i="26"/>
  <c r="BQ36" i="26" s="1"/>
  <c r="AT24" i="26"/>
  <c r="AT36" i="26" s="1"/>
  <c r="BN24" i="26"/>
  <c r="BN36" i="26" s="1"/>
  <c r="AJ24" i="26"/>
  <c r="AJ36" i="26" s="1"/>
  <c r="AZ24" i="26"/>
  <c r="AZ36" i="26" s="1"/>
  <c r="BP24" i="26"/>
  <c r="BP36" i="26" s="1"/>
  <c r="BR24" i="26"/>
  <c r="BR36" i="26" s="1"/>
  <c r="AA24" i="26"/>
  <c r="AA36" i="26" s="1"/>
  <c r="AQ24" i="26"/>
  <c r="AQ36" i="26" s="1"/>
  <c r="BG24" i="26"/>
  <c r="BG36" i="26" s="1"/>
  <c r="Y24" i="26"/>
  <c r="Y36" i="26" s="1"/>
  <c r="AO24" i="26"/>
  <c r="AO36" i="26" s="1"/>
  <c r="BE24" i="26"/>
  <c r="BE36" i="26" s="1"/>
  <c r="AD24" i="26"/>
  <c r="AD36" i="26" s="1"/>
  <c r="AX24" i="26"/>
  <c r="AX36" i="26" s="1"/>
  <c r="X24" i="26"/>
  <c r="X36" i="26" s="1"/>
  <c r="AN24" i="26"/>
  <c r="AN36" i="26" s="1"/>
  <c r="BD24" i="26"/>
  <c r="BD36" i="26" s="1"/>
  <c r="Z24" i="26"/>
  <c r="Z36" i="26" s="1"/>
  <c r="AE24" i="26"/>
  <c r="AE36" i="26" s="1"/>
  <c r="AU24" i="26"/>
  <c r="AU36" i="26" s="1"/>
  <c r="BK24" i="26"/>
  <c r="BK36" i="26" s="1"/>
  <c r="AC24" i="26"/>
  <c r="AC36" i="26" s="1"/>
  <c r="AS24" i="26"/>
  <c r="AS36" i="26" s="1"/>
  <c r="BI24" i="26"/>
  <c r="BI36" i="26" s="1"/>
  <c r="AL24" i="26"/>
  <c r="AL36" i="26" s="1"/>
  <c r="BB24" i="26"/>
  <c r="BB36" i="26" s="1"/>
  <c r="AB24" i="26"/>
  <c r="AB36" i="26" s="1"/>
  <c r="AR24" i="26"/>
  <c r="AR36" i="26" s="1"/>
  <c r="BH24" i="26"/>
  <c r="BH36" i="26" s="1"/>
  <c r="AH24" i="26"/>
  <c r="AH36" i="26" s="1"/>
  <c r="V24" i="26"/>
  <c r="V36" i="26" s="1"/>
  <c r="AI24" i="26"/>
  <c r="AI36" i="26" s="1"/>
  <c r="AY24" i="26"/>
  <c r="AY36" i="26" s="1"/>
  <c r="BO24" i="26"/>
  <c r="BO36" i="26" s="1"/>
  <c r="AG24" i="26"/>
  <c r="AG36" i="26" s="1"/>
  <c r="AW24" i="26"/>
  <c r="AW36" i="26" s="1"/>
  <c r="BM24" i="26"/>
  <c r="BM36" i="26" s="1"/>
  <c r="AP24" i="26"/>
  <c r="AP36" i="26" s="1"/>
  <c r="BF24" i="26"/>
  <c r="BF36" i="26" s="1"/>
  <c r="AF24" i="26"/>
  <c r="AF36" i="26" s="1"/>
  <c r="AV24" i="26"/>
  <c r="AV36" i="26" s="1"/>
  <c r="BL24" i="26"/>
  <c r="BL36" i="26" s="1"/>
  <c r="BJ24" i="26"/>
  <c r="BJ36" i="26" s="1"/>
  <c r="BB17" i="1" l="1"/>
  <c r="BE1" i="1"/>
  <c r="BD5" i="1"/>
  <c r="BD8" i="1"/>
  <c r="BB16" i="1"/>
  <c r="BN16" i="1"/>
  <c r="BJ16" i="1"/>
  <c r="BL16" i="1"/>
  <c r="BO16" i="1"/>
  <c r="BM16" i="1"/>
  <c r="BN18" i="26"/>
  <c r="BN32" i="26"/>
  <c r="BJ18" i="26"/>
  <c r="BJ32" i="26"/>
  <c r="BL18" i="26"/>
  <c r="BL32" i="26"/>
  <c r="BO18" i="26"/>
  <c r="BO32" i="26"/>
  <c r="BM18" i="26"/>
  <c r="BM32" i="26"/>
  <c r="BQ16" i="1"/>
  <c r="BR16" i="1"/>
  <c r="BI16" i="1"/>
  <c r="BP16" i="1"/>
  <c r="BK16" i="1"/>
  <c r="BQ18" i="26"/>
  <c r="BQ32" i="26"/>
  <c r="BR18" i="26"/>
  <c r="BR32" i="26"/>
  <c r="BI18" i="26"/>
  <c r="BI32" i="26"/>
  <c r="BP18" i="26"/>
  <c r="BP32" i="26"/>
  <c r="BK18" i="26"/>
  <c r="BK32" i="26"/>
  <c r="C22" i="1" l="1"/>
  <c r="D22" i="1"/>
  <c r="H22" i="1"/>
  <c r="L22" i="1"/>
  <c r="P22" i="1"/>
  <c r="T22" i="1"/>
  <c r="X22" i="1"/>
  <c r="AB22" i="1"/>
  <c r="AF22" i="1"/>
  <c r="AJ22" i="1"/>
  <c r="AN22" i="1"/>
  <c r="AR22" i="1"/>
  <c r="AV22" i="1"/>
  <c r="AZ22" i="1"/>
  <c r="BD22" i="1"/>
  <c r="BH22" i="1"/>
  <c r="BL22" i="1"/>
  <c r="BP22" i="1"/>
  <c r="N22" i="1"/>
  <c r="V22" i="1"/>
  <c r="AD22" i="1"/>
  <c r="AP22" i="1"/>
  <c r="AX22" i="1"/>
  <c r="BJ22" i="1"/>
  <c r="BR22" i="1"/>
  <c r="K22" i="1"/>
  <c r="S22" i="1"/>
  <c r="W22" i="1"/>
  <c r="AE22" i="1"/>
  <c r="AM22" i="1"/>
  <c r="AU22" i="1"/>
  <c r="BC22" i="1"/>
  <c r="BG22" i="1"/>
  <c r="BO22" i="1"/>
  <c r="E22" i="1"/>
  <c r="I22" i="1"/>
  <c r="M22" i="1"/>
  <c r="Q22" i="1"/>
  <c r="U22" i="1"/>
  <c r="Y22" i="1"/>
  <c r="AC22" i="1"/>
  <c r="AG22" i="1"/>
  <c r="AK22" i="1"/>
  <c r="AO22" i="1"/>
  <c r="AS22" i="1"/>
  <c r="AW22" i="1"/>
  <c r="BA22" i="1"/>
  <c r="BE22" i="1"/>
  <c r="BI22" i="1"/>
  <c r="BM22" i="1"/>
  <c r="BQ22" i="1"/>
  <c r="F22" i="1"/>
  <c r="J22" i="1"/>
  <c r="R22" i="1"/>
  <c r="Z22" i="1"/>
  <c r="AH22" i="1"/>
  <c r="AL22" i="1"/>
  <c r="AT22" i="1"/>
  <c r="BB22" i="1"/>
  <c r="BF22" i="1"/>
  <c r="BN22" i="1"/>
  <c r="G22" i="1"/>
  <c r="O22" i="1"/>
  <c r="AA22" i="1"/>
  <c r="AI22" i="1"/>
  <c r="AQ22" i="1"/>
  <c r="AY22" i="1"/>
  <c r="BK22" i="1"/>
  <c r="BS22" i="1"/>
  <c r="BF1" i="1"/>
  <c r="BE8" i="1"/>
  <c r="BE5" i="1"/>
  <c r="BG1" i="1" l="1"/>
  <c r="BF8" i="1"/>
  <c r="BF5" i="1"/>
  <c r="BH1" i="1" l="1"/>
  <c r="BG5" i="1"/>
  <c r="BG8" i="1"/>
  <c r="BI1" i="1" l="1"/>
  <c r="BH5" i="1"/>
  <c r="BH8" i="1"/>
  <c r="BJ1" i="1" l="1"/>
  <c r="BI8" i="1"/>
  <c r="BI5" i="1"/>
  <c r="BK1" i="1" l="1"/>
  <c r="BJ8" i="1"/>
  <c r="BJ5" i="1"/>
  <c r="BL1" i="1" l="1"/>
  <c r="BK8" i="1"/>
  <c r="BK5" i="1"/>
  <c r="BM1" i="1" l="1"/>
  <c r="BL5" i="1"/>
  <c r="BL8" i="1"/>
  <c r="BN1" i="1" l="1"/>
  <c r="BM8" i="1"/>
  <c r="BM5" i="1"/>
  <c r="BO1" i="1" l="1"/>
  <c r="BN8" i="1"/>
  <c r="BN5" i="1"/>
  <c r="BP1" i="1" l="1"/>
  <c r="BO5" i="1"/>
  <c r="BO8" i="1"/>
  <c r="BQ1" i="1" l="1"/>
  <c r="BP5" i="1"/>
  <c r="BP8" i="1"/>
  <c r="BR1" i="1" l="1"/>
  <c r="BQ23" i="1" s="1"/>
  <c r="BQ8" i="1"/>
  <c r="BQ5" i="1"/>
  <c r="AX23" i="1" l="1"/>
  <c r="I23" i="1"/>
  <c r="K23" i="1"/>
  <c r="P23" i="1"/>
  <c r="N23" i="1"/>
  <c r="BO23" i="1"/>
  <c r="BC23" i="1"/>
  <c r="BL23" i="1"/>
  <c r="AE23" i="1"/>
  <c r="W23" i="1"/>
  <c r="BP23" i="1"/>
  <c r="AD23" i="1"/>
  <c r="AY23" i="1"/>
  <c r="M23" i="1"/>
  <c r="AS23" i="1"/>
  <c r="O23" i="1"/>
  <c r="C23" i="1"/>
  <c r="AK23" i="1"/>
  <c r="AJ23" i="1"/>
  <c r="F23" i="1"/>
  <c r="J23" i="1"/>
  <c r="V23" i="1"/>
  <c r="BS23" i="1"/>
  <c r="BM23" i="1"/>
  <c r="BG23" i="1"/>
  <c r="G23" i="1"/>
  <c r="AZ23" i="1"/>
  <c r="U23" i="1"/>
  <c r="BE23" i="1"/>
  <c r="BN23" i="1"/>
  <c r="BF23" i="1"/>
  <c r="AQ23" i="1"/>
  <c r="AI23" i="1"/>
  <c r="BS1" i="1"/>
  <c r="BR8" i="1"/>
  <c r="BR5" i="1"/>
  <c r="D23" i="1" l="1"/>
  <c r="BR23" i="1"/>
  <c r="E23" i="1"/>
  <c r="AV23" i="1"/>
  <c r="AV43" i="1" s="1"/>
  <c r="AA23" i="1"/>
  <c r="AB23" i="1"/>
  <c r="Q23" i="1"/>
  <c r="R23" i="1"/>
  <c r="R43" i="1" s="1"/>
  <c r="Y23" i="1"/>
  <c r="BK23" i="1"/>
  <c r="AF23" i="1"/>
  <c r="AF43" i="1" s="1"/>
  <c r="AO23" i="1"/>
  <c r="AO43" i="1" s="1"/>
  <c r="AT23" i="1"/>
  <c r="AM23" i="1"/>
  <c r="BB23" i="1"/>
  <c r="BB43" i="1" s="1"/>
  <c r="BA23" i="1"/>
  <c r="BA43" i="1" s="1"/>
  <c r="AU23" i="1"/>
  <c r="AH23" i="1"/>
  <c r="AG23" i="1"/>
  <c r="AG43" i="1" s="1"/>
  <c r="T23" i="1"/>
  <c r="T43" i="1" s="1"/>
  <c r="L23" i="1"/>
  <c r="Z23" i="1"/>
  <c r="BH23" i="1"/>
  <c r="AL23" i="1"/>
  <c r="AL43" i="1" s="1"/>
  <c r="AW23" i="1"/>
  <c r="BI23" i="1"/>
  <c r="X23" i="1"/>
  <c r="X43" i="1" s="1"/>
  <c r="S23" i="1"/>
  <c r="S43" i="1" s="1"/>
  <c r="AP23" i="1"/>
  <c r="AN23" i="1"/>
  <c r="BJ23" i="1"/>
  <c r="AR23" i="1"/>
  <c r="AR43" i="1" s="1"/>
  <c r="BD23" i="1"/>
  <c r="H23" i="1"/>
  <c r="AC23" i="1"/>
  <c r="BS5" i="1"/>
  <c r="BS8" i="1"/>
  <c r="N38" i="1"/>
  <c r="N46" i="1" s="1"/>
  <c r="N55" i="18" s="1"/>
  <c r="O38" i="1"/>
  <c r="O46" i="1" s="1"/>
  <c r="O55" i="18" s="1"/>
  <c r="M38" i="1"/>
  <c r="M46" i="1" s="1"/>
  <c r="M55" i="18" s="1"/>
  <c r="T45" i="1"/>
  <c r="BP45" i="1"/>
  <c r="AK45" i="1"/>
  <c r="M40" i="1"/>
  <c r="AL40" i="1"/>
  <c r="AC40" i="1"/>
  <c r="AI40" i="1"/>
  <c r="AA40" i="1"/>
  <c r="BA45" i="1"/>
  <c r="AW45" i="1"/>
  <c r="S38" i="1"/>
  <c r="S46" i="1" s="1"/>
  <c r="S55" i="18" s="1"/>
  <c r="AD45" i="1"/>
  <c r="BJ45" i="1"/>
  <c r="G45" i="1"/>
  <c r="AJ45" i="1"/>
  <c r="G40" i="1"/>
  <c r="U38" i="1"/>
  <c r="U46" i="1" s="1"/>
  <c r="U55" i="18" s="1"/>
  <c r="R37" i="1"/>
  <c r="AV40" i="1"/>
  <c r="Y38" i="1"/>
  <c r="Y46" i="1" s="1"/>
  <c r="Y55" i="18" s="1"/>
  <c r="P38" i="1"/>
  <c r="P46" i="1" s="1"/>
  <c r="P55" i="18" s="1"/>
  <c r="Z45" i="1"/>
  <c r="W37" i="1"/>
  <c r="AH45" i="1"/>
  <c r="BG45" i="1"/>
  <c r="AG38" i="1"/>
  <c r="AG46" i="1" s="1"/>
  <c r="AG55" i="18" s="1"/>
  <c r="AA38" i="1"/>
  <c r="AA46" i="1" s="1"/>
  <c r="AA55" i="18" s="1"/>
  <c r="BO45" i="1"/>
  <c r="T40" i="1"/>
  <c r="E45" i="1"/>
  <c r="AQ40" i="1"/>
  <c r="AW40" i="1"/>
  <c r="AZ40" i="1"/>
  <c r="BE45" i="1"/>
  <c r="Q45" i="1"/>
  <c r="R40" i="1"/>
  <c r="AH37" i="1"/>
  <c r="F45" i="1"/>
  <c r="AH40" i="1"/>
  <c r="X37" i="1"/>
  <c r="AF45" i="1"/>
  <c r="AR40" i="1"/>
  <c r="BQ45" i="1"/>
  <c r="S37" i="1"/>
  <c r="S40" i="1"/>
  <c r="V45" i="1"/>
  <c r="Z38" i="1"/>
  <c r="Z46" i="1" s="1"/>
  <c r="Z55" i="18" s="1"/>
  <c r="AB45" i="1"/>
  <c r="T38" i="1"/>
  <c r="T46" i="1" s="1"/>
  <c r="T55" i="18" s="1"/>
  <c r="AT45" i="1"/>
  <c r="AB38" i="1"/>
  <c r="AB46" i="1" s="1"/>
  <c r="AB55" i="18" s="1"/>
  <c r="AJ40" i="1"/>
  <c r="Y45" i="1"/>
  <c r="AA45" i="1"/>
  <c r="AY45" i="1"/>
  <c r="S45" i="1"/>
  <c r="AU45" i="1"/>
  <c r="AY40" i="1"/>
  <c r="Z40" i="1"/>
  <c r="R38" i="1"/>
  <c r="R46" i="1" s="1"/>
  <c r="R55" i="18" s="1"/>
  <c r="BB40" i="1"/>
  <c r="AX45" i="1"/>
  <c r="AE40" i="1"/>
  <c r="AA37" i="1"/>
  <c r="T37" i="1"/>
  <c r="N40" i="1"/>
  <c r="AB40" i="1"/>
  <c r="AR45" i="1"/>
  <c r="W45" i="1"/>
  <c r="H40" i="1"/>
  <c r="P40" i="1"/>
  <c r="AZ45" i="1"/>
  <c r="V38" i="1"/>
  <c r="V46" i="1" s="1"/>
  <c r="V55" i="18" s="1"/>
  <c r="AM40" i="1"/>
  <c r="BA40" i="1"/>
  <c r="K45" i="1"/>
  <c r="AF38" i="1"/>
  <c r="AF46" i="1" s="1"/>
  <c r="AF55" i="18" s="1"/>
  <c r="AC45" i="1"/>
  <c r="O40" i="1"/>
  <c r="AE37" i="1"/>
  <c r="AI45" i="1"/>
  <c r="U45" i="1"/>
  <c r="L40" i="1"/>
  <c r="AC37" i="1"/>
  <c r="BL45" i="1"/>
  <c r="AV45" i="1"/>
  <c r="AX40" i="1"/>
  <c r="Q37" i="1"/>
  <c r="AN40" i="1"/>
  <c r="AP45" i="1"/>
  <c r="BR45" i="1"/>
  <c r="I45" i="1"/>
  <c r="AF40" i="1"/>
  <c r="BC45" i="1"/>
  <c r="BN45" i="1"/>
  <c r="X40" i="1"/>
  <c r="AD40" i="1"/>
  <c r="AI38" i="1"/>
  <c r="AI46" i="1" s="1"/>
  <c r="AI55" i="18" s="1"/>
  <c r="AO40" i="1"/>
  <c r="W40" i="1"/>
  <c r="AO45" i="1"/>
  <c r="K40" i="1"/>
  <c r="H45" i="1"/>
  <c r="AF37" i="1"/>
  <c r="X38" i="1"/>
  <c r="X46" i="1" s="1"/>
  <c r="X55" i="18" s="1"/>
  <c r="Q40" i="1"/>
  <c r="AC38" i="1"/>
  <c r="AC46" i="1" s="1"/>
  <c r="AC55" i="18" s="1"/>
  <c r="AG37" i="1"/>
  <c r="F40" i="1"/>
  <c r="Q38" i="1"/>
  <c r="Q46" i="1" s="1"/>
  <c r="Q55" i="18" s="1"/>
  <c r="Y40" i="1"/>
  <c r="N45" i="1"/>
  <c r="BI45" i="1"/>
  <c r="AE45" i="1"/>
  <c r="X45" i="1"/>
  <c r="AT40" i="1"/>
  <c r="P45" i="1"/>
  <c r="BB45" i="1"/>
  <c r="J40" i="1"/>
  <c r="AQ45" i="1"/>
  <c r="AG45" i="1"/>
  <c r="AS40" i="1"/>
  <c r="J45" i="1"/>
  <c r="W38" i="1"/>
  <c r="W46" i="1" s="1"/>
  <c r="W55" i="18" s="1"/>
  <c r="O45" i="1"/>
  <c r="M45" i="1"/>
  <c r="E39" i="1"/>
  <c r="AB37" i="1"/>
  <c r="BH45" i="1"/>
  <c r="AD38" i="1"/>
  <c r="AD46" i="1" s="1"/>
  <c r="AD55" i="18" s="1"/>
  <c r="V37" i="1"/>
  <c r="BF45" i="1"/>
  <c r="V40" i="1"/>
  <c r="R45" i="1"/>
  <c r="AD37" i="1"/>
  <c r="BK45" i="1"/>
  <c r="BS45" i="1"/>
  <c r="AH38" i="1"/>
  <c r="AH46" i="1" s="1"/>
  <c r="AH55" i="18" s="1"/>
  <c r="AG40" i="1"/>
  <c r="U40" i="1"/>
  <c r="Y37" i="1"/>
  <c r="BD45" i="1"/>
  <c r="E40" i="1"/>
  <c r="AK40" i="1"/>
  <c r="BM45" i="1"/>
  <c r="AL45" i="1"/>
  <c r="U37" i="1"/>
  <c r="I40" i="1"/>
  <c r="L45" i="1"/>
  <c r="AN45" i="1"/>
  <c r="AM45" i="1"/>
  <c r="AS45" i="1"/>
  <c r="AP40" i="1"/>
  <c r="AE38" i="1"/>
  <c r="AE46" i="1" s="1"/>
  <c r="AE55" i="18" s="1"/>
  <c r="Z37" i="1"/>
  <c r="AU40" i="1"/>
  <c r="AZ39" i="1"/>
  <c r="AF44" i="1"/>
  <c r="BN41" i="1"/>
  <c r="BM12" i="35" s="1"/>
  <c r="K23" i="35" s="1"/>
  <c r="BG43" i="1"/>
  <c r="AC41" i="1"/>
  <c r="AB12" i="35" s="1"/>
  <c r="W41" i="1"/>
  <c r="V12" i="35" s="1"/>
  <c r="AW38" i="1"/>
  <c r="AW46" i="1" s="1"/>
  <c r="AW55" i="18" s="1"/>
  <c r="BL39" i="1"/>
  <c r="BP41" i="1"/>
  <c r="BO12" i="35" s="1"/>
  <c r="M23" i="35" s="1"/>
  <c r="D42" i="1"/>
  <c r="U39" i="1"/>
  <c r="I44" i="1"/>
  <c r="Q41" i="1"/>
  <c r="P12" i="35" s="1"/>
  <c r="H42" i="1"/>
  <c r="BA38" i="1"/>
  <c r="BA46" i="1" s="1"/>
  <c r="BA55" i="18" s="1"/>
  <c r="AC43" i="1"/>
  <c r="BO37" i="1"/>
  <c r="AI39" i="1"/>
  <c r="AO39" i="1"/>
  <c r="N43" i="1"/>
  <c r="Z41" i="1"/>
  <c r="Y12" i="35" s="1"/>
  <c r="AT37" i="1"/>
  <c r="AH41" i="1"/>
  <c r="AG12" i="35" s="1"/>
  <c r="AZ42" i="1"/>
  <c r="AY44" i="1"/>
  <c r="AH43" i="1"/>
  <c r="AS39" i="1"/>
  <c r="J39" i="1"/>
  <c r="L39" i="1"/>
  <c r="K43" i="1"/>
  <c r="BM40" i="1"/>
  <c r="AM44" i="1"/>
  <c r="AB44" i="1"/>
  <c r="I37" i="1"/>
  <c r="I39" i="1"/>
  <c r="AX41" i="1"/>
  <c r="AW12" i="35" s="1"/>
  <c r="AL39" i="1"/>
  <c r="AL42" i="1"/>
  <c r="L43" i="1"/>
  <c r="AA41" i="1"/>
  <c r="Z12" i="35" s="1"/>
  <c r="Q39" i="1"/>
  <c r="BS42" i="1"/>
  <c r="N41" i="1"/>
  <c r="M12" i="35" s="1"/>
  <c r="D37" i="1"/>
  <c r="BN40" i="1"/>
  <c r="BI42" i="1"/>
  <c r="BC42" i="1"/>
  <c r="BC46" i="1" s="1"/>
  <c r="BC55" i="18" s="1"/>
  <c r="R42" i="1"/>
  <c r="Y39" i="1"/>
  <c r="BR44" i="1"/>
  <c r="AQ44" i="1"/>
  <c r="I42" i="1"/>
  <c r="W44" i="1"/>
  <c r="AT44" i="1"/>
  <c r="BF44" i="1"/>
  <c r="AP39" i="1"/>
  <c r="AH44" i="1"/>
  <c r="C41" i="1"/>
  <c r="B12" i="35" s="1"/>
  <c r="AZ43" i="1"/>
  <c r="AU42" i="1"/>
  <c r="BP38" i="1"/>
  <c r="BB38" i="1"/>
  <c r="BB46" i="1" s="1"/>
  <c r="BB55" i="18" s="1"/>
  <c r="BO40" i="1"/>
  <c r="BM42" i="1"/>
  <c r="J44" i="1"/>
  <c r="AL38" i="1"/>
  <c r="AL46" i="1" s="1"/>
  <c r="AL55" i="18" s="1"/>
  <c r="BB42" i="1"/>
  <c r="AJ39" i="1"/>
  <c r="AP41" i="1"/>
  <c r="AO12" i="35" s="1"/>
  <c r="H43" i="1"/>
  <c r="BC41" i="1"/>
  <c r="BB12" i="35" s="1"/>
  <c r="BP39" i="1"/>
  <c r="BP42" i="1"/>
  <c r="BK37" i="1"/>
  <c r="AK41" i="1"/>
  <c r="AJ12" i="35" s="1"/>
  <c r="BA37" i="1"/>
  <c r="BL37" i="1"/>
  <c r="P43" i="1"/>
  <c r="BN37" i="1"/>
  <c r="P37" i="1"/>
  <c r="BE38" i="1"/>
  <c r="AN42" i="1"/>
  <c r="BH38" i="1"/>
  <c r="J37" i="1"/>
  <c r="BQ39" i="1"/>
  <c r="C44" i="1"/>
  <c r="R44" i="1"/>
  <c r="S42" i="1"/>
  <c r="I38" i="1"/>
  <c r="I46" i="1" s="1"/>
  <c r="I55" i="18" s="1"/>
  <c r="K38" i="1"/>
  <c r="K46" i="1" s="1"/>
  <c r="K55" i="18" s="1"/>
  <c r="AQ37" i="1"/>
  <c r="BI37" i="1"/>
  <c r="BS41" i="1"/>
  <c r="BR12" i="35" s="1"/>
  <c r="P23" i="35" s="1"/>
  <c r="BD39" i="1"/>
  <c r="U43" i="1"/>
  <c r="BO43" i="1"/>
  <c r="BO46" i="1" s="1"/>
  <c r="BO55" i="18" s="1"/>
  <c r="AQ43" i="1"/>
  <c r="S44" i="1"/>
  <c r="AP37" i="1"/>
  <c r="BM38" i="1"/>
  <c r="BH37" i="1"/>
  <c r="BF37" i="1"/>
  <c r="AN44" i="1"/>
  <c r="BF38" i="1"/>
  <c r="F42" i="1"/>
  <c r="AU38" i="1"/>
  <c r="AU46" i="1" s="1"/>
  <c r="AU55" i="18" s="1"/>
  <c r="AN38" i="1"/>
  <c r="AN46" i="1" s="1"/>
  <c r="AN55" i="18" s="1"/>
  <c r="H38" i="1"/>
  <c r="H46" i="1" s="1"/>
  <c r="H55" i="18" s="1"/>
  <c r="AP42" i="1"/>
  <c r="BC40" i="1"/>
  <c r="BE40" i="1"/>
  <c r="BE39" i="1"/>
  <c r="H39" i="1"/>
  <c r="AB43" i="1"/>
  <c r="AP38" i="1"/>
  <c r="AP46" i="1" s="1"/>
  <c r="AP55" i="18" s="1"/>
  <c r="BQ40" i="1"/>
  <c r="AW42" i="1"/>
  <c r="AR42" i="1"/>
  <c r="E38" i="1"/>
  <c r="E46" i="1" s="1"/>
  <c r="E55" i="18" s="1"/>
  <c r="Z39" i="1"/>
  <c r="BB44" i="1"/>
  <c r="AU39" i="1"/>
  <c r="C38" i="1"/>
  <c r="C46" i="1" s="1"/>
  <c r="C55" i="18" s="1"/>
  <c r="AR39" i="1"/>
  <c r="AX37" i="1"/>
  <c r="K41" i="1"/>
  <c r="J12" i="35" s="1"/>
  <c r="BI39" i="1"/>
  <c r="BI46" i="1" s="1"/>
  <c r="BI55" i="18" s="1"/>
  <c r="Z42" i="1"/>
  <c r="BD42" i="1"/>
  <c r="BD46" i="1" s="1"/>
  <c r="BD55" i="18" s="1"/>
  <c r="Q42" i="1"/>
  <c r="BC39" i="1"/>
  <c r="BR43" i="1"/>
  <c r="BR46" i="1" s="1"/>
  <c r="BR55" i="18" s="1"/>
  <c r="BQ41" i="1"/>
  <c r="BP12" i="35" s="1"/>
  <c r="N23" i="35" s="1"/>
  <c r="AR44" i="1"/>
  <c r="D38" i="1"/>
  <c r="D46" i="1" s="1"/>
  <c r="D55" i="18" s="1"/>
  <c r="BL40" i="1"/>
  <c r="Y44" i="1"/>
  <c r="AI42" i="1"/>
  <c r="Y43" i="1"/>
  <c r="V44" i="1"/>
  <c r="W42" i="1"/>
  <c r="AF41" i="1"/>
  <c r="AE12" i="35" s="1"/>
  <c r="BC37" i="1"/>
  <c r="BQ44" i="1"/>
  <c r="W39" i="1"/>
  <c r="BQ43" i="1"/>
  <c r="BQ46" i="1" s="1"/>
  <c r="BQ55" i="18" s="1"/>
  <c r="BK39" i="1"/>
  <c r="AD44" i="1"/>
  <c r="Y41" i="1"/>
  <c r="X12" i="35" s="1"/>
  <c r="O37" i="1"/>
  <c r="BH41" i="1"/>
  <c r="BG12" i="35" s="1"/>
  <c r="E23" i="35" s="1"/>
  <c r="E43" i="1"/>
  <c r="AC42" i="1"/>
  <c r="M37" i="1"/>
  <c r="AW41" i="1"/>
  <c r="AV12" i="35" s="1"/>
  <c r="G39" i="1"/>
  <c r="D43" i="1"/>
  <c r="AS37" i="1"/>
  <c r="AC44" i="1"/>
  <c r="U44" i="1"/>
  <c r="T44" i="1"/>
  <c r="BG37" i="1"/>
  <c r="L37" i="1"/>
  <c r="AR41" i="1"/>
  <c r="AQ12" i="35" s="1"/>
  <c r="BD41" i="1"/>
  <c r="BC12" i="35" s="1"/>
  <c r="BH39" i="1"/>
  <c r="AK37" i="1"/>
  <c r="F38" i="1"/>
  <c r="F46" i="1" s="1"/>
  <c r="F55" i="18" s="1"/>
  <c r="BS37" i="1"/>
  <c r="AJ37" i="1"/>
  <c r="Q43" i="1"/>
  <c r="AH42" i="1"/>
  <c r="AI43" i="1"/>
  <c r="L41" i="1"/>
  <c r="K12" i="35" s="1"/>
  <c r="G37" i="1"/>
  <c r="AA44" i="1"/>
  <c r="BP37" i="1"/>
  <c r="AQ42" i="1"/>
  <c r="BJ44" i="1"/>
  <c r="AW43" i="1"/>
  <c r="AE39" i="1"/>
  <c r="V41" i="1"/>
  <c r="U12" i="35" s="1"/>
  <c r="BG39" i="1"/>
  <c r="BA41" i="1"/>
  <c r="AZ12" i="35" s="1"/>
  <c r="M42" i="1"/>
  <c r="BP40" i="1"/>
  <c r="BA39" i="1"/>
  <c r="AV42" i="1"/>
  <c r="F43" i="1"/>
  <c r="BM37" i="1"/>
  <c r="BI41" i="1"/>
  <c r="BH12" i="35" s="1"/>
  <c r="F23" i="35" s="1"/>
  <c r="T42" i="1"/>
  <c r="AI37" i="1"/>
  <c r="D40" i="1"/>
  <c r="G44" i="1"/>
  <c r="BK42" i="1"/>
  <c r="AM41" i="1"/>
  <c r="AL12" i="35" s="1"/>
  <c r="AZ37" i="1"/>
  <c r="D45" i="1"/>
  <c r="BQ37" i="1"/>
  <c r="AV37" i="1"/>
  <c r="AN37" i="1"/>
  <c r="X39" i="1"/>
  <c r="AZ41" i="1"/>
  <c r="AY12" i="35" s="1"/>
  <c r="AW37" i="1"/>
  <c r="E42" i="1"/>
  <c r="BR38" i="1"/>
  <c r="BK41" i="1"/>
  <c r="BJ12" i="35" s="1"/>
  <c r="H23" i="35" s="1"/>
  <c r="AP43" i="1"/>
  <c r="BS40" i="1"/>
  <c r="N44" i="1"/>
  <c r="AZ44" i="1"/>
  <c r="O42" i="1"/>
  <c r="K37" i="1"/>
  <c r="AY37" i="1"/>
  <c r="AT39" i="1"/>
  <c r="BM44" i="1"/>
  <c r="X41" i="1"/>
  <c r="W12" i="35" s="1"/>
  <c r="R41" i="1"/>
  <c r="Q12" i="35" s="1"/>
  <c r="BQ42" i="1"/>
  <c r="BM41" i="1"/>
  <c r="BL12" i="35" s="1"/>
  <c r="J23" i="35" s="1"/>
  <c r="BG40" i="1"/>
  <c r="BE37" i="1"/>
  <c r="AE44" i="1"/>
  <c r="P44" i="1"/>
  <c r="BI40" i="1"/>
  <c r="AK38" i="1"/>
  <c r="AK46" i="1" s="1"/>
  <c r="AK55" i="18" s="1"/>
  <c r="O41" i="1"/>
  <c r="N12" i="35" s="1"/>
  <c r="AJ43" i="1"/>
  <c r="AJ44" i="1"/>
  <c r="AL37" i="1"/>
  <c r="G41" i="1"/>
  <c r="F12" i="35" s="1"/>
  <c r="BS43" i="1"/>
  <c r="BS46" i="1" s="1"/>
  <c r="BS55" i="18" s="1"/>
  <c r="AD43" i="1"/>
  <c r="AJ42" i="1"/>
  <c r="L38" i="1"/>
  <c r="L46" i="1" s="1"/>
  <c r="L55" i="18" s="1"/>
  <c r="BQ38" i="1"/>
  <c r="BO39" i="1"/>
  <c r="BB39" i="1"/>
  <c r="BF43" i="1"/>
  <c r="N39" i="1"/>
  <c r="AO37" i="1"/>
  <c r="BO41" i="1"/>
  <c r="BN12" i="35" s="1"/>
  <c r="L23" i="35" s="1"/>
  <c r="BO38" i="1"/>
  <c r="N42" i="1"/>
  <c r="M44" i="1"/>
  <c r="AX42" i="1"/>
  <c r="C43" i="1"/>
  <c r="AV38" i="1"/>
  <c r="AV46" i="1" s="1"/>
  <c r="AV55" i="18" s="1"/>
  <c r="P41" i="1"/>
  <c r="O12" i="35" s="1"/>
  <c r="P42" i="1"/>
  <c r="BJ37" i="1"/>
  <c r="BN43" i="1"/>
  <c r="BN46" i="1" s="1"/>
  <c r="BN55" i="18" s="1"/>
  <c r="BP43" i="1"/>
  <c r="BP46" i="1" s="1"/>
  <c r="BP55" i="18" s="1"/>
  <c r="BF40" i="1"/>
  <c r="AD39" i="1"/>
  <c r="J38" i="1"/>
  <c r="J46" i="1" s="1"/>
  <c r="J55" i="18" s="1"/>
  <c r="BR40" i="1"/>
  <c r="L44" i="1"/>
  <c r="BO42" i="1"/>
  <c r="J41" i="1"/>
  <c r="I12" i="35" s="1"/>
  <c r="K39" i="1"/>
  <c r="AG42" i="1"/>
  <c r="AQ38" i="1"/>
  <c r="AQ46" i="1" s="1"/>
  <c r="AQ55" i="18" s="1"/>
  <c r="Z44" i="1"/>
  <c r="F37" i="1"/>
  <c r="AN41" i="1"/>
  <c r="AM12" i="35" s="1"/>
  <c r="AX39" i="1"/>
  <c r="AS42" i="1"/>
  <c r="P39" i="1"/>
  <c r="AY38" i="1"/>
  <c r="AY46" i="1" s="1"/>
  <c r="AY55" i="18" s="1"/>
  <c r="BJ42" i="1"/>
  <c r="AA43" i="1"/>
  <c r="AE42" i="1"/>
  <c r="O43" i="1"/>
  <c r="I41" i="1"/>
  <c r="H12" i="35" s="1"/>
  <c r="Y42" i="1"/>
  <c r="BJ40" i="1"/>
  <c r="BH40" i="1"/>
  <c r="BG44" i="1"/>
  <c r="X44" i="1"/>
  <c r="AL44" i="1"/>
  <c r="AP44" i="1"/>
  <c r="AB41" i="1"/>
  <c r="AA12" i="35" s="1"/>
  <c r="AY43" i="1"/>
  <c r="BM39" i="1"/>
  <c r="I43" i="1"/>
  <c r="AS41" i="1"/>
  <c r="AR12" i="35" s="1"/>
  <c r="G38" i="1"/>
  <c r="G46" i="1" s="1"/>
  <c r="G55" i="18" s="1"/>
  <c r="AC39" i="1"/>
  <c r="AE41" i="1"/>
  <c r="AD12" i="35" s="1"/>
  <c r="AQ39" i="1"/>
  <c r="BR37" i="1"/>
  <c r="AK42" i="1"/>
  <c r="BR39" i="1"/>
  <c r="AE43" i="1"/>
  <c r="F41" i="1"/>
  <c r="E12" i="35" s="1"/>
  <c r="AU44" i="1"/>
  <c r="F39" i="1"/>
  <c r="D44" i="1"/>
  <c r="AX38" i="1"/>
  <c r="AX46" i="1" s="1"/>
  <c r="AX55" i="18" s="1"/>
  <c r="V39" i="1"/>
  <c r="BK43" i="1"/>
  <c r="BK46" i="1" s="1"/>
  <c r="BK55" i="18" s="1"/>
  <c r="BC44" i="1"/>
  <c r="AA39" i="1"/>
  <c r="AU41" i="1"/>
  <c r="AT12" i="35" s="1"/>
  <c r="E37" i="1"/>
  <c r="BD37" i="1"/>
  <c r="BO44" i="1"/>
  <c r="BJ39" i="1"/>
  <c r="BJ46" i="1" s="1"/>
  <c r="BJ55" i="18" s="1"/>
  <c r="AT42" i="1"/>
  <c r="AX43" i="1"/>
  <c r="AM42" i="1"/>
  <c r="BH44" i="1"/>
  <c r="D39" i="1"/>
  <c r="AW39" i="1"/>
  <c r="BL41" i="1"/>
  <c r="BK12" i="35" s="1"/>
  <c r="I23" i="35" s="1"/>
  <c r="BJ38" i="1"/>
  <c r="BS38" i="1"/>
  <c r="AN43" i="1"/>
  <c r="AV41" i="1"/>
  <c r="AU12" i="35" s="1"/>
  <c r="V43" i="1"/>
  <c r="AO44" i="1"/>
  <c r="AM37" i="1"/>
  <c r="BK38" i="1"/>
  <c r="C39" i="1"/>
  <c r="AK43" i="1"/>
  <c r="BE41" i="1"/>
  <c r="BD12" i="35" s="1"/>
  <c r="B23" i="35" s="1"/>
  <c r="BB37" i="1"/>
  <c r="V42" i="1"/>
  <c r="AM43" i="1"/>
  <c r="H44" i="1"/>
  <c r="AR37" i="1"/>
  <c r="AG44" i="1"/>
  <c r="S39" i="1"/>
  <c r="AM39" i="1"/>
  <c r="M43" i="1"/>
  <c r="AG39" i="1"/>
  <c r="BL43" i="1"/>
  <c r="BL46" i="1" s="1"/>
  <c r="BL55" i="18" s="1"/>
  <c r="AJ41" i="1"/>
  <c r="AI12" i="35" s="1"/>
  <c r="AK39" i="1"/>
  <c r="C42" i="1"/>
  <c r="AS38" i="1"/>
  <c r="AS46" i="1" s="1"/>
  <c r="AS55" i="18" s="1"/>
  <c r="BL42" i="1"/>
  <c r="L42" i="1"/>
  <c r="BR41" i="1"/>
  <c r="BQ12" i="35" s="1"/>
  <c r="O23" i="35" s="1"/>
  <c r="C45" i="1"/>
  <c r="E41" i="1"/>
  <c r="D12" i="35" s="1"/>
  <c r="AR38" i="1"/>
  <c r="AR46" i="1" s="1"/>
  <c r="AR55" i="18" s="1"/>
  <c r="BF39" i="1"/>
  <c r="BH42" i="1"/>
  <c r="BH46" i="1" s="1"/>
  <c r="BH55" i="18" s="1"/>
  <c r="AU43" i="1"/>
  <c r="AB42" i="1"/>
  <c r="AJ38" i="1"/>
  <c r="AJ46" i="1" s="1"/>
  <c r="AJ55" i="18" s="1"/>
  <c r="D41" i="1"/>
  <c r="C12" i="35" s="1"/>
  <c r="AD41" i="1"/>
  <c r="AC12" i="35" s="1"/>
  <c r="BG42" i="1"/>
  <c r="BG46" i="1" s="1"/>
  <c r="BG55" i="18" s="1"/>
  <c r="M41" i="1"/>
  <c r="L12" i="35" s="1"/>
  <c r="AD42" i="1"/>
  <c r="N37" i="1"/>
  <c r="AS44" i="1"/>
  <c r="BS44" i="1"/>
  <c r="Q44" i="1"/>
  <c r="AZ38" i="1"/>
  <c r="AZ46" i="1" s="1"/>
  <c r="AZ55" i="18" s="1"/>
  <c r="C37" i="1"/>
  <c r="BI43" i="1"/>
  <c r="BN42" i="1"/>
  <c r="BD40" i="1"/>
  <c r="BN38" i="1"/>
  <c r="F44" i="1"/>
  <c r="AX44" i="1"/>
  <c r="H37" i="1"/>
  <c r="BB41" i="1"/>
  <c r="BA12" i="35" s="1"/>
  <c r="U42" i="1"/>
  <c r="T39" i="1"/>
  <c r="K44" i="1"/>
  <c r="AO42" i="1"/>
  <c r="AI44" i="1"/>
  <c r="BG38" i="1"/>
  <c r="BR42" i="1"/>
  <c r="AM38" i="1"/>
  <c r="AM46" i="1" s="1"/>
  <c r="AM55" i="18" s="1"/>
  <c r="AF39" i="1"/>
  <c r="AY41" i="1"/>
  <c r="AX12" i="35" s="1"/>
  <c r="T41" i="1"/>
  <c r="S12" i="35" s="1"/>
  <c r="BH43" i="1"/>
  <c r="BA42" i="1"/>
  <c r="BS39" i="1"/>
  <c r="AV39" i="1"/>
  <c r="O44" i="1"/>
  <c r="BN39" i="1"/>
  <c r="BD38" i="1"/>
  <c r="AI41" i="1"/>
  <c r="AH12" i="35" s="1"/>
  <c r="BM43" i="1"/>
  <c r="BM46" i="1" s="1"/>
  <c r="BM55" i="18" s="1"/>
  <c r="H41" i="1"/>
  <c r="G12" i="35" s="1"/>
  <c r="AO41" i="1"/>
  <c r="AN12" i="35" s="1"/>
  <c r="J43" i="1"/>
  <c r="BE42" i="1"/>
  <c r="BE46" i="1" s="1"/>
  <c r="BE55" i="18" s="1"/>
  <c r="AT43" i="1"/>
  <c r="AO38" i="1"/>
  <c r="AO46" i="1" s="1"/>
  <c r="AO55" i="18" s="1"/>
  <c r="C40" i="1"/>
  <c r="AQ41" i="1"/>
  <c r="AP12" i="35" s="1"/>
  <c r="BE44" i="1"/>
  <c r="AL41" i="1"/>
  <c r="AK12" i="35" s="1"/>
  <c r="AH39" i="1"/>
  <c r="M39" i="1"/>
  <c r="AY42" i="1"/>
  <c r="BP44" i="1"/>
  <c r="U41" i="1"/>
  <c r="T12" i="35" s="1"/>
  <c r="AG41" i="1"/>
  <c r="AF12" i="35" s="1"/>
  <c r="BI44" i="1"/>
  <c r="BF41" i="1"/>
  <c r="BE12" i="35" s="1"/>
  <c r="C23" i="35" s="1"/>
  <c r="AY39" i="1"/>
  <c r="BD44" i="1"/>
  <c r="G42" i="1"/>
  <c r="BL38" i="1"/>
  <c r="AT41" i="1"/>
  <c r="AS12" i="35" s="1"/>
  <c r="AT38" i="1"/>
  <c r="AT46" i="1" s="1"/>
  <c r="AT55" i="18" s="1"/>
  <c r="BK44" i="1"/>
  <c r="AS43" i="1"/>
  <c r="AK44" i="1"/>
  <c r="BF42" i="1"/>
  <c r="BF46" i="1" s="1"/>
  <c r="BF55" i="18" s="1"/>
  <c r="BD43" i="1"/>
  <c r="AW44" i="1"/>
  <c r="BI38" i="1"/>
  <c r="X42" i="1"/>
  <c r="AU37" i="1"/>
  <c r="AN39" i="1"/>
  <c r="BL44" i="1"/>
  <c r="BN44" i="1"/>
  <c r="BG41" i="1"/>
  <c r="BF12" i="35" s="1"/>
  <c r="D23" i="35" s="1"/>
  <c r="BK40" i="1"/>
  <c r="E44" i="1"/>
  <c r="O39" i="1"/>
  <c r="BA44" i="1"/>
  <c r="AA42" i="1"/>
  <c r="AV44" i="1"/>
  <c r="S41" i="1"/>
  <c r="R12" i="35" s="1"/>
  <c r="BE43" i="1"/>
  <c r="R39" i="1"/>
  <c r="AF42" i="1"/>
  <c r="Z43" i="1"/>
  <c r="G43" i="1"/>
  <c r="BC38" i="1"/>
  <c r="BJ41" i="1"/>
  <c r="BI12" i="35" s="1"/>
  <c r="G23" i="35" s="1"/>
  <c r="W43" i="1"/>
  <c r="J42" i="1"/>
  <c r="AB39" i="1"/>
  <c r="BC43" i="1"/>
  <c r="BJ43" i="1"/>
  <c r="K42" i="1"/>
  <c r="BG13" i="35" l="1"/>
  <c r="E24" i="35" s="1"/>
  <c r="BK13" i="35"/>
  <c r="I24" i="35" s="1"/>
  <c r="I13" i="35"/>
  <c r="G13" i="35"/>
  <c r="AZ13" i="35"/>
  <c r="AV13" i="35"/>
  <c r="AB13" i="35"/>
  <c r="Y13" i="35"/>
  <c r="Z13" i="35"/>
  <c r="N13" i="35"/>
  <c r="AI13" i="35"/>
  <c r="F13" i="35"/>
  <c r="K13" i="35"/>
  <c r="C13" i="35"/>
  <c r="BH13" i="35"/>
  <c r="F24" i="35" s="1"/>
  <c r="B13" i="35"/>
  <c r="D13" i="35"/>
  <c r="AO13" i="35"/>
  <c r="AM13" i="35"/>
  <c r="AD13" i="35"/>
  <c r="AG13" i="35"/>
  <c r="AC13" i="35"/>
  <c r="P13" i="35"/>
  <c r="AH13" i="35"/>
  <c r="AF13" i="35"/>
  <c r="M13" i="35"/>
  <c r="AW13" i="35"/>
  <c r="AX13" i="35"/>
  <c r="AU13" i="35"/>
  <c r="BR13" i="35"/>
  <c r="P24" i="35" s="1"/>
  <c r="BQ13" i="35"/>
  <c r="O24" i="35" s="1"/>
  <c r="BE13" i="35"/>
  <c r="C24" i="35" s="1"/>
  <c r="AS13" i="35"/>
  <c r="BD13" i="35"/>
  <c r="B24" i="35" s="1"/>
  <c r="BL13" i="35"/>
  <c r="J24" i="35" s="1"/>
  <c r="AL13" i="35"/>
  <c r="BF13" i="35"/>
  <c r="D24" i="35" s="1"/>
  <c r="AQ13" i="35"/>
  <c r="BJ13" i="35"/>
  <c r="H24" i="35" s="1"/>
  <c r="AJ13" i="35"/>
  <c r="BP13" i="35"/>
  <c r="N24" i="35" s="1"/>
  <c r="AT13" i="35"/>
  <c r="J13" i="35"/>
  <c r="AK13" i="35"/>
  <c r="W13" i="35"/>
  <c r="AE13" i="35"/>
  <c r="U13" i="35"/>
  <c r="S13" i="35"/>
  <c r="O13" i="35"/>
  <c r="T13" i="35"/>
  <c r="AN13" i="35"/>
  <c r="AR13" i="35"/>
  <c r="AP13" i="35"/>
  <c r="BM13" i="35"/>
  <c r="K24" i="35" s="1"/>
  <c r="E13" i="35"/>
  <c r="BN13" i="35"/>
  <c r="L24" i="35" s="1"/>
  <c r="AA13" i="35"/>
  <c r="R13" i="35"/>
  <c r="AY13" i="35"/>
  <c r="BI13" i="35"/>
  <c r="G24" i="35" s="1"/>
  <c r="BO13" i="35"/>
  <c r="M24" i="35" s="1"/>
  <c r="BC13" i="35"/>
  <c r="H13" i="35"/>
  <c r="BA13" i="35"/>
  <c r="BB13" i="35"/>
  <c r="V13" i="35"/>
  <c r="Q13" i="35"/>
  <c r="X13" i="35"/>
  <c r="L13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<sst xmlns="http://schemas.openxmlformats.org/spreadsheetml/2006/main" count="544" uniqueCount="188">
  <si>
    <t>Year</t>
  </si>
  <si>
    <t>CPI (All June)</t>
  </si>
  <si>
    <t>Data</t>
  </si>
  <si>
    <t>Ref Year</t>
  </si>
  <si>
    <t>Target Cell</t>
  </si>
  <si>
    <t>Energy Account Household</t>
  </si>
  <si>
    <t>Energy Account Total</t>
  </si>
  <si>
    <t>Reference</t>
  </si>
  <si>
    <t>Total</t>
  </si>
  <si>
    <t>Residential</t>
  </si>
  <si>
    <t>ESAA Total</t>
  </si>
  <si>
    <t>ESAA Residential</t>
  </si>
  <si>
    <t>ACCC Nominal</t>
  </si>
  <si>
    <t>Trends in Retail Electricity Prices in Australia</t>
  </si>
  <si>
    <t>ESAA Prices c/kWh</t>
  </si>
  <si>
    <t>This work is licensed under a Creative Commons Attribution 4.0 International License.</t>
  </si>
  <si>
    <t xml:space="preserve">Datasets and trend analysis compiled and developed by David Havyatt of Havvyatt Associates Pty Ltd </t>
  </si>
  <si>
    <t>Original datasets from publications by the Electricity Supply Association of Australia, the Australian Bureau of Statisticcs and the Australian Competition and Consumer Commission.</t>
  </si>
  <si>
    <t>Version 2.0</t>
  </si>
  <si>
    <t>Green Tab</t>
  </si>
  <si>
    <t>Yellow Tab</t>
  </si>
  <si>
    <t>Cells Higlighted in Green are user choice cells for data choice or index year</t>
  </si>
  <si>
    <t>Data Worksheet - these are labelled A, B,C... etc</t>
  </si>
  <si>
    <t>Data Sheet</t>
  </si>
  <si>
    <t>A</t>
  </si>
  <si>
    <t>Charts</t>
  </si>
  <si>
    <t>Description</t>
  </si>
  <si>
    <t>$K$24</t>
  </si>
  <si>
    <t>$K$16</t>
  </si>
  <si>
    <t>$K$3</t>
  </si>
  <si>
    <t>Residential (Millions)</t>
  </si>
  <si>
    <t>ESAA Total Consumption (GWh)</t>
  </si>
  <si>
    <t>ESAA Residential Consumption (GWh)</t>
  </si>
  <si>
    <t>Residential Customers (Millions)</t>
  </si>
  <si>
    <t xml:space="preserve">Total </t>
  </si>
  <si>
    <t>ABS-EA Total Consumption (GWh)</t>
  </si>
  <si>
    <t>ABS-EA Residential Consumption (GWh)</t>
  </si>
  <si>
    <t>ABS-EA Estimated Households</t>
  </si>
  <si>
    <t>ESAA Res kWh pa</t>
  </si>
  <si>
    <t>ESAA Res Consumptrion</t>
  </si>
  <si>
    <t>ESAA Total Consumption</t>
  </si>
  <si>
    <t>ABS-EA Res Consumption</t>
  </si>
  <si>
    <t>ABS-EA Total Consumption</t>
  </si>
  <si>
    <t>ESAA Res Customers</t>
  </si>
  <si>
    <t>ABS-EA Households</t>
  </si>
  <si>
    <t>ABS-EA Res kWh pa</t>
  </si>
  <si>
    <t>AEMC Residential Electricity Price Trends</t>
  </si>
  <si>
    <t>ABS-EA Res Cons/ESAA Customers</t>
  </si>
  <si>
    <t>Composite Price Trend</t>
  </si>
  <si>
    <t>Consumption (GWh)</t>
  </si>
  <si>
    <t>Average Residential Consumption (kWh)</t>
  </si>
  <si>
    <t>Alternative Index Based on 2003</t>
  </si>
  <si>
    <t>Alternative Index based on 2018</t>
  </si>
  <si>
    <t>Residential price (ESAA or ABS)</t>
  </si>
  <si>
    <t>Total Price (ESAA or ABS)</t>
  </si>
  <si>
    <t>Index Based on 1981</t>
  </si>
  <si>
    <t>Derived price series</t>
  </si>
  <si>
    <t>Chart Axis Label</t>
  </si>
  <si>
    <t>Note</t>
  </si>
  <si>
    <t>Residential - ESAA and AEMC</t>
  </si>
  <si>
    <t>ABS-EA Household</t>
  </si>
  <si>
    <t>ACCC-REPI</t>
  </si>
  <si>
    <t>AEMC-REPT</t>
  </si>
  <si>
    <t>ABS-EIN (1981 base)</t>
  </si>
  <si>
    <t>ABS-EIN (2003 base)</t>
  </si>
  <si>
    <t xml:space="preserve">ABS-EIN (2018 base) </t>
  </si>
  <si>
    <t>Composite Historic Price Dataset</t>
  </si>
  <si>
    <t xml:space="preserve">ESAA till 2003, then ABS-EIN (2003) t0 2009, then ABS-EA for 2010 and 11, then ABS-EIN(2018) </t>
  </si>
  <si>
    <t>Total Generation</t>
  </si>
  <si>
    <t xml:space="preserve">Total Intermittent Generation </t>
  </si>
  <si>
    <t>OpenNEM Generation Data (Twh)</t>
  </si>
  <si>
    <t xml:space="preserve">Total Dispatchable Generation </t>
  </si>
  <si>
    <t xml:space="preserve">Total Grid Intermittent Generation </t>
  </si>
  <si>
    <t>$L$55</t>
  </si>
  <si>
    <t>$L$53</t>
  </si>
  <si>
    <t>$L$54</t>
  </si>
  <si>
    <t>Energy Account Non-Res</t>
  </si>
  <si>
    <t>Non-Res price (ESAA or ABS)</t>
  </si>
  <si>
    <t>ABS-EA Total</t>
  </si>
  <si>
    <t>ABS-EA Non-Res</t>
  </si>
  <si>
    <t>ESAA Non-Res</t>
  </si>
  <si>
    <t>Adj PPI</t>
  </si>
  <si>
    <t>State Price Trends</t>
  </si>
  <si>
    <t>Choose State</t>
  </si>
  <si>
    <t>NSW</t>
  </si>
  <si>
    <t>Vic</t>
  </si>
  <si>
    <t>Qld</t>
  </si>
  <si>
    <t>SA</t>
  </si>
  <si>
    <t>WA</t>
  </si>
  <si>
    <t>Tas</t>
  </si>
  <si>
    <t>ACT</t>
  </si>
  <si>
    <t>NT</t>
  </si>
  <si>
    <t>B</t>
  </si>
  <si>
    <t>C</t>
  </si>
  <si>
    <t>D</t>
  </si>
  <si>
    <t>E</t>
  </si>
  <si>
    <t>F</t>
  </si>
  <si>
    <t>G</t>
  </si>
  <si>
    <t>H</t>
  </si>
  <si>
    <t>I</t>
  </si>
  <si>
    <t>Composite Historic Non-Res Price</t>
  </si>
  <si>
    <t xml:space="preserve">State Capital CPI Electricity Index Number </t>
  </si>
  <si>
    <t>Chart Title</t>
  </si>
  <si>
    <t xml:space="preserve">ACCC Real (2016-17 Prices) </t>
  </si>
  <si>
    <t>Historic Price Dataset</t>
  </si>
  <si>
    <t>Historic Dataset Point</t>
  </si>
  <si>
    <t>National</t>
  </si>
  <si>
    <t xml:space="preserve">Composite Index </t>
  </si>
  <si>
    <t>ABS-PPIN(1971)</t>
  </si>
  <si>
    <t>ABS-PPIN(2003)</t>
  </si>
  <si>
    <t>ABS-PPIN(2018)</t>
  </si>
  <si>
    <t>Data for consumption and consumption per household analysis</t>
  </si>
  <si>
    <t>Chart of historic prices and ABS-PPIN for different rfeference years for state selected in C cell B2</t>
  </si>
  <si>
    <t>C.02</t>
  </si>
  <si>
    <t xml:space="preserve">Data for calculating business price index </t>
  </si>
  <si>
    <t>Historic price datasets (c/kWh 2020 dollars)</t>
  </si>
  <si>
    <t>Residential Price Dataset - Australia</t>
  </si>
  <si>
    <t>Residential Price Dataset - States and Territories</t>
  </si>
  <si>
    <t>Non-Residential (Business) Price Dataset - Australia</t>
  </si>
  <si>
    <t xml:space="preserve">2020 Dollars </t>
  </si>
  <si>
    <t>Post 2006 Data sets</t>
  </si>
  <si>
    <t>ESAA Prices c/kWh (from Year sheets in Data)</t>
  </si>
  <si>
    <t>Energy Account Prices c/kWh (from ESAA-EA sheet in Data)</t>
  </si>
  <si>
    <t>Derived price series (calculation in this sheet)</t>
  </si>
  <si>
    <t>CPI Electricity Index Number  (from ABS-MEIN sheet in Data)</t>
  </si>
  <si>
    <t>ACCC Real (2016-17 Dollars - from ACCC-REPI sheet in Data)</t>
  </si>
  <si>
    <t xml:space="preserve">ABS-EA Total </t>
  </si>
  <si>
    <t>Refernce Data</t>
  </si>
  <si>
    <t>Reference Data</t>
  </si>
  <si>
    <t>ESAA Consumption Data (from Year sheets in Data)</t>
  </si>
  <si>
    <t>ESAA Customer Data (from Year sheets in Data)</t>
  </si>
  <si>
    <t>Energy Account Consumption and Household Data (from ABS-EA sheet in Data)</t>
  </si>
  <si>
    <t>Chart Labels</t>
  </si>
  <si>
    <t>Fig 6 Title</t>
  </si>
  <si>
    <t>Fig 6 Right Hand Axis</t>
  </si>
  <si>
    <t>Fig 6 Left Hand Axis</t>
  </si>
  <si>
    <t xml:space="preserve">Chart Labels </t>
  </si>
  <si>
    <t>Fig 1-5 Vertical Axis</t>
  </si>
  <si>
    <t>Fig 1 Title</t>
  </si>
  <si>
    <t>Composite Price Dataset</t>
  </si>
  <si>
    <t>Observed average residential electricity prices (AU)</t>
  </si>
  <si>
    <t>Fig 2 Title</t>
  </si>
  <si>
    <t>Observed prices and ABS-EIN (various bases)</t>
  </si>
  <si>
    <t>Fig 3 Title</t>
  </si>
  <si>
    <t>Observed Prices and Composite dataset</t>
  </si>
  <si>
    <t>Fig 4 Title</t>
  </si>
  <si>
    <t>ABS-EIN (various bases) and Composite dataset</t>
  </si>
  <si>
    <t>Fig 5 Title</t>
  </si>
  <si>
    <t>Observed average residential and total market prices (AU)</t>
  </si>
  <si>
    <t>Value copy of results in C series - ideally should be lookups</t>
  </si>
  <si>
    <t>C.02 Title</t>
  </si>
  <si>
    <t>State Historic Price Datasets</t>
  </si>
  <si>
    <t>C.02 Vertical Axis</t>
  </si>
  <si>
    <t>Average Price (c/KWh 2020 Dollars)</t>
  </si>
  <si>
    <t>Energy Account Total Market</t>
  </si>
  <si>
    <t>Energy Account Prices c/kWh (from EBS-EA sheet in Data)</t>
  </si>
  <si>
    <t>(coded in formula)</t>
  </si>
  <si>
    <t>For charting - extract of just Post 2006 Datasets from above</t>
  </si>
  <si>
    <t>Residential Price Series from Sheet A</t>
  </si>
  <si>
    <t>Data for Price Trends. Cell B36 provides an input to select the year as the base for reporting real prices.</t>
  </si>
  <si>
    <t>Fig 1</t>
  </si>
  <si>
    <t>Fig 2</t>
  </si>
  <si>
    <t>Fig 3</t>
  </si>
  <si>
    <t>Fig 4</t>
  </si>
  <si>
    <t>Fig 5</t>
  </si>
  <si>
    <t>Cells Higlighted in yellow in the Data Sheet (eg C1D) are calculated on the sheet</t>
  </si>
  <si>
    <t>Cells surrounded by a double line border are the cells used for charts</t>
  </si>
  <si>
    <t>Fig 6</t>
  </si>
  <si>
    <t xml:space="preserve">Data for State based price comparisons. Note cell B2 is used to select state, but a copy has been made for each state or territory. </t>
  </si>
  <si>
    <t>C.xxx</t>
  </si>
  <si>
    <t>Fig 7-Fig 14</t>
  </si>
  <si>
    <t>Historic price datasets for each state or territory</t>
  </si>
  <si>
    <t>Fig 15</t>
  </si>
  <si>
    <t xml:space="preserve">Fig 16 </t>
  </si>
  <si>
    <t>Historic Average Non-Res Prices and the ABS Produce Price Index (various bases)</t>
  </si>
  <si>
    <t>Fig 15-16 Vertical Axis</t>
  </si>
  <si>
    <t xml:space="preserve">Fig 15 Chart Title </t>
  </si>
  <si>
    <t>Historic Average Non-Res Prices and and the Composite Historic Price Dataset</t>
  </si>
  <si>
    <t>Fig 16 Chart Title</t>
  </si>
  <si>
    <t xml:space="preserve">Data for comparison of price to intermittent generation </t>
  </si>
  <si>
    <t>Fig 18</t>
  </si>
  <si>
    <t>Chart Title Fig 18</t>
  </si>
  <si>
    <t xml:space="preserve">Historic Average Residential Electricity Prices compared to Intermittent Generation  </t>
  </si>
  <si>
    <t>Intermittent generation (Twh)</t>
  </si>
  <si>
    <t>RHS Vertical Axis Title</t>
  </si>
  <si>
    <t>LHS Vertical Axis Title</t>
  </si>
  <si>
    <t>Historic Price Datasets in 2020 Dollars</t>
  </si>
  <si>
    <t>Chart - charts follow the sheet that contains the data for the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</si>
</sst>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;\-0.0;0.0;@"/>
    <numFmt numFmtId="165" formatCode="_-* #,##0.000_-;\-* #,##0.000_-;_-* &quot;-&quot;??_-;_-@_-"/>
    <numFmt numFmtId="166" formatCode="#,##0.0"/>
    <numFmt numFmtId="167" formatCode="0_ ;\-0\ 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4"/>
      <color rgb="FF049CCF"/>
      <name val="Source Sans Pro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4">
    <xf numFmtId="0" fontId="0" fillId="0" borderId="0" xfId="0"/>
    <xf numFmtId="4" fontId="0" fillId="0" borderId="0" xfId="0" applyNumberFormat="1"/>
    <xf numFmtId="164" fontId="2" fillId="0" borderId="0" xfId="0" applyNumberFormat="1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15" fontId="3" fillId="0" borderId="0" xfId="0" applyNumberFormat="1" applyFont="1"/>
    <xf numFmtId="0" fontId="0" fillId="0" borderId="0" xfId="0" applyFill="1"/>
    <xf numFmtId="43" fontId="0" fillId="0" borderId="0" xfId="0" applyNumberFormat="1"/>
    <xf numFmtId="0" fontId="7" fillId="0" borderId="0" xfId="0" applyFont="1"/>
    <xf numFmtId="9" fontId="0" fillId="0" borderId="0" xfId="3" applyFont="1"/>
    <xf numFmtId="0" fontId="0" fillId="0" borderId="0" xfId="0"/>
    <xf numFmtId="0" fontId="0" fillId="0" borderId="0" xfId="0"/>
    <xf numFmtId="167" fontId="8" fillId="3" borderId="0" xfId="0" applyNumberFormat="1" applyFont="1" applyFill="1"/>
    <xf numFmtId="0" fontId="0" fillId="4" borderId="0" xfId="0" applyFill="1"/>
    <xf numFmtId="0" fontId="0" fillId="5" borderId="0" xfId="0" applyFill="1"/>
    <xf numFmtId="9" fontId="0" fillId="0" borderId="0" xfId="3" applyFont="1" applyFill="1"/>
    <xf numFmtId="43" fontId="0" fillId="0" borderId="0" xfId="2" applyFont="1" applyFill="1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4" fontId="0" fillId="2" borderId="0" xfId="0" applyNumberForma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ont="1"/>
    <xf numFmtId="164" fontId="7" fillId="0" borderId="0" xfId="0" applyNumberFormat="1" applyFont="1"/>
    <xf numFmtId="0" fontId="2" fillId="0" borderId="0" xfId="0" applyFont="1"/>
    <xf numFmtId="4" fontId="3" fillId="0" borderId="0" xfId="0" applyNumberFormat="1" applyFont="1"/>
    <xf numFmtId="167" fontId="8" fillId="0" borderId="0" xfId="0" applyNumberFormat="1" applyFont="1" applyFill="1"/>
    <xf numFmtId="4" fontId="0" fillId="0" borderId="0" xfId="0" applyNumberFormat="1" applyFill="1"/>
    <xf numFmtId="0" fontId="3" fillId="0" borderId="0" xfId="0" applyFont="1" applyFill="1"/>
    <xf numFmtId="0" fontId="0" fillId="5" borderId="0" xfId="0" applyFont="1" applyFill="1"/>
    <xf numFmtId="0" fontId="3" fillId="0" borderId="0" xfId="0" applyFont="1"/>
    <xf numFmtId="0" fontId="0" fillId="0" borderId="0" xfId="0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8" fillId="0" borderId="0" xfId="0" applyFont="1" applyFill="1"/>
    <xf numFmtId="0" fontId="9" fillId="0" borderId="0" xfId="0" applyFont="1"/>
    <xf numFmtId="0" fontId="9" fillId="0" borderId="0" xfId="0" applyFont="1" applyFill="1"/>
    <xf numFmtId="164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quotePrefix="1" applyFont="1"/>
    <xf numFmtId="4" fontId="12" fillId="0" borderId="0" xfId="0" applyNumberFormat="1" applyFont="1"/>
    <xf numFmtId="43" fontId="12" fillId="0" borderId="0" xfId="0" applyNumberFormat="1" applyFont="1"/>
    <xf numFmtId="0" fontId="12" fillId="0" borderId="0" xfId="0" applyFont="1" applyFill="1"/>
    <xf numFmtId="4" fontId="12" fillId="2" borderId="0" xfId="0" applyNumberFormat="1" applyFont="1" applyFill="1"/>
    <xf numFmtId="0" fontId="10" fillId="0" borderId="0" xfId="0" applyFont="1" applyFill="1"/>
    <xf numFmtId="0" fontId="11" fillId="0" borderId="0" xfId="0" applyFont="1" applyFill="1"/>
    <xf numFmtId="0" fontId="12" fillId="2" borderId="0" xfId="0" applyFont="1" applyFill="1"/>
    <xf numFmtId="0" fontId="12" fillId="3" borderId="0" xfId="0" applyFont="1" applyFill="1"/>
    <xf numFmtId="9" fontId="12" fillId="0" borderId="0" xfId="3" applyFont="1" applyFill="1"/>
    <xf numFmtId="165" fontId="12" fillId="0" borderId="0" xfId="2" applyNumberFormat="1" applyFont="1"/>
    <xf numFmtId="0" fontId="12" fillId="2" borderId="1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4" xfId="0" applyFont="1" applyFill="1" applyBorder="1"/>
    <xf numFmtId="0" fontId="12" fillId="2" borderId="0" xfId="0" applyFont="1" applyFill="1" applyBorder="1"/>
    <xf numFmtId="0" fontId="12" fillId="2" borderId="5" xfId="0" applyFont="1" applyFill="1" applyBorder="1"/>
    <xf numFmtId="2" fontId="12" fillId="2" borderId="0" xfId="0" applyNumberFormat="1" applyFont="1" applyFill="1" applyBorder="1"/>
    <xf numFmtId="0" fontId="12" fillId="6" borderId="6" xfId="0" applyFont="1" applyFill="1" applyBorder="1"/>
    <xf numFmtId="0" fontId="12" fillId="6" borderId="7" xfId="0" applyFont="1" applyFill="1" applyBorder="1"/>
    <xf numFmtId="0" fontId="12" fillId="7" borderId="7" xfId="0" applyFont="1" applyFill="1" applyBorder="1"/>
    <xf numFmtId="0" fontId="12" fillId="4" borderId="7" xfId="0" applyFont="1" applyFill="1" applyBorder="1"/>
    <xf numFmtId="0" fontId="12" fillId="8" borderId="7" xfId="0" applyFont="1" applyFill="1" applyBorder="1"/>
    <xf numFmtId="0" fontId="12" fillId="8" borderId="8" xfId="0" applyFont="1" applyFill="1" applyBorder="1"/>
    <xf numFmtId="2" fontId="12" fillId="2" borderId="1" xfId="0" applyNumberFormat="1" applyFont="1" applyFill="1" applyBorder="1"/>
    <xf numFmtId="2" fontId="12" fillId="2" borderId="2" xfId="0" applyNumberFormat="1" applyFont="1" applyFill="1" applyBorder="1"/>
    <xf numFmtId="2" fontId="12" fillId="2" borderId="3" xfId="0" applyNumberFormat="1" applyFont="1" applyFill="1" applyBorder="1"/>
    <xf numFmtId="166" fontId="12" fillId="2" borderId="4" xfId="0" applyNumberFormat="1" applyFont="1" applyFill="1" applyBorder="1"/>
    <xf numFmtId="166" fontId="12" fillId="2" borderId="0" xfId="0" applyNumberFormat="1" applyFont="1" applyFill="1" applyBorder="1"/>
    <xf numFmtId="166" fontId="12" fillId="2" borderId="5" xfId="0" applyNumberFormat="1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7" borderId="8" xfId="0" applyFill="1" applyBorder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4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8.xml"/><Relationship Id="rId26" Type="http://schemas.openxmlformats.org/officeDocument/2006/relationships/worksheet" Target="worksheets/sheet12.xml"/><Relationship Id="rId39" Type="http://schemas.openxmlformats.org/officeDocument/2006/relationships/sheetMetadata" Target="metadata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2.xml"/><Relationship Id="rId34" Type="http://schemas.openxmlformats.org/officeDocument/2006/relationships/externalLink" Target="externalLinks/externalLink1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5.xml"/><Relationship Id="rId17" Type="http://schemas.openxmlformats.org/officeDocument/2006/relationships/chartsheet" Target="chartsheets/sheet10.xml"/><Relationship Id="rId25" Type="http://schemas.openxmlformats.org/officeDocument/2006/relationships/chartsheet" Target="chartsheets/sheet14.xml"/><Relationship Id="rId33" Type="http://schemas.openxmlformats.org/officeDocument/2006/relationships/worksheet" Target="worksheets/sheet1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7.xml"/><Relationship Id="rId20" Type="http://schemas.openxmlformats.org/officeDocument/2006/relationships/worksheet" Target="worksheets/sheet9.xml"/><Relationship Id="rId29" Type="http://schemas.openxmlformats.org/officeDocument/2006/relationships/chartsheet" Target="chartsheets/sheet16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7.xml"/><Relationship Id="rId24" Type="http://schemas.openxmlformats.org/officeDocument/2006/relationships/worksheet" Target="worksheets/sheet11.xml"/><Relationship Id="rId32" Type="http://schemas.openxmlformats.org/officeDocument/2006/relationships/chartsheet" Target="chartsheets/sheet18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9.xml"/><Relationship Id="rId23" Type="http://schemas.openxmlformats.org/officeDocument/2006/relationships/chartsheet" Target="chartsheets/sheet13.xml"/><Relationship Id="rId28" Type="http://schemas.openxmlformats.org/officeDocument/2006/relationships/worksheet" Target="worksheets/sheet13.xml"/><Relationship Id="rId36" Type="http://schemas.openxmlformats.org/officeDocument/2006/relationships/theme" Target="theme/theme1.xml"/><Relationship Id="rId10" Type="http://schemas.openxmlformats.org/officeDocument/2006/relationships/worksheet" Target="worksheets/sheet4.xml"/><Relationship Id="rId19" Type="http://schemas.openxmlformats.org/officeDocument/2006/relationships/chartsheet" Target="chartsheets/sheet11.xml"/><Relationship Id="rId31" Type="http://schemas.openxmlformats.org/officeDocument/2006/relationships/worksheet" Target="worksheets/sheet14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6.xml"/><Relationship Id="rId14" Type="http://schemas.openxmlformats.org/officeDocument/2006/relationships/worksheet" Target="worksheets/sheet6.xml"/><Relationship Id="rId22" Type="http://schemas.openxmlformats.org/officeDocument/2006/relationships/worksheet" Target="worksheets/sheet10.xml"/><Relationship Id="rId27" Type="http://schemas.openxmlformats.org/officeDocument/2006/relationships/chartsheet" Target="chartsheets/sheet15.xml"/><Relationship Id="rId30" Type="http://schemas.openxmlformats.org/officeDocument/2006/relationships/chartsheet" Target="chartsheets/sheet17.xml"/><Relationship Id="rId35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A!$B$51</c:f>
          <c:strCache>
            <c:ptCount val="1"/>
            <c:pt idx="0">
              <c:v>Observed average residential electricity prices (AU)</c:v>
            </c:pt>
          </c:strCache>
        </c:strRef>
      </c:tx>
      <c:layout>
        <c:manualLayout>
          <c:xMode val="edge"/>
          <c:yMode val="edge"/>
          <c:x val="0.14352266728666191"/>
          <c:y val="1.2540540754041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A!$A$38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A!$D$38:$BS$38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9-40BC-AC8A-F8CF4CB288F6}"/>
            </c:ext>
          </c:extLst>
        </c:ser>
        <c:ser>
          <c:idx val="0"/>
          <c:order val="1"/>
          <c:tx>
            <c:strRef>
              <c:f>A!$A$39</c:f>
              <c:strCache>
                <c:ptCount val="1"/>
                <c:pt idx="0">
                  <c:v>ABS-EA Household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A!$D$39:$BS$39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20.62</c:v>
                </c:pt>
                <c:pt idx="57">
                  <c:v>22.04</c:v>
                </c:pt>
                <c:pt idx="58">
                  <c:v>22.59</c:v>
                </c:pt>
                <c:pt idx="59">
                  <c:v>24.82</c:v>
                </c:pt>
                <c:pt idx="60">
                  <c:v>26.94</c:v>
                </c:pt>
                <c:pt idx="61">
                  <c:v>28.27</c:v>
                </c:pt>
                <c:pt idx="62">
                  <c:v>25.88</c:v>
                </c:pt>
                <c:pt idx="63">
                  <c:v>25.86</c:v>
                </c:pt>
                <c:pt idx="64">
                  <c:v>28.13</c:v>
                </c:pt>
                <c:pt idx="65">
                  <c:v>30.63</c:v>
                </c:pt>
                <c:pt idx="66">
                  <c:v>29.99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9-40BC-AC8A-F8CF4CB288F6}"/>
            </c:ext>
          </c:extLst>
        </c:ser>
        <c:ser>
          <c:idx val="5"/>
          <c:order val="3"/>
          <c:tx>
            <c:strRef>
              <c:f>A!$A$44</c:f>
              <c:strCache>
                <c:ptCount val="1"/>
                <c:pt idx="0">
                  <c:v>ACCC-REPI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A!$D$44:$BS$44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19.64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30.59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39-40BC-AC8A-F8CF4CB288F6}"/>
            </c:ext>
          </c:extLst>
        </c:ser>
        <c:ser>
          <c:idx val="7"/>
          <c:order val="4"/>
          <c:tx>
            <c:strRef>
              <c:f>A!$A$45</c:f>
              <c:strCache>
                <c:ptCount val="1"/>
                <c:pt idx="0">
                  <c:v>AEMC-REPT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A!$D$45:$BS$45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30.17</c:v>
                </c:pt>
                <c:pt idx="61">
                  <c:v>30.86</c:v>
                </c:pt>
                <c:pt idx="62">
                  <c:v>27.33</c:v>
                </c:pt>
                <c:pt idx="63">
                  <c:v>26.03</c:v>
                </c:pt>
                <c:pt idx="64">
                  <c:v>29.1</c:v>
                </c:pt>
                <c:pt idx="65">
                  <c:v>30.61</c:v>
                </c:pt>
                <c:pt idx="66">
                  <c:v>30.1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39-40BC-AC8A-F8CF4CB28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890464"/>
        <c:axId val="483890792"/>
        <c:extLst>
          <c:ext xmlns:c15="http://schemas.microsoft.com/office/drawing/2012/chart" uri="{02D57815-91ED-43cb-92C2-25804820EDAC}">
            <c15:filteredLineSeries>
              <c15:ser>
                <c:idx val="4"/>
                <c:order val="2"/>
                <c:tx>
                  <c:strRef>
                    <c:extLst>
                      <c:ext uri="{02D57815-91ED-43cb-92C2-25804820EDAC}">
                        <c15:formulaRef>
                          <c15:sqref>A!$A$41</c15:sqref>
                        </c15:formulaRef>
                      </c:ext>
                    </c:extLst>
                    <c:strCache>
                      <c:ptCount val="1"/>
                      <c:pt idx="0">
                        <c:v>ABS-EIN (1981 base)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A!$D$41:$BS$41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17.2</c:v>
                      </c:pt>
                      <c:pt idx="29">
                        <c:v>18.3</c:v>
                      </c:pt>
                      <c:pt idx="30">
                        <c:v>20.65</c:v>
                      </c:pt>
                      <c:pt idx="31">
                        <c:v>21.34</c:v>
                      </c:pt>
                      <c:pt idx="32">
                        <c:v>21.24</c:v>
                      </c:pt>
                      <c:pt idx="33">
                        <c:v>20.84</c:v>
                      </c:pt>
                      <c:pt idx="34">
                        <c:v>20.02</c:v>
                      </c:pt>
                      <c:pt idx="35">
                        <c:v>19.88</c:v>
                      </c:pt>
                      <c:pt idx="36">
                        <c:v>19.46</c:v>
                      </c:pt>
                      <c:pt idx="37">
                        <c:v>18.73</c:v>
                      </c:pt>
                      <c:pt idx="38">
                        <c:v>18.690000000000001</c:v>
                      </c:pt>
                      <c:pt idx="39">
                        <c:v>19.72</c:v>
                      </c:pt>
                      <c:pt idx="40">
                        <c:v>20.18</c:v>
                      </c:pt>
                      <c:pt idx="41">
                        <c:v>20.25</c:v>
                      </c:pt>
                      <c:pt idx="42">
                        <c:v>19.399999999999999</c:v>
                      </c:pt>
                      <c:pt idx="43">
                        <c:v>18.86</c:v>
                      </c:pt>
                      <c:pt idx="44">
                        <c:v>19.04</c:v>
                      </c:pt>
                      <c:pt idx="45">
                        <c:v>19.05</c:v>
                      </c:pt>
                      <c:pt idx="46">
                        <c:v>18.260000000000002</c:v>
                      </c:pt>
                      <c:pt idx="47">
                        <c:v>17.84</c:v>
                      </c:pt>
                      <c:pt idx="48">
                        <c:v>18.690000000000001</c:v>
                      </c:pt>
                      <c:pt idx="49">
                        <c:v>18.89</c:v>
                      </c:pt>
                      <c:pt idx="50">
                        <c:v>19.22</c:v>
                      </c:pt>
                      <c:pt idx="51">
                        <c:v>19.37</c:v>
                      </c:pt>
                      <c:pt idx="52">
                        <c:v>19.43</c:v>
                      </c:pt>
                      <c:pt idx="53">
                        <c:v>19.18</c:v>
                      </c:pt>
                      <c:pt idx="54">
                        <c:v>19.39</c:v>
                      </c:pt>
                      <c:pt idx="55">
                        <c:v>20.02</c:v>
                      </c:pt>
                      <c:pt idx="56">
                        <c:v>21.53</c:v>
                      </c:pt>
                      <c:pt idx="57">
                        <c:v>24.42</c:v>
                      </c:pt>
                      <c:pt idx="58">
                        <c:v>26.39</c:v>
                      </c:pt>
                      <c:pt idx="59">
                        <c:v>29</c:v>
                      </c:pt>
                      <c:pt idx="60">
                        <c:v>33.32</c:v>
                      </c:pt>
                      <c:pt idx="61">
                        <c:v>34.18</c:v>
                      </c:pt>
                      <c:pt idx="62">
                        <c:v>32.28</c:v>
                      </c:pt>
                      <c:pt idx="63">
                        <c:v>31.61</c:v>
                      </c:pt>
                      <c:pt idx="64">
                        <c:v>32.93</c:v>
                      </c:pt>
                      <c:pt idx="65">
                        <c:v>35.97</c:v>
                      </c:pt>
                      <c:pt idx="66">
                        <c:v>35.590000000000003</c:v>
                      </c:pt>
                      <c:pt idx="67">
                        <c:v>34.840000000000003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039-40BC-AC8A-F8CF4CB288F6}"/>
                  </c:ext>
                </c:extLst>
              </c15:ser>
            </c15:filteredLineSeries>
          </c:ext>
        </c:extLst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A!$B$50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A!$B$52</c:f>
          <c:strCache>
            <c:ptCount val="1"/>
            <c:pt idx="0">
              <c:v>Observed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A!$A$38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A!$D$38:$BS$38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2-4F45-9A61-513D9C6F7490}"/>
            </c:ext>
          </c:extLst>
        </c:ser>
        <c:ser>
          <c:idx val="0"/>
          <c:order val="1"/>
          <c:tx>
            <c:strRef>
              <c:f>A!$A$39</c:f>
              <c:strCache>
                <c:ptCount val="1"/>
                <c:pt idx="0">
                  <c:v>ABS-EA Household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A!$D$39:$BS$39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20.62</c:v>
                </c:pt>
                <c:pt idx="57">
                  <c:v>22.04</c:v>
                </c:pt>
                <c:pt idx="58">
                  <c:v>22.59</c:v>
                </c:pt>
                <c:pt idx="59">
                  <c:v>24.82</c:v>
                </c:pt>
                <c:pt idx="60">
                  <c:v>26.94</c:v>
                </c:pt>
                <c:pt idx="61">
                  <c:v>28.27</c:v>
                </c:pt>
                <c:pt idx="62">
                  <c:v>25.88</c:v>
                </c:pt>
                <c:pt idx="63">
                  <c:v>25.86</c:v>
                </c:pt>
                <c:pt idx="64">
                  <c:v>28.13</c:v>
                </c:pt>
                <c:pt idx="65">
                  <c:v>30.63</c:v>
                </c:pt>
                <c:pt idx="66">
                  <c:v>29.99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2-4F45-9A61-513D9C6F7490}"/>
            </c:ext>
          </c:extLst>
        </c:ser>
        <c:ser>
          <c:idx val="5"/>
          <c:order val="2"/>
          <c:tx>
            <c:strRef>
              <c:f>A!$A$44</c:f>
              <c:strCache>
                <c:ptCount val="1"/>
                <c:pt idx="0">
                  <c:v>ACCC-REPI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A!$D$44:$BS$44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19.64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30.59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362-4F45-9A61-513D9C6F7490}"/>
            </c:ext>
          </c:extLst>
        </c:ser>
        <c:ser>
          <c:idx val="7"/>
          <c:order val="3"/>
          <c:tx>
            <c:strRef>
              <c:f>A!$A$45</c:f>
              <c:strCache>
                <c:ptCount val="1"/>
                <c:pt idx="0">
                  <c:v>AEMC-REPT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A!$D$45:$BS$45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30.17</c:v>
                </c:pt>
                <c:pt idx="61">
                  <c:v>30.86</c:v>
                </c:pt>
                <c:pt idx="62">
                  <c:v>27.33</c:v>
                </c:pt>
                <c:pt idx="63">
                  <c:v>26.03</c:v>
                </c:pt>
                <c:pt idx="64">
                  <c:v>29.1</c:v>
                </c:pt>
                <c:pt idx="65">
                  <c:v>30.61</c:v>
                </c:pt>
                <c:pt idx="66">
                  <c:v>30.1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362-4F45-9A61-513D9C6F7490}"/>
            </c:ext>
          </c:extLst>
        </c:ser>
        <c:ser>
          <c:idx val="4"/>
          <c:order val="4"/>
          <c:tx>
            <c:strRef>
              <c:f>A!$A$41</c:f>
              <c:strCache>
                <c:ptCount val="1"/>
                <c:pt idx="0">
                  <c:v>ABS-EIN (1981 base)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64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362-4F45-9A61-513D9C6F7490}"/>
              </c:ext>
            </c:extLst>
          </c:dPt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  <c:extLst xmlns:c15="http://schemas.microsoft.com/office/drawing/2012/chart"/>
            </c:numRef>
          </c:cat>
          <c:val>
            <c:numRef>
              <c:f>A!$D$41:$BS$41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17.2</c:v>
                </c:pt>
                <c:pt idx="29">
                  <c:v>18.3</c:v>
                </c:pt>
                <c:pt idx="30">
                  <c:v>20.65</c:v>
                </c:pt>
                <c:pt idx="31">
                  <c:v>21.34</c:v>
                </c:pt>
                <c:pt idx="32">
                  <c:v>21.24</c:v>
                </c:pt>
                <c:pt idx="33">
                  <c:v>20.84</c:v>
                </c:pt>
                <c:pt idx="34">
                  <c:v>20.02</c:v>
                </c:pt>
                <c:pt idx="35">
                  <c:v>19.88</c:v>
                </c:pt>
                <c:pt idx="36">
                  <c:v>19.46</c:v>
                </c:pt>
                <c:pt idx="37">
                  <c:v>18.73</c:v>
                </c:pt>
                <c:pt idx="38">
                  <c:v>18.690000000000001</c:v>
                </c:pt>
                <c:pt idx="39">
                  <c:v>19.72</c:v>
                </c:pt>
                <c:pt idx="40">
                  <c:v>20.18</c:v>
                </c:pt>
                <c:pt idx="41">
                  <c:v>20.25</c:v>
                </c:pt>
                <c:pt idx="42">
                  <c:v>19.399999999999999</c:v>
                </c:pt>
                <c:pt idx="43">
                  <c:v>18.86</c:v>
                </c:pt>
                <c:pt idx="44">
                  <c:v>19.04</c:v>
                </c:pt>
                <c:pt idx="45">
                  <c:v>19.05</c:v>
                </c:pt>
                <c:pt idx="46">
                  <c:v>18.260000000000002</c:v>
                </c:pt>
                <c:pt idx="47">
                  <c:v>17.84</c:v>
                </c:pt>
                <c:pt idx="48">
                  <c:v>18.690000000000001</c:v>
                </c:pt>
                <c:pt idx="49">
                  <c:v>18.89</c:v>
                </c:pt>
                <c:pt idx="50">
                  <c:v>19.22</c:v>
                </c:pt>
                <c:pt idx="51">
                  <c:v>19.37</c:v>
                </c:pt>
                <c:pt idx="52">
                  <c:v>19.43</c:v>
                </c:pt>
                <c:pt idx="53">
                  <c:v>19.18</c:v>
                </c:pt>
                <c:pt idx="54">
                  <c:v>19.39</c:v>
                </c:pt>
                <c:pt idx="55">
                  <c:v>20.02</c:v>
                </c:pt>
                <c:pt idx="56">
                  <c:v>21.53</c:v>
                </c:pt>
                <c:pt idx="57">
                  <c:v>24.42</c:v>
                </c:pt>
                <c:pt idx="58">
                  <c:v>26.39</c:v>
                </c:pt>
                <c:pt idx="59">
                  <c:v>29</c:v>
                </c:pt>
                <c:pt idx="60">
                  <c:v>33.32</c:v>
                </c:pt>
                <c:pt idx="61">
                  <c:v>34.18</c:v>
                </c:pt>
                <c:pt idx="62">
                  <c:v>32.28</c:v>
                </c:pt>
                <c:pt idx="63">
                  <c:v>31.61</c:v>
                </c:pt>
                <c:pt idx="64">
                  <c:v>32.93</c:v>
                </c:pt>
                <c:pt idx="65">
                  <c:v>35.97</c:v>
                </c:pt>
                <c:pt idx="66">
                  <c:v>35.590000000000003</c:v>
                </c:pt>
                <c:pt idx="67">
                  <c:v>34.840000000000003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362-4F45-9A61-513D9C6F7490}"/>
            </c:ext>
          </c:extLst>
        </c:ser>
        <c:ser>
          <c:idx val="1"/>
          <c:order val="5"/>
          <c:tx>
            <c:strRef>
              <c:f>A!$A$42</c:f>
              <c:strCache>
                <c:ptCount val="1"/>
                <c:pt idx="0">
                  <c:v>ABS-EIN (2003 base)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A!$D$42:$BS$42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16.53</c:v>
                </c:pt>
                <c:pt idx="29">
                  <c:v>17.59</c:v>
                </c:pt>
                <c:pt idx="30">
                  <c:v>19.850000000000001</c:v>
                </c:pt>
                <c:pt idx="31">
                  <c:v>20.51</c:v>
                </c:pt>
                <c:pt idx="32">
                  <c:v>20.41</c:v>
                </c:pt>
                <c:pt idx="33">
                  <c:v>20.03</c:v>
                </c:pt>
                <c:pt idx="34">
                  <c:v>19.239999999999998</c:v>
                </c:pt>
                <c:pt idx="35">
                  <c:v>19.100000000000001</c:v>
                </c:pt>
                <c:pt idx="36">
                  <c:v>18.71</c:v>
                </c:pt>
                <c:pt idx="37">
                  <c:v>18</c:v>
                </c:pt>
                <c:pt idx="38">
                  <c:v>17.97</c:v>
                </c:pt>
                <c:pt idx="39">
                  <c:v>18.95</c:v>
                </c:pt>
                <c:pt idx="40">
                  <c:v>19.39</c:v>
                </c:pt>
                <c:pt idx="41">
                  <c:v>19.46</c:v>
                </c:pt>
                <c:pt idx="42">
                  <c:v>18.64</c:v>
                </c:pt>
                <c:pt idx="43">
                  <c:v>18.13</c:v>
                </c:pt>
                <c:pt idx="44">
                  <c:v>18.3</c:v>
                </c:pt>
                <c:pt idx="45">
                  <c:v>18.309999999999999</c:v>
                </c:pt>
                <c:pt idx="46">
                  <c:v>17.55</c:v>
                </c:pt>
                <c:pt idx="47">
                  <c:v>17.14</c:v>
                </c:pt>
                <c:pt idx="48">
                  <c:v>17.97</c:v>
                </c:pt>
                <c:pt idx="49">
                  <c:v>18.16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23.46</c:v>
                </c:pt>
                <c:pt idx="58">
                  <c:v>25.36</c:v>
                </c:pt>
                <c:pt idx="59">
                  <c:v>27.87</c:v>
                </c:pt>
                <c:pt idx="60">
                  <c:v>32.020000000000003</c:v>
                </c:pt>
                <c:pt idx="61">
                  <c:v>32.85</c:v>
                </c:pt>
                <c:pt idx="62">
                  <c:v>31.02</c:v>
                </c:pt>
                <c:pt idx="63">
                  <c:v>30.38</c:v>
                </c:pt>
                <c:pt idx="64">
                  <c:v>31.65</c:v>
                </c:pt>
                <c:pt idx="65">
                  <c:v>34.57</c:v>
                </c:pt>
                <c:pt idx="66">
                  <c:v>34.200000000000003</c:v>
                </c:pt>
                <c:pt idx="67">
                  <c:v>33.479999999999997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62-4F45-9A61-513D9C6F7490}"/>
            </c:ext>
          </c:extLst>
        </c:ser>
        <c:ser>
          <c:idx val="2"/>
          <c:order val="6"/>
          <c:tx>
            <c:strRef>
              <c:f>A!$A$43</c:f>
              <c:strCache>
                <c:ptCount val="1"/>
                <c:pt idx="0">
                  <c:v>ABS-EIN (2018 base) 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A!$D$43:$BS$43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14.65</c:v>
                </c:pt>
                <c:pt idx="29">
                  <c:v>15.59</c:v>
                </c:pt>
                <c:pt idx="30">
                  <c:v>17.59</c:v>
                </c:pt>
                <c:pt idx="31">
                  <c:v>18.170000000000002</c:v>
                </c:pt>
                <c:pt idx="32">
                  <c:v>18.09</c:v>
                </c:pt>
                <c:pt idx="33">
                  <c:v>17.739999999999998</c:v>
                </c:pt>
                <c:pt idx="34">
                  <c:v>17.05</c:v>
                </c:pt>
                <c:pt idx="35">
                  <c:v>16.93</c:v>
                </c:pt>
                <c:pt idx="36">
                  <c:v>16.57</c:v>
                </c:pt>
                <c:pt idx="37">
                  <c:v>15.95</c:v>
                </c:pt>
                <c:pt idx="38">
                  <c:v>15.92</c:v>
                </c:pt>
                <c:pt idx="39">
                  <c:v>16.79</c:v>
                </c:pt>
                <c:pt idx="40">
                  <c:v>17.18</c:v>
                </c:pt>
                <c:pt idx="41">
                  <c:v>17.25</c:v>
                </c:pt>
                <c:pt idx="42">
                  <c:v>16.52</c:v>
                </c:pt>
                <c:pt idx="43">
                  <c:v>16.059999999999999</c:v>
                </c:pt>
                <c:pt idx="44">
                  <c:v>16.22</c:v>
                </c:pt>
                <c:pt idx="45">
                  <c:v>16.23</c:v>
                </c:pt>
                <c:pt idx="46">
                  <c:v>15.55</c:v>
                </c:pt>
                <c:pt idx="47">
                  <c:v>15.19</c:v>
                </c:pt>
                <c:pt idx="48">
                  <c:v>15.92</c:v>
                </c:pt>
                <c:pt idx="49">
                  <c:v>16.09</c:v>
                </c:pt>
                <c:pt idx="50">
                  <c:v>16.37</c:v>
                </c:pt>
                <c:pt idx="51">
                  <c:v>16.5</c:v>
                </c:pt>
                <c:pt idx="52">
                  <c:v>16.54</c:v>
                </c:pt>
                <c:pt idx="53">
                  <c:v>16.329999999999998</c:v>
                </c:pt>
                <c:pt idx="54">
                  <c:v>16.510000000000002</c:v>
                </c:pt>
                <c:pt idx="55">
                  <c:v>17.05</c:v>
                </c:pt>
                <c:pt idx="56">
                  <c:v>18.34</c:v>
                </c:pt>
                <c:pt idx="57">
                  <c:v>20.79</c:v>
                </c:pt>
                <c:pt idx="58">
                  <c:v>22.47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62-4F45-9A61-513D9C6F7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890464"/>
        <c:axId val="483890792"/>
        <c:extLst/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A!$B$50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516108022849374E-2"/>
          <c:y val="0.85039328746391996"/>
          <c:w val="0.95328014021471341"/>
          <c:h val="0.14542709220028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A!$B$53</c:f>
          <c:strCache>
            <c:ptCount val="1"/>
            <c:pt idx="0">
              <c:v>Observed Prices and Composite dataset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A!$A$38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A!$D$38:$BS$38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B-4AD5-9045-B152FE28E654}"/>
            </c:ext>
          </c:extLst>
        </c:ser>
        <c:ser>
          <c:idx val="0"/>
          <c:order val="1"/>
          <c:tx>
            <c:strRef>
              <c:f>A!$A$39</c:f>
              <c:strCache>
                <c:ptCount val="1"/>
                <c:pt idx="0">
                  <c:v>ABS-EA Household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A!$D$39:$BS$39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20.62</c:v>
                </c:pt>
                <c:pt idx="57">
                  <c:v>22.04</c:v>
                </c:pt>
                <c:pt idx="58">
                  <c:v>22.59</c:v>
                </c:pt>
                <c:pt idx="59">
                  <c:v>24.82</c:v>
                </c:pt>
                <c:pt idx="60">
                  <c:v>26.94</c:v>
                </c:pt>
                <c:pt idx="61">
                  <c:v>28.27</c:v>
                </c:pt>
                <c:pt idx="62">
                  <c:v>25.88</c:v>
                </c:pt>
                <c:pt idx="63">
                  <c:v>25.86</c:v>
                </c:pt>
                <c:pt idx="64">
                  <c:v>28.13</c:v>
                </c:pt>
                <c:pt idx="65">
                  <c:v>30.63</c:v>
                </c:pt>
                <c:pt idx="66">
                  <c:v>29.99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B-4AD5-9045-B152FE28E654}"/>
            </c:ext>
          </c:extLst>
        </c:ser>
        <c:ser>
          <c:idx val="5"/>
          <c:order val="2"/>
          <c:tx>
            <c:strRef>
              <c:f>A!$A$44</c:f>
              <c:strCache>
                <c:ptCount val="1"/>
                <c:pt idx="0">
                  <c:v>ACCC-REPI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A!$D$44:$BS$44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19.64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30.59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2AB-4AD5-9045-B152FE28E654}"/>
            </c:ext>
          </c:extLst>
        </c:ser>
        <c:ser>
          <c:idx val="7"/>
          <c:order val="3"/>
          <c:tx>
            <c:strRef>
              <c:f>A!$A$45</c:f>
              <c:strCache>
                <c:ptCount val="1"/>
                <c:pt idx="0">
                  <c:v>AEMC-REPT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A!$D$45:$BS$45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30.17</c:v>
                </c:pt>
                <c:pt idx="61">
                  <c:v>30.86</c:v>
                </c:pt>
                <c:pt idx="62">
                  <c:v>27.33</c:v>
                </c:pt>
                <c:pt idx="63">
                  <c:v>26.03</c:v>
                </c:pt>
                <c:pt idx="64">
                  <c:v>29.1</c:v>
                </c:pt>
                <c:pt idx="65">
                  <c:v>30.61</c:v>
                </c:pt>
                <c:pt idx="66">
                  <c:v>30.1</c:v>
                </c:pt>
                <c:pt idx="67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2AB-4AD5-9045-B152FE28E654}"/>
            </c:ext>
          </c:extLst>
        </c:ser>
        <c:ser>
          <c:idx val="3"/>
          <c:order val="7"/>
          <c:tx>
            <c:strRef>
              <c:f>A!$A$46</c:f>
              <c:strCache>
                <c:ptCount val="1"/>
                <c:pt idx="0">
                  <c:v>Composite Price Dataset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A!$D$46:$BS$46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22.04</c:v>
                </c:pt>
                <c:pt idx="58">
                  <c:v>22.59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AB-4AD5-9045-B152FE28E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890464"/>
        <c:axId val="4838907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A!$A$41</c15:sqref>
                        </c15:formulaRef>
                      </c:ext>
                    </c:extLst>
                    <c:strCache>
                      <c:ptCount val="1"/>
                      <c:pt idx="0">
                        <c:v>ABS-EIN (1981 base)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64"/>
                  <c:marker>
                    <c:symbol val="none"/>
                  </c:marker>
                  <c:bubble3D val="0"/>
                  <c:spPr>
                    <a:ln w="19050" cap="rnd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52AB-4AD5-9045-B152FE28E654}"/>
                    </c:ext>
                  </c:extLst>
                </c:dPt>
                <c:cat>
                  <c:numRef>
                    <c:extLst>
                      <c:ext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A!$D$41:$BS$41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17.2</c:v>
                      </c:pt>
                      <c:pt idx="29">
                        <c:v>18.3</c:v>
                      </c:pt>
                      <c:pt idx="30">
                        <c:v>20.65</c:v>
                      </c:pt>
                      <c:pt idx="31">
                        <c:v>21.34</c:v>
                      </c:pt>
                      <c:pt idx="32">
                        <c:v>21.24</c:v>
                      </c:pt>
                      <c:pt idx="33">
                        <c:v>20.84</c:v>
                      </c:pt>
                      <c:pt idx="34">
                        <c:v>20.02</c:v>
                      </c:pt>
                      <c:pt idx="35">
                        <c:v>19.88</c:v>
                      </c:pt>
                      <c:pt idx="36">
                        <c:v>19.46</c:v>
                      </c:pt>
                      <c:pt idx="37">
                        <c:v>18.73</c:v>
                      </c:pt>
                      <c:pt idx="38">
                        <c:v>18.690000000000001</c:v>
                      </c:pt>
                      <c:pt idx="39">
                        <c:v>19.72</c:v>
                      </c:pt>
                      <c:pt idx="40">
                        <c:v>20.18</c:v>
                      </c:pt>
                      <c:pt idx="41">
                        <c:v>20.25</c:v>
                      </c:pt>
                      <c:pt idx="42">
                        <c:v>19.399999999999999</c:v>
                      </c:pt>
                      <c:pt idx="43">
                        <c:v>18.86</c:v>
                      </c:pt>
                      <c:pt idx="44">
                        <c:v>19.04</c:v>
                      </c:pt>
                      <c:pt idx="45">
                        <c:v>19.05</c:v>
                      </c:pt>
                      <c:pt idx="46">
                        <c:v>18.260000000000002</c:v>
                      </c:pt>
                      <c:pt idx="47">
                        <c:v>17.84</c:v>
                      </c:pt>
                      <c:pt idx="48">
                        <c:v>18.690000000000001</c:v>
                      </c:pt>
                      <c:pt idx="49">
                        <c:v>18.89</c:v>
                      </c:pt>
                      <c:pt idx="50">
                        <c:v>19.22</c:v>
                      </c:pt>
                      <c:pt idx="51">
                        <c:v>19.37</c:v>
                      </c:pt>
                      <c:pt idx="52">
                        <c:v>19.43</c:v>
                      </c:pt>
                      <c:pt idx="53">
                        <c:v>19.18</c:v>
                      </c:pt>
                      <c:pt idx="54">
                        <c:v>19.39</c:v>
                      </c:pt>
                      <c:pt idx="55">
                        <c:v>20.02</c:v>
                      </c:pt>
                      <c:pt idx="56">
                        <c:v>21.53</c:v>
                      </c:pt>
                      <c:pt idx="57">
                        <c:v>24.42</c:v>
                      </c:pt>
                      <c:pt idx="58">
                        <c:v>26.39</c:v>
                      </c:pt>
                      <c:pt idx="59">
                        <c:v>29</c:v>
                      </c:pt>
                      <c:pt idx="60">
                        <c:v>33.32</c:v>
                      </c:pt>
                      <c:pt idx="61">
                        <c:v>34.18</c:v>
                      </c:pt>
                      <c:pt idx="62">
                        <c:v>32.28</c:v>
                      </c:pt>
                      <c:pt idx="63">
                        <c:v>31.61</c:v>
                      </c:pt>
                      <c:pt idx="64">
                        <c:v>32.93</c:v>
                      </c:pt>
                      <c:pt idx="65">
                        <c:v>35.97</c:v>
                      </c:pt>
                      <c:pt idx="66">
                        <c:v>35.590000000000003</c:v>
                      </c:pt>
                      <c:pt idx="67">
                        <c:v>34.840000000000003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2AB-4AD5-9045-B152FE28E654}"/>
                  </c:ext>
                </c:extLst>
              </c15:ser>
            </c15:filteredLineSeries>
            <c15:filteredLineSeries>
              <c15:ser>
                <c:idx val="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A!$A$42</c15:sqref>
                        </c15:formulaRef>
                      </c:ext>
                    </c:extLst>
                    <c:strCache>
                      <c:ptCount val="1"/>
                      <c:pt idx="0">
                        <c:v>ABS-EIN (2003 base)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A!$D$42:$BS$42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16.53</c:v>
                      </c:pt>
                      <c:pt idx="29">
                        <c:v>17.59</c:v>
                      </c:pt>
                      <c:pt idx="30">
                        <c:v>19.850000000000001</c:v>
                      </c:pt>
                      <c:pt idx="31">
                        <c:v>20.51</c:v>
                      </c:pt>
                      <c:pt idx="32">
                        <c:v>20.41</c:v>
                      </c:pt>
                      <c:pt idx="33">
                        <c:v>20.03</c:v>
                      </c:pt>
                      <c:pt idx="34">
                        <c:v>19.239999999999998</c:v>
                      </c:pt>
                      <c:pt idx="35">
                        <c:v>19.100000000000001</c:v>
                      </c:pt>
                      <c:pt idx="36">
                        <c:v>18.71</c:v>
                      </c:pt>
                      <c:pt idx="37">
                        <c:v>18</c:v>
                      </c:pt>
                      <c:pt idx="38">
                        <c:v>17.97</c:v>
                      </c:pt>
                      <c:pt idx="39">
                        <c:v>18.95</c:v>
                      </c:pt>
                      <c:pt idx="40">
                        <c:v>19.39</c:v>
                      </c:pt>
                      <c:pt idx="41">
                        <c:v>19.46</c:v>
                      </c:pt>
                      <c:pt idx="42">
                        <c:v>18.64</c:v>
                      </c:pt>
                      <c:pt idx="43">
                        <c:v>18.13</c:v>
                      </c:pt>
                      <c:pt idx="44">
                        <c:v>18.3</c:v>
                      </c:pt>
                      <c:pt idx="45">
                        <c:v>18.309999999999999</c:v>
                      </c:pt>
                      <c:pt idx="46">
                        <c:v>17.55</c:v>
                      </c:pt>
                      <c:pt idx="47">
                        <c:v>17.14</c:v>
                      </c:pt>
                      <c:pt idx="48">
                        <c:v>17.97</c:v>
                      </c:pt>
                      <c:pt idx="49">
                        <c:v>18.16</c:v>
                      </c:pt>
                      <c:pt idx="50">
                        <c:v>18.47</c:v>
                      </c:pt>
                      <c:pt idx="51">
                        <c:v>18.62</c:v>
                      </c:pt>
                      <c:pt idx="52">
                        <c:v>18.670000000000002</c:v>
                      </c:pt>
                      <c:pt idx="53">
                        <c:v>18.43</c:v>
                      </c:pt>
                      <c:pt idx="54">
                        <c:v>18.64</c:v>
                      </c:pt>
                      <c:pt idx="55">
                        <c:v>19.239999999999998</c:v>
                      </c:pt>
                      <c:pt idx="56">
                        <c:v>20.7</c:v>
                      </c:pt>
                      <c:pt idx="57">
                        <c:v>23.46</c:v>
                      </c:pt>
                      <c:pt idx="58">
                        <c:v>25.36</c:v>
                      </c:pt>
                      <c:pt idx="59">
                        <c:v>27.87</c:v>
                      </c:pt>
                      <c:pt idx="60">
                        <c:v>32.020000000000003</c:v>
                      </c:pt>
                      <c:pt idx="61">
                        <c:v>32.85</c:v>
                      </c:pt>
                      <c:pt idx="62">
                        <c:v>31.02</c:v>
                      </c:pt>
                      <c:pt idx="63">
                        <c:v>30.38</c:v>
                      </c:pt>
                      <c:pt idx="64">
                        <c:v>31.65</c:v>
                      </c:pt>
                      <c:pt idx="65">
                        <c:v>34.57</c:v>
                      </c:pt>
                      <c:pt idx="66">
                        <c:v>34.200000000000003</c:v>
                      </c:pt>
                      <c:pt idx="67">
                        <c:v>33.479999999999997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2AB-4AD5-9045-B152FE28E654}"/>
                  </c:ext>
                </c:extLst>
              </c15:ser>
            </c15:filteredLineSeries>
            <c15:filteredLineSeries>
              <c15:ser>
                <c:idx val="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A!$A$43</c15:sqref>
                        </c15:formulaRef>
                      </c:ext>
                    </c:extLst>
                    <c:strCache>
                      <c:ptCount val="1"/>
                      <c:pt idx="0">
                        <c:v>ABS-EIN (2018 base) 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A!$D$43:$BS$43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14.65</c:v>
                      </c:pt>
                      <c:pt idx="29">
                        <c:v>15.59</c:v>
                      </c:pt>
                      <c:pt idx="30">
                        <c:v>17.59</c:v>
                      </c:pt>
                      <c:pt idx="31">
                        <c:v>18.170000000000002</c:v>
                      </c:pt>
                      <c:pt idx="32">
                        <c:v>18.09</c:v>
                      </c:pt>
                      <c:pt idx="33">
                        <c:v>17.739999999999998</c:v>
                      </c:pt>
                      <c:pt idx="34">
                        <c:v>17.05</c:v>
                      </c:pt>
                      <c:pt idx="35">
                        <c:v>16.93</c:v>
                      </c:pt>
                      <c:pt idx="36">
                        <c:v>16.57</c:v>
                      </c:pt>
                      <c:pt idx="37">
                        <c:v>15.95</c:v>
                      </c:pt>
                      <c:pt idx="38">
                        <c:v>15.92</c:v>
                      </c:pt>
                      <c:pt idx="39">
                        <c:v>16.79</c:v>
                      </c:pt>
                      <c:pt idx="40">
                        <c:v>17.18</c:v>
                      </c:pt>
                      <c:pt idx="41">
                        <c:v>17.25</c:v>
                      </c:pt>
                      <c:pt idx="42">
                        <c:v>16.52</c:v>
                      </c:pt>
                      <c:pt idx="43">
                        <c:v>16.059999999999999</c:v>
                      </c:pt>
                      <c:pt idx="44">
                        <c:v>16.22</c:v>
                      </c:pt>
                      <c:pt idx="45">
                        <c:v>16.23</c:v>
                      </c:pt>
                      <c:pt idx="46">
                        <c:v>15.55</c:v>
                      </c:pt>
                      <c:pt idx="47">
                        <c:v>15.19</c:v>
                      </c:pt>
                      <c:pt idx="48">
                        <c:v>15.92</c:v>
                      </c:pt>
                      <c:pt idx="49">
                        <c:v>16.09</c:v>
                      </c:pt>
                      <c:pt idx="50">
                        <c:v>16.37</c:v>
                      </c:pt>
                      <c:pt idx="51">
                        <c:v>16.5</c:v>
                      </c:pt>
                      <c:pt idx="52">
                        <c:v>16.54</c:v>
                      </c:pt>
                      <c:pt idx="53">
                        <c:v>16.329999999999998</c:v>
                      </c:pt>
                      <c:pt idx="54">
                        <c:v>16.510000000000002</c:v>
                      </c:pt>
                      <c:pt idx="55">
                        <c:v>17.05</c:v>
                      </c:pt>
                      <c:pt idx="56">
                        <c:v>18.34</c:v>
                      </c:pt>
                      <c:pt idx="57">
                        <c:v>20.79</c:v>
                      </c:pt>
                      <c:pt idx="58">
                        <c:v>22.47</c:v>
                      </c:pt>
                      <c:pt idx="59">
                        <c:v>24.7</c:v>
                      </c:pt>
                      <c:pt idx="60">
                        <c:v>28.37</c:v>
                      </c:pt>
                      <c:pt idx="61">
                        <c:v>29.11</c:v>
                      </c:pt>
                      <c:pt idx="62">
                        <c:v>27.49</c:v>
                      </c:pt>
                      <c:pt idx="63">
                        <c:v>26.92</c:v>
                      </c:pt>
                      <c:pt idx="64">
                        <c:v>28.05</c:v>
                      </c:pt>
                      <c:pt idx="65">
                        <c:v>30.63</c:v>
                      </c:pt>
                      <c:pt idx="66">
                        <c:v>30.31</c:v>
                      </c:pt>
                      <c:pt idx="67">
                        <c:v>29.67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2AB-4AD5-9045-B152FE28E654}"/>
                  </c:ext>
                </c:extLst>
              </c15:ser>
            </c15:filteredLineSeries>
          </c:ext>
        </c:extLst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A!$B$50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516072878892953E-2"/>
          <c:y val="0.88800987048607172"/>
          <c:w val="0.90498191913300396"/>
          <c:h val="0.10572069901023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 sz="2400" baseline="0">
                <a:latin typeface="Arial" panose="020B0604020202020204" pitchFamily="34" charset="0"/>
                <a:cs typeface="Arial" panose="020B0604020202020204" pitchFamily="34" charset="0"/>
              </a:rPr>
              <a:t>Average Residential Electricity Prices in Australia</a:t>
            </a:r>
            <a:br>
              <a:rPr lang="en-AU" sz="2400" baseline="0">
                <a:latin typeface="Arial" panose="020B0604020202020204" pitchFamily="34" charset="0"/>
                <a:cs typeface="Arial" panose="020B0604020202020204" pitchFamily="34" charset="0"/>
              </a:rPr>
            </a:br>
            <a:r>
              <a:rPr lang="en-AU" sz="2400" baseline="0">
                <a:latin typeface="Arial" panose="020B0604020202020204" pitchFamily="34" charset="0"/>
                <a:cs typeface="Arial" panose="020B0604020202020204" pitchFamily="34" charset="0"/>
              </a:rPr>
              <a:t> Composite data set vs ABS-EIN (various bases) </a:t>
            </a:r>
          </a:p>
          <a:p>
            <a:pPr>
              <a:defRPr sz="32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AU" sz="2400" baseline="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40569001074417"/>
          <c:y val="0.16082668940994457"/>
          <c:w val="0.87858020995450958"/>
          <c:h val="0.61021930336260333"/>
        </c:manualLayout>
      </c:layout>
      <c:lineChart>
        <c:grouping val="standard"/>
        <c:varyColors val="0"/>
        <c:ser>
          <c:idx val="4"/>
          <c:order val="4"/>
          <c:tx>
            <c:strRef>
              <c:f>A!$A$41</c:f>
              <c:strCache>
                <c:ptCount val="1"/>
                <c:pt idx="0">
                  <c:v>ABS-EIN (1981 base)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64"/>
            <c:marker>
              <c:symbol val="none"/>
            </c:marker>
            <c:bubble3D val="0"/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94-465A-BBC7-9FE9423559E4}"/>
              </c:ext>
            </c:extLst>
          </c:dPt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  <c:extLst xmlns:c15="http://schemas.microsoft.com/office/drawing/2012/chart"/>
            </c:numRef>
          </c:cat>
          <c:val>
            <c:numRef>
              <c:f>A!$D$41:$BS$41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17.2</c:v>
                </c:pt>
                <c:pt idx="29">
                  <c:v>18.3</c:v>
                </c:pt>
                <c:pt idx="30">
                  <c:v>20.65</c:v>
                </c:pt>
                <c:pt idx="31">
                  <c:v>21.34</c:v>
                </c:pt>
                <c:pt idx="32">
                  <c:v>21.24</c:v>
                </c:pt>
                <c:pt idx="33">
                  <c:v>20.84</c:v>
                </c:pt>
                <c:pt idx="34">
                  <c:v>20.02</c:v>
                </c:pt>
                <c:pt idx="35">
                  <c:v>19.88</c:v>
                </c:pt>
                <c:pt idx="36">
                  <c:v>19.46</c:v>
                </c:pt>
                <c:pt idx="37">
                  <c:v>18.73</c:v>
                </c:pt>
                <c:pt idx="38">
                  <c:v>18.690000000000001</c:v>
                </c:pt>
                <c:pt idx="39">
                  <c:v>19.72</c:v>
                </c:pt>
                <c:pt idx="40">
                  <c:v>20.18</c:v>
                </c:pt>
                <c:pt idx="41">
                  <c:v>20.25</c:v>
                </c:pt>
                <c:pt idx="42">
                  <c:v>19.399999999999999</c:v>
                </c:pt>
                <c:pt idx="43">
                  <c:v>18.86</c:v>
                </c:pt>
                <c:pt idx="44">
                  <c:v>19.04</c:v>
                </c:pt>
                <c:pt idx="45">
                  <c:v>19.05</c:v>
                </c:pt>
                <c:pt idx="46">
                  <c:v>18.260000000000002</c:v>
                </c:pt>
                <c:pt idx="47">
                  <c:v>17.84</c:v>
                </c:pt>
                <c:pt idx="48">
                  <c:v>18.690000000000001</c:v>
                </c:pt>
                <c:pt idx="49">
                  <c:v>18.89</c:v>
                </c:pt>
                <c:pt idx="50">
                  <c:v>19.22</c:v>
                </c:pt>
                <c:pt idx="51">
                  <c:v>19.37</c:v>
                </c:pt>
                <c:pt idx="52">
                  <c:v>19.43</c:v>
                </c:pt>
                <c:pt idx="53">
                  <c:v>19.18</c:v>
                </c:pt>
                <c:pt idx="54">
                  <c:v>19.39</c:v>
                </c:pt>
                <c:pt idx="55">
                  <c:v>20.02</c:v>
                </c:pt>
                <c:pt idx="56">
                  <c:v>21.53</c:v>
                </c:pt>
                <c:pt idx="57">
                  <c:v>24.42</c:v>
                </c:pt>
                <c:pt idx="58">
                  <c:v>26.39</c:v>
                </c:pt>
                <c:pt idx="59">
                  <c:v>29</c:v>
                </c:pt>
                <c:pt idx="60">
                  <c:v>33.32</c:v>
                </c:pt>
                <c:pt idx="61">
                  <c:v>34.18</c:v>
                </c:pt>
                <c:pt idx="62">
                  <c:v>32.28</c:v>
                </c:pt>
                <c:pt idx="63">
                  <c:v>31.61</c:v>
                </c:pt>
                <c:pt idx="64">
                  <c:v>32.93</c:v>
                </c:pt>
                <c:pt idx="65">
                  <c:v>35.97</c:v>
                </c:pt>
                <c:pt idx="66">
                  <c:v>35.590000000000003</c:v>
                </c:pt>
                <c:pt idx="67">
                  <c:v>34.840000000000003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394-465A-BBC7-9FE9423559E4}"/>
            </c:ext>
          </c:extLst>
        </c:ser>
        <c:ser>
          <c:idx val="1"/>
          <c:order val="5"/>
          <c:tx>
            <c:strRef>
              <c:f>A!$A$42</c:f>
              <c:strCache>
                <c:ptCount val="1"/>
                <c:pt idx="0">
                  <c:v>ABS-EIN (2003 base)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A!$D$42:$BS$42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16.53</c:v>
                </c:pt>
                <c:pt idx="29">
                  <c:v>17.59</c:v>
                </c:pt>
                <c:pt idx="30">
                  <c:v>19.850000000000001</c:v>
                </c:pt>
                <c:pt idx="31">
                  <c:v>20.51</c:v>
                </c:pt>
                <c:pt idx="32">
                  <c:v>20.41</c:v>
                </c:pt>
                <c:pt idx="33">
                  <c:v>20.03</c:v>
                </c:pt>
                <c:pt idx="34">
                  <c:v>19.239999999999998</c:v>
                </c:pt>
                <c:pt idx="35">
                  <c:v>19.100000000000001</c:v>
                </c:pt>
                <c:pt idx="36">
                  <c:v>18.71</c:v>
                </c:pt>
                <c:pt idx="37">
                  <c:v>18</c:v>
                </c:pt>
                <c:pt idx="38">
                  <c:v>17.97</c:v>
                </c:pt>
                <c:pt idx="39">
                  <c:v>18.95</c:v>
                </c:pt>
                <c:pt idx="40">
                  <c:v>19.39</c:v>
                </c:pt>
                <c:pt idx="41">
                  <c:v>19.46</c:v>
                </c:pt>
                <c:pt idx="42">
                  <c:v>18.64</c:v>
                </c:pt>
                <c:pt idx="43">
                  <c:v>18.13</c:v>
                </c:pt>
                <c:pt idx="44">
                  <c:v>18.3</c:v>
                </c:pt>
                <c:pt idx="45">
                  <c:v>18.309999999999999</c:v>
                </c:pt>
                <c:pt idx="46">
                  <c:v>17.55</c:v>
                </c:pt>
                <c:pt idx="47">
                  <c:v>17.14</c:v>
                </c:pt>
                <c:pt idx="48">
                  <c:v>17.97</c:v>
                </c:pt>
                <c:pt idx="49">
                  <c:v>18.16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23.46</c:v>
                </c:pt>
                <c:pt idx="58">
                  <c:v>25.36</c:v>
                </c:pt>
                <c:pt idx="59">
                  <c:v>27.87</c:v>
                </c:pt>
                <c:pt idx="60">
                  <c:v>32.020000000000003</c:v>
                </c:pt>
                <c:pt idx="61">
                  <c:v>32.85</c:v>
                </c:pt>
                <c:pt idx="62">
                  <c:v>31.02</c:v>
                </c:pt>
                <c:pt idx="63">
                  <c:v>30.38</c:v>
                </c:pt>
                <c:pt idx="64">
                  <c:v>31.65</c:v>
                </c:pt>
                <c:pt idx="65">
                  <c:v>34.57</c:v>
                </c:pt>
                <c:pt idx="66">
                  <c:v>34.200000000000003</c:v>
                </c:pt>
                <c:pt idx="67">
                  <c:v>33.479999999999997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94-465A-BBC7-9FE9423559E4}"/>
            </c:ext>
          </c:extLst>
        </c:ser>
        <c:ser>
          <c:idx val="2"/>
          <c:order val="6"/>
          <c:tx>
            <c:strRef>
              <c:f>A!$A$43</c:f>
              <c:strCache>
                <c:ptCount val="1"/>
                <c:pt idx="0">
                  <c:v>ABS-EIN (2018 base) 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A!$D$43:$BS$43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14.65</c:v>
                </c:pt>
                <c:pt idx="29">
                  <c:v>15.59</c:v>
                </c:pt>
                <c:pt idx="30">
                  <c:v>17.59</c:v>
                </c:pt>
                <c:pt idx="31">
                  <c:v>18.170000000000002</c:v>
                </c:pt>
                <c:pt idx="32">
                  <c:v>18.09</c:v>
                </c:pt>
                <c:pt idx="33">
                  <c:v>17.739999999999998</c:v>
                </c:pt>
                <c:pt idx="34">
                  <c:v>17.05</c:v>
                </c:pt>
                <c:pt idx="35">
                  <c:v>16.93</c:v>
                </c:pt>
                <c:pt idx="36">
                  <c:v>16.57</c:v>
                </c:pt>
                <c:pt idx="37">
                  <c:v>15.95</c:v>
                </c:pt>
                <c:pt idx="38">
                  <c:v>15.92</c:v>
                </c:pt>
                <c:pt idx="39">
                  <c:v>16.79</c:v>
                </c:pt>
                <c:pt idx="40">
                  <c:v>17.18</c:v>
                </c:pt>
                <c:pt idx="41">
                  <c:v>17.25</c:v>
                </c:pt>
                <c:pt idx="42">
                  <c:v>16.52</c:v>
                </c:pt>
                <c:pt idx="43">
                  <c:v>16.059999999999999</c:v>
                </c:pt>
                <c:pt idx="44">
                  <c:v>16.22</c:v>
                </c:pt>
                <c:pt idx="45">
                  <c:v>16.23</c:v>
                </c:pt>
                <c:pt idx="46">
                  <c:v>15.55</c:v>
                </c:pt>
                <c:pt idx="47">
                  <c:v>15.19</c:v>
                </c:pt>
                <c:pt idx="48">
                  <c:v>15.92</c:v>
                </c:pt>
                <c:pt idx="49">
                  <c:v>16.09</c:v>
                </c:pt>
                <c:pt idx="50">
                  <c:v>16.37</c:v>
                </c:pt>
                <c:pt idx="51">
                  <c:v>16.5</c:v>
                </c:pt>
                <c:pt idx="52">
                  <c:v>16.54</c:v>
                </c:pt>
                <c:pt idx="53">
                  <c:v>16.329999999999998</c:v>
                </c:pt>
                <c:pt idx="54">
                  <c:v>16.510000000000002</c:v>
                </c:pt>
                <c:pt idx="55">
                  <c:v>17.05</c:v>
                </c:pt>
                <c:pt idx="56">
                  <c:v>18.34</c:v>
                </c:pt>
                <c:pt idx="57">
                  <c:v>20.79</c:v>
                </c:pt>
                <c:pt idx="58">
                  <c:v>22.47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94-465A-BBC7-9FE9423559E4}"/>
            </c:ext>
          </c:extLst>
        </c:ser>
        <c:ser>
          <c:idx val="3"/>
          <c:order val="7"/>
          <c:tx>
            <c:strRef>
              <c:f>A!$A$46</c:f>
              <c:strCache>
                <c:ptCount val="1"/>
                <c:pt idx="0">
                  <c:v>Composite Price Dataset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A!$D$46:$BS$46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22.04</c:v>
                </c:pt>
                <c:pt idx="58">
                  <c:v>22.59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94-465A-BBC7-9FE942355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90464"/>
        <c:axId val="483890792"/>
        <c:extLst>
          <c:ext xmlns:c15="http://schemas.microsoft.com/office/drawing/2012/chart" uri="{02D57815-91ED-43cb-92C2-25804820EDAC}">
            <c15:filteredLine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A!$A$38</c15:sqref>
                        </c15:formulaRef>
                      </c:ext>
                    </c:extLst>
                    <c:strCache>
                      <c:ptCount val="1"/>
                      <c:pt idx="0">
                        <c:v>ESAA Residential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tx1">
                        <a:lumMod val="65000"/>
                        <a:lumOff val="35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A!$D$38:$BS$38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32.92</c:v>
                      </c:pt>
                      <c:pt idx="1">
                        <c:v>32.53</c:v>
                      </c:pt>
                      <c:pt idx="2">
                        <c:v>33.54</c:v>
                      </c:pt>
                      <c:pt idx="3">
                        <c:v>32.619999999999997</c:v>
                      </c:pt>
                      <c:pt idx="4">
                        <c:v>31.96</c:v>
                      </c:pt>
                      <c:pt idx="5">
                        <c:v>32.47</c:v>
                      </c:pt>
                      <c:pt idx="6">
                        <c:v>32.200000000000003</c:v>
                      </c:pt>
                      <c:pt idx="7">
                        <c:v>30.7</c:v>
                      </c:pt>
                      <c:pt idx="8">
                        <c:v>29.11</c:v>
                      </c:pt>
                      <c:pt idx="9">
                        <c:v>30.14</c:v>
                      </c:pt>
                      <c:pt idx="10">
                        <c:v>29.2</c:v>
                      </c:pt>
                      <c:pt idx="11">
                        <c:v>28.17</c:v>
                      </c:pt>
                      <c:pt idx="12">
                        <c:v>26.74</c:v>
                      </c:pt>
                      <c:pt idx="13">
                        <c:v>25.96</c:v>
                      </c:pt>
                      <c:pt idx="14">
                        <c:v>24.98</c:v>
                      </c:pt>
                      <c:pt idx="15">
                        <c:v>24.61</c:v>
                      </c:pt>
                      <c:pt idx="16">
                        <c:v>24.19</c:v>
                      </c:pt>
                      <c:pt idx="17">
                        <c:v>23.7</c:v>
                      </c:pt>
                      <c:pt idx="18">
                        <c:v>22.31</c:v>
                      </c:pt>
                      <c:pt idx="19">
                        <c:v>21.36</c:v>
                      </c:pt>
                      <c:pt idx="20">
                        <c:v>20.28</c:v>
                      </c:pt>
                      <c:pt idx="21">
                        <c:v>18.7</c:v>
                      </c:pt>
                      <c:pt idx="22">
                        <c:v>17.739999999999998</c:v>
                      </c:pt>
                      <c:pt idx="23">
                        <c:v>18</c:v>
                      </c:pt>
                      <c:pt idx="24">
                        <c:v>17.04</c:v>
                      </c:pt>
                      <c:pt idx="25">
                        <c:v>17.11</c:v>
                      </c:pt>
                      <c:pt idx="26">
                        <c:v>16.97</c:v>
                      </c:pt>
                      <c:pt idx="27">
                        <c:v>16.57</c:v>
                      </c:pt>
                      <c:pt idx="28">
                        <c:v>17.2</c:v>
                      </c:pt>
                      <c:pt idx="29">
                        <c:v>18.059999999999999</c:v>
                      </c:pt>
                      <c:pt idx="30">
                        <c:v>20.28</c:v>
                      </c:pt>
                      <c:pt idx="31">
                        <c:v>21.16</c:v>
                      </c:pt>
                      <c:pt idx="32">
                        <c:v>20.85</c:v>
                      </c:pt>
                      <c:pt idx="33">
                        <c:v>20.54</c:v>
                      </c:pt>
                      <c:pt idx="34">
                        <c:v>19.77</c:v>
                      </c:pt>
                      <c:pt idx="35">
                        <c:v>19.510000000000002</c:v>
                      </c:pt>
                      <c:pt idx="36">
                        <c:v>19.170000000000002</c:v>
                      </c:pt>
                      <c:pt idx="37">
                        <c:v>18.420000000000002</c:v>
                      </c:pt>
                      <c:pt idx="38">
                        <c:v>18.63</c:v>
                      </c:pt>
                      <c:pt idx="39">
                        <c:v>19.260000000000002</c:v>
                      </c:pt>
                      <c:pt idx="40">
                        <c:v>19.68</c:v>
                      </c:pt>
                      <c:pt idx="41">
                        <c:v>19.7</c:v>
                      </c:pt>
                      <c:pt idx="42">
                        <c:v>18.95</c:v>
                      </c:pt>
                      <c:pt idx="43">
                        <c:v>18.2</c:v>
                      </c:pt>
                      <c:pt idx="44">
                        <c:v>18.45</c:v>
                      </c:pt>
                      <c:pt idx="45">
                        <c:v>18.52</c:v>
                      </c:pt>
                      <c:pt idx="46">
                        <c:v>18.23</c:v>
                      </c:pt>
                      <c:pt idx="47">
                        <c:v>17.78</c:v>
                      </c:pt>
                      <c:pt idx="48">
                        <c:v>18.670000000000002</c:v>
                      </c:pt>
                      <c:pt idx="49">
                        <c:v>18.309999999999999</c:v>
                      </c:pt>
                      <c:pt idx="50">
                        <c:v>18.47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394-465A-BBC7-9FE9423559E4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A!$A$39</c15:sqref>
                        </c15:formulaRef>
                      </c:ext>
                    </c:extLst>
                    <c:strCache>
                      <c:ptCount val="1"/>
                      <c:pt idx="0">
                        <c:v>ABS-EA Household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A!$D$39:$BS$39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20.62</c:v>
                      </c:pt>
                      <c:pt idx="57">
                        <c:v>22.04</c:v>
                      </c:pt>
                      <c:pt idx="58">
                        <c:v>22.59</c:v>
                      </c:pt>
                      <c:pt idx="59">
                        <c:v>24.82</c:v>
                      </c:pt>
                      <c:pt idx="60">
                        <c:v>26.94</c:v>
                      </c:pt>
                      <c:pt idx="61">
                        <c:v>28.27</c:v>
                      </c:pt>
                      <c:pt idx="62">
                        <c:v>25.88</c:v>
                      </c:pt>
                      <c:pt idx="63">
                        <c:v>25.86</c:v>
                      </c:pt>
                      <c:pt idx="64">
                        <c:v>28.13</c:v>
                      </c:pt>
                      <c:pt idx="65">
                        <c:v>30.63</c:v>
                      </c:pt>
                      <c:pt idx="66">
                        <c:v>29.99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94-465A-BBC7-9FE9423559E4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A!$A$44</c15:sqref>
                        </c15:formulaRef>
                      </c:ext>
                    </c:extLst>
                    <c:strCache>
                      <c:ptCount val="1"/>
                      <c:pt idx="0">
                        <c:v>ACCC-REPI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A!$D$44:$BS$44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19.64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30.59</c:v>
                      </c:pt>
                      <c:pt idx="66">
                        <c:v>#N/A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94-465A-BBC7-9FE9423559E4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A!$A$45</c15:sqref>
                        </c15:formulaRef>
                      </c:ext>
                    </c:extLst>
                    <c:strCache>
                      <c:ptCount val="1"/>
                      <c:pt idx="0">
                        <c:v>AEMC-REPT</c:v>
                      </c:pt>
                    </c:strCache>
                  </c:strRef>
                </c:tx>
                <c:spPr>
                  <a:ln w="25400" cap="rnd">
                    <a:solidFill>
                      <a:srgbClr val="7030A0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A!$D$45:$BS$45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30.17</c:v>
                      </c:pt>
                      <c:pt idx="61">
                        <c:v>30.86</c:v>
                      </c:pt>
                      <c:pt idx="62">
                        <c:v>27.33</c:v>
                      </c:pt>
                      <c:pt idx="63">
                        <c:v>26.03</c:v>
                      </c:pt>
                      <c:pt idx="64">
                        <c:v>29.1</c:v>
                      </c:pt>
                      <c:pt idx="65">
                        <c:v>30.61</c:v>
                      </c:pt>
                      <c:pt idx="66">
                        <c:v>30.1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94-465A-BBC7-9FE9423559E4}"/>
                  </c:ext>
                </c:extLst>
              </c15:ser>
            </c15:filteredLineSeries>
          </c:ext>
        </c:extLst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A!$B$50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530208057595679E-2"/>
          <c:y val="0.88383025015027705"/>
          <c:w val="0.87621051853241849"/>
          <c:h val="8.9759156782989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A!$B$55</c:f>
          <c:strCache>
            <c:ptCount val="1"/>
            <c:pt idx="0">
              <c:v>Observed average residential and total market prices (AU)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A!$A$37</c:f>
              <c:strCache>
                <c:ptCount val="1"/>
                <c:pt idx="0">
                  <c:v>ESAA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A!$D$37:$BS$37</c:f>
              <c:numCache>
                <c:formatCode>General</c:formatCode>
                <c:ptCount val="68"/>
                <c:pt idx="0">
                  <c:v>31.7</c:v>
                </c:pt>
                <c:pt idx="1">
                  <c:v>33.51</c:v>
                </c:pt>
                <c:pt idx="2">
                  <c:v>32.840000000000003</c:v>
                </c:pt>
                <c:pt idx="3">
                  <c:v>30.76</c:v>
                </c:pt>
                <c:pt idx="4">
                  <c:v>30.74</c:v>
                </c:pt>
                <c:pt idx="5">
                  <c:v>30.91</c:v>
                </c:pt>
                <c:pt idx="6">
                  <c:v>30.96</c:v>
                </c:pt>
                <c:pt idx="7">
                  <c:v>29.63</c:v>
                </c:pt>
                <c:pt idx="8">
                  <c:v>28.67</c:v>
                </c:pt>
                <c:pt idx="9">
                  <c:v>29.51</c:v>
                </c:pt>
                <c:pt idx="10">
                  <c:v>28.69</c:v>
                </c:pt>
                <c:pt idx="11">
                  <c:v>27.3</c:v>
                </c:pt>
                <c:pt idx="12">
                  <c:v>25.6</c:v>
                </c:pt>
                <c:pt idx="13">
                  <c:v>24.8</c:v>
                </c:pt>
                <c:pt idx="14">
                  <c:v>23.84</c:v>
                </c:pt>
                <c:pt idx="15">
                  <c:v>23.86</c:v>
                </c:pt>
                <c:pt idx="16">
                  <c:v>23.3</c:v>
                </c:pt>
                <c:pt idx="17">
                  <c:v>22.35</c:v>
                </c:pt>
                <c:pt idx="18">
                  <c:v>21.29</c:v>
                </c:pt>
                <c:pt idx="19">
                  <c:v>20.54</c:v>
                </c:pt>
                <c:pt idx="20">
                  <c:v>19.48</c:v>
                </c:pt>
                <c:pt idx="21">
                  <c:v>18</c:v>
                </c:pt>
                <c:pt idx="22">
                  <c:v>17.43</c:v>
                </c:pt>
                <c:pt idx="23">
                  <c:v>17.829999999999998</c:v>
                </c:pt>
                <c:pt idx="24">
                  <c:v>16.98</c:v>
                </c:pt>
                <c:pt idx="25">
                  <c:v>17.079999999999998</c:v>
                </c:pt>
                <c:pt idx="26">
                  <c:v>17</c:v>
                </c:pt>
                <c:pt idx="27">
                  <c:v>16.7</c:v>
                </c:pt>
                <c:pt idx="28">
                  <c:v>17.329999999999998</c:v>
                </c:pt>
                <c:pt idx="29">
                  <c:v>18.350000000000001</c:v>
                </c:pt>
                <c:pt idx="30">
                  <c:v>20.73</c:v>
                </c:pt>
                <c:pt idx="31">
                  <c:v>20.89</c:v>
                </c:pt>
                <c:pt idx="32">
                  <c:v>20.22</c:v>
                </c:pt>
                <c:pt idx="33">
                  <c:v>19.47</c:v>
                </c:pt>
                <c:pt idx="34">
                  <c:v>18.64</c:v>
                </c:pt>
                <c:pt idx="35">
                  <c:v>18.100000000000001</c:v>
                </c:pt>
                <c:pt idx="36">
                  <c:v>17.55</c:v>
                </c:pt>
                <c:pt idx="37">
                  <c:v>16.920000000000002</c:v>
                </c:pt>
                <c:pt idx="38">
                  <c:v>17.100000000000001</c:v>
                </c:pt>
                <c:pt idx="39">
                  <c:v>17.48</c:v>
                </c:pt>
                <c:pt idx="40">
                  <c:v>17.21</c:v>
                </c:pt>
                <c:pt idx="41">
                  <c:v>16.600000000000001</c:v>
                </c:pt>
                <c:pt idx="42">
                  <c:v>15.52</c:v>
                </c:pt>
                <c:pt idx="43">
                  <c:v>14.87</c:v>
                </c:pt>
                <c:pt idx="44">
                  <c:v>14.39</c:v>
                </c:pt>
                <c:pt idx="45">
                  <c:v>13.96</c:v>
                </c:pt>
                <c:pt idx="46">
                  <c:v>14.95</c:v>
                </c:pt>
                <c:pt idx="47">
                  <c:v>14.37</c:v>
                </c:pt>
                <c:pt idx="48">
                  <c:v>14.53</c:v>
                </c:pt>
                <c:pt idx="49">
                  <c:v>15.01</c:v>
                </c:pt>
                <c:pt idx="50">
                  <c:v>13.99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9-434C-A2F2-D644F44146A1}"/>
            </c:ext>
          </c:extLst>
        </c:ser>
        <c:ser>
          <c:idx val="6"/>
          <c:order val="1"/>
          <c:tx>
            <c:strRef>
              <c:f>A!$A$38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A!$D$38:$BS$38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9-434C-A2F2-D644F44146A1}"/>
            </c:ext>
          </c:extLst>
        </c:ser>
        <c:ser>
          <c:idx val="2"/>
          <c:order val="2"/>
          <c:tx>
            <c:strRef>
              <c:f>A!$A$13</c:f>
              <c:strCache>
                <c:ptCount val="1"/>
                <c:pt idx="0">
                  <c:v>Energy Account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A!$D$40:$BS$40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14.84</c:v>
                </c:pt>
                <c:pt idx="57">
                  <c:v>15.91</c:v>
                </c:pt>
                <c:pt idx="58">
                  <c:v>17.03</c:v>
                </c:pt>
                <c:pt idx="59">
                  <c:v>18.850000000000001</c:v>
                </c:pt>
                <c:pt idx="60">
                  <c:v>22.02</c:v>
                </c:pt>
                <c:pt idx="61">
                  <c:v>22.36</c:v>
                </c:pt>
                <c:pt idx="62">
                  <c:v>19.82</c:v>
                </c:pt>
                <c:pt idx="63">
                  <c:v>19.25</c:v>
                </c:pt>
                <c:pt idx="64">
                  <c:v>21</c:v>
                </c:pt>
                <c:pt idx="65">
                  <c:v>22.83</c:v>
                </c:pt>
                <c:pt idx="66" formatCode="0.00">
                  <c:v>22.73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39-434C-A2F2-D644F44146A1}"/>
            </c:ext>
          </c:extLst>
        </c:ser>
        <c:ser>
          <c:idx val="0"/>
          <c:order val="3"/>
          <c:tx>
            <c:strRef>
              <c:f>A!$A$12</c:f>
              <c:strCache>
                <c:ptCount val="1"/>
                <c:pt idx="0">
                  <c:v>Energy Account Household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A!$D$39:$BS$39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20.62</c:v>
                </c:pt>
                <c:pt idx="57">
                  <c:v>22.04</c:v>
                </c:pt>
                <c:pt idx="58">
                  <c:v>22.59</c:v>
                </c:pt>
                <c:pt idx="59">
                  <c:v>24.82</c:v>
                </c:pt>
                <c:pt idx="60">
                  <c:v>26.94</c:v>
                </c:pt>
                <c:pt idx="61">
                  <c:v>28.27</c:v>
                </c:pt>
                <c:pt idx="62">
                  <c:v>25.88</c:v>
                </c:pt>
                <c:pt idx="63">
                  <c:v>25.86</c:v>
                </c:pt>
                <c:pt idx="64">
                  <c:v>28.13</c:v>
                </c:pt>
                <c:pt idx="65">
                  <c:v>30.63</c:v>
                </c:pt>
                <c:pt idx="66">
                  <c:v>29.99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39-434C-A2F2-D644F44146A1}"/>
            </c:ext>
          </c:extLst>
        </c:ser>
        <c:ser>
          <c:idx val="3"/>
          <c:order val="4"/>
          <c:tx>
            <c:strRef>
              <c:f>A!$A$46</c:f>
              <c:strCache>
                <c:ptCount val="1"/>
                <c:pt idx="0">
                  <c:v>Composite Price Dataset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A!$D$46:$BS$46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22.04</c:v>
                </c:pt>
                <c:pt idx="58">
                  <c:v>22.59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D-479C-9E5F-3EED58B4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90464"/>
        <c:axId val="483890792"/>
        <c:extLst/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A!$B$50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B!$B$37</c:f>
          <c:strCache>
            <c:ptCount val="1"/>
            <c:pt idx="0">
              <c:v>Annual Total Consumption and Consumption per Household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2673014933387"/>
          <c:y val="6.6702462207757732E-2"/>
          <c:w val="0.79839911217983139"/>
          <c:h val="0.752550350026748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B!$A$26</c:f>
              <c:strCache>
                <c:ptCount val="1"/>
                <c:pt idx="0">
                  <c:v>ESAA Res kWh 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B!$C$26:$BX$26</c:f>
              <c:numCache>
                <c:formatCode>0.00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2101.2623466947398</c:v>
                </c:pt>
                <c:pt idx="10">
                  <c:v>2217.9474321607963</c:v>
                </c:pt>
                <c:pt idx="11">
                  <c:v>2334.6325176268529</c:v>
                </c:pt>
                <c:pt idx="12">
                  <c:v>2464.0856094880346</c:v>
                </c:pt>
                <c:pt idx="13">
                  <c:v>2596.6155800945253</c:v>
                </c:pt>
                <c:pt idx="14">
                  <c:v>2786.9496399423019</c:v>
                </c:pt>
                <c:pt idx="15">
                  <c:v>2879.5755452061594</c:v>
                </c:pt>
                <c:pt idx="16">
                  <c:v>3048.6743698083833</c:v>
                </c:pt>
                <c:pt idx="17">
                  <c:v>3212.5895194018744</c:v>
                </c:pt>
                <c:pt idx="18">
                  <c:v>3334.8268031633629</c:v>
                </c:pt>
                <c:pt idx="19">
                  <c:v>3483.0359889121632</c:v>
                </c:pt>
                <c:pt idx="20">
                  <c:v>3664.6223221919258</c:v>
                </c:pt>
                <c:pt idx="21">
                  <c:v>3788.4130894615305</c:v>
                </c:pt>
                <c:pt idx="22">
                  <c:v>4017.5658410986466</c:v>
                </c:pt>
                <c:pt idx="23">
                  <c:v>4148.7793280736278</c:v>
                </c:pt>
                <c:pt idx="24">
                  <c:v>4351.8460357890262</c:v>
                </c:pt>
                <c:pt idx="25">
                  <c:v>4553.9833390033591</c:v>
                </c:pt>
                <c:pt idx="26">
                  <c:v>4598.7396602978761</c:v>
                </c:pt>
                <c:pt idx="27">
                  <c:v>4747.4580635108841</c:v>
                </c:pt>
                <c:pt idx="28">
                  <c:v>5165.8028351112216</c:v>
                </c:pt>
                <c:pt idx="29">
                  <c:v>5276.2015734167562</c:v>
                </c:pt>
                <c:pt idx="30">
                  <c:v>5599.6818858854804</c:v>
                </c:pt>
                <c:pt idx="31">
                  <c:v>5686.0426683269725</c:v>
                </c:pt>
                <c:pt idx="32">
                  <c:v>5916.1089201280447</c:v>
                </c:pt>
                <c:pt idx="33">
                  <c:v>5909.8838961254733</c:v>
                </c:pt>
                <c:pt idx="34">
                  <c:v>6061.9409337610095</c:v>
                </c:pt>
                <c:pt idx="35">
                  <c:v>6216.6495451681676</c:v>
                </c:pt>
                <c:pt idx="36">
                  <c:v>6151.2399863320552</c:v>
                </c:pt>
                <c:pt idx="37">
                  <c:v>6087.1890306978021</c:v>
                </c:pt>
                <c:pt idx="38">
                  <c:v>6041.2115708888159</c:v>
                </c:pt>
                <c:pt idx="39">
                  <c:v>6105.0106236078091</c:v>
                </c:pt>
                <c:pt idx="40">
                  <c:v>6173.1055166772694</c:v>
                </c:pt>
                <c:pt idx="41">
                  <c:v>6138.6843811273711</c:v>
                </c:pt>
                <c:pt idx="42">
                  <c:v>6083.5905913381439</c:v>
                </c:pt>
                <c:pt idx="43">
                  <c:v>6241.1769033420915</c:v>
                </c:pt>
                <c:pt idx="44">
                  <c:v>6225.125411121162</c:v>
                </c:pt>
                <c:pt idx="45">
                  <c:v>6111.0478561817217</c:v>
                </c:pt>
                <c:pt idx="46">
                  <c:v>6151.5972091064432</c:v>
                </c:pt>
                <c:pt idx="47">
                  <c:v>5980.0663079839032</c:v>
                </c:pt>
                <c:pt idx="48">
                  <c:v>6090.0933269235193</c:v>
                </c:pt>
                <c:pt idx="49">
                  <c:v>6159.5350497528607</c:v>
                </c:pt>
                <c:pt idx="50">
                  <c:v>6283.0871144169032</c:v>
                </c:pt>
                <c:pt idx="51">
                  <c:v>6493.9463803003719</c:v>
                </c:pt>
                <c:pt idx="52">
                  <c:v>6646.9057303469835</c:v>
                </c:pt>
                <c:pt idx="53">
                  <c:v>6576.7142635544997</c:v>
                </c:pt>
                <c:pt idx="54">
                  <c:v>6618.7760852036627</c:v>
                </c:pt>
                <c:pt idx="55">
                  <c:v>6583.0279516952214</c:v>
                </c:pt>
                <c:pt idx="56">
                  <c:v>6595.2766238296399</c:v>
                </c:pt>
                <c:pt idx="57">
                  <c:v>6768.1277753780651</c:v>
                </c:pt>
                <c:pt idx="58">
                  <c:v>6833.4360316877264</c:v>
                </c:pt>
                <c:pt idx="59">
                  <c:v>7008.937218407711</c:v>
                </c:pt>
                <c:pt idx="60">
                  <c:v>6925.5891510617266</c:v>
                </c:pt>
                <c:pt idx="61">
                  <c:v>6667.8043192929254</c:v>
                </c:pt>
                <c:pt idx="62">
                  <c:v>6812.2793596510473</c:v>
                </c:pt>
                <c:pt idx="63">
                  <c:v>6718.8049365573161</c:v>
                </c:pt>
                <c:pt idx="64">
                  <c:v>6616.85352187631</c:v>
                </c:pt>
                <c:pt idx="65">
                  <c:v>6079.5742315284097</c:v>
                </c:pt>
                <c:pt idx="66">
                  <c:v>5851.9412039831514</c:v>
                </c:pt>
                <c:pt idx="67">
                  <c:v>5665.9736899621721</c:v>
                </c:pt>
                <c:pt idx="68">
                  <c:v>5658.1404610565714</c:v>
                </c:pt>
                <c:pt idx="69">
                  <c:v>5688.7732777547344</c:v>
                </c:pt>
                <c:pt idx="70">
                  <c:v>5662.0078945009773</c:v>
                </c:pt>
                <c:pt idx="71">
                  <c:v>5484.5480643255123</c:v>
                </c:pt>
                <c:pt idx="72">
                  <c:v>5414.3505521133693</c:v>
                </c:pt>
                <c:pt idx="7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C-4B17-868E-24B6F7BD4EA9}"/>
            </c:ext>
          </c:extLst>
        </c:ser>
        <c:ser>
          <c:idx val="1"/>
          <c:order val="1"/>
          <c:tx>
            <c:strRef>
              <c:f>B!$A$27</c:f>
              <c:strCache>
                <c:ptCount val="1"/>
                <c:pt idx="0">
                  <c:v>ABS-EA Res kWh pa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  <a:prstDash val="solid"/>
            </a:ln>
            <a:effectLst/>
          </c:spPr>
          <c:invertIfNegative val="0"/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B!$C$27:$BX$27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7022.4005213429955</c:v>
                </c:pt>
                <c:pt idx="57">
                  <c:v>7216.8071130971575</c:v>
                </c:pt>
                <c:pt idx="58">
                  <c:v>7032.237189009129</c:v>
                </c:pt>
                <c:pt idx="59">
                  <c:v>7059.9667524553297</c:v>
                </c:pt>
                <c:pt idx="60">
                  <c:v>7140.7860119100196</c:v>
                </c:pt>
                <c:pt idx="61">
                  <c:v>7030.9861864881123</c:v>
                </c:pt>
                <c:pt idx="62">
                  <c:v>6952.9032447822246</c:v>
                </c:pt>
                <c:pt idx="63">
                  <c:v>7044.7367896694877</c:v>
                </c:pt>
                <c:pt idx="64">
                  <c:v>7210.2081059648326</c:v>
                </c:pt>
                <c:pt idx="65">
                  <c:v>6975.6516043359061</c:v>
                </c:pt>
                <c:pt idx="66">
                  <c:v>6750.8118279091223</c:v>
                </c:pt>
                <c:pt idx="67">
                  <c:v>6327.5042120293992</c:v>
                </c:pt>
                <c:pt idx="68">
                  <c:v>6379.1089481515301</c:v>
                </c:pt>
                <c:pt idx="69">
                  <c:v>6272.1362686255443</c:v>
                </c:pt>
                <c:pt idx="70">
                  <c:v>6100.6686617156083</c:v>
                </c:pt>
                <c:pt idx="71">
                  <c:v>5998.1635370287386</c:v>
                </c:pt>
                <c:pt idx="72">
                  <c:v>5868.4631561050428</c:v>
                </c:pt>
                <c:pt idx="7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C-4B17-868E-24B6F7BD4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7433416"/>
        <c:axId val="1007429152"/>
      </c:barChart>
      <c:lineChart>
        <c:grouping val="standard"/>
        <c:varyColors val="0"/>
        <c:ser>
          <c:idx val="2"/>
          <c:order val="2"/>
          <c:tx>
            <c:strRef>
              <c:f>B!$A$28</c:f>
              <c:strCache>
                <c:ptCount val="1"/>
                <c:pt idx="0">
                  <c:v>ESAA Res Consumptrion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B!$C$28:$BX$28</c:f>
              <c:numCache>
                <c:formatCode>#,##0.0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4686.5588799999996</c:v>
                </c:pt>
                <c:pt idx="10">
                  <c:v>5237.6099999999997</c:v>
                </c:pt>
                <c:pt idx="11">
                  <c:v>5632.9920000000002</c:v>
                </c:pt>
                <c:pt idx="12">
                  <c:v>6181.1760000000004</c:v>
                </c:pt>
                <c:pt idx="13">
                  <c:v>6772.4589999999998</c:v>
                </c:pt>
                <c:pt idx="14">
                  <c:v>7544.8440000000001</c:v>
                </c:pt>
                <c:pt idx="15">
                  <c:v>8050.9160000000002</c:v>
                </c:pt>
                <c:pt idx="16">
                  <c:v>8789.0020000000004</c:v>
                </c:pt>
                <c:pt idx="17">
                  <c:v>9586.3349999999991</c:v>
                </c:pt>
                <c:pt idx="18">
                  <c:v>10345.950000000001</c:v>
                </c:pt>
                <c:pt idx="19">
                  <c:v>11222.025</c:v>
                </c:pt>
                <c:pt idx="20">
                  <c:v>12228.885</c:v>
                </c:pt>
                <c:pt idx="21">
                  <c:v>13049.348</c:v>
                </c:pt>
                <c:pt idx="22">
                  <c:v>14345.9</c:v>
                </c:pt>
                <c:pt idx="23">
                  <c:v>15330.308000000001</c:v>
                </c:pt>
                <c:pt idx="24">
                  <c:v>16627.689999999999</c:v>
                </c:pt>
                <c:pt idx="25">
                  <c:v>17950.805</c:v>
                </c:pt>
                <c:pt idx="26">
                  <c:v>18735.178</c:v>
                </c:pt>
                <c:pt idx="27">
                  <c:v>19987.633999999998</c:v>
                </c:pt>
                <c:pt idx="28">
                  <c:v>22199.144</c:v>
                </c:pt>
                <c:pt idx="29">
                  <c:v>23301.69</c:v>
                </c:pt>
                <c:pt idx="30">
                  <c:v>25425.405999999999</c:v>
                </c:pt>
                <c:pt idx="31">
                  <c:v>26630.433000000001</c:v>
                </c:pt>
                <c:pt idx="32">
                  <c:v>28263.671999999999</c:v>
                </c:pt>
                <c:pt idx="33">
                  <c:v>29026.182000000001</c:v>
                </c:pt>
                <c:pt idx="34">
                  <c:v>30557.535</c:v>
                </c:pt>
                <c:pt idx="35">
                  <c:v>32048.768</c:v>
                </c:pt>
                <c:pt idx="36">
                  <c:v>32403.502</c:v>
                </c:pt>
                <c:pt idx="37">
                  <c:v>32706.210999999999</c:v>
                </c:pt>
                <c:pt idx="38">
                  <c:v>33358.500999999997</c:v>
                </c:pt>
                <c:pt idx="39">
                  <c:v>34568.945</c:v>
                </c:pt>
                <c:pt idx="40">
                  <c:v>35659.406999999999</c:v>
                </c:pt>
                <c:pt idx="41">
                  <c:v>36276.230000000003</c:v>
                </c:pt>
                <c:pt idx="42">
                  <c:v>36730.974000000002</c:v>
                </c:pt>
                <c:pt idx="43">
                  <c:v>38684.898999999998</c:v>
                </c:pt>
                <c:pt idx="44">
                  <c:v>39380.106</c:v>
                </c:pt>
                <c:pt idx="45">
                  <c:v>39470.482000000004</c:v>
                </c:pt>
                <c:pt idx="46">
                  <c:v>40811.485999999997</c:v>
                </c:pt>
                <c:pt idx="47">
                  <c:v>40545.919999999998</c:v>
                </c:pt>
                <c:pt idx="48">
                  <c:v>42172.66</c:v>
                </c:pt>
                <c:pt idx="49">
                  <c:v>43413.868999999999</c:v>
                </c:pt>
                <c:pt idx="50">
                  <c:v>44988.33</c:v>
                </c:pt>
                <c:pt idx="51">
                  <c:v>47225.133999999998</c:v>
                </c:pt>
                <c:pt idx="52">
                  <c:v>48333.766000000003</c:v>
                </c:pt>
                <c:pt idx="53">
                  <c:v>49139.281999999999</c:v>
                </c:pt>
                <c:pt idx="54">
                  <c:v>50319.178999999996</c:v>
                </c:pt>
                <c:pt idx="55">
                  <c:v>51012.192999999999</c:v>
                </c:pt>
                <c:pt idx="56">
                  <c:v>52902.389000000003</c:v>
                </c:pt>
                <c:pt idx="57">
                  <c:v>55263.99</c:v>
                </c:pt>
                <c:pt idx="58">
                  <c:v>57112.56</c:v>
                </c:pt>
                <c:pt idx="59">
                  <c:v>58901.457387095063</c:v>
                </c:pt>
                <c:pt idx="60">
                  <c:v>58665.8</c:v>
                </c:pt>
                <c:pt idx="61">
                  <c:v>57867.8</c:v>
                </c:pt>
                <c:pt idx="62">
                  <c:v>59881.2</c:v>
                </c:pt>
                <c:pt idx="63">
                  <c:v>60386.2</c:v>
                </c:pt>
                <c:pt idx="64">
                  <c:v>60153.2</c:v>
                </c:pt>
                <c:pt idx="65">
                  <c:v>56081.3</c:v>
                </c:pt>
                <c:pt idx="66">
                  <c:v>54689.1</c:v>
                </c:pt>
                <c:pt idx="67">
                  <c:v>53688.2</c:v>
                </c:pt>
                <c:pt idx="68">
                  <c:v>54200.323309182044</c:v>
                </c:pt>
                <c:pt idx="69">
                  <c:v>55451.442677926389</c:v>
                </c:pt>
                <c:pt idx="70">
                  <c:v>56020.908283589997</c:v>
                </c:pt>
                <c:pt idx="71">
                  <c:v>55296.140473152693</c:v>
                </c:pt>
                <c:pt idx="72">
                  <c:v>55370.5760298108</c:v>
                </c:pt>
                <c:pt idx="7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EC-4B17-868E-24B6F7BD4EA9}"/>
            </c:ext>
          </c:extLst>
        </c:ser>
        <c:ser>
          <c:idx val="4"/>
          <c:order val="3"/>
          <c:tx>
            <c:strRef>
              <c:f>B!$A$30</c:f>
              <c:strCache>
                <c:ptCount val="1"/>
                <c:pt idx="0">
                  <c:v>ABS-EA Res Consumption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diamond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B!$C$30:$BX$30</c:f>
              <c:numCache>
                <c:formatCode>#,##0.0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52499.999999999854</c:v>
                </c:pt>
                <c:pt idx="57">
                  <c:v>54444.4444444443</c:v>
                </c:pt>
                <c:pt idx="58">
                  <c:v>53611.111111110964</c:v>
                </c:pt>
                <c:pt idx="59">
                  <c:v>54444.4444444443</c:v>
                </c:pt>
                <c:pt idx="60">
                  <c:v>56111.111111110957</c:v>
                </c:pt>
                <c:pt idx="61">
                  <c:v>56388.88888888873</c:v>
                </c:pt>
                <c:pt idx="62">
                  <c:v>56944.444444444292</c:v>
                </c:pt>
                <c:pt idx="63">
                  <c:v>58611.111111110949</c:v>
                </c:pt>
                <c:pt idx="64">
                  <c:v>60833.333333333168</c:v>
                </c:pt>
                <c:pt idx="65">
                  <c:v>59999.999999999833</c:v>
                </c:pt>
                <c:pt idx="66">
                  <c:v>59166.666666666504</c:v>
                </c:pt>
                <c:pt idx="67">
                  <c:v>56388.88888888873</c:v>
                </c:pt>
                <c:pt idx="68">
                  <c:v>57777.777777777621</c:v>
                </c:pt>
                <c:pt idx="69">
                  <c:v>57777.777777777621</c:v>
                </c:pt>
                <c:pt idx="70">
                  <c:v>57222.222222222066</c:v>
                </c:pt>
                <c:pt idx="71">
                  <c:v>57222.222222222066</c:v>
                </c:pt>
                <c:pt idx="72">
                  <c:v>56944.444444444292</c:v>
                </c:pt>
                <c:pt idx="7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EC-4B17-868E-24B6F7BD4EA9}"/>
            </c:ext>
          </c:extLst>
        </c:ser>
        <c:ser>
          <c:idx val="3"/>
          <c:order val="4"/>
          <c:tx>
            <c:strRef>
              <c:f>B!$A$29</c:f>
              <c:strCache>
                <c:ptCount val="1"/>
                <c:pt idx="0">
                  <c:v>ESAA Total Consumption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B!$C$29:$BX$29</c:f>
              <c:numCache>
                <c:formatCode>#,##0.0</c:formatCode>
                <c:ptCount val="74"/>
                <c:pt idx="0">
                  <c:v>5398.6220000000003</c:v>
                </c:pt>
                <c:pt idx="1">
                  <c:v>#N/A</c:v>
                </c:pt>
                <c:pt idx="2">
                  <c:v>6194.2733470000003</c:v>
                </c:pt>
                <c:pt idx="3">
                  <c:v>6787.4887900000003</c:v>
                </c:pt>
                <c:pt idx="4">
                  <c:v>7428.4721490000002</c:v>
                </c:pt>
                <c:pt idx="5">
                  <c:v>7959.6807209999997</c:v>
                </c:pt>
                <c:pt idx="6">
                  <c:v>8761.8155210000004</c:v>
                </c:pt>
                <c:pt idx="7">
                  <c:v>10094.516168</c:v>
                </c:pt>
                <c:pt idx="8">
                  <c:v>11248.090781000001</c:v>
                </c:pt>
                <c:pt idx="9">
                  <c:v>12450.460428</c:v>
                </c:pt>
                <c:pt idx="10">
                  <c:v>13845.218999999999</c:v>
                </c:pt>
                <c:pt idx="11">
                  <c:v>15048.261</c:v>
                </c:pt>
                <c:pt idx="12">
                  <c:v>16057.450999999999</c:v>
                </c:pt>
                <c:pt idx="13">
                  <c:v>17639.834999999999</c:v>
                </c:pt>
                <c:pt idx="14">
                  <c:v>19108.212</c:v>
                </c:pt>
                <c:pt idx="15">
                  <c:v>20243.753000000001</c:v>
                </c:pt>
                <c:pt idx="16">
                  <c:v>22598.534</c:v>
                </c:pt>
                <c:pt idx="17">
                  <c:v>25202.535</c:v>
                </c:pt>
                <c:pt idx="18">
                  <c:v>27976.481</c:v>
                </c:pt>
                <c:pt idx="19">
                  <c:v>30078.256000000001</c:v>
                </c:pt>
                <c:pt idx="20">
                  <c:v>32754.037</c:v>
                </c:pt>
                <c:pt idx="21">
                  <c:v>34829.427000000003</c:v>
                </c:pt>
                <c:pt idx="22">
                  <c:v>38225.641000000003</c:v>
                </c:pt>
                <c:pt idx="23">
                  <c:v>41806.195</c:v>
                </c:pt>
                <c:pt idx="24">
                  <c:v>45010.103000000003</c:v>
                </c:pt>
                <c:pt idx="25">
                  <c:v>47608.423999999999</c:v>
                </c:pt>
                <c:pt idx="26">
                  <c:v>50506.411999999997</c:v>
                </c:pt>
                <c:pt idx="27">
                  <c:v>53701.648000000001</c:v>
                </c:pt>
                <c:pt idx="28">
                  <c:v>56136.362000000001</c:v>
                </c:pt>
                <c:pt idx="29">
                  <c:v>58217.735999999997</c:v>
                </c:pt>
                <c:pt idx="30">
                  <c:v>63011.451000000001</c:v>
                </c:pt>
                <c:pt idx="31">
                  <c:v>66523.642999999996</c:v>
                </c:pt>
                <c:pt idx="32">
                  <c:v>70520.145999999993</c:v>
                </c:pt>
                <c:pt idx="33">
                  <c:v>74306.112999999998</c:v>
                </c:pt>
                <c:pt idx="34">
                  <c:v>79158.913</c:v>
                </c:pt>
                <c:pt idx="35">
                  <c:v>82546.720000000001</c:v>
                </c:pt>
                <c:pt idx="36">
                  <c:v>83874.119000000006</c:v>
                </c:pt>
                <c:pt idx="37">
                  <c:v>88677.088000000003</c:v>
                </c:pt>
                <c:pt idx="38">
                  <c:v>94092.577999999994</c:v>
                </c:pt>
                <c:pt idx="39">
                  <c:v>99619.478000000003</c:v>
                </c:pt>
                <c:pt idx="40">
                  <c:v>104416.731</c:v>
                </c:pt>
                <c:pt idx="41">
                  <c:v>110985.621</c:v>
                </c:pt>
                <c:pt idx="42">
                  <c:v>117272.958</c:v>
                </c:pt>
                <c:pt idx="43">
                  <c:v>123957.41099999999</c:v>
                </c:pt>
                <c:pt idx="44">
                  <c:v>126875.389</c:v>
                </c:pt>
                <c:pt idx="45">
                  <c:v>128007.012</c:v>
                </c:pt>
                <c:pt idx="46">
                  <c:v>132365.39199999999</c:v>
                </c:pt>
                <c:pt idx="47">
                  <c:v>135679.44699999999</c:v>
                </c:pt>
                <c:pt idx="48">
                  <c:v>140205.323</c:v>
                </c:pt>
                <c:pt idx="49">
                  <c:v>144291.375</c:v>
                </c:pt>
                <c:pt idx="50">
                  <c:v>149254.149</c:v>
                </c:pt>
                <c:pt idx="51">
                  <c:v>157290.25399999999</c:v>
                </c:pt>
                <c:pt idx="52">
                  <c:v>161761.91200000001</c:v>
                </c:pt>
                <c:pt idx="53">
                  <c:v>167635.40299999999</c:v>
                </c:pt>
                <c:pt idx="54">
                  <c:v>173075.054</c:v>
                </c:pt>
                <c:pt idx="55">
                  <c:v>176278.78</c:v>
                </c:pt>
                <c:pt idx="56">
                  <c:v>182319.11499999999</c:v>
                </c:pt>
                <c:pt idx="57">
                  <c:v>192780.65</c:v>
                </c:pt>
                <c:pt idx="58">
                  <c:v>193790.65</c:v>
                </c:pt>
                <c:pt idx="59">
                  <c:v>195947.58</c:v>
                </c:pt>
                <c:pt idx="60">
                  <c:v>198830.8</c:v>
                </c:pt>
                <c:pt idx="61">
                  <c:v>201306.8</c:v>
                </c:pt>
                <c:pt idx="62">
                  <c:v>204300.7</c:v>
                </c:pt>
                <c:pt idx="63">
                  <c:v>204296</c:v>
                </c:pt>
                <c:pt idx="64">
                  <c:v>202946.9</c:v>
                </c:pt>
                <c:pt idx="65">
                  <c:v>200065</c:v>
                </c:pt>
                <c:pt idx="66">
                  <c:v>196987.6</c:v>
                </c:pt>
                <c:pt idx="67">
                  <c:v>196358.2</c:v>
                </c:pt>
                <c:pt idx="68">
                  <c:v>197856.32458061178</c:v>
                </c:pt>
                <c:pt idx="69">
                  <c:v>202286.56140305716</c:v>
                </c:pt>
                <c:pt idx="70">
                  <c:v>201609.16823171359</c:v>
                </c:pt>
                <c:pt idx="71">
                  <c:v>201103.8302794302</c:v>
                </c:pt>
                <c:pt idx="72">
                  <c:v>200163.41932315339</c:v>
                </c:pt>
                <c:pt idx="7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EC-4B17-868E-24B6F7BD4EA9}"/>
            </c:ext>
          </c:extLst>
        </c:ser>
        <c:ser>
          <c:idx val="5"/>
          <c:order val="5"/>
          <c:tx>
            <c:strRef>
              <c:f>B!$A$31</c:f>
              <c:strCache>
                <c:ptCount val="1"/>
                <c:pt idx="0">
                  <c:v>ABS-EA Total Consumption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B!$C$1:$BX$1</c:f>
              <c:numCache>
                <c:formatCode>General</c:formatCode>
                <c:ptCount val="7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</c:numCache>
            </c:numRef>
          </c:cat>
          <c:val>
            <c:numRef>
              <c:f>B!$C$31:$BX$31</c:f>
              <c:numCache>
                <c:formatCode>#,##0.0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184444.44444444394</c:v>
                </c:pt>
                <c:pt idx="57">
                  <c:v>188055.55555555507</c:v>
                </c:pt>
                <c:pt idx="58">
                  <c:v>188333.33333333282</c:v>
                </c:pt>
                <c:pt idx="59">
                  <c:v>189999.99999999948</c:v>
                </c:pt>
                <c:pt idx="60">
                  <c:v>199722.22222222167</c:v>
                </c:pt>
                <c:pt idx="61">
                  <c:v>200555.55555555498</c:v>
                </c:pt>
                <c:pt idx="62">
                  <c:v>201111.11111111057</c:v>
                </c:pt>
                <c:pt idx="63">
                  <c:v>206111.11111111054</c:v>
                </c:pt>
                <c:pt idx="64">
                  <c:v>206388.88888888832</c:v>
                </c:pt>
                <c:pt idx="65">
                  <c:v>203611.11111111057</c:v>
                </c:pt>
                <c:pt idx="66">
                  <c:v>200833.33333333279</c:v>
                </c:pt>
                <c:pt idx="67">
                  <c:v>200555.55555555498</c:v>
                </c:pt>
                <c:pt idx="68">
                  <c:v>202777.77777777723</c:v>
                </c:pt>
                <c:pt idx="69">
                  <c:v>206388.88888888832</c:v>
                </c:pt>
                <c:pt idx="70">
                  <c:v>206388.88888888832</c:v>
                </c:pt>
                <c:pt idx="71">
                  <c:v>209444.44444444389</c:v>
                </c:pt>
                <c:pt idx="72">
                  <c:v>211666.66666666607</c:v>
                </c:pt>
                <c:pt idx="7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EC-4B17-868E-24B6F7BD4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641048"/>
        <c:axId val="1029641704"/>
      </c:lineChart>
      <c:catAx>
        <c:axId val="1029641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9641704"/>
        <c:crosses val="autoZero"/>
        <c:auto val="1"/>
        <c:lblAlgn val="ctr"/>
        <c:lblOffset val="100"/>
        <c:tickLblSkip val="5"/>
        <c:noMultiLvlLbl val="0"/>
      </c:catAx>
      <c:valAx>
        <c:axId val="102964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B!$B$39</c:f>
              <c:strCache>
                <c:ptCount val="1"/>
                <c:pt idx="0">
                  <c:v>Consumption (GWh)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9641048"/>
        <c:crosses val="autoZero"/>
        <c:crossBetween val="between"/>
      </c:valAx>
      <c:valAx>
        <c:axId val="1007429152"/>
        <c:scaling>
          <c:orientation val="minMax"/>
        </c:scaling>
        <c:delete val="0"/>
        <c:axPos val="r"/>
        <c:title>
          <c:tx>
            <c:strRef>
              <c:f>B!$B$38</c:f>
              <c:strCache>
                <c:ptCount val="1"/>
                <c:pt idx="0">
                  <c:v>Average Residential Consumption (kWh)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07433416"/>
        <c:crosses val="max"/>
        <c:crossBetween val="between"/>
      </c:valAx>
      <c:catAx>
        <c:axId val="1007433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742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30835356393905"/>
          <c:y val="0.89974818610236751"/>
          <c:w val="0.75354833051698056"/>
          <c:h val="9.0162309138213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'C.ACT'!$A$41</c:f>
          <c:strCache>
            <c:ptCount val="1"/>
            <c:pt idx="0">
              <c:v>ACT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'C.ACT'!$A$29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23.7</c:v>
                </c:pt>
                <c:pt idx="12">
                  <c:v>23.07</c:v>
                </c:pt>
                <c:pt idx="13">
                  <c:v>22.01</c:v>
                </c:pt>
                <c:pt idx="14">
                  <c:v>20.98</c:v>
                </c:pt>
                <c:pt idx="15">
                  <c:v>20.239999999999998</c:v>
                </c:pt>
                <c:pt idx="16">
                  <c:v>19.809999999999999</c:v>
                </c:pt>
                <c:pt idx="17">
                  <c:v>19.079999999999998</c:v>
                </c:pt>
                <c:pt idx="18">
                  <c:v>18.5</c:v>
                </c:pt>
                <c:pt idx="19">
                  <c:v>17.29</c:v>
                </c:pt>
                <c:pt idx="20">
                  <c:v>16.059999999999999</c:v>
                </c:pt>
                <c:pt idx="21">
                  <c:v>15.19</c:v>
                </c:pt>
                <c:pt idx="22">
                  <c:v>14.26</c:v>
                </c:pt>
                <c:pt idx="23">
                  <c:v>13.21</c:v>
                </c:pt>
                <c:pt idx="24">
                  <c:v>12.76</c:v>
                </c:pt>
                <c:pt idx="25">
                  <c:v>13.06</c:v>
                </c:pt>
                <c:pt idx="26">
                  <c:v>12.05</c:v>
                </c:pt>
                <c:pt idx="27">
                  <c:v>11.63</c:v>
                </c:pt>
                <c:pt idx="28">
                  <c:v>11.08</c:v>
                </c:pt>
                <c:pt idx="29">
                  <c:v>11.25</c:v>
                </c:pt>
                <c:pt idx="30">
                  <c:v>12.06</c:v>
                </c:pt>
                <c:pt idx="31">
                  <c:v>14.86</c:v>
                </c:pt>
                <c:pt idx="32">
                  <c:v>16.03</c:v>
                </c:pt>
                <c:pt idx="33">
                  <c:v>15.2</c:v>
                </c:pt>
                <c:pt idx="34">
                  <c:v>14.88</c:v>
                </c:pt>
                <c:pt idx="35">
                  <c:v>14.36</c:v>
                </c:pt>
                <c:pt idx="36">
                  <c:v>15.26</c:v>
                </c:pt>
                <c:pt idx="37">
                  <c:v>15.65</c:v>
                </c:pt>
                <c:pt idx="38">
                  <c:v>14.24</c:v>
                </c:pt>
                <c:pt idx="39">
                  <c:v>14.3</c:v>
                </c:pt>
                <c:pt idx="40">
                  <c:v>14.64</c:v>
                </c:pt>
                <c:pt idx="41">
                  <c:v>15.08</c:v>
                </c:pt>
                <c:pt idx="42">
                  <c:v>14.97</c:v>
                </c:pt>
                <c:pt idx="43">
                  <c:v>14.25</c:v>
                </c:pt>
                <c:pt idx="44">
                  <c:v>14.34</c:v>
                </c:pt>
                <c:pt idx="45">
                  <c:v>14.24</c:v>
                </c:pt>
                <c:pt idx="46">
                  <c:v>14.11</c:v>
                </c:pt>
                <c:pt idx="47">
                  <c:v>13.94</c:v>
                </c:pt>
                <c:pt idx="48">
                  <c:v>14.63</c:v>
                </c:pt>
                <c:pt idx="49">
                  <c:v>14.83</c:v>
                </c:pt>
                <c:pt idx="50">
                  <c:v>15.07</c:v>
                </c:pt>
                <c:pt idx="51">
                  <c:v>14.23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D-46F2-ADE8-E30F78693C84}"/>
            </c:ext>
          </c:extLst>
        </c:ser>
        <c:ser>
          <c:idx val="2"/>
          <c:order val="1"/>
          <c:tx>
            <c:strRef>
              <c:f>'C.ACT'!$A$32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11.25</c:v>
                </c:pt>
                <c:pt idx="30">
                  <c:v>12.09</c:v>
                </c:pt>
                <c:pt idx="31">
                  <c:v>15.29</c:v>
                </c:pt>
                <c:pt idx="32">
                  <c:v>15.37</c:v>
                </c:pt>
                <c:pt idx="33">
                  <c:v>14.83</c:v>
                </c:pt>
                <c:pt idx="34">
                  <c:v>14.73</c:v>
                </c:pt>
                <c:pt idx="35">
                  <c:v>14.24</c:v>
                </c:pt>
                <c:pt idx="36">
                  <c:v>15.09</c:v>
                </c:pt>
                <c:pt idx="37">
                  <c:v>14.95</c:v>
                </c:pt>
                <c:pt idx="38">
                  <c:v>14.43</c:v>
                </c:pt>
                <c:pt idx="39">
                  <c:v>14.54</c:v>
                </c:pt>
                <c:pt idx="40">
                  <c:v>14.88</c:v>
                </c:pt>
                <c:pt idx="41">
                  <c:v>15.36</c:v>
                </c:pt>
                <c:pt idx="42">
                  <c:v>15.08</c:v>
                </c:pt>
                <c:pt idx="43">
                  <c:v>14.45</c:v>
                </c:pt>
                <c:pt idx="44">
                  <c:v>14.38</c:v>
                </c:pt>
                <c:pt idx="45">
                  <c:v>14.34</c:v>
                </c:pt>
                <c:pt idx="46">
                  <c:v>14.46</c:v>
                </c:pt>
                <c:pt idx="47">
                  <c:v>14.69</c:v>
                </c:pt>
                <c:pt idx="48">
                  <c:v>14.71</c:v>
                </c:pt>
                <c:pt idx="49">
                  <c:v>15.63</c:v>
                </c:pt>
                <c:pt idx="50">
                  <c:v>15.68</c:v>
                </c:pt>
                <c:pt idx="51">
                  <c:v>15.41</c:v>
                </c:pt>
                <c:pt idx="52">
                  <c:v>16.84</c:v>
                </c:pt>
                <c:pt idx="53">
                  <c:v>16.64</c:v>
                </c:pt>
                <c:pt idx="54">
                  <c:v>16.600000000000001</c:v>
                </c:pt>
                <c:pt idx="55">
                  <c:v>16.95</c:v>
                </c:pt>
                <c:pt idx="56">
                  <c:v>19.16</c:v>
                </c:pt>
                <c:pt idx="57">
                  <c:v>20.149999999999999</c:v>
                </c:pt>
                <c:pt idx="58">
                  <c:v>20.95</c:v>
                </c:pt>
                <c:pt idx="59">
                  <c:v>20.58</c:v>
                </c:pt>
                <c:pt idx="60">
                  <c:v>21.43</c:v>
                </c:pt>
                <c:pt idx="61">
                  <c:v>24.84</c:v>
                </c:pt>
                <c:pt idx="62">
                  <c:v>24.84</c:v>
                </c:pt>
                <c:pt idx="63">
                  <c:v>22.53</c:v>
                </c:pt>
                <c:pt idx="64">
                  <c:v>21.27</c:v>
                </c:pt>
                <c:pt idx="65">
                  <c:v>22.19</c:v>
                </c:pt>
                <c:pt idx="66">
                  <c:v>24.04</c:v>
                </c:pt>
                <c:pt idx="67">
                  <c:v>26.11</c:v>
                </c:pt>
                <c:pt idx="68">
                  <c:v>26.32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D-46F2-ADE8-E30F78693C84}"/>
            </c:ext>
          </c:extLst>
        </c:ser>
        <c:ser>
          <c:idx val="0"/>
          <c:order val="2"/>
          <c:tx>
            <c:strRef>
              <c:f>'C.ACT'!$A$33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10.39</c:v>
                </c:pt>
                <c:pt idx="30">
                  <c:v>11.17</c:v>
                </c:pt>
                <c:pt idx="31">
                  <c:v>14.12</c:v>
                </c:pt>
                <c:pt idx="32">
                  <c:v>14.19</c:v>
                </c:pt>
                <c:pt idx="33">
                  <c:v>13.7</c:v>
                </c:pt>
                <c:pt idx="34">
                  <c:v>13.61</c:v>
                </c:pt>
                <c:pt idx="35">
                  <c:v>13.15</c:v>
                </c:pt>
                <c:pt idx="36">
                  <c:v>13.94</c:v>
                </c:pt>
                <c:pt idx="37">
                  <c:v>13.81</c:v>
                </c:pt>
                <c:pt idx="38">
                  <c:v>13.33</c:v>
                </c:pt>
                <c:pt idx="39">
                  <c:v>13.43</c:v>
                </c:pt>
                <c:pt idx="40">
                  <c:v>13.75</c:v>
                </c:pt>
                <c:pt idx="41">
                  <c:v>14.19</c:v>
                </c:pt>
                <c:pt idx="42">
                  <c:v>13.93</c:v>
                </c:pt>
                <c:pt idx="43">
                  <c:v>13.35</c:v>
                </c:pt>
                <c:pt idx="44">
                  <c:v>13.29</c:v>
                </c:pt>
                <c:pt idx="45">
                  <c:v>13.25</c:v>
                </c:pt>
                <c:pt idx="46">
                  <c:v>13.36</c:v>
                </c:pt>
                <c:pt idx="47">
                  <c:v>13.57</c:v>
                </c:pt>
                <c:pt idx="48">
                  <c:v>13.59</c:v>
                </c:pt>
                <c:pt idx="49">
                  <c:v>14.44</c:v>
                </c:pt>
                <c:pt idx="50">
                  <c:v>14.48</c:v>
                </c:pt>
                <c:pt idx="51">
                  <c:v>14.23</c:v>
                </c:pt>
                <c:pt idx="52">
                  <c:v>15.56</c:v>
                </c:pt>
                <c:pt idx="53">
                  <c:v>15.37</c:v>
                </c:pt>
                <c:pt idx="54">
                  <c:v>15.34</c:v>
                </c:pt>
                <c:pt idx="55">
                  <c:v>15.66</c:v>
                </c:pt>
                <c:pt idx="56">
                  <c:v>17.7</c:v>
                </c:pt>
                <c:pt idx="57">
                  <c:v>18.61</c:v>
                </c:pt>
                <c:pt idx="58">
                  <c:v>19.350000000000001</c:v>
                </c:pt>
                <c:pt idx="59">
                  <c:v>19.010000000000002</c:v>
                </c:pt>
                <c:pt idx="60">
                  <c:v>19.79</c:v>
                </c:pt>
                <c:pt idx="61">
                  <c:v>22.95</c:v>
                </c:pt>
                <c:pt idx="62">
                  <c:v>22.95</c:v>
                </c:pt>
                <c:pt idx="63">
                  <c:v>20.82</c:v>
                </c:pt>
                <c:pt idx="64">
                  <c:v>19.649999999999999</c:v>
                </c:pt>
                <c:pt idx="65">
                  <c:v>20.5</c:v>
                </c:pt>
                <c:pt idx="66">
                  <c:v>22.21</c:v>
                </c:pt>
                <c:pt idx="67">
                  <c:v>24.12</c:v>
                </c:pt>
                <c:pt idx="68">
                  <c:v>24.31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9-4C63-8233-19D255582662}"/>
            </c:ext>
          </c:extLst>
        </c:ser>
        <c:ser>
          <c:idx val="3"/>
          <c:order val="3"/>
          <c:tx>
            <c:strRef>
              <c:f>'C.ACT'!$A$34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11.22</c:v>
                </c:pt>
                <c:pt idx="30">
                  <c:v>12.05</c:v>
                </c:pt>
                <c:pt idx="31">
                  <c:v>15.24</c:v>
                </c:pt>
                <c:pt idx="32">
                  <c:v>15.32</c:v>
                </c:pt>
                <c:pt idx="33">
                  <c:v>14.79</c:v>
                </c:pt>
                <c:pt idx="34">
                  <c:v>14.69</c:v>
                </c:pt>
                <c:pt idx="35">
                  <c:v>14.2</c:v>
                </c:pt>
                <c:pt idx="36">
                  <c:v>15.04</c:v>
                </c:pt>
                <c:pt idx="37">
                  <c:v>14.9</c:v>
                </c:pt>
                <c:pt idx="38">
                  <c:v>14.39</c:v>
                </c:pt>
                <c:pt idx="39">
                  <c:v>14.5</c:v>
                </c:pt>
                <c:pt idx="40">
                  <c:v>14.84</c:v>
                </c:pt>
                <c:pt idx="41">
                  <c:v>15.31</c:v>
                </c:pt>
                <c:pt idx="42">
                  <c:v>15.04</c:v>
                </c:pt>
                <c:pt idx="43">
                  <c:v>14.41</c:v>
                </c:pt>
                <c:pt idx="44">
                  <c:v>14.34</c:v>
                </c:pt>
                <c:pt idx="45">
                  <c:v>14.3</c:v>
                </c:pt>
                <c:pt idx="46">
                  <c:v>14.42</c:v>
                </c:pt>
                <c:pt idx="47">
                  <c:v>14.65</c:v>
                </c:pt>
                <c:pt idx="48">
                  <c:v>14.67</c:v>
                </c:pt>
                <c:pt idx="49">
                  <c:v>15.58</c:v>
                </c:pt>
                <c:pt idx="50">
                  <c:v>15.63</c:v>
                </c:pt>
                <c:pt idx="51">
                  <c:v>15.36</c:v>
                </c:pt>
                <c:pt idx="52">
                  <c:v>16.79</c:v>
                </c:pt>
                <c:pt idx="53">
                  <c:v>16.59</c:v>
                </c:pt>
                <c:pt idx="54">
                  <c:v>16.55</c:v>
                </c:pt>
                <c:pt idx="55">
                  <c:v>16.899999999999999</c:v>
                </c:pt>
                <c:pt idx="56">
                  <c:v>19.11</c:v>
                </c:pt>
                <c:pt idx="57">
                  <c:v>20.09</c:v>
                </c:pt>
                <c:pt idx="58">
                  <c:v>20.89</c:v>
                </c:pt>
                <c:pt idx="59">
                  <c:v>20.52</c:v>
                </c:pt>
                <c:pt idx="60">
                  <c:v>21.36</c:v>
                </c:pt>
                <c:pt idx="61">
                  <c:v>24.77</c:v>
                </c:pt>
                <c:pt idx="62">
                  <c:v>24.77</c:v>
                </c:pt>
                <c:pt idx="63">
                  <c:v>22.47</c:v>
                </c:pt>
                <c:pt idx="64">
                  <c:v>21.21</c:v>
                </c:pt>
                <c:pt idx="65">
                  <c:v>22.13</c:v>
                </c:pt>
                <c:pt idx="66">
                  <c:v>23.97</c:v>
                </c:pt>
                <c:pt idx="67">
                  <c:v>26.03</c:v>
                </c:pt>
                <c:pt idx="68">
                  <c:v>26.24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69-4C63-8233-19D255582662}"/>
            </c:ext>
          </c:extLst>
        </c:ser>
        <c:ser>
          <c:idx val="4"/>
          <c:order val="4"/>
          <c:tx>
            <c:strRef>
              <c:f>'C.ACT'!$A$30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23.12</c:v>
                </c:pt>
                <c:pt idx="62">
                  <c:v>23.44</c:v>
                </c:pt>
                <c:pt idx="63">
                  <c:v>21.37</c:v>
                </c:pt>
                <c:pt idx="64">
                  <c:v>19.420000000000002</c:v>
                </c:pt>
                <c:pt idx="65">
                  <c:v>20.34</c:v>
                </c:pt>
                <c:pt idx="66">
                  <c:v>23.97</c:v>
                </c:pt>
                <c:pt idx="67">
                  <c:v>27</c:v>
                </c:pt>
                <c:pt idx="68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69-4C63-8233-19D255582662}"/>
            </c:ext>
          </c:extLst>
        </c:ser>
        <c:ser>
          <c:idx val="5"/>
          <c:order val="5"/>
          <c:tx>
            <c:strRef>
              <c:f>'C.ACT'!$A$35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23.7</c:v>
                </c:pt>
                <c:pt idx="12">
                  <c:v>23.07</c:v>
                </c:pt>
                <c:pt idx="13">
                  <c:v>22.01</c:v>
                </c:pt>
                <c:pt idx="14">
                  <c:v>20.98</c:v>
                </c:pt>
                <c:pt idx="15">
                  <c:v>20.239999999999998</c:v>
                </c:pt>
                <c:pt idx="16">
                  <c:v>19.809999999999999</c:v>
                </c:pt>
                <c:pt idx="17">
                  <c:v>19.079999999999998</c:v>
                </c:pt>
                <c:pt idx="18">
                  <c:v>18.5</c:v>
                </c:pt>
                <c:pt idx="19">
                  <c:v>17.29</c:v>
                </c:pt>
                <c:pt idx="20">
                  <c:v>16.059999999999999</c:v>
                </c:pt>
                <c:pt idx="21">
                  <c:v>15.19</c:v>
                </c:pt>
                <c:pt idx="22">
                  <c:v>14.26</c:v>
                </c:pt>
                <c:pt idx="23">
                  <c:v>13.21</c:v>
                </c:pt>
                <c:pt idx="24">
                  <c:v>12.76</c:v>
                </c:pt>
                <c:pt idx="25">
                  <c:v>13.06</c:v>
                </c:pt>
                <c:pt idx="26">
                  <c:v>12.05</c:v>
                </c:pt>
                <c:pt idx="27">
                  <c:v>11.63</c:v>
                </c:pt>
                <c:pt idx="28">
                  <c:v>11.08</c:v>
                </c:pt>
                <c:pt idx="29">
                  <c:v>11.25</c:v>
                </c:pt>
                <c:pt idx="30">
                  <c:v>12.06</c:v>
                </c:pt>
                <c:pt idx="31">
                  <c:v>14.86</c:v>
                </c:pt>
                <c:pt idx="32">
                  <c:v>16.03</c:v>
                </c:pt>
                <c:pt idx="33">
                  <c:v>15.2</c:v>
                </c:pt>
                <c:pt idx="34">
                  <c:v>14.88</c:v>
                </c:pt>
                <c:pt idx="35">
                  <c:v>14.36</c:v>
                </c:pt>
                <c:pt idx="36">
                  <c:v>15.26</c:v>
                </c:pt>
                <c:pt idx="37">
                  <c:v>15.65</c:v>
                </c:pt>
                <c:pt idx="38">
                  <c:v>14.24</c:v>
                </c:pt>
                <c:pt idx="39">
                  <c:v>14.3</c:v>
                </c:pt>
                <c:pt idx="40">
                  <c:v>14.64</c:v>
                </c:pt>
                <c:pt idx="41">
                  <c:v>15.08</c:v>
                </c:pt>
                <c:pt idx="42">
                  <c:v>14.97</c:v>
                </c:pt>
                <c:pt idx="43">
                  <c:v>14.25</c:v>
                </c:pt>
                <c:pt idx="44">
                  <c:v>14.34</c:v>
                </c:pt>
                <c:pt idx="45">
                  <c:v>14.24</c:v>
                </c:pt>
                <c:pt idx="46">
                  <c:v>14.11</c:v>
                </c:pt>
                <c:pt idx="47">
                  <c:v>13.94</c:v>
                </c:pt>
                <c:pt idx="48">
                  <c:v>14.63</c:v>
                </c:pt>
                <c:pt idx="49">
                  <c:v>14.83</c:v>
                </c:pt>
                <c:pt idx="50">
                  <c:v>15.07</c:v>
                </c:pt>
                <c:pt idx="51">
                  <c:v>14.23</c:v>
                </c:pt>
                <c:pt idx="52">
                  <c:v>15.56</c:v>
                </c:pt>
                <c:pt idx="53">
                  <c:v>15.37</c:v>
                </c:pt>
                <c:pt idx="54">
                  <c:v>15.34</c:v>
                </c:pt>
                <c:pt idx="55">
                  <c:v>15.66</c:v>
                </c:pt>
                <c:pt idx="56">
                  <c:v>17.7</c:v>
                </c:pt>
                <c:pt idx="57">
                  <c:v>18.61</c:v>
                </c:pt>
                <c:pt idx="58">
                  <c:v>19.564999999999998</c:v>
                </c:pt>
                <c:pt idx="59">
                  <c:v>20.52</c:v>
                </c:pt>
                <c:pt idx="60">
                  <c:v>21.36</c:v>
                </c:pt>
                <c:pt idx="61">
                  <c:v>24.77</c:v>
                </c:pt>
                <c:pt idx="62">
                  <c:v>24.77</c:v>
                </c:pt>
                <c:pt idx="63">
                  <c:v>22.47</c:v>
                </c:pt>
                <c:pt idx="64">
                  <c:v>21.21</c:v>
                </c:pt>
                <c:pt idx="65">
                  <c:v>22.13</c:v>
                </c:pt>
                <c:pt idx="66">
                  <c:v>23.97</c:v>
                </c:pt>
                <c:pt idx="67">
                  <c:v>26.03</c:v>
                </c:pt>
                <c:pt idx="68">
                  <c:v>26.24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69-4C63-8233-19D255582662}"/>
            </c:ext>
          </c:extLst>
        </c:ser>
        <c:ser>
          <c:idx val="6"/>
          <c:order val="6"/>
          <c:tx>
            <c:strRef>
              <c:f>'C.ACT'!$A$31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'C.ACT'!$C$4:$BS$4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'C.ACT'!$C$31:$BS$31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69-4C63-8233-19D25558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'C.ACT'!$A$38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'C.NSW'!$A$41</c:f>
          <c:strCache>
            <c:ptCount val="1"/>
            <c:pt idx="0">
              <c:v>NSW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'C.NSW'!$A$29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33.479999999999997</c:v>
                </c:pt>
                <c:pt idx="2">
                  <c:v>34.369999999999997</c:v>
                </c:pt>
                <c:pt idx="3">
                  <c:v>37.89</c:v>
                </c:pt>
                <c:pt idx="4">
                  <c:v>34.83</c:v>
                </c:pt>
                <c:pt idx="5">
                  <c:v>33.270000000000003</c:v>
                </c:pt>
                <c:pt idx="6">
                  <c:v>34.450000000000003</c:v>
                </c:pt>
                <c:pt idx="7">
                  <c:v>33.15</c:v>
                </c:pt>
                <c:pt idx="8">
                  <c:v>31.09</c:v>
                </c:pt>
                <c:pt idx="9">
                  <c:v>29.36</c:v>
                </c:pt>
                <c:pt idx="10">
                  <c:v>30.79</c:v>
                </c:pt>
                <c:pt idx="11">
                  <c:v>30.33</c:v>
                </c:pt>
                <c:pt idx="12">
                  <c:v>29.07</c:v>
                </c:pt>
                <c:pt idx="13">
                  <c:v>27.11</c:v>
                </c:pt>
                <c:pt idx="14">
                  <c:v>25.85</c:v>
                </c:pt>
                <c:pt idx="15">
                  <c:v>24.83</c:v>
                </c:pt>
                <c:pt idx="16">
                  <c:v>24.34</c:v>
                </c:pt>
                <c:pt idx="17">
                  <c:v>23.74</c:v>
                </c:pt>
                <c:pt idx="18">
                  <c:v>23.32</c:v>
                </c:pt>
                <c:pt idx="19">
                  <c:v>22.43</c:v>
                </c:pt>
                <c:pt idx="20">
                  <c:v>21.83</c:v>
                </c:pt>
                <c:pt idx="21">
                  <c:v>21.03</c:v>
                </c:pt>
                <c:pt idx="22">
                  <c:v>18.940000000000001</c:v>
                </c:pt>
                <c:pt idx="23">
                  <c:v>17.73</c:v>
                </c:pt>
                <c:pt idx="24">
                  <c:v>17.71</c:v>
                </c:pt>
                <c:pt idx="25">
                  <c:v>16.88</c:v>
                </c:pt>
                <c:pt idx="26">
                  <c:v>16.38</c:v>
                </c:pt>
                <c:pt idx="27">
                  <c:v>15.85</c:v>
                </c:pt>
                <c:pt idx="28">
                  <c:v>15.43</c:v>
                </c:pt>
                <c:pt idx="29">
                  <c:v>15.61</c:v>
                </c:pt>
                <c:pt idx="30">
                  <c:v>16.7</c:v>
                </c:pt>
                <c:pt idx="31">
                  <c:v>20.12</c:v>
                </c:pt>
                <c:pt idx="32">
                  <c:v>20.350000000000001</c:v>
                </c:pt>
                <c:pt idx="33">
                  <c:v>18.88</c:v>
                </c:pt>
                <c:pt idx="34">
                  <c:v>18.68</c:v>
                </c:pt>
                <c:pt idx="35">
                  <c:v>17.690000000000001</c:v>
                </c:pt>
                <c:pt idx="36">
                  <c:v>17.5</c:v>
                </c:pt>
                <c:pt idx="37">
                  <c:v>17.86</c:v>
                </c:pt>
                <c:pt idx="38">
                  <c:v>17.28</c:v>
                </c:pt>
                <c:pt idx="39">
                  <c:v>17.45</c:v>
                </c:pt>
                <c:pt idx="40">
                  <c:v>17.940000000000001</c:v>
                </c:pt>
                <c:pt idx="41">
                  <c:v>18.13</c:v>
                </c:pt>
                <c:pt idx="42">
                  <c:v>17.82</c:v>
                </c:pt>
                <c:pt idx="43">
                  <c:v>17.010000000000002</c:v>
                </c:pt>
                <c:pt idx="44">
                  <c:v>16.440000000000001</c:v>
                </c:pt>
                <c:pt idx="45">
                  <c:v>16.53</c:v>
                </c:pt>
                <c:pt idx="46">
                  <c:v>16.329999999999998</c:v>
                </c:pt>
                <c:pt idx="47">
                  <c:v>16.09</c:v>
                </c:pt>
                <c:pt idx="48">
                  <c:v>15.86</c:v>
                </c:pt>
                <c:pt idx="49">
                  <c:v>16.079999999999998</c:v>
                </c:pt>
                <c:pt idx="50">
                  <c:v>16.190000000000001</c:v>
                </c:pt>
                <c:pt idx="51">
                  <c:v>16.010000000000002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E-486B-A396-DE76414AA04B}"/>
            </c:ext>
          </c:extLst>
        </c:ser>
        <c:ser>
          <c:idx val="2"/>
          <c:order val="1"/>
          <c:tx>
            <c:strRef>
              <c:f>'C.NSW'!$A$32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15.61</c:v>
                </c:pt>
                <c:pt idx="30">
                  <c:v>16.760000000000002</c:v>
                </c:pt>
                <c:pt idx="31">
                  <c:v>20.66</c:v>
                </c:pt>
                <c:pt idx="32">
                  <c:v>20.43</c:v>
                </c:pt>
                <c:pt idx="33">
                  <c:v>19.93</c:v>
                </c:pt>
                <c:pt idx="34">
                  <c:v>19.68</c:v>
                </c:pt>
                <c:pt idx="35">
                  <c:v>18.47</c:v>
                </c:pt>
                <c:pt idx="36">
                  <c:v>18.600000000000001</c:v>
                </c:pt>
                <c:pt idx="37">
                  <c:v>18.98</c:v>
                </c:pt>
                <c:pt idx="38">
                  <c:v>18.2</c:v>
                </c:pt>
                <c:pt idx="39">
                  <c:v>17.399999999999999</c:v>
                </c:pt>
                <c:pt idx="40">
                  <c:v>19.03</c:v>
                </c:pt>
                <c:pt idx="41">
                  <c:v>19.260000000000002</c:v>
                </c:pt>
                <c:pt idx="42">
                  <c:v>18.91</c:v>
                </c:pt>
                <c:pt idx="43">
                  <c:v>18.100000000000001</c:v>
                </c:pt>
                <c:pt idx="44">
                  <c:v>17.55</c:v>
                </c:pt>
                <c:pt idx="45">
                  <c:v>17.77</c:v>
                </c:pt>
                <c:pt idx="46">
                  <c:v>17.64</c:v>
                </c:pt>
                <c:pt idx="47">
                  <c:v>17.46</c:v>
                </c:pt>
                <c:pt idx="48">
                  <c:v>16.989999999999998</c:v>
                </c:pt>
                <c:pt idx="49">
                  <c:v>17.53</c:v>
                </c:pt>
                <c:pt idx="50">
                  <c:v>17.12</c:v>
                </c:pt>
                <c:pt idx="51">
                  <c:v>17.23</c:v>
                </c:pt>
                <c:pt idx="52">
                  <c:v>17.260000000000002</c:v>
                </c:pt>
                <c:pt idx="53">
                  <c:v>18.28</c:v>
                </c:pt>
                <c:pt idx="54">
                  <c:v>18.82</c:v>
                </c:pt>
                <c:pt idx="55">
                  <c:v>19.48</c:v>
                </c:pt>
                <c:pt idx="56">
                  <c:v>20.059999999999999</c:v>
                </c:pt>
                <c:pt idx="57">
                  <c:v>21.55</c:v>
                </c:pt>
                <c:pt idx="58">
                  <c:v>25.43</c:v>
                </c:pt>
                <c:pt idx="59">
                  <c:v>26.78</c:v>
                </c:pt>
                <c:pt idx="60">
                  <c:v>30.45</c:v>
                </c:pt>
                <c:pt idx="61">
                  <c:v>35.270000000000003</c:v>
                </c:pt>
                <c:pt idx="62">
                  <c:v>35.65</c:v>
                </c:pt>
                <c:pt idx="63">
                  <c:v>32.56</c:v>
                </c:pt>
                <c:pt idx="64">
                  <c:v>30.77</c:v>
                </c:pt>
                <c:pt idx="65">
                  <c:v>33.340000000000003</c:v>
                </c:pt>
                <c:pt idx="66">
                  <c:v>37.44</c:v>
                </c:pt>
                <c:pt idx="67">
                  <c:v>36.53</c:v>
                </c:pt>
                <c:pt idx="68">
                  <c:v>35.39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E-486B-A396-DE76414AA04B}"/>
            </c:ext>
          </c:extLst>
        </c:ser>
        <c:ser>
          <c:idx val="0"/>
          <c:order val="2"/>
          <c:tx>
            <c:strRef>
              <c:f>'C.NSW'!$A$33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14.5</c:v>
                </c:pt>
                <c:pt idx="30">
                  <c:v>15.58</c:v>
                </c:pt>
                <c:pt idx="31">
                  <c:v>19.190000000000001</c:v>
                </c:pt>
                <c:pt idx="32">
                  <c:v>18.98</c:v>
                </c:pt>
                <c:pt idx="33">
                  <c:v>18.52</c:v>
                </c:pt>
                <c:pt idx="34">
                  <c:v>18.29</c:v>
                </c:pt>
                <c:pt idx="35">
                  <c:v>17.170000000000002</c:v>
                </c:pt>
                <c:pt idx="36">
                  <c:v>17.29</c:v>
                </c:pt>
                <c:pt idx="37">
                  <c:v>17.63</c:v>
                </c:pt>
                <c:pt idx="38">
                  <c:v>16.91</c:v>
                </c:pt>
                <c:pt idx="39">
                  <c:v>16.170000000000002</c:v>
                </c:pt>
                <c:pt idx="40">
                  <c:v>17.690000000000001</c:v>
                </c:pt>
                <c:pt idx="41">
                  <c:v>17.89</c:v>
                </c:pt>
                <c:pt idx="42">
                  <c:v>17.579999999999998</c:v>
                </c:pt>
                <c:pt idx="43">
                  <c:v>16.82</c:v>
                </c:pt>
                <c:pt idx="44">
                  <c:v>16.309999999999999</c:v>
                </c:pt>
                <c:pt idx="45">
                  <c:v>16.52</c:v>
                </c:pt>
                <c:pt idx="46">
                  <c:v>16.39</c:v>
                </c:pt>
                <c:pt idx="47">
                  <c:v>16.23</c:v>
                </c:pt>
                <c:pt idx="48">
                  <c:v>15.79</c:v>
                </c:pt>
                <c:pt idx="49">
                  <c:v>16.29</c:v>
                </c:pt>
                <c:pt idx="50">
                  <c:v>15.91</c:v>
                </c:pt>
                <c:pt idx="51">
                  <c:v>16.010000000000002</c:v>
                </c:pt>
                <c:pt idx="52">
                  <c:v>16.04</c:v>
                </c:pt>
                <c:pt idx="53">
                  <c:v>16.989999999999998</c:v>
                </c:pt>
                <c:pt idx="54">
                  <c:v>17.489999999999998</c:v>
                </c:pt>
                <c:pt idx="55">
                  <c:v>18.11</c:v>
                </c:pt>
                <c:pt idx="56">
                  <c:v>18.64</c:v>
                </c:pt>
                <c:pt idx="57">
                  <c:v>20.03</c:v>
                </c:pt>
                <c:pt idx="58">
                  <c:v>23.63</c:v>
                </c:pt>
                <c:pt idx="59">
                  <c:v>24.88</c:v>
                </c:pt>
                <c:pt idx="60">
                  <c:v>28.29</c:v>
                </c:pt>
                <c:pt idx="61">
                  <c:v>32.770000000000003</c:v>
                </c:pt>
                <c:pt idx="62">
                  <c:v>33.130000000000003</c:v>
                </c:pt>
                <c:pt idx="63">
                  <c:v>30.26</c:v>
                </c:pt>
                <c:pt idx="64">
                  <c:v>28.59</c:v>
                </c:pt>
                <c:pt idx="65">
                  <c:v>30.98</c:v>
                </c:pt>
                <c:pt idx="66">
                  <c:v>34.79</c:v>
                </c:pt>
                <c:pt idx="67">
                  <c:v>33.94</c:v>
                </c:pt>
                <c:pt idx="68">
                  <c:v>32.89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E-486B-A396-DE76414AA04B}"/>
            </c:ext>
          </c:extLst>
        </c:ser>
        <c:ser>
          <c:idx val="3"/>
          <c:order val="3"/>
          <c:tx>
            <c:strRef>
              <c:f>'C.NSW'!$A$34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12.43</c:v>
                </c:pt>
                <c:pt idx="30">
                  <c:v>13.35</c:v>
                </c:pt>
                <c:pt idx="31">
                  <c:v>16.45</c:v>
                </c:pt>
                <c:pt idx="32">
                  <c:v>16.27</c:v>
                </c:pt>
                <c:pt idx="33">
                  <c:v>15.87</c:v>
                </c:pt>
                <c:pt idx="34">
                  <c:v>15.67</c:v>
                </c:pt>
                <c:pt idx="35">
                  <c:v>14.71</c:v>
                </c:pt>
                <c:pt idx="36">
                  <c:v>14.81</c:v>
                </c:pt>
                <c:pt idx="37">
                  <c:v>15.11</c:v>
                </c:pt>
                <c:pt idx="38">
                  <c:v>14.49</c:v>
                </c:pt>
                <c:pt idx="39">
                  <c:v>13.85</c:v>
                </c:pt>
                <c:pt idx="40">
                  <c:v>15.16</c:v>
                </c:pt>
                <c:pt idx="41">
                  <c:v>15.33</c:v>
                </c:pt>
                <c:pt idx="42">
                  <c:v>15.06</c:v>
                </c:pt>
                <c:pt idx="43">
                  <c:v>14.41</c:v>
                </c:pt>
                <c:pt idx="44">
                  <c:v>13.98</c:v>
                </c:pt>
                <c:pt idx="45">
                  <c:v>14.15</c:v>
                </c:pt>
                <c:pt idx="46">
                  <c:v>14.05</c:v>
                </c:pt>
                <c:pt idx="47">
                  <c:v>13.9</c:v>
                </c:pt>
                <c:pt idx="48">
                  <c:v>13.53</c:v>
                </c:pt>
                <c:pt idx="49">
                  <c:v>13.96</c:v>
                </c:pt>
                <c:pt idx="50">
                  <c:v>13.63</c:v>
                </c:pt>
                <c:pt idx="51">
                  <c:v>13.72</c:v>
                </c:pt>
                <c:pt idx="52">
                  <c:v>13.74</c:v>
                </c:pt>
                <c:pt idx="53">
                  <c:v>14.56</c:v>
                </c:pt>
                <c:pt idx="54">
                  <c:v>14.99</c:v>
                </c:pt>
                <c:pt idx="55">
                  <c:v>15.51</c:v>
                </c:pt>
                <c:pt idx="56">
                  <c:v>15.97</c:v>
                </c:pt>
                <c:pt idx="57">
                  <c:v>17.16</c:v>
                </c:pt>
                <c:pt idx="58">
                  <c:v>20.25</c:v>
                </c:pt>
                <c:pt idx="59">
                  <c:v>21.32</c:v>
                </c:pt>
                <c:pt idx="60">
                  <c:v>24.24</c:v>
                </c:pt>
                <c:pt idx="61">
                  <c:v>28.08</c:v>
                </c:pt>
                <c:pt idx="62">
                  <c:v>28.39</c:v>
                </c:pt>
                <c:pt idx="63">
                  <c:v>25.93</c:v>
                </c:pt>
                <c:pt idx="64">
                  <c:v>24.5</c:v>
                </c:pt>
                <c:pt idx="65">
                  <c:v>26.54</c:v>
                </c:pt>
                <c:pt idx="66">
                  <c:v>29.81</c:v>
                </c:pt>
                <c:pt idx="67">
                  <c:v>29.08</c:v>
                </c:pt>
                <c:pt idx="68">
                  <c:v>28.18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DE-486B-A396-DE76414AA04B}"/>
            </c:ext>
          </c:extLst>
        </c:ser>
        <c:ser>
          <c:idx val="4"/>
          <c:order val="4"/>
          <c:tx>
            <c:strRef>
              <c:f>'C.NSW'!$A$30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31</c:v>
                </c:pt>
                <c:pt idx="62">
                  <c:v>31.07</c:v>
                </c:pt>
                <c:pt idx="63">
                  <c:v>23.52</c:v>
                </c:pt>
                <c:pt idx="64">
                  <c:v>21.28</c:v>
                </c:pt>
                <c:pt idx="65">
                  <c:v>28.67</c:v>
                </c:pt>
                <c:pt idx="66">
                  <c:v>30.97</c:v>
                </c:pt>
                <c:pt idx="67">
                  <c:v>30.6</c:v>
                </c:pt>
                <c:pt idx="68">
                  <c:v>30.65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DE-486B-A396-DE76414AA04B}"/>
            </c:ext>
          </c:extLst>
        </c:ser>
        <c:ser>
          <c:idx val="5"/>
          <c:order val="5"/>
          <c:tx>
            <c:strRef>
              <c:f>'C.NSW'!$A$35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33.479999999999997</c:v>
                </c:pt>
                <c:pt idx="2">
                  <c:v>34.369999999999997</c:v>
                </c:pt>
                <c:pt idx="3">
                  <c:v>37.89</c:v>
                </c:pt>
                <c:pt idx="4">
                  <c:v>34.83</c:v>
                </c:pt>
                <c:pt idx="5">
                  <c:v>33.270000000000003</c:v>
                </c:pt>
                <c:pt idx="6">
                  <c:v>34.450000000000003</c:v>
                </c:pt>
                <c:pt idx="7">
                  <c:v>33.15</c:v>
                </c:pt>
                <c:pt idx="8">
                  <c:v>31.09</c:v>
                </c:pt>
                <c:pt idx="9">
                  <c:v>29.36</c:v>
                </c:pt>
                <c:pt idx="10">
                  <c:v>30.79</c:v>
                </c:pt>
                <c:pt idx="11">
                  <c:v>30.33</c:v>
                </c:pt>
                <c:pt idx="12">
                  <c:v>29.07</c:v>
                </c:pt>
                <c:pt idx="13">
                  <c:v>27.11</c:v>
                </c:pt>
                <c:pt idx="14">
                  <c:v>25.85</c:v>
                </c:pt>
                <c:pt idx="15">
                  <c:v>24.83</c:v>
                </c:pt>
                <c:pt idx="16">
                  <c:v>24.34</c:v>
                </c:pt>
                <c:pt idx="17">
                  <c:v>23.74</c:v>
                </c:pt>
                <c:pt idx="18">
                  <c:v>23.32</c:v>
                </c:pt>
                <c:pt idx="19">
                  <c:v>22.43</c:v>
                </c:pt>
                <c:pt idx="20">
                  <c:v>21.83</c:v>
                </c:pt>
                <c:pt idx="21">
                  <c:v>21.03</c:v>
                </c:pt>
                <c:pt idx="22">
                  <c:v>18.940000000000001</c:v>
                </c:pt>
                <c:pt idx="23">
                  <c:v>17.73</c:v>
                </c:pt>
                <c:pt idx="24">
                  <c:v>17.71</c:v>
                </c:pt>
                <c:pt idx="25">
                  <c:v>16.88</c:v>
                </c:pt>
                <c:pt idx="26">
                  <c:v>16.38</c:v>
                </c:pt>
                <c:pt idx="27">
                  <c:v>15.85</c:v>
                </c:pt>
                <c:pt idx="28">
                  <c:v>15.43</c:v>
                </c:pt>
                <c:pt idx="29">
                  <c:v>15.61</c:v>
                </c:pt>
                <c:pt idx="30">
                  <c:v>16.7</c:v>
                </c:pt>
                <c:pt idx="31">
                  <c:v>20.12</c:v>
                </c:pt>
                <c:pt idx="32">
                  <c:v>20.350000000000001</c:v>
                </c:pt>
                <c:pt idx="33">
                  <c:v>18.88</c:v>
                </c:pt>
                <c:pt idx="34">
                  <c:v>18.68</c:v>
                </c:pt>
                <c:pt idx="35">
                  <c:v>17.690000000000001</c:v>
                </c:pt>
                <c:pt idx="36">
                  <c:v>17.5</c:v>
                </c:pt>
                <c:pt idx="37">
                  <c:v>17.86</c:v>
                </c:pt>
                <c:pt idx="38">
                  <c:v>17.28</c:v>
                </c:pt>
                <c:pt idx="39">
                  <c:v>17.45</c:v>
                </c:pt>
                <c:pt idx="40">
                  <c:v>17.940000000000001</c:v>
                </c:pt>
                <c:pt idx="41">
                  <c:v>18.13</c:v>
                </c:pt>
                <c:pt idx="42">
                  <c:v>17.82</c:v>
                </c:pt>
                <c:pt idx="43">
                  <c:v>17.010000000000002</c:v>
                </c:pt>
                <c:pt idx="44">
                  <c:v>16.440000000000001</c:v>
                </c:pt>
                <c:pt idx="45">
                  <c:v>16.53</c:v>
                </c:pt>
                <c:pt idx="46">
                  <c:v>16.329999999999998</c:v>
                </c:pt>
                <c:pt idx="47">
                  <c:v>16.09</c:v>
                </c:pt>
                <c:pt idx="48">
                  <c:v>15.86</c:v>
                </c:pt>
                <c:pt idx="49">
                  <c:v>16.079999999999998</c:v>
                </c:pt>
                <c:pt idx="50">
                  <c:v>16.190000000000001</c:v>
                </c:pt>
                <c:pt idx="51">
                  <c:v>16.010000000000002</c:v>
                </c:pt>
                <c:pt idx="52">
                  <c:v>16.04</c:v>
                </c:pt>
                <c:pt idx="53">
                  <c:v>16.989999999999998</c:v>
                </c:pt>
                <c:pt idx="54">
                  <c:v>17.489999999999998</c:v>
                </c:pt>
                <c:pt idx="55">
                  <c:v>18.11</c:v>
                </c:pt>
                <c:pt idx="56">
                  <c:v>18.64</c:v>
                </c:pt>
                <c:pt idx="57">
                  <c:v>20.03</c:v>
                </c:pt>
                <c:pt idx="58">
                  <c:v>20.675000000000001</c:v>
                </c:pt>
                <c:pt idx="59">
                  <c:v>21.32</c:v>
                </c:pt>
                <c:pt idx="60">
                  <c:v>24.24</c:v>
                </c:pt>
                <c:pt idx="61">
                  <c:v>28.08</c:v>
                </c:pt>
                <c:pt idx="62">
                  <c:v>28.39</c:v>
                </c:pt>
                <c:pt idx="63">
                  <c:v>25.93</c:v>
                </c:pt>
                <c:pt idx="64">
                  <c:v>24.5</c:v>
                </c:pt>
                <c:pt idx="65">
                  <c:v>26.54</c:v>
                </c:pt>
                <c:pt idx="66">
                  <c:v>29.81</c:v>
                </c:pt>
                <c:pt idx="67">
                  <c:v>29.08</c:v>
                </c:pt>
                <c:pt idx="68">
                  <c:v>28.18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DE-486B-A396-DE76414AA04B}"/>
            </c:ext>
          </c:extLst>
        </c:ser>
        <c:ser>
          <c:idx val="6"/>
          <c:order val="6"/>
          <c:tx>
            <c:strRef>
              <c:f>'C.NSW'!$A$31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'C.NSW'!$C$4:$BS$4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'C.NSW'!$C$31:$BS$31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19.7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29.81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DE-486B-A396-DE76414AA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'C.NSW'!$A$38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'C.NT'!$A$41</c:f>
          <c:strCache>
            <c:ptCount val="1"/>
            <c:pt idx="0">
              <c:v>NT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'C.NT'!$A$29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22.9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21.32</c:v>
                </c:pt>
                <c:pt idx="28">
                  <c:v>20.309999999999999</c:v>
                </c:pt>
                <c:pt idx="29">
                  <c:v>19.690000000000001</c:v>
                </c:pt>
                <c:pt idx="30">
                  <c:v>21.13</c:v>
                </c:pt>
                <c:pt idx="31">
                  <c:v>23.71</c:v>
                </c:pt>
                <c:pt idx="32">
                  <c:v>25.32</c:v>
                </c:pt>
                <c:pt idx="33">
                  <c:v>24.99</c:v>
                </c:pt>
                <c:pt idx="34">
                  <c:v>29.86</c:v>
                </c:pt>
                <c:pt idx="35">
                  <c:v>30.16</c:v>
                </c:pt>
                <c:pt idx="36">
                  <c:v>28.18</c:v>
                </c:pt>
                <c:pt idx="37">
                  <c:v>27.05</c:v>
                </c:pt>
                <c:pt idx="38">
                  <c:v>24.54</c:v>
                </c:pt>
                <c:pt idx="39">
                  <c:v>24.08</c:v>
                </c:pt>
                <c:pt idx="40">
                  <c:v>25.19</c:v>
                </c:pt>
                <c:pt idx="41">
                  <c:v>24.97</c:v>
                </c:pt>
                <c:pt idx="42">
                  <c:v>24.73</c:v>
                </c:pt>
                <c:pt idx="43">
                  <c:v>23.65</c:v>
                </c:pt>
                <c:pt idx="44">
                  <c:v>22.83</c:v>
                </c:pt>
                <c:pt idx="45">
                  <c:v>22.69</c:v>
                </c:pt>
                <c:pt idx="46">
                  <c:v>22.47</c:v>
                </c:pt>
                <c:pt idx="47">
                  <c:v>23.48</c:v>
                </c:pt>
                <c:pt idx="48">
                  <c:v>23.09</c:v>
                </c:pt>
                <c:pt idx="49">
                  <c:v>23.59</c:v>
                </c:pt>
                <c:pt idx="50">
                  <c:v>22.94</c:v>
                </c:pt>
                <c:pt idx="51">
                  <c:v>22.36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6-4B8E-A2B0-1B60B5DD6F5A}"/>
            </c:ext>
          </c:extLst>
        </c:ser>
        <c:ser>
          <c:idx val="2"/>
          <c:order val="1"/>
          <c:tx>
            <c:strRef>
              <c:f>'C.NT'!$A$32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19.690000000000001</c:v>
                </c:pt>
                <c:pt idx="30">
                  <c:v>20.43</c:v>
                </c:pt>
                <c:pt idx="31">
                  <c:v>22.69</c:v>
                </c:pt>
                <c:pt idx="32">
                  <c:v>24.32</c:v>
                </c:pt>
                <c:pt idx="33">
                  <c:v>24.61</c:v>
                </c:pt>
                <c:pt idx="34">
                  <c:v>28.53</c:v>
                </c:pt>
                <c:pt idx="35">
                  <c:v>28.91</c:v>
                </c:pt>
                <c:pt idx="36">
                  <c:v>27.36</c:v>
                </c:pt>
                <c:pt idx="37">
                  <c:v>25.45</c:v>
                </c:pt>
                <c:pt idx="38">
                  <c:v>23.62</c:v>
                </c:pt>
                <c:pt idx="39">
                  <c:v>23.05</c:v>
                </c:pt>
                <c:pt idx="40">
                  <c:v>24.08</c:v>
                </c:pt>
                <c:pt idx="41">
                  <c:v>24.07</c:v>
                </c:pt>
                <c:pt idx="42">
                  <c:v>23.78</c:v>
                </c:pt>
                <c:pt idx="43">
                  <c:v>22.76</c:v>
                </c:pt>
                <c:pt idx="44">
                  <c:v>22.07</c:v>
                </c:pt>
                <c:pt idx="45">
                  <c:v>22.01</c:v>
                </c:pt>
                <c:pt idx="46">
                  <c:v>21.83</c:v>
                </c:pt>
                <c:pt idx="47">
                  <c:v>22.78</c:v>
                </c:pt>
                <c:pt idx="48">
                  <c:v>22.1</c:v>
                </c:pt>
                <c:pt idx="49">
                  <c:v>22.71</c:v>
                </c:pt>
                <c:pt idx="50">
                  <c:v>22.09</c:v>
                </c:pt>
                <c:pt idx="51">
                  <c:v>21.52</c:v>
                </c:pt>
                <c:pt idx="52">
                  <c:v>20.99</c:v>
                </c:pt>
                <c:pt idx="53">
                  <c:v>20.48</c:v>
                </c:pt>
                <c:pt idx="54">
                  <c:v>19.690000000000001</c:v>
                </c:pt>
                <c:pt idx="55">
                  <c:v>19.82</c:v>
                </c:pt>
                <c:pt idx="56">
                  <c:v>19.98</c:v>
                </c:pt>
                <c:pt idx="57">
                  <c:v>20.46</c:v>
                </c:pt>
                <c:pt idx="58">
                  <c:v>23.99</c:v>
                </c:pt>
                <c:pt idx="59">
                  <c:v>24.26</c:v>
                </c:pt>
                <c:pt idx="60">
                  <c:v>24.56</c:v>
                </c:pt>
                <c:pt idx="61">
                  <c:v>28.82</c:v>
                </c:pt>
                <c:pt idx="62">
                  <c:v>31.27</c:v>
                </c:pt>
                <c:pt idx="63">
                  <c:v>30.37</c:v>
                </c:pt>
                <c:pt idx="64">
                  <c:v>29.94</c:v>
                </c:pt>
                <c:pt idx="65">
                  <c:v>28.54</c:v>
                </c:pt>
                <c:pt idx="66">
                  <c:v>28.11</c:v>
                </c:pt>
                <c:pt idx="67">
                  <c:v>27.99</c:v>
                </c:pt>
                <c:pt idx="68">
                  <c:v>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6-4B8E-A2B0-1B60B5DD6F5A}"/>
            </c:ext>
          </c:extLst>
        </c:ser>
        <c:ser>
          <c:idx val="0"/>
          <c:order val="2"/>
          <c:tx>
            <c:strRef>
              <c:f>'C.NT'!$A$33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20.45</c:v>
                </c:pt>
                <c:pt idx="30">
                  <c:v>21.22</c:v>
                </c:pt>
                <c:pt idx="31">
                  <c:v>23.57</c:v>
                </c:pt>
                <c:pt idx="32">
                  <c:v>25.26</c:v>
                </c:pt>
                <c:pt idx="33">
                  <c:v>25.57</c:v>
                </c:pt>
                <c:pt idx="34">
                  <c:v>29.63</c:v>
                </c:pt>
                <c:pt idx="35">
                  <c:v>30.03</c:v>
                </c:pt>
                <c:pt idx="36">
                  <c:v>28.42</c:v>
                </c:pt>
                <c:pt idx="37">
                  <c:v>26.44</c:v>
                </c:pt>
                <c:pt idx="38">
                  <c:v>24.54</c:v>
                </c:pt>
                <c:pt idx="39">
                  <c:v>23.94</c:v>
                </c:pt>
                <c:pt idx="40">
                  <c:v>25.01</c:v>
                </c:pt>
                <c:pt idx="41">
                  <c:v>25</c:v>
                </c:pt>
                <c:pt idx="42">
                  <c:v>24.7</c:v>
                </c:pt>
                <c:pt idx="43">
                  <c:v>23.64</c:v>
                </c:pt>
                <c:pt idx="44">
                  <c:v>22.93</c:v>
                </c:pt>
                <c:pt idx="45">
                  <c:v>22.86</c:v>
                </c:pt>
                <c:pt idx="46">
                  <c:v>22.67</c:v>
                </c:pt>
                <c:pt idx="47">
                  <c:v>23.66</c:v>
                </c:pt>
                <c:pt idx="48">
                  <c:v>22.95</c:v>
                </c:pt>
                <c:pt idx="49">
                  <c:v>23.59</c:v>
                </c:pt>
                <c:pt idx="50">
                  <c:v>22.94</c:v>
                </c:pt>
                <c:pt idx="51">
                  <c:v>22.36</c:v>
                </c:pt>
                <c:pt idx="52">
                  <c:v>21.8</c:v>
                </c:pt>
                <c:pt idx="53">
                  <c:v>21.27</c:v>
                </c:pt>
                <c:pt idx="54">
                  <c:v>20.46</c:v>
                </c:pt>
                <c:pt idx="55">
                  <c:v>20.59</c:v>
                </c:pt>
                <c:pt idx="56">
                  <c:v>20.75</c:v>
                </c:pt>
                <c:pt idx="57">
                  <c:v>21.25</c:v>
                </c:pt>
                <c:pt idx="58">
                  <c:v>24.92</c:v>
                </c:pt>
                <c:pt idx="59">
                  <c:v>25.2</c:v>
                </c:pt>
                <c:pt idx="60">
                  <c:v>25.51</c:v>
                </c:pt>
                <c:pt idx="61">
                  <c:v>29.93</c:v>
                </c:pt>
                <c:pt idx="62">
                  <c:v>32.479999999999997</c:v>
                </c:pt>
                <c:pt idx="63">
                  <c:v>31.55</c:v>
                </c:pt>
                <c:pt idx="64">
                  <c:v>31.1</c:v>
                </c:pt>
                <c:pt idx="65">
                  <c:v>29.64</c:v>
                </c:pt>
                <c:pt idx="66">
                  <c:v>29.2</c:v>
                </c:pt>
                <c:pt idx="67">
                  <c:v>29.07</c:v>
                </c:pt>
                <c:pt idx="68">
                  <c:v>29.31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6-4B8E-A2B0-1B60B5DD6F5A}"/>
            </c:ext>
          </c:extLst>
        </c:ser>
        <c:ser>
          <c:idx val="3"/>
          <c:order val="3"/>
          <c:tx>
            <c:strRef>
              <c:f>'C.NT'!$A$34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18.350000000000001</c:v>
                </c:pt>
                <c:pt idx="30">
                  <c:v>19.05</c:v>
                </c:pt>
                <c:pt idx="31">
                  <c:v>21.15</c:v>
                </c:pt>
                <c:pt idx="32">
                  <c:v>22.67</c:v>
                </c:pt>
                <c:pt idx="33">
                  <c:v>22.94</c:v>
                </c:pt>
                <c:pt idx="34">
                  <c:v>26.59</c:v>
                </c:pt>
                <c:pt idx="35">
                  <c:v>26.95</c:v>
                </c:pt>
                <c:pt idx="36">
                  <c:v>25.5</c:v>
                </c:pt>
                <c:pt idx="37">
                  <c:v>23.72</c:v>
                </c:pt>
                <c:pt idx="38">
                  <c:v>22.02</c:v>
                </c:pt>
                <c:pt idx="39">
                  <c:v>21.49</c:v>
                </c:pt>
                <c:pt idx="40">
                  <c:v>22.45</c:v>
                </c:pt>
                <c:pt idx="41">
                  <c:v>22.44</c:v>
                </c:pt>
                <c:pt idx="42">
                  <c:v>22.17</c:v>
                </c:pt>
                <c:pt idx="43">
                  <c:v>21.21</c:v>
                </c:pt>
                <c:pt idx="44">
                  <c:v>20.57</c:v>
                </c:pt>
                <c:pt idx="45">
                  <c:v>20.51</c:v>
                </c:pt>
                <c:pt idx="46">
                  <c:v>20.34</c:v>
                </c:pt>
                <c:pt idx="47">
                  <c:v>21.23</c:v>
                </c:pt>
                <c:pt idx="48">
                  <c:v>20.6</c:v>
                </c:pt>
                <c:pt idx="49">
                  <c:v>21.17</c:v>
                </c:pt>
                <c:pt idx="50">
                  <c:v>20.59</c:v>
                </c:pt>
                <c:pt idx="51">
                  <c:v>20.059999999999999</c:v>
                </c:pt>
                <c:pt idx="52">
                  <c:v>19.559999999999999</c:v>
                </c:pt>
                <c:pt idx="53">
                  <c:v>19.09</c:v>
                </c:pt>
                <c:pt idx="54">
                  <c:v>18.36</c:v>
                </c:pt>
                <c:pt idx="55">
                  <c:v>18.48</c:v>
                </c:pt>
                <c:pt idx="56">
                  <c:v>18.62</c:v>
                </c:pt>
                <c:pt idx="57">
                  <c:v>19.07</c:v>
                </c:pt>
                <c:pt idx="58">
                  <c:v>22.36</c:v>
                </c:pt>
                <c:pt idx="59">
                  <c:v>22.62</c:v>
                </c:pt>
                <c:pt idx="60">
                  <c:v>22.9</c:v>
                </c:pt>
                <c:pt idx="61">
                  <c:v>26.86</c:v>
                </c:pt>
                <c:pt idx="62">
                  <c:v>29.15</c:v>
                </c:pt>
                <c:pt idx="63">
                  <c:v>28.31</c:v>
                </c:pt>
                <c:pt idx="64">
                  <c:v>27.91</c:v>
                </c:pt>
                <c:pt idx="65">
                  <c:v>26.6</c:v>
                </c:pt>
                <c:pt idx="66">
                  <c:v>26.2</c:v>
                </c:pt>
                <c:pt idx="67">
                  <c:v>26.09</c:v>
                </c:pt>
                <c:pt idx="68">
                  <c:v>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6-4B8E-A2B0-1B60B5DD6F5A}"/>
            </c:ext>
          </c:extLst>
        </c:ser>
        <c:ser>
          <c:idx val="4"/>
          <c:order val="4"/>
          <c:tx>
            <c:strRef>
              <c:f>'C.NT'!$A$30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25.81</c:v>
                </c:pt>
                <c:pt idx="62">
                  <c:v>27.98</c:v>
                </c:pt>
                <c:pt idx="63">
                  <c:v>31.29</c:v>
                </c:pt>
                <c:pt idx="64">
                  <c:v>27.76</c:v>
                </c:pt>
                <c:pt idx="65">
                  <c:v>26.6</c:v>
                </c:pt>
                <c:pt idx="66">
                  <c:v>26.2</c:v>
                </c:pt>
                <c:pt idx="67">
                  <c:v>#N/A</c:v>
                </c:pt>
                <c:pt idx="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76-4B8E-A2B0-1B60B5DD6F5A}"/>
            </c:ext>
          </c:extLst>
        </c:ser>
        <c:ser>
          <c:idx val="5"/>
          <c:order val="5"/>
          <c:tx>
            <c:strRef>
              <c:f>'C.NT'!$A$35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22.9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21.32</c:v>
                </c:pt>
                <c:pt idx="28">
                  <c:v>20.309999999999999</c:v>
                </c:pt>
                <c:pt idx="29">
                  <c:v>19.690000000000001</c:v>
                </c:pt>
                <c:pt idx="30">
                  <c:v>21.13</c:v>
                </c:pt>
                <c:pt idx="31">
                  <c:v>23.71</c:v>
                </c:pt>
                <c:pt idx="32">
                  <c:v>25.32</c:v>
                </c:pt>
                <c:pt idx="33">
                  <c:v>24.99</c:v>
                </c:pt>
                <c:pt idx="34">
                  <c:v>29.86</c:v>
                </c:pt>
                <c:pt idx="35">
                  <c:v>30.16</c:v>
                </c:pt>
                <c:pt idx="36">
                  <c:v>28.18</c:v>
                </c:pt>
                <c:pt idx="37">
                  <c:v>27.05</c:v>
                </c:pt>
                <c:pt idx="38">
                  <c:v>24.54</c:v>
                </c:pt>
                <c:pt idx="39">
                  <c:v>24.08</c:v>
                </c:pt>
                <c:pt idx="40">
                  <c:v>25.19</c:v>
                </c:pt>
                <c:pt idx="41">
                  <c:v>24.97</c:v>
                </c:pt>
                <c:pt idx="42">
                  <c:v>24.73</c:v>
                </c:pt>
                <c:pt idx="43">
                  <c:v>23.65</c:v>
                </c:pt>
                <c:pt idx="44">
                  <c:v>22.83</c:v>
                </c:pt>
                <c:pt idx="45">
                  <c:v>22.69</c:v>
                </c:pt>
                <c:pt idx="46">
                  <c:v>22.47</c:v>
                </c:pt>
                <c:pt idx="47">
                  <c:v>23.48</c:v>
                </c:pt>
                <c:pt idx="48">
                  <c:v>23.09</c:v>
                </c:pt>
                <c:pt idx="49">
                  <c:v>23.59</c:v>
                </c:pt>
                <c:pt idx="50">
                  <c:v>22.94</c:v>
                </c:pt>
                <c:pt idx="51">
                  <c:v>22.36</c:v>
                </c:pt>
                <c:pt idx="52">
                  <c:v>21.8</c:v>
                </c:pt>
                <c:pt idx="53">
                  <c:v>21.27</c:v>
                </c:pt>
                <c:pt idx="54">
                  <c:v>20.46</c:v>
                </c:pt>
                <c:pt idx="55">
                  <c:v>20.59</c:v>
                </c:pt>
                <c:pt idx="56">
                  <c:v>20.75</c:v>
                </c:pt>
                <c:pt idx="57">
                  <c:v>21.25</c:v>
                </c:pt>
                <c:pt idx="58">
                  <c:v>21.935000000000002</c:v>
                </c:pt>
                <c:pt idx="59">
                  <c:v>22.62</c:v>
                </c:pt>
                <c:pt idx="60">
                  <c:v>22.9</c:v>
                </c:pt>
                <c:pt idx="61">
                  <c:v>26.86</c:v>
                </c:pt>
                <c:pt idx="62">
                  <c:v>29.15</c:v>
                </c:pt>
                <c:pt idx="63">
                  <c:v>28.31</c:v>
                </c:pt>
                <c:pt idx="64">
                  <c:v>27.91</c:v>
                </c:pt>
                <c:pt idx="65">
                  <c:v>26.6</c:v>
                </c:pt>
                <c:pt idx="66">
                  <c:v>26.2</c:v>
                </c:pt>
                <c:pt idx="67">
                  <c:v>26.09</c:v>
                </c:pt>
                <c:pt idx="68">
                  <c:v>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6-4B8E-A2B0-1B60B5DD6F5A}"/>
            </c:ext>
          </c:extLst>
        </c:ser>
        <c:ser>
          <c:idx val="6"/>
          <c:order val="6"/>
          <c:tx>
            <c:strRef>
              <c:f>'C.NT'!$A$31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'C.NT'!$C$4:$BS$4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'C.NT'!$C$31:$BS$31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76-4B8E-A2B0-1B60B5DD6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'C.NT'!$A$38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'C.Qld'!$A$41</c:f>
          <c:strCache>
            <c:ptCount val="1"/>
            <c:pt idx="0">
              <c:v>Qld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'C.Qld'!$A$29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30.81</c:v>
                </c:pt>
                <c:pt idx="12">
                  <c:v>29.91</c:v>
                </c:pt>
                <c:pt idx="13">
                  <c:v>28.33</c:v>
                </c:pt>
                <c:pt idx="14">
                  <c:v>27.33</c:v>
                </c:pt>
                <c:pt idx="15">
                  <c:v>26.36</c:v>
                </c:pt>
                <c:pt idx="16">
                  <c:v>26.21</c:v>
                </c:pt>
                <c:pt idx="17">
                  <c:v>26.73</c:v>
                </c:pt>
                <c:pt idx="18">
                  <c:v>25.76</c:v>
                </c:pt>
                <c:pt idx="19">
                  <c:v>24.23</c:v>
                </c:pt>
                <c:pt idx="20">
                  <c:v>22.72</c:v>
                </c:pt>
                <c:pt idx="21">
                  <c:v>21.63</c:v>
                </c:pt>
                <c:pt idx="22">
                  <c:v>20.2</c:v>
                </c:pt>
                <c:pt idx="23">
                  <c:v>20.12</c:v>
                </c:pt>
                <c:pt idx="24">
                  <c:v>21.52</c:v>
                </c:pt>
                <c:pt idx="25">
                  <c:v>20.72</c:v>
                </c:pt>
                <c:pt idx="26">
                  <c:v>19.93</c:v>
                </c:pt>
                <c:pt idx="27">
                  <c:v>20.100000000000001</c:v>
                </c:pt>
                <c:pt idx="28">
                  <c:v>20.02</c:v>
                </c:pt>
                <c:pt idx="29">
                  <c:v>20.059999999999999</c:v>
                </c:pt>
                <c:pt idx="30">
                  <c:v>20.43</c:v>
                </c:pt>
                <c:pt idx="31">
                  <c:v>21.61</c:v>
                </c:pt>
                <c:pt idx="32">
                  <c:v>22.9</c:v>
                </c:pt>
                <c:pt idx="33">
                  <c:v>24.04</c:v>
                </c:pt>
                <c:pt idx="34">
                  <c:v>24.16</c:v>
                </c:pt>
                <c:pt idx="35">
                  <c:v>22.88</c:v>
                </c:pt>
                <c:pt idx="36">
                  <c:v>21.48</c:v>
                </c:pt>
                <c:pt idx="37">
                  <c:v>20.16</c:v>
                </c:pt>
                <c:pt idx="38">
                  <c:v>18.55</c:v>
                </c:pt>
                <c:pt idx="39">
                  <c:v>18.059999999999999</c:v>
                </c:pt>
                <c:pt idx="40">
                  <c:v>18.329999999999998</c:v>
                </c:pt>
                <c:pt idx="41">
                  <c:v>18.2</c:v>
                </c:pt>
                <c:pt idx="42">
                  <c:v>17.989999999999998</c:v>
                </c:pt>
                <c:pt idx="43">
                  <c:v>17.260000000000002</c:v>
                </c:pt>
                <c:pt idx="44">
                  <c:v>16.73</c:v>
                </c:pt>
                <c:pt idx="45">
                  <c:v>16.600000000000001</c:v>
                </c:pt>
                <c:pt idx="46">
                  <c:v>16.440000000000001</c:v>
                </c:pt>
                <c:pt idx="47">
                  <c:v>16.28</c:v>
                </c:pt>
                <c:pt idx="48">
                  <c:v>15.69</c:v>
                </c:pt>
                <c:pt idx="49">
                  <c:v>16.8</c:v>
                </c:pt>
                <c:pt idx="50">
                  <c:v>16.739999999999998</c:v>
                </c:pt>
                <c:pt idx="51">
                  <c:v>16.91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0-4E1F-866B-E5B5B4E03602}"/>
            </c:ext>
          </c:extLst>
        </c:ser>
        <c:ser>
          <c:idx val="2"/>
          <c:order val="1"/>
          <c:tx>
            <c:strRef>
              <c:f>'C.Qld'!$A$32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20.059999999999999</c:v>
                </c:pt>
                <c:pt idx="30">
                  <c:v>21.32</c:v>
                </c:pt>
                <c:pt idx="31">
                  <c:v>23.05</c:v>
                </c:pt>
                <c:pt idx="32">
                  <c:v>24.79</c:v>
                </c:pt>
                <c:pt idx="33">
                  <c:v>26.35</c:v>
                </c:pt>
                <c:pt idx="34">
                  <c:v>26.85</c:v>
                </c:pt>
                <c:pt idx="35">
                  <c:v>25.31</c:v>
                </c:pt>
                <c:pt idx="36">
                  <c:v>24.23</c:v>
                </c:pt>
                <c:pt idx="37">
                  <c:v>22.89</c:v>
                </c:pt>
                <c:pt idx="38">
                  <c:v>21.25</c:v>
                </c:pt>
                <c:pt idx="39">
                  <c:v>20.87</c:v>
                </c:pt>
                <c:pt idx="40">
                  <c:v>21.09</c:v>
                </c:pt>
                <c:pt idx="41">
                  <c:v>21.05</c:v>
                </c:pt>
                <c:pt idx="42">
                  <c:v>20.83</c:v>
                </c:pt>
                <c:pt idx="43">
                  <c:v>20.059999999999999</c:v>
                </c:pt>
                <c:pt idx="44">
                  <c:v>19.46</c:v>
                </c:pt>
                <c:pt idx="45">
                  <c:v>19.399999999999999</c:v>
                </c:pt>
                <c:pt idx="46">
                  <c:v>19.25</c:v>
                </c:pt>
                <c:pt idx="47">
                  <c:v>19.059999999999999</c:v>
                </c:pt>
                <c:pt idx="48">
                  <c:v>18.489999999999998</c:v>
                </c:pt>
                <c:pt idx="49">
                  <c:v>19.68</c:v>
                </c:pt>
                <c:pt idx="50">
                  <c:v>19.77</c:v>
                </c:pt>
                <c:pt idx="51">
                  <c:v>19.88</c:v>
                </c:pt>
                <c:pt idx="52">
                  <c:v>20.21</c:v>
                </c:pt>
                <c:pt idx="53">
                  <c:v>20.23</c:v>
                </c:pt>
                <c:pt idx="54">
                  <c:v>20.25</c:v>
                </c:pt>
                <c:pt idx="55">
                  <c:v>20.56</c:v>
                </c:pt>
                <c:pt idx="56">
                  <c:v>21.96</c:v>
                </c:pt>
                <c:pt idx="57">
                  <c:v>23.46</c:v>
                </c:pt>
                <c:pt idx="58">
                  <c:v>26.27</c:v>
                </c:pt>
                <c:pt idx="59">
                  <c:v>28.68</c:v>
                </c:pt>
                <c:pt idx="60">
                  <c:v>29.99</c:v>
                </c:pt>
                <c:pt idx="61">
                  <c:v>33.21</c:v>
                </c:pt>
                <c:pt idx="62">
                  <c:v>38.33</c:v>
                </c:pt>
                <c:pt idx="63">
                  <c:v>39.04</c:v>
                </c:pt>
                <c:pt idx="64">
                  <c:v>39.200000000000003</c:v>
                </c:pt>
                <c:pt idx="65">
                  <c:v>39.68</c:v>
                </c:pt>
                <c:pt idx="66">
                  <c:v>39.28</c:v>
                </c:pt>
                <c:pt idx="67">
                  <c:v>36.26</c:v>
                </c:pt>
                <c:pt idx="68">
                  <c:v>34.409999999999997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0-4E1F-866B-E5B5B4E03602}"/>
            </c:ext>
          </c:extLst>
        </c:ser>
        <c:ser>
          <c:idx val="0"/>
          <c:order val="2"/>
          <c:tx>
            <c:strRef>
              <c:f>'C.Qld'!$A$33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17.07</c:v>
                </c:pt>
                <c:pt idx="30">
                  <c:v>18.13</c:v>
                </c:pt>
                <c:pt idx="31">
                  <c:v>19.61</c:v>
                </c:pt>
                <c:pt idx="32">
                  <c:v>21.09</c:v>
                </c:pt>
                <c:pt idx="33">
                  <c:v>22.41</c:v>
                </c:pt>
                <c:pt idx="34">
                  <c:v>22.85</c:v>
                </c:pt>
                <c:pt idx="35">
                  <c:v>21.53</c:v>
                </c:pt>
                <c:pt idx="36">
                  <c:v>20.61</c:v>
                </c:pt>
                <c:pt idx="37">
                  <c:v>19.48</c:v>
                </c:pt>
                <c:pt idx="38">
                  <c:v>18.079999999999998</c:v>
                </c:pt>
                <c:pt idx="39">
                  <c:v>17.760000000000002</c:v>
                </c:pt>
                <c:pt idx="40">
                  <c:v>17.940000000000001</c:v>
                </c:pt>
                <c:pt idx="41">
                  <c:v>17.899999999999999</c:v>
                </c:pt>
                <c:pt idx="42">
                  <c:v>17.72</c:v>
                </c:pt>
                <c:pt idx="43">
                  <c:v>17.059999999999999</c:v>
                </c:pt>
                <c:pt idx="44">
                  <c:v>16.55</c:v>
                </c:pt>
                <c:pt idx="45">
                  <c:v>16.5</c:v>
                </c:pt>
                <c:pt idx="46">
                  <c:v>16.38</c:v>
                </c:pt>
                <c:pt idx="47">
                  <c:v>16.21</c:v>
                </c:pt>
                <c:pt idx="48">
                  <c:v>15.73</c:v>
                </c:pt>
                <c:pt idx="49">
                  <c:v>16.739999999999998</c:v>
                </c:pt>
                <c:pt idx="50">
                  <c:v>16.82</c:v>
                </c:pt>
                <c:pt idx="51">
                  <c:v>16.91</c:v>
                </c:pt>
                <c:pt idx="52">
                  <c:v>17.190000000000001</c:v>
                </c:pt>
                <c:pt idx="53">
                  <c:v>17.21</c:v>
                </c:pt>
                <c:pt idx="54">
                  <c:v>17.23</c:v>
                </c:pt>
                <c:pt idx="55">
                  <c:v>17.489999999999998</c:v>
                </c:pt>
                <c:pt idx="56">
                  <c:v>18.68</c:v>
                </c:pt>
                <c:pt idx="57">
                  <c:v>19.96</c:v>
                </c:pt>
                <c:pt idx="58">
                  <c:v>22.35</c:v>
                </c:pt>
                <c:pt idx="59">
                  <c:v>24.4</c:v>
                </c:pt>
                <c:pt idx="60">
                  <c:v>25.51</c:v>
                </c:pt>
                <c:pt idx="61">
                  <c:v>28.25</c:v>
                </c:pt>
                <c:pt idx="62">
                  <c:v>32.6</c:v>
                </c:pt>
                <c:pt idx="63">
                  <c:v>33.21</c:v>
                </c:pt>
                <c:pt idx="64">
                  <c:v>33.35</c:v>
                </c:pt>
                <c:pt idx="65">
                  <c:v>33.76</c:v>
                </c:pt>
                <c:pt idx="66">
                  <c:v>33.42</c:v>
                </c:pt>
                <c:pt idx="67">
                  <c:v>30.85</c:v>
                </c:pt>
                <c:pt idx="68">
                  <c:v>29.27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0-4E1F-866B-E5B5B4E03602}"/>
            </c:ext>
          </c:extLst>
        </c:ser>
        <c:ser>
          <c:idx val="3"/>
          <c:order val="3"/>
          <c:tx>
            <c:strRef>
              <c:f>'C.Qld'!$A$34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15.82</c:v>
                </c:pt>
                <c:pt idx="30">
                  <c:v>16.809999999999999</c:v>
                </c:pt>
                <c:pt idx="31">
                  <c:v>18.18</c:v>
                </c:pt>
                <c:pt idx="32">
                  <c:v>19.55</c:v>
                </c:pt>
                <c:pt idx="33">
                  <c:v>20.77</c:v>
                </c:pt>
                <c:pt idx="34">
                  <c:v>21.17</c:v>
                </c:pt>
                <c:pt idx="35">
                  <c:v>19.96</c:v>
                </c:pt>
                <c:pt idx="36">
                  <c:v>19.100000000000001</c:v>
                </c:pt>
                <c:pt idx="37">
                  <c:v>18.05</c:v>
                </c:pt>
                <c:pt idx="38">
                  <c:v>16.75</c:v>
                </c:pt>
                <c:pt idx="39">
                  <c:v>16.46</c:v>
                </c:pt>
                <c:pt idx="40">
                  <c:v>16.63</c:v>
                </c:pt>
                <c:pt idx="41">
                  <c:v>16.59</c:v>
                </c:pt>
                <c:pt idx="42">
                  <c:v>16.420000000000002</c:v>
                </c:pt>
                <c:pt idx="43">
                  <c:v>15.81</c:v>
                </c:pt>
                <c:pt idx="44">
                  <c:v>15.34</c:v>
                </c:pt>
                <c:pt idx="45">
                  <c:v>15.29</c:v>
                </c:pt>
                <c:pt idx="46">
                  <c:v>15.18</c:v>
                </c:pt>
                <c:pt idx="47">
                  <c:v>15.02</c:v>
                </c:pt>
                <c:pt idx="48">
                  <c:v>14.57</c:v>
                </c:pt>
                <c:pt idx="49">
                  <c:v>15.52</c:v>
                </c:pt>
                <c:pt idx="50">
                  <c:v>15.59</c:v>
                </c:pt>
                <c:pt idx="51">
                  <c:v>15.67</c:v>
                </c:pt>
                <c:pt idx="52">
                  <c:v>15.93</c:v>
                </c:pt>
                <c:pt idx="53">
                  <c:v>15.95</c:v>
                </c:pt>
                <c:pt idx="54">
                  <c:v>15.97</c:v>
                </c:pt>
                <c:pt idx="55">
                  <c:v>16.21</c:v>
                </c:pt>
                <c:pt idx="56">
                  <c:v>17.309999999999999</c:v>
                </c:pt>
                <c:pt idx="57">
                  <c:v>18.5</c:v>
                </c:pt>
                <c:pt idx="58">
                  <c:v>20.72</c:v>
                </c:pt>
                <c:pt idx="59">
                  <c:v>22.61</c:v>
                </c:pt>
                <c:pt idx="60">
                  <c:v>23.64</c:v>
                </c:pt>
                <c:pt idx="61">
                  <c:v>26.19</c:v>
                </c:pt>
                <c:pt idx="62">
                  <c:v>30.22</c:v>
                </c:pt>
                <c:pt idx="63">
                  <c:v>30.78</c:v>
                </c:pt>
                <c:pt idx="64">
                  <c:v>30.91</c:v>
                </c:pt>
                <c:pt idx="65">
                  <c:v>31.29</c:v>
                </c:pt>
                <c:pt idx="66">
                  <c:v>30.97</c:v>
                </c:pt>
                <c:pt idx="67">
                  <c:v>28.59</c:v>
                </c:pt>
                <c:pt idx="68">
                  <c:v>27.13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0-4E1F-866B-E5B5B4E03602}"/>
            </c:ext>
          </c:extLst>
        </c:ser>
        <c:ser>
          <c:idx val="4"/>
          <c:order val="4"/>
          <c:tx>
            <c:strRef>
              <c:f>'C.Qld'!$A$30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26.39</c:v>
                </c:pt>
                <c:pt idx="62">
                  <c:v>31.01</c:v>
                </c:pt>
                <c:pt idx="63">
                  <c:v>28.78</c:v>
                </c:pt>
                <c:pt idx="64">
                  <c:v>27.06</c:v>
                </c:pt>
                <c:pt idx="65">
                  <c:v>27.95</c:v>
                </c:pt>
                <c:pt idx="66">
                  <c:v>28.52</c:v>
                </c:pt>
                <c:pt idx="67">
                  <c:v>27.11</c:v>
                </c:pt>
                <c:pt idx="68">
                  <c:v>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80-4E1F-866B-E5B5B4E03602}"/>
            </c:ext>
          </c:extLst>
        </c:ser>
        <c:ser>
          <c:idx val="5"/>
          <c:order val="5"/>
          <c:tx>
            <c:strRef>
              <c:f>'C.Qld'!$A$35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30.81</c:v>
                </c:pt>
                <c:pt idx="12">
                  <c:v>29.91</c:v>
                </c:pt>
                <c:pt idx="13">
                  <c:v>28.33</c:v>
                </c:pt>
                <c:pt idx="14">
                  <c:v>27.33</c:v>
                </c:pt>
                <c:pt idx="15">
                  <c:v>26.36</c:v>
                </c:pt>
                <c:pt idx="16">
                  <c:v>26.21</c:v>
                </c:pt>
                <c:pt idx="17">
                  <c:v>26.73</c:v>
                </c:pt>
                <c:pt idx="18">
                  <c:v>25.76</c:v>
                </c:pt>
                <c:pt idx="19">
                  <c:v>24.23</c:v>
                </c:pt>
                <c:pt idx="20">
                  <c:v>22.72</c:v>
                </c:pt>
                <c:pt idx="21">
                  <c:v>21.63</c:v>
                </c:pt>
                <c:pt idx="22">
                  <c:v>20.2</c:v>
                </c:pt>
                <c:pt idx="23">
                  <c:v>20.12</c:v>
                </c:pt>
                <c:pt idx="24">
                  <c:v>21.52</c:v>
                </c:pt>
                <c:pt idx="25">
                  <c:v>20.72</c:v>
                </c:pt>
                <c:pt idx="26">
                  <c:v>19.93</c:v>
                </c:pt>
                <c:pt idx="27">
                  <c:v>20.100000000000001</c:v>
                </c:pt>
                <c:pt idx="28">
                  <c:v>20.02</c:v>
                </c:pt>
                <c:pt idx="29">
                  <c:v>20.059999999999999</c:v>
                </c:pt>
                <c:pt idx="30">
                  <c:v>20.43</c:v>
                </c:pt>
                <c:pt idx="31">
                  <c:v>21.61</c:v>
                </c:pt>
                <c:pt idx="32">
                  <c:v>22.9</c:v>
                </c:pt>
                <c:pt idx="33">
                  <c:v>24.04</c:v>
                </c:pt>
                <c:pt idx="34">
                  <c:v>24.16</c:v>
                </c:pt>
                <c:pt idx="35">
                  <c:v>22.88</c:v>
                </c:pt>
                <c:pt idx="36">
                  <c:v>21.48</c:v>
                </c:pt>
                <c:pt idx="37">
                  <c:v>20.16</c:v>
                </c:pt>
                <c:pt idx="38">
                  <c:v>18.55</c:v>
                </c:pt>
                <c:pt idx="39">
                  <c:v>18.059999999999999</c:v>
                </c:pt>
                <c:pt idx="40">
                  <c:v>18.329999999999998</c:v>
                </c:pt>
                <c:pt idx="41">
                  <c:v>18.2</c:v>
                </c:pt>
                <c:pt idx="42">
                  <c:v>17.989999999999998</c:v>
                </c:pt>
                <c:pt idx="43">
                  <c:v>17.260000000000002</c:v>
                </c:pt>
                <c:pt idx="44">
                  <c:v>16.73</c:v>
                </c:pt>
                <c:pt idx="45">
                  <c:v>16.600000000000001</c:v>
                </c:pt>
                <c:pt idx="46">
                  <c:v>16.440000000000001</c:v>
                </c:pt>
                <c:pt idx="47">
                  <c:v>16.28</c:v>
                </c:pt>
                <c:pt idx="48">
                  <c:v>15.69</c:v>
                </c:pt>
                <c:pt idx="49">
                  <c:v>16.8</c:v>
                </c:pt>
                <c:pt idx="50">
                  <c:v>16.739999999999998</c:v>
                </c:pt>
                <c:pt idx="51">
                  <c:v>16.91</c:v>
                </c:pt>
                <c:pt idx="52">
                  <c:v>17.190000000000001</c:v>
                </c:pt>
                <c:pt idx="53">
                  <c:v>17.21</c:v>
                </c:pt>
                <c:pt idx="54">
                  <c:v>17.23</c:v>
                </c:pt>
                <c:pt idx="55">
                  <c:v>17.489999999999998</c:v>
                </c:pt>
                <c:pt idx="56">
                  <c:v>18.68</c:v>
                </c:pt>
                <c:pt idx="57">
                  <c:v>19.96</c:v>
                </c:pt>
                <c:pt idx="58">
                  <c:v>21.285</c:v>
                </c:pt>
                <c:pt idx="59">
                  <c:v>22.61</c:v>
                </c:pt>
                <c:pt idx="60">
                  <c:v>23.64</c:v>
                </c:pt>
                <c:pt idx="61">
                  <c:v>26.19</c:v>
                </c:pt>
                <c:pt idx="62">
                  <c:v>30.22</c:v>
                </c:pt>
                <c:pt idx="63">
                  <c:v>30.78</c:v>
                </c:pt>
                <c:pt idx="64">
                  <c:v>30.91</c:v>
                </c:pt>
                <c:pt idx="65">
                  <c:v>31.29</c:v>
                </c:pt>
                <c:pt idx="66">
                  <c:v>30.97</c:v>
                </c:pt>
                <c:pt idx="67">
                  <c:v>28.59</c:v>
                </c:pt>
                <c:pt idx="68">
                  <c:v>27.13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80-4E1F-866B-E5B5B4E03602}"/>
            </c:ext>
          </c:extLst>
        </c:ser>
        <c:ser>
          <c:idx val="6"/>
          <c:order val="6"/>
          <c:tx>
            <c:strRef>
              <c:f>'C.Qld'!$A$31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'C.Qld'!$C$4:$BS$4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'C.Qld'!$C$31:$BS$31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18.010000000000002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30.97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80-4E1F-866B-E5B5B4E0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'C.Qld'!$A$38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'C.SA'!$A$41</c:f>
          <c:strCache>
            <c:ptCount val="1"/>
            <c:pt idx="0">
              <c:v>SA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'C.SA'!$A$29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38.28</c:v>
                </c:pt>
                <c:pt idx="2">
                  <c:v>36.74</c:v>
                </c:pt>
                <c:pt idx="3">
                  <c:v>34.58</c:v>
                </c:pt>
                <c:pt idx="4">
                  <c:v>31.96</c:v>
                </c:pt>
                <c:pt idx="5">
                  <c:v>31.1</c:v>
                </c:pt>
                <c:pt idx="6">
                  <c:v>30.64</c:v>
                </c:pt>
                <c:pt idx="7">
                  <c:v>30.33</c:v>
                </c:pt>
                <c:pt idx="8">
                  <c:v>29.27</c:v>
                </c:pt>
                <c:pt idx="9">
                  <c:v>27.38</c:v>
                </c:pt>
                <c:pt idx="10">
                  <c:v>27.34</c:v>
                </c:pt>
                <c:pt idx="11">
                  <c:v>26.25</c:v>
                </c:pt>
                <c:pt idx="12">
                  <c:v>25.45</c:v>
                </c:pt>
                <c:pt idx="13">
                  <c:v>23.96</c:v>
                </c:pt>
                <c:pt idx="14">
                  <c:v>22.59</c:v>
                </c:pt>
                <c:pt idx="15">
                  <c:v>21.58</c:v>
                </c:pt>
                <c:pt idx="16">
                  <c:v>21.05</c:v>
                </c:pt>
                <c:pt idx="17">
                  <c:v>20.079999999999998</c:v>
                </c:pt>
                <c:pt idx="18">
                  <c:v>21.18</c:v>
                </c:pt>
                <c:pt idx="19">
                  <c:v>18.5</c:v>
                </c:pt>
                <c:pt idx="20">
                  <c:v>17.989999999999998</c:v>
                </c:pt>
                <c:pt idx="21">
                  <c:v>16.600000000000001</c:v>
                </c:pt>
                <c:pt idx="22">
                  <c:v>15.41</c:v>
                </c:pt>
                <c:pt idx="23">
                  <c:v>14.83</c:v>
                </c:pt>
                <c:pt idx="24">
                  <c:v>15.01</c:v>
                </c:pt>
                <c:pt idx="25">
                  <c:v>14.25</c:v>
                </c:pt>
                <c:pt idx="26">
                  <c:v>14.84</c:v>
                </c:pt>
                <c:pt idx="27">
                  <c:v>14.84</c:v>
                </c:pt>
                <c:pt idx="28">
                  <c:v>14.94</c:v>
                </c:pt>
                <c:pt idx="29">
                  <c:v>15.92</c:v>
                </c:pt>
                <c:pt idx="30">
                  <c:v>16.87</c:v>
                </c:pt>
                <c:pt idx="31">
                  <c:v>18.940000000000001</c:v>
                </c:pt>
                <c:pt idx="32">
                  <c:v>20.88</c:v>
                </c:pt>
                <c:pt idx="33">
                  <c:v>22.31</c:v>
                </c:pt>
                <c:pt idx="34">
                  <c:v>22.05</c:v>
                </c:pt>
                <c:pt idx="35">
                  <c:v>20.59</c:v>
                </c:pt>
                <c:pt idx="36">
                  <c:v>20.87</c:v>
                </c:pt>
                <c:pt idx="37">
                  <c:v>20.3</c:v>
                </c:pt>
                <c:pt idx="38">
                  <c:v>19.41</c:v>
                </c:pt>
                <c:pt idx="39">
                  <c:v>19.59</c:v>
                </c:pt>
                <c:pt idx="40">
                  <c:v>20.399999999999999</c:v>
                </c:pt>
                <c:pt idx="41">
                  <c:v>20.6</c:v>
                </c:pt>
                <c:pt idx="42">
                  <c:v>20.64</c:v>
                </c:pt>
                <c:pt idx="43">
                  <c:v>19.760000000000002</c:v>
                </c:pt>
                <c:pt idx="44">
                  <c:v>19.43</c:v>
                </c:pt>
                <c:pt idx="45">
                  <c:v>20.100000000000001</c:v>
                </c:pt>
                <c:pt idx="46">
                  <c:v>21.31</c:v>
                </c:pt>
                <c:pt idx="47">
                  <c:v>21.5</c:v>
                </c:pt>
                <c:pt idx="48">
                  <c:v>22.59</c:v>
                </c:pt>
                <c:pt idx="49">
                  <c:v>22.91</c:v>
                </c:pt>
                <c:pt idx="50">
                  <c:v>21.45</c:v>
                </c:pt>
                <c:pt idx="51">
                  <c:v>21.47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A-45D2-9F5A-E11BB97DA850}"/>
            </c:ext>
          </c:extLst>
        </c:ser>
        <c:ser>
          <c:idx val="2"/>
          <c:order val="1"/>
          <c:tx>
            <c:strRef>
              <c:f>'C.SA'!$A$32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15.92</c:v>
                </c:pt>
                <c:pt idx="30">
                  <c:v>17.43</c:v>
                </c:pt>
                <c:pt idx="31">
                  <c:v>19.47</c:v>
                </c:pt>
                <c:pt idx="32">
                  <c:v>20.68</c:v>
                </c:pt>
                <c:pt idx="33">
                  <c:v>22</c:v>
                </c:pt>
                <c:pt idx="34">
                  <c:v>20.75</c:v>
                </c:pt>
                <c:pt idx="35">
                  <c:v>19.73</c:v>
                </c:pt>
                <c:pt idx="36">
                  <c:v>19.84</c:v>
                </c:pt>
                <c:pt idx="37">
                  <c:v>19.36</c:v>
                </c:pt>
                <c:pt idx="38">
                  <c:v>18.53</c:v>
                </c:pt>
                <c:pt idx="39">
                  <c:v>18.53</c:v>
                </c:pt>
                <c:pt idx="40">
                  <c:v>19.39</c:v>
                </c:pt>
                <c:pt idx="41">
                  <c:v>19.46</c:v>
                </c:pt>
                <c:pt idx="42">
                  <c:v>19.399999999999999</c:v>
                </c:pt>
                <c:pt idx="43">
                  <c:v>18.39</c:v>
                </c:pt>
                <c:pt idx="44">
                  <c:v>18.170000000000002</c:v>
                </c:pt>
                <c:pt idx="45">
                  <c:v>18.93</c:v>
                </c:pt>
                <c:pt idx="46">
                  <c:v>19.03</c:v>
                </c:pt>
                <c:pt idx="47">
                  <c:v>19.21</c:v>
                </c:pt>
                <c:pt idx="48">
                  <c:v>19</c:v>
                </c:pt>
                <c:pt idx="49">
                  <c:v>20.100000000000001</c:v>
                </c:pt>
                <c:pt idx="50">
                  <c:v>20.13</c:v>
                </c:pt>
                <c:pt idx="51">
                  <c:v>22.93</c:v>
                </c:pt>
                <c:pt idx="52">
                  <c:v>25.31</c:v>
                </c:pt>
                <c:pt idx="53">
                  <c:v>24.39</c:v>
                </c:pt>
                <c:pt idx="54">
                  <c:v>22.66</c:v>
                </c:pt>
                <c:pt idx="55">
                  <c:v>22.79</c:v>
                </c:pt>
                <c:pt idx="56">
                  <c:v>22.71</c:v>
                </c:pt>
                <c:pt idx="57">
                  <c:v>24.1</c:v>
                </c:pt>
                <c:pt idx="58">
                  <c:v>24.43</c:v>
                </c:pt>
                <c:pt idx="59">
                  <c:v>26.46</c:v>
                </c:pt>
                <c:pt idx="60">
                  <c:v>31.95</c:v>
                </c:pt>
                <c:pt idx="61">
                  <c:v>36.409999999999997</c:v>
                </c:pt>
                <c:pt idx="62">
                  <c:v>35.549999999999997</c:v>
                </c:pt>
                <c:pt idx="63">
                  <c:v>35.18</c:v>
                </c:pt>
                <c:pt idx="64">
                  <c:v>31.74</c:v>
                </c:pt>
                <c:pt idx="65">
                  <c:v>35.04</c:v>
                </c:pt>
                <c:pt idx="66">
                  <c:v>41.66</c:v>
                </c:pt>
                <c:pt idx="67">
                  <c:v>40.14</c:v>
                </c:pt>
                <c:pt idx="68">
                  <c:v>39.28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A-45D2-9F5A-E11BB97DA850}"/>
            </c:ext>
          </c:extLst>
        </c:ser>
        <c:ser>
          <c:idx val="0"/>
          <c:order val="2"/>
          <c:tx>
            <c:strRef>
              <c:f>'C.SA'!$A$33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14.91</c:v>
                </c:pt>
                <c:pt idx="30">
                  <c:v>16.32</c:v>
                </c:pt>
                <c:pt idx="31">
                  <c:v>18.23</c:v>
                </c:pt>
                <c:pt idx="32">
                  <c:v>19.36</c:v>
                </c:pt>
                <c:pt idx="33">
                  <c:v>20.6</c:v>
                </c:pt>
                <c:pt idx="34">
                  <c:v>19.43</c:v>
                </c:pt>
                <c:pt idx="35">
                  <c:v>18.47</c:v>
                </c:pt>
                <c:pt idx="36">
                  <c:v>18.579999999999998</c:v>
                </c:pt>
                <c:pt idx="37">
                  <c:v>18.13</c:v>
                </c:pt>
                <c:pt idx="38">
                  <c:v>17.350000000000001</c:v>
                </c:pt>
                <c:pt idx="39">
                  <c:v>17.350000000000001</c:v>
                </c:pt>
                <c:pt idx="40">
                  <c:v>18.16</c:v>
                </c:pt>
                <c:pt idx="41">
                  <c:v>18.22</c:v>
                </c:pt>
                <c:pt idx="42">
                  <c:v>18.170000000000002</c:v>
                </c:pt>
                <c:pt idx="43">
                  <c:v>17.22</c:v>
                </c:pt>
                <c:pt idx="44">
                  <c:v>17.02</c:v>
                </c:pt>
                <c:pt idx="45">
                  <c:v>17.73</c:v>
                </c:pt>
                <c:pt idx="46">
                  <c:v>17.82</c:v>
                </c:pt>
                <c:pt idx="47">
                  <c:v>17.989999999999998</c:v>
                </c:pt>
                <c:pt idx="48">
                  <c:v>17.79</c:v>
                </c:pt>
                <c:pt idx="49">
                  <c:v>18.82</c:v>
                </c:pt>
                <c:pt idx="50">
                  <c:v>18.850000000000001</c:v>
                </c:pt>
                <c:pt idx="51">
                  <c:v>21.47</c:v>
                </c:pt>
                <c:pt idx="52">
                  <c:v>23.7</c:v>
                </c:pt>
                <c:pt idx="53">
                  <c:v>22.84</c:v>
                </c:pt>
                <c:pt idx="54">
                  <c:v>21.22</c:v>
                </c:pt>
                <c:pt idx="55">
                  <c:v>21.34</c:v>
                </c:pt>
                <c:pt idx="56">
                  <c:v>21.26</c:v>
                </c:pt>
                <c:pt idx="57">
                  <c:v>22.57</c:v>
                </c:pt>
                <c:pt idx="58">
                  <c:v>22.88</c:v>
                </c:pt>
                <c:pt idx="59">
                  <c:v>24.78</c:v>
                </c:pt>
                <c:pt idx="60">
                  <c:v>29.91</c:v>
                </c:pt>
                <c:pt idx="61">
                  <c:v>34.090000000000003</c:v>
                </c:pt>
                <c:pt idx="62">
                  <c:v>33.29</c:v>
                </c:pt>
                <c:pt idx="63">
                  <c:v>32.94</c:v>
                </c:pt>
                <c:pt idx="64">
                  <c:v>29.72</c:v>
                </c:pt>
                <c:pt idx="65">
                  <c:v>32.81</c:v>
                </c:pt>
                <c:pt idx="66">
                  <c:v>39.01</c:v>
                </c:pt>
                <c:pt idx="67">
                  <c:v>37.58</c:v>
                </c:pt>
                <c:pt idx="68">
                  <c:v>36.78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A-45D2-9F5A-E11BB97DA850}"/>
            </c:ext>
          </c:extLst>
        </c:ser>
        <c:ser>
          <c:idx val="3"/>
          <c:order val="3"/>
          <c:tx>
            <c:strRef>
              <c:f>'C.SA'!$A$34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14.69</c:v>
                </c:pt>
                <c:pt idx="30">
                  <c:v>16.09</c:v>
                </c:pt>
                <c:pt idx="31">
                  <c:v>17.97</c:v>
                </c:pt>
                <c:pt idx="32">
                  <c:v>19.079999999999998</c:v>
                </c:pt>
                <c:pt idx="33">
                  <c:v>20.309999999999999</c:v>
                </c:pt>
                <c:pt idx="34">
                  <c:v>19.149999999999999</c:v>
                </c:pt>
                <c:pt idx="35">
                  <c:v>18.21</c:v>
                </c:pt>
                <c:pt idx="36">
                  <c:v>18.309999999999999</c:v>
                </c:pt>
                <c:pt idx="37">
                  <c:v>17.87</c:v>
                </c:pt>
                <c:pt idx="38">
                  <c:v>17.100000000000001</c:v>
                </c:pt>
                <c:pt idx="39">
                  <c:v>17.100000000000001</c:v>
                </c:pt>
                <c:pt idx="40">
                  <c:v>17.89</c:v>
                </c:pt>
                <c:pt idx="41">
                  <c:v>17.96</c:v>
                </c:pt>
                <c:pt idx="42">
                  <c:v>17.899999999999999</c:v>
                </c:pt>
                <c:pt idx="43">
                  <c:v>16.97</c:v>
                </c:pt>
                <c:pt idx="44">
                  <c:v>16.77</c:v>
                </c:pt>
                <c:pt idx="45">
                  <c:v>17.47</c:v>
                </c:pt>
                <c:pt idx="46">
                  <c:v>17.559999999999999</c:v>
                </c:pt>
                <c:pt idx="47">
                  <c:v>17.73</c:v>
                </c:pt>
                <c:pt idx="48">
                  <c:v>17.54</c:v>
                </c:pt>
                <c:pt idx="49">
                  <c:v>18.55</c:v>
                </c:pt>
                <c:pt idx="50">
                  <c:v>18.579999999999998</c:v>
                </c:pt>
                <c:pt idx="51">
                  <c:v>21.16</c:v>
                </c:pt>
                <c:pt idx="52">
                  <c:v>23.36</c:v>
                </c:pt>
                <c:pt idx="53">
                  <c:v>22.51</c:v>
                </c:pt>
                <c:pt idx="54">
                  <c:v>20.91</c:v>
                </c:pt>
                <c:pt idx="55">
                  <c:v>21.03</c:v>
                </c:pt>
                <c:pt idx="56">
                  <c:v>20.96</c:v>
                </c:pt>
                <c:pt idx="57">
                  <c:v>22.24</c:v>
                </c:pt>
                <c:pt idx="58">
                  <c:v>22.55</c:v>
                </c:pt>
                <c:pt idx="59">
                  <c:v>24.42</c:v>
                </c:pt>
                <c:pt idx="60">
                  <c:v>29.48</c:v>
                </c:pt>
                <c:pt idx="61">
                  <c:v>33.6</c:v>
                </c:pt>
                <c:pt idx="62">
                  <c:v>32.81</c:v>
                </c:pt>
                <c:pt idx="63">
                  <c:v>32.47</c:v>
                </c:pt>
                <c:pt idx="64">
                  <c:v>29.29</c:v>
                </c:pt>
                <c:pt idx="65">
                  <c:v>32.340000000000003</c:v>
                </c:pt>
                <c:pt idx="66">
                  <c:v>38.450000000000003</c:v>
                </c:pt>
                <c:pt idx="67">
                  <c:v>37.04</c:v>
                </c:pt>
                <c:pt idx="68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A-45D2-9F5A-E11BB97DA850}"/>
            </c:ext>
          </c:extLst>
        </c:ser>
        <c:ser>
          <c:idx val="4"/>
          <c:order val="4"/>
          <c:tx>
            <c:strRef>
              <c:f>'C.SA'!$A$30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34.799999999999997</c:v>
                </c:pt>
                <c:pt idx="62">
                  <c:v>35.270000000000003</c:v>
                </c:pt>
                <c:pt idx="63">
                  <c:v>33.82</c:v>
                </c:pt>
                <c:pt idx="64">
                  <c:v>31.34</c:v>
                </c:pt>
                <c:pt idx="65">
                  <c:v>33.39</c:v>
                </c:pt>
                <c:pt idx="66">
                  <c:v>38.25</c:v>
                </c:pt>
                <c:pt idx="67">
                  <c:v>36.94</c:v>
                </c:pt>
                <c:pt idx="68">
                  <c:v>37.68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A-45D2-9F5A-E11BB97DA850}"/>
            </c:ext>
          </c:extLst>
        </c:ser>
        <c:ser>
          <c:idx val="5"/>
          <c:order val="5"/>
          <c:tx>
            <c:strRef>
              <c:f>'C.SA'!$A$35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38.28</c:v>
                </c:pt>
                <c:pt idx="2">
                  <c:v>36.74</c:v>
                </c:pt>
                <c:pt idx="3">
                  <c:v>34.58</c:v>
                </c:pt>
                <c:pt idx="4">
                  <c:v>31.96</c:v>
                </c:pt>
                <c:pt idx="5">
                  <c:v>31.1</c:v>
                </c:pt>
                <c:pt idx="6">
                  <c:v>30.64</c:v>
                </c:pt>
                <c:pt idx="7">
                  <c:v>30.33</c:v>
                </c:pt>
                <c:pt idx="8">
                  <c:v>29.27</c:v>
                </c:pt>
                <c:pt idx="9">
                  <c:v>27.38</c:v>
                </c:pt>
                <c:pt idx="10">
                  <c:v>27.34</c:v>
                </c:pt>
                <c:pt idx="11">
                  <c:v>26.25</c:v>
                </c:pt>
                <c:pt idx="12">
                  <c:v>25.45</c:v>
                </c:pt>
                <c:pt idx="13">
                  <c:v>23.96</c:v>
                </c:pt>
                <c:pt idx="14">
                  <c:v>22.59</c:v>
                </c:pt>
                <c:pt idx="15">
                  <c:v>21.58</c:v>
                </c:pt>
                <c:pt idx="16">
                  <c:v>21.05</c:v>
                </c:pt>
                <c:pt idx="17">
                  <c:v>20.079999999999998</c:v>
                </c:pt>
                <c:pt idx="18">
                  <c:v>21.18</c:v>
                </c:pt>
                <c:pt idx="19">
                  <c:v>18.5</c:v>
                </c:pt>
                <c:pt idx="20">
                  <c:v>17.989999999999998</c:v>
                </c:pt>
                <c:pt idx="21">
                  <c:v>16.600000000000001</c:v>
                </c:pt>
                <c:pt idx="22">
                  <c:v>15.41</c:v>
                </c:pt>
                <c:pt idx="23">
                  <c:v>14.83</c:v>
                </c:pt>
                <c:pt idx="24">
                  <c:v>15.01</c:v>
                </c:pt>
                <c:pt idx="25">
                  <c:v>14.25</c:v>
                </c:pt>
                <c:pt idx="26">
                  <c:v>14.84</c:v>
                </c:pt>
                <c:pt idx="27">
                  <c:v>14.84</c:v>
                </c:pt>
                <c:pt idx="28">
                  <c:v>14.94</c:v>
                </c:pt>
                <c:pt idx="29">
                  <c:v>15.92</c:v>
                </c:pt>
                <c:pt idx="30">
                  <c:v>16.87</c:v>
                </c:pt>
                <c:pt idx="31">
                  <c:v>18.940000000000001</c:v>
                </c:pt>
                <c:pt idx="32">
                  <c:v>20.88</c:v>
                </c:pt>
                <c:pt idx="33">
                  <c:v>22.31</c:v>
                </c:pt>
                <c:pt idx="34">
                  <c:v>22.05</c:v>
                </c:pt>
                <c:pt idx="35">
                  <c:v>20.59</c:v>
                </c:pt>
                <c:pt idx="36">
                  <c:v>20.87</c:v>
                </c:pt>
                <c:pt idx="37">
                  <c:v>20.3</c:v>
                </c:pt>
                <c:pt idx="38">
                  <c:v>19.41</c:v>
                </c:pt>
                <c:pt idx="39">
                  <c:v>19.59</c:v>
                </c:pt>
                <c:pt idx="40">
                  <c:v>20.399999999999999</c:v>
                </c:pt>
                <c:pt idx="41">
                  <c:v>20.6</c:v>
                </c:pt>
                <c:pt idx="42">
                  <c:v>20.64</c:v>
                </c:pt>
                <c:pt idx="43">
                  <c:v>19.760000000000002</c:v>
                </c:pt>
                <c:pt idx="44">
                  <c:v>19.43</c:v>
                </c:pt>
                <c:pt idx="45">
                  <c:v>20.100000000000001</c:v>
                </c:pt>
                <c:pt idx="46">
                  <c:v>21.31</c:v>
                </c:pt>
                <c:pt idx="47">
                  <c:v>21.5</c:v>
                </c:pt>
                <c:pt idx="48">
                  <c:v>22.59</c:v>
                </c:pt>
                <c:pt idx="49">
                  <c:v>22.91</c:v>
                </c:pt>
                <c:pt idx="50">
                  <c:v>21.45</c:v>
                </c:pt>
                <c:pt idx="51">
                  <c:v>21.47</c:v>
                </c:pt>
                <c:pt idx="52">
                  <c:v>23.7</c:v>
                </c:pt>
                <c:pt idx="53">
                  <c:v>22.84</c:v>
                </c:pt>
                <c:pt idx="54">
                  <c:v>21.22</c:v>
                </c:pt>
                <c:pt idx="55">
                  <c:v>21.34</c:v>
                </c:pt>
                <c:pt idx="56">
                  <c:v>21.26</c:v>
                </c:pt>
                <c:pt idx="57">
                  <c:v>22.57</c:v>
                </c:pt>
                <c:pt idx="58">
                  <c:v>23.495000000000001</c:v>
                </c:pt>
                <c:pt idx="59">
                  <c:v>24.42</c:v>
                </c:pt>
                <c:pt idx="60">
                  <c:v>29.48</c:v>
                </c:pt>
                <c:pt idx="61">
                  <c:v>33.6</c:v>
                </c:pt>
                <c:pt idx="62">
                  <c:v>32.81</c:v>
                </c:pt>
                <c:pt idx="63">
                  <c:v>32.47</c:v>
                </c:pt>
                <c:pt idx="64">
                  <c:v>29.29</c:v>
                </c:pt>
                <c:pt idx="65">
                  <c:v>32.340000000000003</c:v>
                </c:pt>
                <c:pt idx="66">
                  <c:v>38.450000000000003</c:v>
                </c:pt>
                <c:pt idx="67">
                  <c:v>37.04</c:v>
                </c:pt>
                <c:pt idx="68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A-45D2-9F5A-E11BB97DA850}"/>
            </c:ext>
          </c:extLst>
        </c:ser>
        <c:ser>
          <c:idx val="6"/>
          <c:order val="6"/>
          <c:tx>
            <c:strRef>
              <c:f>'C.SA'!$A$31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'C.SA'!$C$4:$BS$4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'C.SA'!$C$31:$BS$31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23.17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38.450000000000003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A-45D2-9F5A-E11BB97DA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'C.SA'!$A$38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'C.Tas'!$A$41</c:f>
          <c:strCache>
            <c:ptCount val="1"/>
            <c:pt idx="0">
              <c:v>Tas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'C.Tas'!$A$29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18.170000000000002</c:v>
                </c:pt>
                <c:pt idx="5">
                  <c:v>19.149999999999999</c:v>
                </c:pt>
                <c:pt idx="6">
                  <c:v>19.3</c:v>
                </c:pt>
                <c:pt idx="7">
                  <c:v>19.010000000000002</c:v>
                </c:pt>
                <c:pt idx="8">
                  <c:v>18.54</c:v>
                </c:pt>
                <c:pt idx="9">
                  <c:v>18.88</c:v>
                </c:pt>
                <c:pt idx="10">
                  <c:v>20.89</c:v>
                </c:pt>
                <c:pt idx="11">
                  <c:v>20.73</c:v>
                </c:pt>
                <c:pt idx="12">
                  <c:v>20.18</c:v>
                </c:pt>
                <c:pt idx="13">
                  <c:v>19.399999999999999</c:v>
                </c:pt>
                <c:pt idx="14">
                  <c:v>18.739999999999998</c:v>
                </c:pt>
                <c:pt idx="15">
                  <c:v>18.09</c:v>
                </c:pt>
                <c:pt idx="16">
                  <c:v>18.72</c:v>
                </c:pt>
                <c:pt idx="17">
                  <c:v>18.55</c:v>
                </c:pt>
                <c:pt idx="18">
                  <c:v>18</c:v>
                </c:pt>
                <c:pt idx="19">
                  <c:v>16.25</c:v>
                </c:pt>
                <c:pt idx="20">
                  <c:v>16.79</c:v>
                </c:pt>
                <c:pt idx="21">
                  <c:v>16.260000000000002</c:v>
                </c:pt>
                <c:pt idx="22">
                  <c:v>14.2</c:v>
                </c:pt>
                <c:pt idx="23">
                  <c:v>13.54</c:v>
                </c:pt>
                <c:pt idx="24">
                  <c:v>14.31</c:v>
                </c:pt>
                <c:pt idx="25">
                  <c:v>12.91</c:v>
                </c:pt>
                <c:pt idx="26">
                  <c:v>13.51</c:v>
                </c:pt>
                <c:pt idx="27">
                  <c:v>13.43</c:v>
                </c:pt>
                <c:pt idx="28">
                  <c:v>12.09</c:v>
                </c:pt>
                <c:pt idx="29">
                  <c:v>13</c:v>
                </c:pt>
                <c:pt idx="30">
                  <c:v>13.45</c:v>
                </c:pt>
                <c:pt idx="31">
                  <c:v>13.5</c:v>
                </c:pt>
                <c:pt idx="32">
                  <c:v>14.91</c:v>
                </c:pt>
                <c:pt idx="33">
                  <c:v>15.54</c:v>
                </c:pt>
                <c:pt idx="34">
                  <c:v>14.96</c:v>
                </c:pt>
                <c:pt idx="35">
                  <c:v>15.44</c:v>
                </c:pt>
                <c:pt idx="36">
                  <c:v>15.32</c:v>
                </c:pt>
                <c:pt idx="37">
                  <c:v>15.11</c:v>
                </c:pt>
                <c:pt idx="38">
                  <c:v>15.49</c:v>
                </c:pt>
                <c:pt idx="39">
                  <c:v>15.5</c:v>
                </c:pt>
                <c:pt idx="40">
                  <c:v>15.81</c:v>
                </c:pt>
                <c:pt idx="41">
                  <c:v>17.079999999999998</c:v>
                </c:pt>
                <c:pt idx="42">
                  <c:v>17.559999999999999</c:v>
                </c:pt>
                <c:pt idx="43">
                  <c:v>16.16</c:v>
                </c:pt>
                <c:pt idx="44">
                  <c:v>15.68</c:v>
                </c:pt>
                <c:pt idx="45">
                  <c:v>15.67</c:v>
                </c:pt>
                <c:pt idx="46">
                  <c:v>15.8</c:v>
                </c:pt>
                <c:pt idx="47">
                  <c:v>16.95</c:v>
                </c:pt>
                <c:pt idx="48">
                  <c:v>16.79</c:v>
                </c:pt>
                <c:pt idx="49">
                  <c:v>17.72</c:v>
                </c:pt>
                <c:pt idx="50">
                  <c:v>18.239999999999998</c:v>
                </c:pt>
                <c:pt idx="51">
                  <c:v>17.54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D-4EE1-BCA9-7E6F5C960599}"/>
            </c:ext>
          </c:extLst>
        </c:ser>
        <c:ser>
          <c:idx val="2"/>
          <c:order val="1"/>
          <c:tx>
            <c:strRef>
              <c:f>'C.Tas'!$A$32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13</c:v>
                </c:pt>
                <c:pt idx="30">
                  <c:v>13.49</c:v>
                </c:pt>
                <c:pt idx="31">
                  <c:v>13.54</c:v>
                </c:pt>
                <c:pt idx="32">
                  <c:v>14.9</c:v>
                </c:pt>
                <c:pt idx="33">
                  <c:v>15.44</c:v>
                </c:pt>
                <c:pt idx="34">
                  <c:v>14.74</c:v>
                </c:pt>
                <c:pt idx="35">
                  <c:v>15.34</c:v>
                </c:pt>
                <c:pt idx="36">
                  <c:v>14.95</c:v>
                </c:pt>
                <c:pt idx="37">
                  <c:v>14.63</c:v>
                </c:pt>
                <c:pt idx="38">
                  <c:v>14.29</c:v>
                </c:pt>
                <c:pt idx="39">
                  <c:v>15.51</c:v>
                </c:pt>
                <c:pt idx="40">
                  <c:v>16.21</c:v>
                </c:pt>
                <c:pt idx="41">
                  <c:v>16.600000000000001</c:v>
                </c:pt>
                <c:pt idx="42">
                  <c:v>16.96</c:v>
                </c:pt>
                <c:pt idx="43">
                  <c:v>16.399999999999999</c:v>
                </c:pt>
                <c:pt idx="44">
                  <c:v>16.079999999999998</c:v>
                </c:pt>
                <c:pt idx="45">
                  <c:v>16.579999999999998</c:v>
                </c:pt>
                <c:pt idx="46">
                  <c:v>16.96</c:v>
                </c:pt>
                <c:pt idx="47">
                  <c:v>16.920000000000002</c:v>
                </c:pt>
                <c:pt idx="48">
                  <c:v>16.850000000000001</c:v>
                </c:pt>
                <c:pt idx="49">
                  <c:v>18.059999999999999</c:v>
                </c:pt>
                <c:pt idx="50">
                  <c:v>17.510000000000002</c:v>
                </c:pt>
                <c:pt idx="51">
                  <c:v>17.739999999999998</c:v>
                </c:pt>
                <c:pt idx="52">
                  <c:v>17.88</c:v>
                </c:pt>
                <c:pt idx="53">
                  <c:v>17.87</c:v>
                </c:pt>
                <c:pt idx="54">
                  <c:v>17.61</c:v>
                </c:pt>
                <c:pt idx="55">
                  <c:v>17.93</c:v>
                </c:pt>
                <c:pt idx="56">
                  <c:v>18.579999999999998</c:v>
                </c:pt>
                <c:pt idx="57">
                  <c:v>20.16</c:v>
                </c:pt>
                <c:pt idx="58">
                  <c:v>20.66</c:v>
                </c:pt>
                <c:pt idx="59">
                  <c:v>22.14</c:v>
                </c:pt>
                <c:pt idx="60">
                  <c:v>25.28</c:v>
                </c:pt>
                <c:pt idx="61">
                  <c:v>27.33</c:v>
                </c:pt>
                <c:pt idx="62">
                  <c:v>26.28</c:v>
                </c:pt>
                <c:pt idx="63">
                  <c:v>23.21</c:v>
                </c:pt>
                <c:pt idx="64">
                  <c:v>23.42</c:v>
                </c:pt>
                <c:pt idx="65">
                  <c:v>23.77</c:v>
                </c:pt>
                <c:pt idx="66">
                  <c:v>23.49</c:v>
                </c:pt>
                <c:pt idx="67">
                  <c:v>23.61</c:v>
                </c:pt>
                <c:pt idx="68">
                  <c:v>24.16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D-4EE1-BCA9-7E6F5C960599}"/>
            </c:ext>
          </c:extLst>
        </c:ser>
        <c:ser>
          <c:idx val="0"/>
          <c:order val="2"/>
          <c:tx>
            <c:strRef>
              <c:f>'C.Tas'!$A$33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12.85</c:v>
                </c:pt>
                <c:pt idx="30">
                  <c:v>13.34</c:v>
                </c:pt>
                <c:pt idx="31">
                  <c:v>13.39</c:v>
                </c:pt>
                <c:pt idx="32">
                  <c:v>14.73</c:v>
                </c:pt>
                <c:pt idx="33">
                  <c:v>15.26</c:v>
                </c:pt>
                <c:pt idx="34">
                  <c:v>14.57</c:v>
                </c:pt>
                <c:pt idx="35">
                  <c:v>15.16</c:v>
                </c:pt>
                <c:pt idx="36">
                  <c:v>14.78</c:v>
                </c:pt>
                <c:pt idx="37">
                  <c:v>14.46</c:v>
                </c:pt>
                <c:pt idx="38">
                  <c:v>14.13</c:v>
                </c:pt>
                <c:pt idx="39">
                  <c:v>15.33</c:v>
                </c:pt>
                <c:pt idx="40">
                  <c:v>16.02</c:v>
                </c:pt>
                <c:pt idx="41">
                  <c:v>16.41</c:v>
                </c:pt>
                <c:pt idx="42">
                  <c:v>16.77</c:v>
                </c:pt>
                <c:pt idx="43">
                  <c:v>16.21</c:v>
                </c:pt>
                <c:pt idx="44">
                  <c:v>15.89</c:v>
                </c:pt>
                <c:pt idx="45">
                  <c:v>16.39</c:v>
                </c:pt>
                <c:pt idx="46">
                  <c:v>16.77</c:v>
                </c:pt>
                <c:pt idx="47">
                  <c:v>16.73</c:v>
                </c:pt>
                <c:pt idx="48">
                  <c:v>16.649999999999999</c:v>
                </c:pt>
                <c:pt idx="49">
                  <c:v>17.86</c:v>
                </c:pt>
                <c:pt idx="50">
                  <c:v>17.309999999999999</c:v>
                </c:pt>
                <c:pt idx="51">
                  <c:v>17.54</c:v>
                </c:pt>
                <c:pt idx="52">
                  <c:v>17.68</c:v>
                </c:pt>
                <c:pt idx="53">
                  <c:v>17.66</c:v>
                </c:pt>
                <c:pt idx="54">
                  <c:v>17.41</c:v>
                </c:pt>
                <c:pt idx="55">
                  <c:v>17.72</c:v>
                </c:pt>
                <c:pt idx="56">
                  <c:v>18.36</c:v>
                </c:pt>
                <c:pt idx="57">
                  <c:v>19.93</c:v>
                </c:pt>
                <c:pt idx="58">
                  <c:v>20.43</c:v>
                </c:pt>
                <c:pt idx="59">
                  <c:v>21.89</c:v>
                </c:pt>
                <c:pt idx="60">
                  <c:v>24.99</c:v>
                </c:pt>
                <c:pt idx="61">
                  <c:v>27.02</c:v>
                </c:pt>
                <c:pt idx="62">
                  <c:v>25.98</c:v>
                </c:pt>
                <c:pt idx="63">
                  <c:v>22.94</c:v>
                </c:pt>
                <c:pt idx="64">
                  <c:v>23.15</c:v>
                </c:pt>
                <c:pt idx="65">
                  <c:v>23.5</c:v>
                </c:pt>
                <c:pt idx="66">
                  <c:v>23.22</c:v>
                </c:pt>
                <c:pt idx="67">
                  <c:v>23.34</c:v>
                </c:pt>
                <c:pt idx="68">
                  <c:v>23.88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CD-4EE1-BCA9-7E6F5C960599}"/>
            </c:ext>
          </c:extLst>
        </c:ser>
        <c:ser>
          <c:idx val="3"/>
          <c:order val="3"/>
          <c:tx>
            <c:strRef>
              <c:f>'C.Tas'!$A$34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15.22</c:v>
                </c:pt>
                <c:pt idx="30">
                  <c:v>15.79</c:v>
                </c:pt>
                <c:pt idx="31">
                  <c:v>15.85</c:v>
                </c:pt>
                <c:pt idx="32">
                  <c:v>17.440000000000001</c:v>
                </c:pt>
                <c:pt idx="33">
                  <c:v>18.07</c:v>
                </c:pt>
                <c:pt idx="34">
                  <c:v>17.25</c:v>
                </c:pt>
                <c:pt idx="35">
                  <c:v>17.95</c:v>
                </c:pt>
                <c:pt idx="36">
                  <c:v>17.5</c:v>
                </c:pt>
                <c:pt idx="37">
                  <c:v>17.12</c:v>
                </c:pt>
                <c:pt idx="38">
                  <c:v>16.72</c:v>
                </c:pt>
                <c:pt idx="39">
                  <c:v>18.149999999999999</c:v>
                </c:pt>
                <c:pt idx="40">
                  <c:v>18.97</c:v>
                </c:pt>
                <c:pt idx="41">
                  <c:v>19.43</c:v>
                </c:pt>
                <c:pt idx="42">
                  <c:v>19.850000000000001</c:v>
                </c:pt>
                <c:pt idx="43">
                  <c:v>19.190000000000001</c:v>
                </c:pt>
                <c:pt idx="44">
                  <c:v>18.809999999999999</c:v>
                </c:pt>
                <c:pt idx="45">
                  <c:v>19.399999999999999</c:v>
                </c:pt>
                <c:pt idx="46">
                  <c:v>19.850000000000001</c:v>
                </c:pt>
                <c:pt idx="47">
                  <c:v>19.8</c:v>
                </c:pt>
                <c:pt idx="48">
                  <c:v>19.72</c:v>
                </c:pt>
                <c:pt idx="49">
                  <c:v>21.14</c:v>
                </c:pt>
                <c:pt idx="50">
                  <c:v>20.49</c:v>
                </c:pt>
                <c:pt idx="51">
                  <c:v>20.76</c:v>
                </c:pt>
                <c:pt idx="52">
                  <c:v>20.93</c:v>
                </c:pt>
                <c:pt idx="53">
                  <c:v>20.91</c:v>
                </c:pt>
                <c:pt idx="54">
                  <c:v>20.61</c:v>
                </c:pt>
                <c:pt idx="55">
                  <c:v>20.98</c:v>
                </c:pt>
                <c:pt idx="56">
                  <c:v>21.74</c:v>
                </c:pt>
                <c:pt idx="57">
                  <c:v>23.6</c:v>
                </c:pt>
                <c:pt idx="58">
                  <c:v>24.18</c:v>
                </c:pt>
                <c:pt idx="59">
                  <c:v>25.91</c:v>
                </c:pt>
                <c:pt idx="60">
                  <c:v>29.58</c:v>
                </c:pt>
                <c:pt idx="61">
                  <c:v>31.98</c:v>
                </c:pt>
                <c:pt idx="62">
                  <c:v>30.75</c:v>
                </c:pt>
                <c:pt idx="63">
                  <c:v>27.16</c:v>
                </c:pt>
                <c:pt idx="64">
                  <c:v>27.4</c:v>
                </c:pt>
                <c:pt idx="65">
                  <c:v>27.82</c:v>
                </c:pt>
                <c:pt idx="66">
                  <c:v>27.49</c:v>
                </c:pt>
                <c:pt idx="67">
                  <c:v>27.63</c:v>
                </c:pt>
                <c:pt idx="68">
                  <c:v>28.27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CD-4EE1-BCA9-7E6F5C960599}"/>
            </c:ext>
          </c:extLst>
        </c:ser>
        <c:ser>
          <c:idx val="4"/>
          <c:order val="4"/>
          <c:tx>
            <c:strRef>
              <c:f>'C.Tas'!$A$30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32.25</c:v>
                </c:pt>
                <c:pt idx="62">
                  <c:v>26.7</c:v>
                </c:pt>
                <c:pt idx="63">
                  <c:v>22.67</c:v>
                </c:pt>
                <c:pt idx="64">
                  <c:v>22.87</c:v>
                </c:pt>
                <c:pt idx="65">
                  <c:v>23.92</c:v>
                </c:pt>
                <c:pt idx="66">
                  <c:v>23.91</c:v>
                </c:pt>
                <c:pt idx="67">
                  <c:v>24.03</c:v>
                </c:pt>
                <c:pt idx="68">
                  <c:v>24.59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CD-4EE1-BCA9-7E6F5C960599}"/>
            </c:ext>
          </c:extLst>
        </c:ser>
        <c:ser>
          <c:idx val="5"/>
          <c:order val="5"/>
          <c:tx>
            <c:strRef>
              <c:f>'C.Tas'!$A$35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18.170000000000002</c:v>
                </c:pt>
                <c:pt idx="5">
                  <c:v>19.149999999999999</c:v>
                </c:pt>
                <c:pt idx="6">
                  <c:v>19.3</c:v>
                </c:pt>
                <c:pt idx="7">
                  <c:v>19.010000000000002</c:v>
                </c:pt>
                <c:pt idx="8">
                  <c:v>18.54</c:v>
                </c:pt>
                <c:pt idx="9">
                  <c:v>18.88</c:v>
                </c:pt>
                <c:pt idx="10">
                  <c:v>20.89</c:v>
                </c:pt>
                <c:pt idx="11">
                  <c:v>20.73</c:v>
                </c:pt>
                <c:pt idx="12">
                  <c:v>20.18</c:v>
                </c:pt>
                <c:pt idx="13">
                  <c:v>19.399999999999999</c:v>
                </c:pt>
                <c:pt idx="14">
                  <c:v>18.739999999999998</c:v>
                </c:pt>
                <c:pt idx="15">
                  <c:v>18.09</c:v>
                </c:pt>
                <c:pt idx="16">
                  <c:v>18.72</c:v>
                </c:pt>
                <c:pt idx="17">
                  <c:v>18.55</c:v>
                </c:pt>
                <c:pt idx="18">
                  <c:v>18</c:v>
                </c:pt>
                <c:pt idx="19">
                  <c:v>16.25</c:v>
                </c:pt>
                <c:pt idx="20">
                  <c:v>16.79</c:v>
                </c:pt>
                <c:pt idx="21">
                  <c:v>16.260000000000002</c:v>
                </c:pt>
                <c:pt idx="22">
                  <c:v>14.2</c:v>
                </c:pt>
                <c:pt idx="23">
                  <c:v>13.54</c:v>
                </c:pt>
                <c:pt idx="24">
                  <c:v>14.31</c:v>
                </c:pt>
                <c:pt idx="25">
                  <c:v>12.91</c:v>
                </c:pt>
                <c:pt idx="26">
                  <c:v>13.51</c:v>
                </c:pt>
                <c:pt idx="27">
                  <c:v>13.43</c:v>
                </c:pt>
                <c:pt idx="28">
                  <c:v>12.09</c:v>
                </c:pt>
                <c:pt idx="29">
                  <c:v>13</c:v>
                </c:pt>
                <c:pt idx="30">
                  <c:v>13.45</c:v>
                </c:pt>
                <c:pt idx="31">
                  <c:v>13.5</c:v>
                </c:pt>
                <c:pt idx="32">
                  <c:v>14.91</c:v>
                </c:pt>
                <c:pt idx="33">
                  <c:v>15.54</c:v>
                </c:pt>
                <c:pt idx="34">
                  <c:v>14.96</c:v>
                </c:pt>
                <c:pt idx="35">
                  <c:v>15.44</c:v>
                </c:pt>
                <c:pt idx="36">
                  <c:v>15.32</c:v>
                </c:pt>
                <c:pt idx="37">
                  <c:v>15.11</c:v>
                </c:pt>
                <c:pt idx="38">
                  <c:v>15.49</c:v>
                </c:pt>
                <c:pt idx="39">
                  <c:v>15.5</c:v>
                </c:pt>
                <c:pt idx="40">
                  <c:v>15.81</c:v>
                </c:pt>
                <c:pt idx="41">
                  <c:v>17.079999999999998</c:v>
                </c:pt>
                <c:pt idx="42">
                  <c:v>17.559999999999999</c:v>
                </c:pt>
                <c:pt idx="43">
                  <c:v>16.16</c:v>
                </c:pt>
                <c:pt idx="44">
                  <c:v>15.68</c:v>
                </c:pt>
                <c:pt idx="45">
                  <c:v>15.67</c:v>
                </c:pt>
                <c:pt idx="46">
                  <c:v>15.8</c:v>
                </c:pt>
                <c:pt idx="47">
                  <c:v>16.95</c:v>
                </c:pt>
                <c:pt idx="48">
                  <c:v>16.79</c:v>
                </c:pt>
                <c:pt idx="49">
                  <c:v>17.72</c:v>
                </c:pt>
                <c:pt idx="50">
                  <c:v>18.239999999999998</c:v>
                </c:pt>
                <c:pt idx="51">
                  <c:v>17.54</c:v>
                </c:pt>
                <c:pt idx="52">
                  <c:v>17.68</c:v>
                </c:pt>
                <c:pt idx="53">
                  <c:v>17.66</c:v>
                </c:pt>
                <c:pt idx="54">
                  <c:v>17.41</c:v>
                </c:pt>
                <c:pt idx="55">
                  <c:v>17.72</c:v>
                </c:pt>
                <c:pt idx="56">
                  <c:v>18.36</c:v>
                </c:pt>
                <c:pt idx="57">
                  <c:v>19.93</c:v>
                </c:pt>
                <c:pt idx="58">
                  <c:v>22.92</c:v>
                </c:pt>
                <c:pt idx="59">
                  <c:v>25.91</c:v>
                </c:pt>
                <c:pt idx="60">
                  <c:v>29.58</c:v>
                </c:pt>
                <c:pt idx="61">
                  <c:v>31.98</c:v>
                </c:pt>
                <c:pt idx="62">
                  <c:v>30.75</c:v>
                </c:pt>
                <c:pt idx="63">
                  <c:v>27.16</c:v>
                </c:pt>
                <c:pt idx="64">
                  <c:v>27.4</c:v>
                </c:pt>
                <c:pt idx="65">
                  <c:v>27.82</c:v>
                </c:pt>
                <c:pt idx="66">
                  <c:v>27.49</c:v>
                </c:pt>
                <c:pt idx="67">
                  <c:v>27.63</c:v>
                </c:pt>
                <c:pt idx="68">
                  <c:v>28.27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CD-4EE1-BCA9-7E6F5C960599}"/>
            </c:ext>
          </c:extLst>
        </c:ser>
        <c:ser>
          <c:idx val="6"/>
          <c:order val="6"/>
          <c:tx>
            <c:strRef>
              <c:f>'C.Tas'!$A$31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'C.Tas'!$C$4:$BS$4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'C.Tas'!$C$31:$BS$31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17.170000000000002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27.49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CD-4EE1-BCA9-7E6F5C96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'C.Tas'!$A$38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'C.Vic'!$A$41</c:f>
          <c:strCache>
            <c:ptCount val="1"/>
            <c:pt idx="0">
              <c:v>Vic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'C.Vic'!$A$29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35.75</c:v>
                </c:pt>
                <c:pt idx="2">
                  <c:v>34.5</c:v>
                </c:pt>
                <c:pt idx="3">
                  <c:v>32.33</c:v>
                </c:pt>
                <c:pt idx="4">
                  <c:v>30.3</c:v>
                </c:pt>
                <c:pt idx="5">
                  <c:v>30.31</c:v>
                </c:pt>
                <c:pt idx="6">
                  <c:v>29.95</c:v>
                </c:pt>
                <c:pt idx="7">
                  <c:v>30.92</c:v>
                </c:pt>
                <c:pt idx="8">
                  <c:v>29.92</c:v>
                </c:pt>
                <c:pt idx="9">
                  <c:v>28.42</c:v>
                </c:pt>
                <c:pt idx="10">
                  <c:v>28.79</c:v>
                </c:pt>
                <c:pt idx="11">
                  <c:v>28.61</c:v>
                </c:pt>
                <c:pt idx="12">
                  <c:v>27.68</c:v>
                </c:pt>
                <c:pt idx="13">
                  <c:v>26.97</c:v>
                </c:pt>
                <c:pt idx="14">
                  <c:v>27.26</c:v>
                </c:pt>
                <c:pt idx="15">
                  <c:v>25.97</c:v>
                </c:pt>
                <c:pt idx="16">
                  <c:v>25.61</c:v>
                </c:pt>
                <c:pt idx="17">
                  <c:v>25.44</c:v>
                </c:pt>
                <c:pt idx="18">
                  <c:v>24.5</c:v>
                </c:pt>
                <c:pt idx="19">
                  <c:v>23.06</c:v>
                </c:pt>
                <c:pt idx="20">
                  <c:v>21.19</c:v>
                </c:pt>
                <c:pt idx="21">
                  <c:v>19.43</c:v>
                </c:pt>
                <c:pt idx="22">
                  <c:v>18.809999999999999</c:v>
                </c:pt>
                <c:pt idx="23">
                  <c:v>17.63</c:v>
                </c:pt>
                <c:pt idx="24">
                  <c:v>17.04</c:v>
                </c:pt>
                <c:pt idx="25">
                  <c:v>16.52</c:v>
                </c:pt>
                <c:pt idx="26">
                  <c:v>16.95</c:v>
                </c:pt>
                <c:pt idx="27">
                  <c:v>17.27</c:v>
                </c:pt>
                <c:pt idx="28">
                  <c:v>17</c:v>
                </c:pt>
                <c:pt idx="29">
                  <c:v>18.079999999999998</c:v>
                </c:pt>
                <c:pt idx="30">
                  <c:v>18.989999999999998</c:v>
                </c:pt>
                <c:pt idx="31">
                  <c:v>19.98</c:v>
                </c:pt>
                <c:pt idx="32">
                  <c:v>21.2</c:v>
                </c:pt>
                <c:pt idx="33">
                  <c:v>21.14</c:v>
                </c:pt>
                <c:pt idx="34">
                  <c:v>20.6</c:v>
                </c:pt>
                <c:pt idx="35">
                  <c:v>20.09</c:v>
                </c:pt>
                <c:pt idx="36">
                  <c:v>20.010000000000002</c:v>
                </c:pt>
                <c:pt idx="37">
                  <c:v>19.37</c:v>
                </c:pt>
                <c:pt idx="38">
                  <c:v>18.8</c:v>
                </c:pt>
                <c:pt idx="39">
                  <c:v>19.36</c:v>
                </c:pt>
                <c:pt idx="40">
                  <c:v>20.59</c:v>
                </c:pt>
                <c:pt idx="41">
                  <c:v>22.05</c:v>
                </c:pt>
                <c:pt idx="42">
                  <c:v>23.25</c:v>
                </c:pt>
                <c:pt idx="43">
                  <c:v>22.54</c:v>
                </c:pt>
                <c:pt idx="44">
                  <c:v>20.97</c:v>
                </c:pt>
                <c:pt idx="45">
                  <c:v>21.87</c:v>
                </c:pt>
                <c:pt idx="46">
                  <c:v>21.74</c:v>
                </c:pt>
                <c:pt idx="47">
                  <c:v>21.17</c:v>
                </c:pt>
                <c:pt idx="48">
                  <c:v>20.61</c:v>
                </c:pt>
                <c:pt idx="49">
                  <c:v>21.77</c:v>
                </c:pt>
                <c:pt idx="50">
                  <c:v>21.19</c:v>
                </c:pt>
                <c:pt idx="51">
                  <c:v>22.72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8-4D0F-A333-2B860C5E1031}"/>
            </c:ext>
          </c:extLst>
        </c:ser>
        <c:ser>
          <c:idx val="2"/>
          <c:order val="1"/>
          <c:tx>
            <c:strRef>
              <c:f>'C.Vic'!$A$32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18.079999999999998</c:v>
                </c:pt>
                <c:pt idx="30">
                  <c:v>18.93</c:v>
                </c:pt>
                <c:pt idx="31">
                  <c:v>19.87</c:v>
                </c:pt>
                <c:pt idx="32">
                  <c:v>20.75</c:v>
                </c:pt>
                <c:pt idx="33">
                  <c:v>20.39</c:v>
                </c:pt>
                <c:pt idx="34">
                  <c:v>19.73</c:v>
                </c:pt>
                <c:pt idx="35">
                  <c:v>19.260000000000002</c:v>
                </c:pt>
                <c:pt idx="36">
                  <c:v>18.96</c:v>
                </c:pt>
                <c:pt idx="37">
                  <c:v>18.190000000000001</c:v>
                </c:pt>
                <c:pt idx="38">
                  <c:v>17.690000000000001</c:v>
                </c:pt>
                <c:pt idx="39">
                  <c:v>18.36</c:v>
                </c:pt>
                <c:pt idx="40">
                  <c:v>19.32</c:v>
                </c:pt>
                <c:pt idx="41">
                  <c:v>20.73</c:v>
                </c:pt>
                <c:pt idx="42">
                  <c:v>21.7</c:v>
                </c:pt>
                <c:pt idx="43">
                  <c:v>20.78</c:v>
                </c:pt>
                <c:pt idx="44">
                  <c:v>20.16</c:v>
                </c:pt>
                <c:pt idx="45">
                  <c:v>20.27</c:v>
                </c:pt>
                <c:pt idx="46">
                  <c:v>20.239999999999998</c:v>
                </c:pt>
                <c:pt idx="47">
                  <c:v>17.39</c:v>
                </c:pt>
                <c:pt idx="48">
                  <c:v>17.05</c:v>
                </c:pt>
                <c:pt idx="49">
                  <c:v>18.12</c:v>
                </c:pt>
                <c:pt idx="50">
                  <c:v>19.63</c:v>
                </c:pt>
                <c:pt idx="51">
                  <c:v>19.78</c:v>
                </c:pt>
                <c:pt idx="52">
                  <c:v>19.28</c:v>
                </c:pt>
                <c:pt idx="53">
                  <c:v>18.739999999999998</c:v>
                </c:pt>
                <c:pt idx="54">
                  <c:v>18.04</c:v>
                </c:pt>
                <c:pt idx="55">
                  <c:v>17.89</c:v>
                </c:pt>
                <c:pt idx="56">
                  <c:v>18.73</c:v>
                </c:pt>
                <c:pt idx="57">
                  <c:v>20.91</c:v>
                </c:pt>
                <c:pt idx="58">
                  <c:v>23.43</c:v>
                </c:pt>
                <c:pt idx="59">
                  <c:v>26.06</c:v>
                </c:pt>
                <c:pt idx="60">
                  <c:v>28.02</c:v>
                </c:pt>
                <c:pt idx="61">
                  <c:v>33.32</c:v>
                </c:pt>
                <c:pt idx="62">
                  <c:v>33.72</c:v>
                </c:pt>
                <c:pt idx="63">
                  <c:v>31.5</c:v>
                </c:pt>
                <c:pt idx="64">
                  <c:v>31.78</c:v>
                </c:pt>
                <c:pt idx="65">
                  <c:v>32.1</c:v>
                </c:pt>
                <c:pt idx="66">
                  <c:v>35.29</c:v>
                </c:pt>
                <c:pt idx="67">
                  <c:v>35.85</c:v>
                </c:pt>
                <c:pt idx="68">
                  <c:v>35.03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8-4D0F-A333-2B860C5E1031}"/>
            </c:ext>
          </c:extLst>
        </c:ser>
        <c:ser>
          <c:idx val="0"/>
          <c:order val="2"/>
          <c:tx>
            <c:strRef>
              <c:f>'C.Vic'!$A$33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20.76</c:v>
                </c:pt>
                <c:pt idx="30">
                  <c:v>21.74</c:v>
                </c:pt>
                <c:pt idx="31">
                  <c:v>22.82</c:v>
                </c:pt>
                <c:pt idx="32">
                  <c:v>23.83</c:v>
                </c:pt>
                <c:pt idx="33">
                  <c:v>23.42</c:v>
                </c:pt>
                <c:pt idx="34">
                  <c:v>22.66</c:v>
                </c:pt>
                <c:pt idx="35">
                  <c:v>22.12</c:v>
                </c:pt>
                <c:pt idx="36">
                  <c:v>21.77</c:v>
                </c:pt>
                <c:pt idx="37">
                  <c:v>20.89</c:v>
                </c:pt>
                <c:pt idx="38">
                  <c:v>20.309999999999999</c:v>
                </c:pt>
                <c:pt idx="39">
                  <c:v>21.08</c:v>
                </c:pt>
                <c:pt idx="40">
                  <c:v>22.19</c:v>
                </c:pt>
                <c:pt idx="41">
                  <c:v>23.81</c:v>
                </c:pt>
                <c:pt idx="42">
                  <c:v>24.92</c:v>
                </c:pt>
                <c:pt idx="43">
                  <c:v>23.87</c:v>
                </c:pt>
                <c:pt idx="44">
                  <c:v>23.15</c:v>
                </c:pt>
                <c:pt idx="45">
                  <c:v>23.28</c:v>
                </c:pt>
                <c:pt idx="46">
                  <c:v>23.25</c:v>
                </c:pt>
                <c:pt idx="47">
                  <c:v>19.97</c:v>
                </c:pt>
                <c:pt idx="48">
                  <c:v>19.579999999999998</c:v>
                </c:pt>
                <c:pt idx="49">
                  <c:v>20.8</c:v>
                </c:pt>
                <c:pt idx="50">
                  <c:v>22.54</c:v>
                </c:pt>
                <c:pt idx="51">
                  <c:v>22.72</c:v>
                </c:pt>
                <c:pt idx="52">
                  <c:v>22.15</c:v>
                </c:pt>
                <c:pt idx="53">
                  <c:v>21.52</c:v>
                </c:pt>
                <c:pt idx="54">
                  <c:v>20.72</c:v>
                </c:pt>
                <c:pt idx="55">
                  <c:v>20.55</c:v>
                </c:pt>
                <c:pt idx="56">
                  <c:v>21.51</c:v>
                </c:pt>
                <c:pt idx="57">
                  <c:v>24.01</c:v>
                </c:pt>
                <c:pt idx="58">
                  <c:v>26.91</c:v>
                </c:pt>
                <c:pt idx="59">
                  <c:v>29.93</c:v>
                </c:pt>
                <c:pt idx="60">
                  <c:v>32.18</c:v>
                </c:pt>
                <c:pt idx="61">
                  <c:v>38.26</c:v>
                </c:pt>
                <c:pt idx="62">
                  <c:v>38.729999999999997</c:v>
                </c:pt>
                <c:pt idx="63">
                  <c:v>36.18</c:v>
                </c:pt>
                <c:pt idx="64">
                  <c:v>36.49</c:v>
                </c:pt>
                <c:pt idx="65">
                  <c:v>36.869999999999997</c:v>
                </c:pt>
                <c:pt idx="66">
                  <c:v>40.53</c:v>
                </c:pt>
                <c:pt idx="67">
                  <c:v>41.17</c:v>
                </c:pt>
                <c:pt idx="68">
                  <c:v>40.24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8-4D0F-A333-2B860C5E1031}"/>
            </c:ext>
          </c:extLst>
        </c:ser>
        <c:ser>
          <c:idx val="3"/>
          <c:order val="3"/>
          <c:tx>
            <c:strRef>
              <c:f>'C.Vic'!$A$34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16.350000000000001</c:v>
                </c:pt>
                <c:pt idx="30">
                  <c:v>17.12</c:v>
                </c:pt>
                <c:pt idx="31">
                  <c:v>17.97</c:v>
                </c:pt>
                <c:pt idx="32">
                  <c:v>18.77</c:v>
                </c:pt>
                <c:pt idx="33">
                  <c:v>18.440000000000001</c:v>
                </c:pt>
                <c:pt idx="34">
                  <c:v>17.84</c:v>
                </c:pt>
                <c:pt idx="35">
                  <c:v>17.420000000000002</c:v>
                </c:pt>
                <c:pt idx="36">
                  <c:v>17.149999999999999</c:v>
                </c:pt>
                <c:pt idx="37">
                  <c:v>16.45</c:v>
                </c:pt>
                <c:pt idx="38">
                  <c:v>16</c:v>
                </c:pt>
                <c:pt idx="39">
                  <c:v>16.600000000000001</c:v>
                </c:pt>
                <c:pt idx="40">
                  <c:v>17.47</c:v>
                </c:pt>
                <c:pt idx="41">
                  <c:v>18.75</c:v>
                </c:pt>
                <c:pt idx="42">
                  <c:v>19.63</c:v>
                </c:pt>
                <c:pt idx="43">
                  <c:v>18.8</c:v>
                </c:pt>
                <c:pt idx="44">
                  <c:v>18.23</c:v>
                </c:pt>
                <c:pt idx="45">
                  <c:v>18.329999999999998</c:v>
                </c:pt>
                <c:pt idx="46">
                  <c:v>18.309999999999999</c:v>
                </c:pt>
                <c:pt idx="47">
                  <c:v>15.73</c:v>
                </c:pt>
                <c:pt idx="48">
                  <c:v>15.42</c:v>
                </c:pt>
                <c:pt idx="49">
                  <c:v>16.39</c:v>
                </c:pt>
                <c:pt idx="50">
                  <c:v>17.75</c:v>
                </c:pt>
                <c:pt idx="51">
                  <c:v>17.89</c:v>
                </c:pt>
                <c:pt idx="52">
                  <c:v>17.440000000000001</c:v>
                </c:pt>
                <c:pt idx="53">
                  <c:v>16.95</c:v>
                </c:pt>
                <c:pt idx="54">
                  <c:v>16.32</c:v>
                </c:pt>
                <c:pt idx="55">
                  <c:v>16.18</c:v>
                </c:pt>
                <c:pt idx="56">
                  <c:v>16.940000000000001</c:v>
                </c:pt>
                <c:pt idx="57">
                  <c:v>18.91</c:v>
                </c:pt>
                <c:pt idx="58">
                  <c:v>21.19</c:v>
                </c:pt>
                <c:pt idx="59">
                  <c:v>23.57</c:v>
                </c:pt>
                <c:pt idx="60">
                  <c:v>25.34</c:v>
                </c:pt>
                <c:pt idx="61">
                  <c:v>30.13</c:v>
                </c:pt>
                <c:pt idx="62">
                  <c:v>30.5</c:v>
                </c:pt>
                <c:pt idx="63">
                  <c:v>28.49</c:v>
                </c:pt>
                <c:pt idx="64">
                  <c:v>28.74</c:v>
                </c:pt>
                <c:pt idx="65">
                  <c:v>29.04</c:v>
                </c:pt>
                <c:pt idx="66">
                  <c:v>31.92</c:v>
                </c:pt>
                <c:pt idx="67">
                  <c:v>32.43</c:v>
                </c:pt>
                <c:pt idx="68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F8-4D0F-A333-2B860C5E1031}"/>
            </c:ext>
          </c:extLst>
        </c:ser>
        <c:ser>
          <c:idx val="4"/>
          <c:order val="4"/>
          <c:tx>
            <c:strRef>
              <c:f>'C.Vic'!$A$30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30.78</c:v>
                </c:pt>
                <c:pt idx="62">
                  <c:v>31.13</c:v>
                </c:pt>
                <c:pt idx="63">
                  <c:v>30.3</c:v>
                </c:pt>
                <c:pt idx="64">
                  <c:v>28.77</c:v>
                </c:pt>
                <c:pt idx="65">
                  <c:v>29.56</c:v>
                </c:pt>
                <c:pt idx="66">
                  <c:v>29.65</c:v>
                </c:pt>
                <c:pt idx="67">
                  <c:v>29.26</c:v>
                </c:pt>
                <c:pt idx="68">
                  <c:v>29.28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F8-4D0F-A333-2B860C5E1031}"/>
            </c:ext>
          </c:extLst>
        </c:ser>
        <c:ser>
          <c:idx val="5"/>
          <c:order val="5"/>
          <c:tx>
            <c:strRef>
              <c:f>'C.Vic'!$A$35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35.75</c:v>
                </c:pt>
                <c:pt idx="2">
                  <c:v>34.5</c:v>
                </c:pt>
                <c:pt idx="3">
                  <c:v>32.33</c:v>
                </c:pt>
                <c:pt idx="4">
                  <c:v>30.3</c:v>
                </c:pt>
                <c:pt idx="5">
                  <c:v>30.31</c:v>
                </c:pt>
                <c:pt idx="6">
                  <c:v>29.95</c:v>
                </c:pt>
                <c:pt idx="7">
                  <c:v>30.92</c:v>
                </c:pt>
                <c:pt idx="8">
                  <c:v>29.92</c:v>
                </c:pt>
                <c:pt idx="9">
                  <c:v>28.42</c:v>
                </c:pt>
                <c:pt idx="10">
                  <c:v>28.79</c:v>
                </c:pt>
                <c:pt idx="11">
                  <c:v>28.61</c:v>
                </c:pt>
                <c:pt idx="12">
                  <c:v>27.68</c:v>
                </c:pt>
                <c:pt idx="13">
                  <c:v>26.97</c:v>
                </c:pt>
                <c:pt idx="14">
                  <c:v>27.26</c:v>
                </c:pt>
                <c:pt idx="15">
                  <c:v>25.97</c:v>
                </c:pt>
                <c:pt idx="16">
                  <c:v>25.61</c:v>
                </c:pt>
                <c:pt idx="17">
                  <c:v>25.44</c:v>
                </c:pt>
                <c:pt idx="18">
                  <c:v>24.5</c:v>
                </c:pt>
                <c:pt idx="19">
                  <c:v>23.06</c:v>
                </c:pt>
                <c:pt idx="20">
                  <c:v>21.19</c:v>
                </c:pt>
                <c:pt idx="21">
                  <c:v>19.43</c:v>
                </c:pt>
                <c:pt idx="22">
                  <c:v>18.809999999999999</c:v>
                </c:pt>
                <c:pt idx="23">
                  <c:v>17.63</c:v>
                </c:pt>
                <c:pt idx="24">
                  <c:v>17.04</c:v>
                </c:pt>
                <c:pt idx="25">
                  <c:v>16.52</c:v>
                </c:pt>
                <c:pt idx="26">
                  <c:v>16.95</c:v>
                </c:pt>
                <c:pt idx="27">
                  <c:v>17.27</c:v>
                </c:pt>
                <c:pt idx="28">
                  <c:v>17</c:v>
                </c:pt>
                <c:pt idx="29">
                  <c:v>18.079999999999998</c:v>
                </c:pt>
                <c:pt idx="30">
                  <c:v>18.989999999999998</c:v>
                </c:pt>
                <c:pt idx="31">
                  <c:v>19.98</c:v>
                </c:pt>
                <c:pt idx="32">
                  <c:v>21.2</c:v>
                </c:pt>
                <c:pt idx="33">
                  <c:v>21.14</c:v>
                </c:pt>
                <c:pt idx="34">
                  <c:v>20.6</c:v>
                </c:pt>
                <c:pt idx="35">
                  <c:v>20.09</c:v>
                </c:pt>
                <c:pt idx="36">
                  <c:v>20.010000000000002</c:v>
                </c:pt>
                <c:pt idx="37">
                  <c:v>19.37</c:v>
                </c:pt>
                <c:pt idx="38">
                  <c:v>18.8</c:v>
                </c:pt>
                <c:pt idx="39">
                  <c:v>19.36</c:v>
                </c:pt>
                <c:pt idx="40">
                  <c:v>20.59</c:v>
                </c:pt>
                <c:pt idx="41">
                  <c:v>22.05</c:v>
                </c:pt>
                <c:pt idx="42">
                  <c:v>23.25</c:v>
                </c:pt>
                <c:pt idx="43">
                  <c:v>22.54</c:v>
                </c:pt>
                <c:pt idx="44">
                  <c:v>20.97</c:v>
                </c:pt>
                <c:pt idx="45">
                  <c:v>21.87</c:v>
                </c:pt>
                <c:pt idx="46">
                  <c:v>21.74</c:v>
                </c:pt>
                <c:pt idx="47">
                  <c:v>21.17</c:v>
                </c:pt>
                <c:pt idx="48">
                  <c:v>20.61</c:v>
                </c:pt>
                <c:pt idx="49">
                  <c:v>21.77</c:v>
                </c:pt>
                <c:pt idx="50">
                  <c:v>21.19</c:v>
                </c:pt>
                <c:pt idx="51">
                  <c:v>22.72</c:v>
                </c:pt>
                <c:pt idx="52">
                  <c:v>22.15</c:v>
                </c:pt>
                <c:pt idx="53">
                  <c:v>21.52</c:v>
                </c:pt>
                <c:pt idx="54">
                  <c:v>20.72</c:v>
                </c:pt>
                <c:pt idx="55">
                  <c:v>20.55</c:v>
                </c:pt>
                <c:pt idx="56">
                  <c:v>21.51</c:v>
                </c:pt>
                <c:pt idx="57">
                  <c:v>24.01</c:v>
                </c:pt>
                <c:pt idx="58">
                  <c:v>23.79</c:v>
                </c:pt>
                <c:pt idx="59">
                  <c:v>23.57</c:v>
                </c:pt>
                <c:pt idx="60">
                  <c:v>25.34</c:v>
                </c:pt>
                <c:pt idx="61">
                  <c:v>30.13</c:v>
                </c:pt>
                <c:pt idx="62">
                  <c:v>30.5</c:v>
                </c:pt>
                <c:pt idx="63">
                  <c:v>28.49</c:v>
                </c:pt>
                <c:pt idx="64">
                  <c:v>28.74</c:v>
                </c:pt>
                <c:pt idx="65">
                  <c:v>29.04</c:v>
                </c:pt>
                <c:pt idx="66">
                  <c:v>31.92</c:v>
                </c:pt>
                <c:pt idx="67">
                  <c:v>32.43</c:v>
                </c:pt>
                <c:pt idx="68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F8-4D0F-A333-2B860C5E1031}"/>
            </c:ext>
          </c:extLst>
        </c:ser>
        <c:ser>
          <c:idx val="6"/>
          <c:order val="6"/>
          <c:tx>
            <c:strRef>
              <c:f>'C.Vic'!$A$31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'C.Vic'!$C$4:$BS$4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'C.Vic'!$C$31:$BS$31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21.59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31.92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F8-4D0F-A333-2B860C5E1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'C.Vic'!$A$38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'C.WA'!$A$41</c:f>
          <c:strCache>
            <c:ptCount val="1"/>
            <c:pt idx="0">
              <c:v>Vic Average Residential Prices and ABS-EIN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'C.WA'!$A$29</c:f>
              <c:strCache>
                <c:ptCount val="1"/>
                <c:pt idx="0">
                  <c:v>ESAA 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'C.WA'!$C$29:$BS$29</c:f>
              <c:numCache>
                <c:formatCode>General</c:formatCode>
                <c:ptCount val="69"/>
                <c:pt idx="0">
                  <c:v>#N/A</c:v>
                </c:pt>
                <c:pt idx="1">
                  <c:v>35.75</c:v>
                </c:pt>
                <c:pt idx="2">
                  <c:v>34.5</c:v>
                </c:pt>
                <c:pt idx="3">
                  <c:v>32.33</c:v>
                </c:pt>
                <c:pt idx="4">
                  <c:v>30.3</c:v>
                </c:pt>
                <c:pt idx="5">
                  <c:v>30.31</c:v>
                </c:pt>
                <c:pt idx="6">
                  <c:v>29.95</c:v>
                </c:pt>
                <c:pt idx="7">
                  <c:v>30.92</c:v>
                </c:pt>
                <c:pt idx="8">
                  <c:v>29.92</c:v>
                </c:pt>
                <c:pt idx="9">
                  <c:v>28.42</c:v>
                </c:pt>
                <c:pt idx="10">
                  <c:v>28.79</c:v>
                </c:pt>
                <c:pt idx="11">
                  <c:v>28.61</c:v>
                </c:pt>
                <c:pt idx="12">
                  <c:v>27.68</c:v>
                </c:pt>
                <c:pt idx="13">
                  <c:v>26.97</c:v>
                </c:pt>
                <c:pt idx="14">
                  <c:v>27.26</c:v>
                </c:pt>
                <c:pt idx="15">
                  <c:v>25.97</c:v>
                </c:pt>
                <c:pt idx="16">
                  <c:v>25.61</c:v>
                </c:pt>
                <c:pt idx="17">
                  <c:v>25.44</c:v>
                </c:pt>
                <c:pt idx="18">
                  <c:v>24.5</c:v>
                </c:pt>
                <c:pt idx="19">
                  <c:v>23.06</c:v>
                </c:pt>
                <c:pt idx="20">
                  <c:v>21.19</c:v>
                </c:pt>
                <c:pt idx="21">
                  <c:v>19.43</c:v>
                </c:pt>
                <c:pt idx="22">
                  <c:v>18.809999999999999</c:v>
                </c:pt>
                <c:pt idx="23">
                  <c:v>17.63</c:v>
                </c:pt>
                <c:pt idx="24">
                  <c:v>17.04</c:v>
                </c:pt>
                <c:pt idx="25">
                  <c:v>16.52</c:v>
                </c:pt>
                <c:pt idx="26">
                  <c:v>16.95</c:v>
                </c:pt>
                <c:pt idx="27">
                  <c:v>17.27</c:v>
                </c:pt>
                <c:pt idx="28">
                  <c:v>17</c:v>
                </c:pt>
                <c:pt idx="29">
                  <c:v>18.079999999999998</c:v>
                </c:pt>
                <c:pt idx="30">
                  <c:v>18.989999999999998</c:v>
                </c:pt>
                <c:pt idx="31">
                  <c:v>19.98</c:v>
                </c:pt>
                <c:pt idx="32">
                  <c:v>21.2</c:v>
                </c:pt>
                <c:pt idx="33">
                  <c:v>21.14</c:v>
                </c:pt>
                <c:pt idx="34">
                  <c:v>20.6</c:v>
                </c:pt>
                <c:pt idx="35">
                  <c:v>20.09</c:v>
                </c:pt>
                <c:pt idx="36">
                  <c:v>20.010000000000002</c:v>
                </c:pt>
                <c:pt idx="37">
                  <c:v>19.37</c:v>
                </c:pt>
                <c:pt idx="38">
                  <c:v>18.8</c:v>
                </c:pt>
                <c:pt idx="39">
                  <c:v>19.36</c:v>
                </c:pt>
                <c:pt idx="40">
                  <c:v>20.59</c:v>
                </c:pt>
                <c:pt idx="41">
                  <c:v>22.05</c:v>
                </c:pt>
                <c:pt idx="42">
                  <c:v>23.25</c:v>
                </c:pt>
                <c:pt idx="43">
                  <c:v>22.54</c:v>
                </c:pt>
                <c:pt idx="44">
                  <c:v>20.97</c:v>
                </c:pt>
                <c:pt idx="45">
                  <c:v>21.87</c:v>
                </c:pt>
                <c:pt idx="46">
                  <c:v>21.74</c:v>
                </c:pt>
                <c:pt idx="47">
                  <c:v>21.17</c:v>
                </c:pt>
                <c:pt idx="48">
                  <c:v>20.61</c:v>
                </c:pt>
                <c:pt idx="49">
                  <c:v>21.77</c:v>
                </c:pt>
                <c:pt idx="50">
                  <c:v>21.19</c:v>
                </c:pt>
                <c:pt idx="51">
                  <c:v>22.72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D-4DDC-9FBA-53FE5EDEBED7}"/>
            </c:ext>
          </c:extLst>
        </c:ser>
        <c:ser>
          <c:idx val="2"/>
          <c:order val="1"/>
          <c:tx>
            <c:strRef>
              <c:f>'C.WA'!$A$32</c:f>
              <c:strCache>
                <c:ptCount val="1"/>
                <c:pt idx="0">
                  <c:v>ABS-EIN(1981)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'C.WA'!$C$32:$BS$32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18.079999999999998</c:v>
                </c:pt>
                <c:pt idx="30">
                  <c:v>18.93</c:v>
                </c:pt>
                <c:pt idx="31">
                  <c:v>19.87</c:v>
                </c:pt>
                <c:pt idx="32">
                  <c:v>20.75</c:v>
                </c:pt>
                <c:pt idx="33">
                  <c:v>20.39</c:v>
                </c:pt>
                <c:pt idx="34">
                  <c:v>19.73</c:v>
                </c:pt>
                <c:pt idx="35">
                  <c:v>19.260000000000002</c:v>
                </c:pt>
                <c:pt idx="36">
                  <c:v>18.96</c:v>
                </c:pt>
                <c:pt idx="37">
                  <c:v>18.190000000000001</c:v>
                </c:pt>
                <c:pt idx="38">
                  <c:v>17.690000000000001</c:v>
                </c:pt>
                <c:pt idx="39">
                  <c:v>18.36</c:v>
                </c:pt>
                <c:pt idx="40">
                  <c:v>19.32</c:v>
                </c:pt>
                <c:pt idx="41">
                  <c:v>20.73</c:v>
                </c:pt>
                <c:pt idx="42">
                  <c:v>21.7</c:v>
                </c:pt>
                <c:pt idx="43">
                  <c:v>20.78</c:v>
                </c:pt>
                <c:pt idx="44">
                  <c:v>20.16</c:v>
                </c:pt>
                <c:pt idx="45">
                  <c:v>20.27</c:v>
                </c:pt>
                <c:pt idx="46">
                  <c:v>20.239999999999998</c:v>
                </c:pt>
                <c:pt idx="47">
                  <c:v>17.39</c:v>
                </c:pt>
                <c:pt idx="48">
                  <c:v>17.05</c:v>
                </c:pt>
                <c:pt idx="49">
                  <c:v>18.12</c:v>
                </c:pt>
                <c:pt idx="50">
                  <c:v>19.63</c:v>
                </c:pt>
                <c:pt idx="51">
                  <c:v>19.78</c:v>
                </c:pt>
                <c:pt idx="52">
                  <c:v>19.28</c:v>
                </c:pt>
                <c:pt idx="53">
                  <c:v>18.739999999999998</c:v>
                </c:pt>
                <c:pt idx="54">
                  <c:v>18.04</c:v>
                </c:pt>
                <c:pt idx="55">
                  <c:v>17.89</c:v>
                </c:pt>
                <c:pt idx="56">
                  <c:v>18.73</c:v>
                </c:pt>
                <c:pt idx="57">
                  <c:v>20.91</c:v>
                </c:pt>
                <c:pt idx="58">
                  <c:v>23.43</c:v>
                </c:pt>
                <c:pt idx="59">
                  <c:v>26.06</c:v>
                </c:pt>
                <c:pt idx="60">
                  <c:v>28.02</c:v>
                </c:pt>
                <c:pt idx="61">
                  <c:v>33.32</c:v>
                </c:pt>
                <c:pt idx="62">
                  <c:v>33.72</c:v>
                </c:pt>
                <c:pt idx="63">
                  <c:v>31.5</c:v>
                </c:pt>
                <c:pt idx="64">
                  <c:v>31.78</c:v>
                </c:pt>
                <c:pt idx="65">
                  <c:v>32.1</c:v>
                </c:pt>
                <c:pt idx="66">
                  <c:v>35.29</c:v>
                </c:pt>
                <c:pt idx="67">
                  <c:v>35.85</c:v>
                </c:pt>
                <c:pt idx="68">
                  <c:v>35.03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D-4DDC-9FBA-53FE5EDEBED7}"/>
            </c:ext>
          </c:extLst>
        </c:ser>
        <c:ser>
          <c:idx val="0"/>
          <c:order val="2"/>
          <c:tx>
            <c:strRef>
              <c:f>'C.WA'!$A$33</c:f>
              <c:strCache>
                <c:ptCount val="1"/>
                <c:pt idx="0">
                  <c:v>ABS-EIN(2003)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'C.WA'!$C$33:$BS$33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20.76</c:v>
                </c:pt>
                <c:pt idx="30">
                  <c:v>21.74</c:v>
                </c:pt>
                <c:pt idx="31">
                  <c:v>22.82</c:v>
                </c:pt>
                <c:pt idx="32">
                  <c:v>23.83</c:v>
                </c:pt>
                <c:pt idx="33">
                  <c:v>23.42</c:v>
                </c:pt>
                <c:pt idx="34">
                  <c:v>22.66</c:v>
                </c:pt>
                <c:pt idx="35">
                  <c:v>22.12</c:v>
                </c:pt>
                <c:pt idx="36">
                  <c:v>21.77</c:v>
                </c:pt>
                <c:pt idx="37">
                  <c:v>20.89</c:v>
                </c:pt>
                <c:pt idx="38">
                  <c:v>20.309999999999999</c:v>
                </c:pt>
                <c:pt idx="39">
                  <c:v>21.08</c:v>
                </c:pt>
                <c:pt idx="40">
                  <c:v>22.19</c:v>
                </c:pt>
                <c:pt idx="41">
                  <c:v>23.81</c:v>
                </c:pt>
                <c:pt idx="42">
                  <c:v>24.92</c:v>
                </c:pt>
                <c:pt idx="43">
                  <c:v>23.87</c:v>
                </c:pt>
                <c:pt idx="44">
                  <c:v>23.15</c:v>
                </c:pt>
                <c:pt idx="45">
                  <c:v>23.28</c:v>
                </c:pt>
                <c:pt idx="46">
                  <c:v>23.25</c:v>
                </c:pt>
                <c:pt idx="47">
                  <c:v>19.97</c:v>
                </c:pt>
                <c:pt idx="48">
                  <c:v>19.579999999999998</c:v>
                </c:pt>
                <c:pt idx="49">
                  <c:v>20.8</c:v>
                </c:pt>
                <c:pt idx="50">
                  <c:v>22.54</c:v>
                </c:pt>
                <c:pt idx="51">
                  <c:v>22.72</c:v>
                </c:pt>
                <c:pt idx="52">
                  <c:v>22.15</c:v>
                </c:pt>
                <c:pt idx="53">
                  <c:v>21.52</c:v>
                </c:pt>
                <c:pt idx="54">
                  <c:v>20.72</c:v>
                </c:pt>
                <c:pt idx="55">
                  <c:v>20.55</c:v>
                </c:pt>
                <c:pt idx="56">
                  <c:v>21.51</c:v>
                </c:pt>
                <c:pt idx="57">
                  <c:v>24.01</c:v>
                </c:pt>
                <c:pt idx="58">
                  <c:v>26.91</c:v>
                </c:pt>
                <c:pt idx="59">
                  <c:v>29.93</c:v>
                </c:pt>
                <c:pt idx="60">
                  <c:v>32.18</c:v>
                </c:pt>
                <c:pt idx="61">
                  <c:v>38.26</c:v>
                </c:pt>
                <c:pt idx="62">
                  <c:v>38.729999999999997</c:v>
                </c:pt>
                <c:pt idx="63">
                  <c:v>36.18</c:v>
                </c:pt>
                <c:pt idx="64">
                  <c:v>36.49</c:v>
                </c:pt>
                <c:pt idx="65">
                  <c:v>36.869999999999997</c:v>
                </c:pt>
                <c:pt idx="66">
                  <c:v>40.53</c:v>
                </c:pt>
                <c:pt idx="67">
                  <c:v>41.17</c:v>
                </c:pt>
                <c:pt idx="68">
                  <c:v>40.24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ED-4DDC-9FBA-53FE5EDEBED7}"/>
            </c:ext>
          </c:extLst>
        </c:ser>
        <c:ser>
          <c:idx val="3"/>
          <c:order val="3"/>
          <c:tx>
            <c:strRef>
              <c:f>'C.WA'!$A$34</c:f>
              <c:strCache>
                <c:ptCount val="1"/>
                <c:pt idx="0">
                  <c:v>ABS-EIN(2018)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'C.WA'!$C$34:$BS$34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16.350000000000001</c:v>
                </c:pt>
                <c:pt idx="30">
                  <c:v>17.12</c:v>
                </c:pt>
                <c:pt idx="31">
                  <c:v>17.97</c:v>
                </c:pt>
                <c:pt idx="32">
                  <c:v>18.77</c:v>
                </c:pt>
                <c:pt idx="33">
                  <c:v>18.440000000000001</c:v>
                </c:pt>
                <c:pt idx="34">
                  <c:v>17.84</c:v>
                </c:pt>
                <c:pt idx="35">
                  <c:v>17.420000000000002</c:v>
                </c:pt>
                <c:pt idx="36">
                  <c:v>17.149999999999999</c:v>
                </c:pt>
                <c:pt idx="37">
                  <c:v>16.45</c:v>
                </c:pt>
                <c:pt idx="38">
                  <c:v>16</c:v>
                </c:pt>
                <c:pt idx="39">
                  <c:v>16.600000000000001</c:v>
                </c:pt>
                <c:pt idx="40">
                  <c:v>17.47</c:v>
                </c:pt>
                <c:pt idx="41">
                  <c:v>18.75</c:v>
                </c:pt>
                <c:pt idx="42">
                  <c:v>19.63</c:v>
                </c:pt>
                <c:pt idx="43">
                  <c:v>18.8</c:v>
                </c:pt>
                <c:pt idx="44">
                  <c:v>18.23</c:v>
                </c:pt>
                <c:pt idx="45">
                  <c:v>18.329999999999998</c:v>
                </c:pt>
                <c:pt idx="46">
                  <c:v>18.309999999999999</c:v>
                </c:pt>
                <c:pt idx="47">
                  <c:v>15.73</c:v>
                </c:pt>
                <c:pt idx="48">
                  <c:v>15.42</c:v>
                </c:pt>
                <c:pt idx="49">
                  <c:v>16.39</c:v>
                </c:pt>
                <c:pt idx="50">
                  <c:v>17.75</c:v>
                </c:pt>
                <c:pt idx="51">
                  <c:v>17.89</c:v>
                </c:pt>
                <c:pt idx="52">
                  <c:v>17.440000000000001</c:v>
                </c:pt>
                <c:pt idx="53">
                  <c:v>16.95</c:v>
                </c:pt>
                <c:pt idx="54">
                  <c:v>16.32</c:v>
                </c:pt>
                <c:pt idx="55">
                  <c:v>16.18</c:v>
                </c:pt>
                <c:pt idx="56">
                  <c:v>16.940000000000001</c:v>
                </c:pt>
                <c:pt idx="57">
                  <c:v>18.91</c:v>
                </c:pt>
                <c:pt idx="58">
                  <c:v>21.19</c:v>
                </c:pt>
                <c:pt idx="59">
                  <c:v>23.57</c:v>
                </c:pt>
                <c:pt idx="60">
                  <c:v>25.34</c:v>
                </c:pt>
                <c:pt idx="61">
                  <c:v>30.13</c:v>
                </c:pt>
                <c:pt idx="62">
                  <c:v>30.5</c:v>
                </c:pt>
                <c:pt idx="63">
                  <c:v>28.49</c:v>
                </c:pt>
                <c:pt idx="64">
                  <c:v>28.74</c:v>
                </c:pt>
                <c:pt idx="65">
                  <c:v>29.04</c:v>
                </c:pt>
                <c:pt idx="66">
                  <c:v>31.92</c:v>
                </c:pt>
                <c:pt idx="67">
                  <c:v>32.43</c:v>
                </c:pt>
                <c:pt idx="68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ED-4DDC-9FBA-53FE5EDEBED7}"/>
            </c:ext>
          </c:extLst>
        </c:ser>
        <c:ser>
          <c:idx val="4"/>
          <c:order val="4"/>
          <c:tx>
            <c:strRef>
              <c:f>'C.WA'!$A$30</c:f>
              <c:strCache>
                <c:ptCount val="1"/>
                <c:pt idx="0">
                  <c:v>AEMC-REPT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'C.WA'!$C$30:$BS$30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30.78</c:v>
                </c:pt>
                <c:pt idx="62">
                  <c:v>31.13</c:v>
                </c:pt>
                <c:pt idx="63">
                  <c:v>30.3</c:v>
                </c:pt>
                <c:pt idx="64">
                  <c:v>28.77</c:v>
                </c:pt>
                <c:pt idx="65">
                  <c:v>29.56</c:v>
                </c:pt>
                <c:pt idx="66">
                  <c:v>29.65</c:v>
                </c:pt>
                <c:pt idx="67">
                  <c:v>29.26</c:v>
                </c:pt>
                <c:pt idx="68">
                  <c:v>29.28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ED-4DDC-9FBA-53FE5EDEBED7}"/>
            </c:ext>
          </c:extLst>
        </c:ser>
        <c:ser>
          <c:idx val="5"/>
          <c:order val="5"/>
          <c:tx>
            <c:strRef>
              <c:f>'C.WA'!$A$35</c:f>
              <c:strCache>
                <c:ptCount val="1"/>
                <c:pt idx="0">
                  <c:v>Historic Price Dataset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'C.WA'!$C$35:$BS$35</c:f>
              <c:numCache>
                <c:formatCode>General</c:formatCode>
                <c:ptCount val="69"/>
                <c:pt idx="0">
                  <c:v>#N/A</c:v>
                </c:pt>
                <c:pt idx="1">
                  <c:v>35.75</c:v>
                </c:pt>
                <c:pt idx="2">
                  <c:v>34.5</c:v>
                </c:pt>
                <c:pt idx="3">
                  <c:v>32.33</c:v>
                </c:pt>
                <c:pt idx="4">
                  <c:v>30.3</c:v>
                </c:pt>
                <c:pt idx="5">
                  <c:v>30.31</c:v>
                </c:pt>
                <c:pt idx="6">
                  <c:v>29.95</c:v>
                </c:pt>
                <c:pt idx="7">
                  <c:v>30.92</c:v>
                </c:pt>
                <c:pt idx="8">
                  <c:v>29.92</c:v>
                </c:pt>
                <c:pt idx="9">
                  <c:v>28.42</c:v>
                </c:pt>
                <c:pt idx="10">
                  <c:v>28.79</c:v>
                </c:pt>
                <c:pt idx="11">
                  <c:v>28.61</c:v>
                </c:pt>
                <c:pt idx="12">
                  <c:v>27.68</c:v>
                </c:pt>
                <c:pt idx="13">
                  <c:v>26.97</c:v>
                </c:pt>
                <c:pt idx="14">
                  <c:v>27.26</c:v>
                </c:pt>
                <c:pt idx="15">
                  <c:v>25.97</c:v>
                </c:pt>
                <c:pt idx="16">
                  <c:v>25.61</c:v>
                </c:pt>
                <c:pt idx="17">
                  <c:v>25.44</c:v>
                </c:pt>
                <c:pt idx="18">
                  <c:v>24.5</c:v>
                </c:pt>
                <c:pt idx="19">
                  <c:v>23.06</c:v>
                </c:pt>
                <c:pt idx="20">
                  <c:v>21.19</c:v>
                </c:pt>
                <c:pt idx="21">
                  <c:v>19.43</c:v>
                </c:pt>
                <c:pt idx="22">
                  <c:v>18.809999999999999</c:v>
                </c:pt>
                <c:pt idx="23">
                  <c:v>17.63</c:v>
                </c:pt>
                <c:pt idx="24">
                  <c:v>17.04</c:v>
                </c:pt>
                <c:pt idx="25">
                  <c:v>16.52</c:v>
                </c:pt>
                <c:pt idx="26">
                  <c:v>16.95</c:v>
                </c:pt>
                <c:pt idx="27">
                  <c:v>17.27</c:v>
                </c:pt>
                <c:pt idx="28">
                  <c:v>17</c:v>
                </c:pt>
                <c:pt idx="29">
                  <c:v>18.079999999999998</c:v>
                </c:pt>
                <c:pt idx="30">
                  <c:v>18.989999999999998</c:v>
                </c:pt>
                <c:pt idx="31">
                  <c:v>19.98</c:v>
                </c:pt>
                <c:pt idx="32">
                  <c:v>21.2</c:v>
                </c:pt>
                <c:pt idx="33">
                  <c:v>21.14</c:v>
                </c:pt>
                <c:pt idx="34">
                  <c:v>20.6</c:v>
                </c:pt>
                <c:pt idx="35">
                  <c:v>20.09</c:v>
                </c:pt>
                <c:pt idx="36">
                  <c:v>20.010000000000002</c:v>
                </c:pt>
                <c:pt idx="37">
                  <c:v>19.37</c:v>
                </c:pt>
                <c:pt idx="38">
                  <c:v>18.8</c:v>
                </c:pt>
                <c:pt idx="39">
                  <c:v>19.36</c:v>
                </c:pt>
                <c:pt idx="40">
                  <c:v>20.59</c:v>
                </c:pt>
                <c:pt idx="41">
                  <c:v>22.05</c:v>
                </c:pt>
                <c:pt idx="42">
                  <c:v>23.25</c:v>
                </c:pt>
                <c:pt idx="43">
                  <c:v>22.54</c:v>
                </c:pt>
                <c:pt idx="44">
                  <c:v>20.97</c:v>
                </c:pt>
                <c:pt idx="45">
                  <c:v>21.87</c:v>
                </c:pt>
                <c:pt idx="46">
                  <c:v>21.74</c:v>
                </c:pt>
                <c:pt idx="47">
                  <c:v>21.17</c:v>
                </c:pt>
                <c:pt idx="48">
                  <c:v>20.61</c:v>
                </c:pt>
                <c:pt idx="49">
                  <c:v>21.77</c:v>
                </c:pt>
                <c:pt idx="50">
                  <c:v>21.19</c:v>
                </c:pt>
                <c:pt idx="51">
                  <c:v>22.72</c:v>
                </c:pt>
                <c:pt idx="52">
                  <c:v>22.15</c:v>
                </c:pt>
                <c:pt idx="53">
                  <c:v>21.52</c:v>
                </c:pt>
                <c:pt idx="54">
                  <c:v>20.72</c:v>
                </c:pt>
                <c:pt idx="55">
                  <c:v>20.55</c:v>
                </c:pt>
                <c:pt idx="56">
                  <c:v>21.51</c:v>
                </c:pt>
                <c:pt idx="57">
                  <c:v>24.01</c:v>
                </c:pt>
                <c:pt idx="58">
                  <c:v>23.79</c:v>
                </c:pt>
                <c:pt idx="59">
                  <c:v>23.57</c:v>
                </c:pt>
                <c:pt idx="60">
                  <c:v>25.34</c:v>
                </c:pt>
                <c:pt idx="61">
                  <c:v>30.13</c:v>
                </c:pt>
                <c:pt idx="62">
                  <c:v>30.5</c:v>
                </c:pt>
                <c:pt idx="63">
                  <c:v>28.49</c:v>
                </c:pt>
                <c:pt idx="64">
                  <c:v>28.74</c:v>
                </c:pt>
                <c:pt idx="65">
                  <c:v>29.04</c:v>
                </c:pt>
                <c:pt idx="66">
                  <c:v>31.92</c:v>
                </c:pt>
                <c:pt idx="67">
                  <c:v>32.43</c:v>
                </c:pt>
                <c:pt idx="68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ED-4DDC-9FBA-53FE5EDEBED7}"/>
            </c:ext>
          </c:extLst>
        </c:ser>
        <c:ser>
          <c:idx val="6"/>
          <c:order val="6"/>
          <c:tx>
            <c:strRef>
              <c:f>'C.WA'!$A$31</c:f>
              <c:strCache>
                <c:ptCount val="1"/>
                <c:pt idx="0">
                  <c:v>ACCC-REPI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'C.WA'!$C$4:$BS$4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'C.WA'!$C$31:$BS$31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21.59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31.92</c:v>
                </c:pt>
                <c:pt idx="67">
                  <c:v>#N/A</c:v>
                </c:pt>
                <c:pt idx="6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ED-4DDC-9FBA-53FE5EDEB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76136"/>
        <c:axId val="822376464"/>
        <c:extLst/>
      </c:lineChart>
      <c:catAx>
        <c:axId val="822376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464"/>
        <c:crosses val="autoZero"/>
        <c:auto val="1"/>
        <c:lblAlgn val="ctr"/>
        <c:lblOffset val="100"/>
        <c:noMultiLvlLbl val="0"/>
      </c:catAx>
      <c:valAx>
        <c:axId val="8223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'C.WA'!$A$38</c:f>
              <c:strCache>
                <c:ptCount val="1"/>
                <c:pt idx="0">
                  <c:v>Average Prices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'C2'!$B$16</c:f>
          <c:strCache>
            <c:ptCount val="1"/>
            <c:pt idx="0">
              <c:v>State Historic Price Datasets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'C2'!$B$5</c:f>
              <c:strCache>
                <c:ptCount val="1"/>
                <c:pt idx="0">
                  <c:v>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'C2'!$C$5:$BS$5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23.7</c:v>
                </c:pt>
                <c:pt idx="12">
                  <c:v>23.07</c:v>
                </c:pt>
                <c:pt idx="13">
                  <c:v>22.01</c:v>
                </c:pt>
                <c:pt idx="14">
                  <c:v>20.98</c:v>
                </c:pt>
                <c:pt idx="15">
                  <c:v>20.239999999999998</c:v>
                </c:pt>
                <c:pt idx="16">
                  <c:v>19.809999999999999</c:v>
                </c:pt>
                <c:pt idx="17">
                  <c:v>19.079999999999998</c:v>
                </c:pt>
                <c:pt idx="18">
                  <c:v>18.5</c:v>
                </c:pt>
                <c:pt idx="19">
                  <c:v>17.29</c:v>
                </c:pt>
                <c:pt idx="20">
                  <c:v>16.059999999999999</c:v>
                </c:pt>
                <c:pt idx="21">
                  <c:v>15.19</c:v>
                </c:pt>
                <c:pt idx="22">
                  <c:v>14.26</c:v>
                </c:pt>
                <c:pt idx="23">
                  <c:v>13.21</c:v>
                </c:pt>
                <c:pt idx="24">
                  <c:v>12.76</c:v>
                </c:pt>
                <c:pt idx="25">
                  <c:v>13.06</c:v>
                </c:pt>
                <c:pt idx="26">
                  <c:v>12.05</c:v>
                </c:pt>
                <c:pt idx="27">
                  <c:v>11.63</c:v>
                </c:pt>
                <c:pt idx="28">
                  <c:v>11.08</c:v>
                </c:pt>
                <c:pt idx="29">
                  <c:v>11.25</c:v>
                </c:pt>
                <c:pt idx="30">
                  <c:v>12.06</c:v>
                </c:pt>
                <c:pt idx="31">
                  <c:v>14.86</c:v>
                </c:pt>
                <c:pt idx="32">
                  <c:v>16.03</c:v>
                </c:pt>
                <c:pt idx="33">
                  <c:v>15.2</c:v>
                </c:pt>
                <c:pt idx="34">
                  <c:v>14.88</c:v>
                </c:pt>
                <c:pt idx="35">
                  <c:v>14.36</c:v>
                </c:pt>
                <c:pt idx="36">
                  <c:v>15.26</c:v>
                </c:pt>
                <c:pt idx="37">
                  <c:v>15.65</c:v>
                </c:pt>
                <c:pt idx="38">
                  <c:v>14.24</c:v>
                </c:pt>
                <c:pt idx="39">
                  <c:v>14.3</c:v>
                </c:pt>
                <c:pt idx="40">
                  <c:v>14.64</c:v>
                </c:pt>
                <c:pt idx="41">
                  <c:v>15.08</c:v>
                </c:pt>
                <c:pt idx="42">
                  <c:v>14.97</c:v>
                </c:pt>
                <c:pt idx="43">
                  <c:v>14.25</c:v>
                </c:pt>
                <c:pt idx="44">
                  <c:v>14.34</c:v>
                </c:pt>
                <c:pt idx="45">
                  <c:v>14.24</c:v>
                </c:pt>
                <c:pt idx="46">
                  <c:v>14.11</c:v>
                </c:pt>
                <c:pt idx="47">
                  <c:v>13.94</c:v>
                </c:pt>
                <c:pt idx="48">
                  <c:v>14.63</c:v>
                </c:pt>
                <c:pt idx="49">
                  <c:v>14.83</c:v>
                </c:pt>
                <c:pt idx="50">
                  <c:v>15.07</c:v>
                </c:pt>
                <c:pt idx="51">
                  <c:v>14.23</c:v>
                </c:pt>
                <c:pt idx="52">
                  <c:v>15.56</c:v>
                </c:pt>
                <c:pt idx="53">
                  <c:v>15.37</c:v>
                </c:pt>
                <c:pt idx="54">
                  <c:v>15.34</c:v>
                </c:pt>
                <c:pt idx="55">
                  <c:v>15.66</c:v>
                </c:pt>
                <c:pt idx="56">
                  <c:v>17.7</c:v>
                </c:pt>
                <c:pt idx="57">
                  <c:v>18.61</c:v>
                </c:pt>
                <c:pt idx="58">
                  <c:v>19.564999999999998</c:v>
                </c:pt>
                <c:pt idx="59">
                  <c:v>20.52</c:v>
                </c:pt>
                <c:pt idx="60">
                  <c:v>21.36</c:v>
                </c:pt>
                <c:pt idx="61">
                  <c:v>24.77</c:v>
                </c:pt>
                <c:pt idx="62">
                  <c:v>24.77</c:v>
                </c:pt>
                <c:pt idx="63">
                  <c:v>22.47</c:v>
                </c:pt>
                <c:pt idx="64">
                  <c:v>21.21</c:v>
                </c:pt>
                <c:pt idx="65">
                  <c:v>22.13</c:v>
                </c:pt>
                <c:pt idx="66">
                  <c:v>23.97</c:v>
                </c:pt>
                <c:pt idx="67">
                  <c:v>26.03</c:v>
                </c:pt>
                <c:pt idx="68">
                  <c:v>26.24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4-4BF4-B3A1-50CBCDE63E4C}"/>
            </c:ext>
          </c:extLst>
        </c:ser>
        <c:ser>
          <c:idx val="1"/>
          <c:order val="1"/>
          <c:tx>
            <c:strRef>
              <c:f>'C2'!$B$6</c:f>
              <c:strCache>
                <c:ptCount val="1"/>
                <c:pt idx="0">
                  <c:v>NSW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'C2'!$C$6:$BS$6</c:f>
              <c:numCache>
                <c:formatCode>General</c:formatCode>
                <c:ptCount val="69"/>
                <c:pt idx="0">
                  <c:v>#N/A</c:v>
                </c:pt>
                <c:pt idx="1">
                  <c:v>33.479999999999997</c:v>
                </c:pt>
                <c:pt idx="2">
                  <c:v>34.369999999999997</c:v>
                </c:pt>
                <c:pt idx="3">
                  <c:v>37.89</c:v>
                </c:pt>
                <c:pt idx="4">
                  <c:v>34.83</c:v>
                </c:pt>
                <c:pt idx="5">
                  <c:v>33.270000000000003</c:v>
                </c:pt>
                <c:pt idx="6">
                  <c:v>34.450000000000003</c:v>
                </c:pt>
                <c:pt idx="7">
                  <c:v>33.15</c:v>
                </c:pt>
                <c:pt idx="8">
                  <c:v>31.09</c:v>
                </c:pt>
                <c:pt idx="9">
                  <c:v>29.36</c:v>
                </c:pt>
                <c:pt idx="10">
                  <c:v>30.79</c:v>
                </c:pt>
                <c:pt idx="11">
                  <c:v>30.33</c:v>
                </c:pt>
                <c:pt idx="12">
                  <c:v>29.07</c:v>
                </c:pt>
                <c:pt idx="13">
                  <c:v>27.11</c:v>
                </c:pt>
                <c:pt idx="14">
                  <c:v>25.85</c:v>
                </c:pt>
                <c:pt idx="15">
                  <c:v>24.83</c:v>
                </c:pt>
                <c:pt idx="16">
                  <c:v>24.34</c:v>
                </c:pt>
                <c:pt idx="17">
                  <c:v>23.74</c:v>
                </c:pt>
                <c:pt idx="18">
                  <c:v>23.32</c:v>
                </c:pt>
                <c:pt idx="19">
                  <c:v>22.43</c:v>
                </c:pt>
                <c:pt idx="20">
                  <c:v>21.83</c:v>
                </c:pt>
                <c:pt idx="21">
                  <c:v>21.03</c:v>
                </c:pt>
                <c:pt idx="22">
                  <c:v>18.940000000000001</c:v>
                </c:pt>
                <c:pt idx="23">
                  <c:v>17.73</c:v>
                </c:pt>
                <c:pt idx="24">
                  <c:v>17.71</c:v>
                </c:pt>
                <c:pt idx="25">
                  <c:v>16.88</c:v>
                </c:pt>
                <c:pt idx="26">
                  <c:v>16.38</c:v>
                </c:pt>
                <c:pt idx="27">
                  <c:v>15.85</c:v>
                </c:pt>
                <c:pt idx="28">
                  <c:v>15.43</c:v>
                </c:pt>
                <c:pt idx="29">
                  <c:v>15.61</c:v>
                </c:pt>
                <c:pt idx="30">
                  <c:v>16.7</c:v>
                </c:pt>
                <c:pt idx="31">
                  <c:v>20.12</c:v>
                </c:pt>
                <c:pt idx="32">
                  <c:v>20.350000000000001</c:v>
                </c:pt>
                <c:pt idx="33">
                  <c:v>18.88</c:v>
                </c:pt>
                <c:pt idx="34">
                  <c:v>18.68</c:v>
                </c:pt>
                <c:pt idx="35">
                  <c:v>17.690000000000001</c:v>
                </c:pt>
                <c:pt idx="36">
                  <c:v>17.5</c:v>
                </c:pt>
                <c:pt idx="37">
                  <c:v>17.86</c:v>
                </c:pt>
                <c:pt idx="38">
                  <c:v>17.28</c:v>
                </c:pt>
                <c:pt idx="39">
                  <c:v>17.45</c:v>
                </c:pt>
                <c:pt idx="40">
                  <c:v>17.940000000000001</c:v>
                </c:pt>
                <c:pt idx="41">
                  <c:v>18.13</c:v>
                </c:pt>
                <c:pt idx="42">
                  <c:v>17.82</c:v>
                </c:pt>
                <c:pt idx="43">
                  <c:v>17.010000000000002</c:v>
                </c:pt>
                <c:pt idx="44">
                  <c:v>16.440000000000001</c:v>
                </c:pt>
                <c:pt idx="45">
                  <c:v>16.53</c:v>
                </c:pt>
                <c:pt idx="46">
                  <c:v>16.329999999999998</c:v>
                </c:pt>
                <c:pt idx="47">
                  <c:v>16.09</c:v>
                </c:pt>
                <c:pt idx="48">
                  <c:v>15.86</c:v>
                </c:pt>
                <c:pt idx="49">
                  <c:v>16.079999999999998</c:v>
                </c:pt>
                <c:pt idx="50">
                  <c:v>16.190000000000001</c:v>
                </c:pt>
                <c:pt idx="51">
                  <c:v>16.010000000000002</c:v>
                </c:pt>
                <c:pt idx="52">
                  <c:v>16.04</c:v>
                </c:pt>
                <c:pt idx="53">
                  <c:v>16.989999999999998</c:v>
                </c:pt>
                <c:pt idx="54">
                  <c:v>17.489999999999998</c:v>
                </c:pt>
                <c:pt idx="55">
                  <c:v>18.11</c:v>
                </c:pt>
                <c:pt idx="56">
                  <c:v>18.64</c:v>
                </c:pt>
                <c:pt idx="57">
                  <c:v>20.03</c:v>
                </c:pt>
                <c:pt idx="58">
                  <c:v>20.675000000000001</c:v>
                </c:pt>
                <c:pt idx="59">
                  <c:v>21.32</c:v>
                </c:pt>
                <c:pt idx="60">
                  <c:v>24.24</c:v>
                </c:pt>
                <c:pt idx="61">
                  <c:v>28.08</c:v>
                </c:pt>
                <c:pt idx="62">
                  <c:v>28.39</c:v>
                </c:pt>
                <c:pt idx="63">
                  <c:v>25.93</c:v>
                </c:pt>
                <c:pt idx="64">
                  <c:v>24.5</c:v>
                </c:pt>
                <c:pt idx="65">
                  <c:v>26.54</c:v>
                </c:pt>
                <c:pt idx="66">
                  <c:v>29.81</c:v>
                </c:pt>
                <c:pt idx="67">
                  <c:v>29.08</c:v>
                </c:pt>
                <c:pt idx="68">
                  <c:v>28.18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4-4BF4-B3A1-50CBCDE63E4C}"/>
            </c:ext>
          </c:extLst>
        </c:ser>
        <c:ser>
          <c:idx val="2"/>
          <c:order val="2"/>
          <c:tx>
            <c:strRef>
              <c:f>'C2'!$B$7</c:f>
              <c:strCache>
                <c:ptCount val="1"/>
                <c:pt idx="0">
                  <c:v>NT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'C2'!$C$7:$BS$7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22.9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21.32</c:v>
                </c:pt>
                <c:pt idx="28">
                  <c:v>20.309999999999999</c:v>
                </c:pt>
                <c:pt idx="29">
                  <c:v>19.690000000000001</c:v>
                </c:pt>
                <c:pt idx="30">
                  <c:v>21.13</c:v>
                </c:pt>
                <c:pt idx="31">
                  <c:v>23.71</c:v>
                </c:pt>
                <c:pt idx="32">
                  <c:v>25.32</c:v>
                </c:pt>
                <c:pt idx="33">
                  <c:v>24.99</c:v>
                </c:pt>
                <c:pt idx="34">
                  <c:v>29.86</c:v>
                </c:pt>
                <c:pt idx="35">
                  <c:v>30.16</c:v>
                </c:pt>
                <c:pt idx="36">
                  <c:v>28.18</c:v>
                </c:pt>
                <c:pt idx="37">
                  <c:v>27.05</c:v>
                </c:pt>
                <c:pt idx="38">
                  <c:v>24.54</c:v>
                </c:pt>
                <c:pt idx="39">
                  <c:v>24.08</c:v>
                </c:pt>
                <c:pt idx="40">
                  <c:v>25.19</c:v>
                </c:pt>
                <c:pt idx="41">
                  <c:v>24.97</c:v>
                </c:pt>
                <c:pt idx="42">
                  <c:v>24.73</c:v>
                </c:pt>
                <c:pt idx="43">
                  <c:v>23.65</c:v>
                </c:pt>
                <c:pt idx="44">
                  <c:v>22.83</c:v>
                </c:pt>
                <c:pt idx="45">
                  <c:v>22.69</c:v>
                </c:pt>
                <c:pt idx="46">
                  <c:v>22.47</c:v>
                </c:pt>
                <c:pt idx="47">
                  <c:v>23.48</c:v>
                </c:pt>
                <c:pt idx="48">
                  <c:v>23.09</c:v>
                </c:pt>
                <c:pt idx="49">
                  <c:v>23.59</c:v>
                </c:pt>
                <c:pt idx="50">
                  <c:v>22.94</c:v>
                </c:pt>
                <c:pt idx="51">
                  <c:v>22.36</c:v>
                </c:pt>
                <c:pt idx="52">
                  <c:v>21.8</c:v>
                </c:pt>
                <c:pt idx="53">
                  <c:v>21.27</c:v>
                </c:pt>
                <c:pt idx="54">
                  <c:v>20.46</c:v>
                </c:pt>
                <c:pt idx="55">
                  <c:v>20.59</c:v>
                </c:pt>
                <c:pt idx="56">
                  <c:v>20.75</c:v>
                </c:pt>
                <c:pt idx="57">
                  <c:v>21.25</c:v>
                </c:pt>
                <c:pt idx="58">
                  <c:v>21.935000000000002</c:v>
                </c:pt>
                <c:pt idx="59">
                  <c:v>22.62</c:v>
                </c:pt>
                <c:pt idx="60">
                  <c:v>22.9</c:v>
                </c:pt>
                <c:pt idx="61">
                  <c:v>26.86</c:v>
                </c:pt>
                <c:pt idx="62">
                  <c:v>29.15</c:v>
                </c:pt>
                <c:pt idx="63">
                  <c:v>28.31</c:v>
                </c:pt>
                <c:pt idx="64">
                  <c:v>27.91</c:v>
                </c:pt>
                <c:pt idx="65">
                  <c:v>26.6</c:v>
                </c:pt>
                <c:pt idx="66">
                  <c:v>26.2</c:v>
                </c:pt>
                <c:pt idx="67">
                  <c:v>26.09</c:v>
                </c:pt>
                <c:pt idx="68">
                  <c:v>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4-4BF4-B3A1-50CBCDE63E4C}"/>
            </c:ext>
          </c:extLst>
        </c:ser>
        <c:ser>
          <c:idx val="3"/>
          <c:order val="3"/>
          <c:tx>
            <c:strRef>
              <c:f>'C2'!$B$8</c:f>
              <c:strCache>
                <c:ptCount val="1"/>
                <c:pt idx="0">
                  <c:v>Qld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'C2'!$C$8:$BS$8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30.81</c:v>
                </c:pt>
                <c:pt idx="12">
                  <c:v>29.91</c:v>
                </c:pt>
                <c:pt idx="13">
                  <c:v>28.33</c:v>
                </c:pt>
                <c:pt idx="14">
                  <c:v>27.33</c:v>
                </c:pt>
                <c:pt idx="15">
                  <c:v>26.36</c:v>
                </c:pt>
                <c:pt idx="16">
                  <c:v>26.21</c:v>
                </c:pt>
                <c:pt idx="17">
                  <c:v>26.73</c:v>
                </c:pt>
                <c:pt idx="18">
                  <c:v>25.76</c:v>
                </c:pt>
                <c:pt idx="19">
                  <c:v>24.23</c:v>
                </c:pt>
                <c:pt idx="20">
                  <c:v>22.72</c:v>
                </c:pt>
                <c:pt idx="21">
                  <c:v>21.63</c:v>
                </c:pt>
                <c:pt idx="22">
                  <c:v>20.2</c:v>
                </c:pt>
                <c:pt idx="23">
                  <c:v>20.12</c:v>
                </c:pt>
                <c:pt idx="24">
                  <c:v>21.52</c:v>
                </c:pt>
                <c:pt idx="25">
                  <c:v>20.72</c:v>
                </c:pt>
                <c:pt idx="26">
                  <c:v>19.93</c:v>
                </c:pt>
                <c:pt idx="27">
                  <c:v>20.100000000000001</c:v>
                </c:pt>
                <c:pt idx="28">
                  <c:v>20.02</c:v>
                </c:pt>
                <c:pt idx="29">
                  <c:v>20.059999999999999</c:v>
                </c:pt>
                <c:pt idx="30">
                  <c:v>20.43</c:v>
                </c:pt>
                <c:pt idx="31">
                  <c:v>21.61</c:v>
                </c:pt>
                <c:pt idx="32">
                  <c:v>22.9</c:v>
                </c:pt>
                <c:pt idx="33">
                  <c:v>24.04</c:v>
                </c:pt>
                <c:pt idx="34">
                  <c:v>24.16</c:v>
                </c:pt>
                <c:pt idx="35">
                  <c:v>22.88</c:v>
                </c:pt>
                <c:pt idx="36">
                  <c:v>21.48</c:v>
                </c:pt>
                <c:pt idx="37">
                  <c:v>20.16</c:v>
                </c:pt>
                <c:pt idx="38">
                  <c:v>18.55</c:v>
                </c:pt>
                <c:pt idx="39">
                  <c:v>18.059999999999999</c:v>
                </c:pt>
                <c:pt idx="40">
                  <c:v>18.329999999999998</c:v>
                </c:pt>
                <c:pt idx="41">
                  <c:v>18.2</c:v>
                </c:pt>
                <c:pt idx="42">
                  <c:v>17.989999999999998</c:v>
                </c:pt>
                <c:pt idx="43">
                  <c:v>17.260000000000002</c:v>
                </c:pt>
                <c:pt idx="44">
                  <c:v>16.73</c:v>
                </c:pt>
                <c:pt idx="45">
                  <c:v>16.600000000000001</c:v>
                </c:pt>
                <c:pt idx="46">
                  <c:v>16.440000000000001</c:v>
                </c:pt>
                <c:pt idx="47">
                  <c:v>16.28</c:v>
                </c:pt>
                <c:pt idx="48">
                  <c:v>15.69</c:v>
                </c:pt>
                <c:pt idx="49">
                  <c:v>16.8</c:v>
                </c:pt>
                <c:pt idx="50">
                  <c:v>16.739999999999998</c:v>
                </c:pt>
                <c:pt idx="51">
                  <c:v>16.91</c:v>
                </c:pt>
                <c:pt idx="52">
                  <c:v>17.190000000000001</c:v>
                </c:pt>
                <c:pt idx="53">
                  <c:v>17.21</c:v>
                </c:pt>
                <c:pt idx="54">
                  <c:v>17.23</c:v>
                </c:pt>
                <c:pt idx="55">
                  <c:v>17.489999999999998</c:v>
                </c:pt>
                <c:pt idx="56">
                  <c:v>18.68</c:v>
                </c:pt>
                <c:pt idx="57">
                  <c:v>19.96</c:v>
                </c:pt>
                <c:pt idx="58">
                  <c:v>21.285</c:v>
                </c:pt>
                <c:pt idx="59">
                  <c:v>22.61</c:v>
                </c:pt>
                <c:pt idx="60">
                  <c:v>23.64</c:v>
                </c:pt>
                <c:pt idx="61">
                  <c:v>26.19</c:v>
                </c:pt>
                <c:pt idx="62">
                  <c:v>30.22</c:v>
                </c:pt>
                <c:pt idx="63">
                  <c:v>30.78</c:v>
                </c:pt>
                <c:pt idx="64">
                  <c:v>30.91</c:v>
                </c:pt>
                <c:pt idx="65">
                  <c:v>31.29</c:v>
                </c:pt>
                <c:pt idx="66">
                  <c:v>30.97</c:v>
                </c:pt>
                <c:pt idx="67">
                  <c:v>28.59</c:v>
                </c:pt>
                <c:pt idx="68">
                  <c:v>27.13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4-4BF4-B3A1-50CBCDE63E4C}"/>
            </c:ext>
          </c:extLst>
        </c:ser>
        <c:ser>
          <c:idx val="4"/>
          <c:order val="4"/>
          <c:tx>
            <c:strRef>
              <c:f>'C2'!$B$9</c:f>
              <c:strCache>
                <c:ptCount val="1"/>
                <c:pt idx="0">
                  <c:v>SA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'C2'!$C$9:$BS$9</c:f>
              <c:numCache>
                <c:formatCode>General</c:formatCode>
                <c:ptCount val="69"/>
                <c:pt idx="0">
                  <c:v>#N/A</c:v>
                </c:pt>
                <c:pt idx="1">
                  <c:v>38.28</c:v>
                </c:pt>
                <c:pt idx="2">
                  <c:v>36.74</c:v>
                </c:pt>
                <c:pt idx="3">
                  <c:v>34.58</c:v>
                </c:pt>
                <c:pt idx="4">
                  <c:v>31.96</c:v>
                </c:pt>
                <c:pt idx="5">
                  <c:v>31.1</c:v>
                </c:pt>
                <c:pt idx="6">
                  <c:v>30.64</c:v>
                </c:pt>
                <c:pt idx="7">
                  <c:v>30.33</c:v>
                </c:pt>
                <c:pt idx="8">
                  <c:v>29.27</c:v>
                </c:pt>
                <c:pt idx="9">
                  <c:v>27.38</c:v>
                </c:pt>
                <c:pt idx="10">
                  <c:v>27.34</c:v>
                </c:pt>
                <c:pt idx="11">
                  <c:v>26.25</c:v>
                </c:pt>
                <c:pt idx="12">
                  <c:v>25.45</c:v>
                </c:pt>
                <c:pt idx="13">
                  <c:v>23.96</c:v>
                </c:pt>
                <c:pt idx="14">
                  <c:v>22.59</c:v>
                </c:pt>
                <c:pt idx="15">
                  <c:v>21.58</c:v>
                </c:pt>
                <c:pt idx="16">
                  <c:v>21.05</c:v>
                </c:pt>
                <c:pt idx="17">
                  <c:v>20.079999999999998</c:v>
                </c:pt>
                <c:pt idx="18">
                  <c:v>21.18</c:v>
                </c:pt>
                <c:pt idx="19">
                  <c:v>18.5</c:v>
                </c:pt>
                <c:pt idx="20">
                  <c:v>17.989999999999998</c:v>
                </c:pt>
                <c:pt idx="21">
                  <c:v>16.600000000000001</c:v>
                </c:pt>
                <c:pt idx="22">
                  <c:v>15.41</c:v>
                </c:pt>
                <c:pt idx="23">
                  <c:v>14.83</c:v>
                </c:pt>
                <c:pt idx="24">
                  <c:v>15.01</c:v>
                </c:pt>
                <c:pt idx="25">
                  <c:v>14.25</c:v>
                </c:pt>
                <c:pt idx="26">
                  <c:v>14.84</c:v>
                </c:pt>
                <c:pt idx="27">
                  <c:v>14.84</c:v>
                </c:pt>
                <c:pt idx="28">
                  <c:v>14.94</c:v>
                </c:pt>
                <c:pt idx="29">
                  <c:v>15.92</c:v>
                </c:pt>
                <c:pt idx="30">
                  <c:v>16.87</c:v>
                </c:pt>
                <c:pt idx="31">
                  <c:v>18.940000000000001</c:v>
                </c:pt>
                <c:pt idx="32">
                  <c:v>20.88</c:v>
                </c:pt>
                <c:pt idx="33">
                  <c:v>22.31</c:v>
                </c:pt>
                <c:pt idx="34">
                  <c:v>22.05</c:v>
                </c:pt>
                <c:pt idx="35">
                  <c:v>20.59</c:v>
                </c:pt>
                <c:pt idx="36">
                  <c:v>20.87</c:v>
                </c:pt>
                <c:pt idx="37">
                  <c:v>20.3</c:v>
                </c:pt>
                <c:pt idx="38">
                  <c:v>19.41</c:v>
                </c:pt>
                <c:pt idx="39">
                  <c:v>19.59</c:v>
                </c:pt>
                <c:pt idx="40">
                  <c:v>20.399999999999999</c:v>
                </c:pt>
                <c:pt idx="41">
                  <c:v>20.6</c:v>
                </c:pt>
                <c:pt idx="42">
                  <c:v>20.64</c:v>
                </c:pt>
                <c:pt idx="43">
                  <c:v>19.760000000000002</c:v>
                </c:pt>
                <c:pt idx="44">
                  <c:v>19.43</c:v>
                </c:pt>
                <c:pt idx="45">
                  <c:v>20.100000000000001</c:v>
                </c:pt>
                <c:pt idx="46">
                  <c:v>21.31</c:v>
                </c:pt>
                <c:pt idx="47">
                  <c:v>21.5</c:v>
                </c:pt>
                <c:pt idx="48">
                  <c:v>22.59</c:v>
                </c:pt>
                <c:pt idx="49">
                  <c:v>22.91</c:v>
                </c:pt>
                <c:pt idx="50">
                  <c:v>21.45</c:v>
                </c:pt>
                <c:pt idx="51">
                  <c:v>21.47</c:v>
                </c:pt>
                <c:pt idx="52">
                  <c:v>23.7</c:v>
                </c:pt>
                <c:pt idx="53">
                  <c:v>22.84</c:v>
                </c:pt>
                <c:pt idx="54">
                  <c:v>21.22</c:v>
                </c:pt>
                <c:pt idx="55">
                  <c:v>21.34</c:v>
                </c:pt>
                <c:pt idx="56">
                  <c:v>21.26</c:v>
                </c:pt>
                <c:pt idx="57">
                  <c:v>22.57</c:v>
                </c:pt>
                <c:pt idx="58">
                  <c:v>23.495000000000001</c:v>
                </c:pt>
                <c:pt idx="59">
                  <c:v>24.42</c:v>
                </c:pt>
                <c:pt idx="60">
                  <c:v>29.48</c:v>
                </c:pt>
                <c:pt idx="61">
                  <c:v>33.6</c:v>
                </c:pt>
                <c:pt idx="62">
                  <c:v>32.81</c:v>
                </c:pt>
                <c:pt idx="63">
                  <c:v>32.47</c:v>
                </c:pt>
                <c:pt idx="64">
                  <c:v>29.29</c:v>
                </c:pt>
                <c:pt idx="65">
                  <c:v>32.340000000000003</c:v>
                </c:pt>
                <c:pt idx="66">
                  <c:v>38.450000000000003</c:v>
                </c:pt>
                <c:pt idx="67">
                  <c:v>37.04</c:v>
                </c:pt>
                <c:pt idx="68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14-4BF4-B3A1-50CBCDE63E4C}"/>
            </c:ext>
          </c:extLst>
        </c:ser>
        <c:ser>
          <c:idx val="5"/>
          <c:order val="5"/>
          <c:tx>
            <c:strRef>
              <c:f>'C2'!$B$10</c:f>
              <c:strCache>
                <c:ptCount val="1"/>
                <c:pt idx="0">
                  <c:v>Tas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'C2'!$C$10:$BS$10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18.170000000000002</c:v>
                </c:pt>
                <c:pt idx="5">
                  <c:v>19.149999999999999</c:v>
                </c:pt>
                <c:pt idx="6">
                  <c:v>19.3</c:v>
                </c:pt>
                <c:pt idx="7">
                  <c:v>19.010000000000002</c:v>
                </c:pt>
                <c:pt idx="8">
                  <c:v>18.54</c:v>
                </c:pt>
                <c:pt idx="9">
                  <c:v>18.88</c:v>
                </c:pt>
                <c:pt idx="10">
                  <c:v>20.89</c:v>
                </c:pt>
                <c:pt idx="11">
                  <c:v>20.73</c:v>
                </c:pt>
                <c:pt idx="12">
                  <c:v>20.18</c:v>
                </c:pt>
                <c:pt idx="13">
                  <c:v>19.399999999999999</c:v>
                </c:pt>
                <c:pt idx="14">
                  <c:v>18.739999999999998</c:v>
                </c:pt>
                <c:pt idx="15">
                  <c:v>18.09</c:v>
                </c:pt>
                <c:pt idx="16">
                  <c:v>18.72</c:v>
                </c:pt>
                <c:pt idx="17">
                  <c:v>18.55</c:v>
                </c:pt>
                <c:pt idx="18">
                  <c:v>18</c:v>
                </c:pt>
                <c:pt idx="19">
                  <c:v>16.25</c:v>
                </c:pt>
                <c:pt idx="20">
                  <c:v>16.79</c:v>
                </c:pt>
                <c:pt idx="21">
                  <c:v>16.260000000000002</c:v>
                </c:pt>
                <c:pt idx="22">
                  <c:v>14.2</c:v>
                </c:pt>
                <c:pt idx="23">
                  <c:v>13.54</c:v>
                </c:pt>
                <c:pt idx="24">
                  <c:v>14.31</c:v>
                </c:pt>
                <c:pt idx="25">
                  <c:v>12.91</c:v>
                </c:pt>
                <c:pt idx="26">
                  <c:v>13.51</c:v>
                </c:pt>
                <c:pt idx="27">
                  <c:v>13.43</c:v>
                </c:pt>
                <c:pt idx="28">
                  <c:v>12.09</c:v>
                </c:pt>
                <c:pt idx="29">
                  <c:v>13</c:v>
                </c:pt>
                <c:pt idx="30">
                  <c:v>13.45</c:v>
                </c:pt>
                <c:pt idx="31">
                  <c:v>13.5</c:v>
                </c:pt>
                <c:pt idx="32">
                  <c:v>14.91</c:v>
                </c:pt>
                <c:pt idx="33">
                  <c:v>15.54</c:v>
                </c:pt>
                <c:pt idx="34">
                  <c:v>14.96</c:v>
                </c:pt>
                <c:pt idx="35">
                  <c:v>15.44</c:v>
                </c:pt>
                <c:pt idx="36">
                  <c:v>15.32</c:v>
                </c:pt>
                <c:pt idx="37">
                  <c:v>15.11</c:v>
                </c:pt>
                <c:pt idx="38">
                  <c:v>15.49</c:v>
                </c:pt>
                <c:pt idx="39">
                  <c:v>15.5</c:v>
                </c:pt>
                <c:pt idx="40">
                  <c:v>15.81</c:v>
                </c:pt>
                <c:pt idx="41">
                  <c:v>17.079999999999998</c:v>
                </c:pt>
                <c:pt idx="42">
                  <c:v>17.559999999999999</c:v>
                </c:pt>
                <c:pt idx="43">
                  <c:v>16.16</c:v>
                </c:pt>
                <c:pt idx="44">
                  <c:v>15.68</c:v>
                </c:pt>
                <c:pt idx="45">
                  <c:v>15.67</c:v>
                </c:pt>
                <c:pt idx="46">
                  <c:v>15.8</c:v>
                </c:pt>
                <c:pt idx="47">
                  <c:v>16.95</c:v>
                </c:pt>
                <c:pt idx="48">
                  <c:v>16.79</c:v>
                </c:pt>
                <c:pt idx="49">
                  <c:v>17.72</c:v>
                </c:pt>
                <c:pt idx="50">
                  <c:v>18.239999999999998</c:v>
                </c:pt>
                <c:pt idx="51">
                  <c:v>17.54</c:v>
                </c:pt>
                <c:pt idx="52">
                  <c:v>17.68</c:v>
                </c:pt>
                <c:pt idx="53">
                  <c:v>17.66</c:v>
                </c:pt>
                <c:pt idx="54">
                  <c:v>17.41</c:v>
                </c:pt>
                <c:pt idx="55">
                  <c:v>17.72</c:v>
                </c:pt>
                <c:pt idx="56">
                  <c:v>18.36</c:v>
                </c:pt>
                <c:pt idx="57">
                  <c:v>19.93</c:v>
                </c:pt>
                <c:pt idx="58">
                  <c:v>22.92</c:v>
                </c:pt>
                <c:pt idx="59">
                  <c:v>25.91</c:v>
                </c:pt>
                <c:pt idx="60">
                  <c:v>29.58</c:v>
                </c:pt>
                <c:pt idx="61">
                  <c:v>31.98</c:v>
                </c:pt>
                <c:pt idx="62">
                  <c:v>30.75</c:v>
                </c:pt>
                <c:pt idx="63">
                  <c:v>27.16</c:v>
                </c:pt>
                <c:pt idx="64">
                  <c:v>27.4</c:v>
                </c:pt>
                <c:pt idx="65">
                  <c:v>27.82</c:v>
                </c:pt>
                <c:pt idx="66">
                  <c:v>27.49</c:v>
                </c:pt>
                <c:pt idx="67">
                  <c:v>27.63</c:v>
                </c:pt>
                <c:pt idx="68">
                  <c:v>28.27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14-4BF4-B3A1-50CBCDE63E4C}"/>
            </c:ext>
          </c:extLst>
        </c:ser>
        <c:ser>
          <c:idx val="6"/>
          <c:order val="6"/>
          <c:tx>
            <c:strRef>
              <c:f>'C2'!$B$11</c:f>
              <c:strCache>
                <c:ptCount val="1"/>
                <c:pt idx="0">
                  <c:v>Vic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'C2'!$C$11:$BS$11</c:f>
              <c:numCache>
                <c:formatCode>General</c:formatCode>
                <c:ptCount val="69"/>
                <c:pt idx="0">
                  <c:v>#N/A</c:v>
                </c:pt>
                <c:pt idx="1">
                  <c:v>35.75</c:v>
                </c:pt>
                <c:pt idx="2">
                  <c:v>34.5</c:v>
                </c:pt>
                <c:pt idx="3">
                  <c:v>32.33</c:v>
                </c:pt>
                <c:pt idx="4">
                  <c:v>30.3</c:v>
                </c:pt>
                <c:pt idx="5">
                  <c:v>30.31</c:v>
                </c:pt>
                <c:pt idx="6">
                  <c:v>29.95</c:v>
                </c:pt>
                <c:pt idx="7">
                  <c:v>30.92</c:v>
                </c:pt>
                <c:pt idx="8">
                  <c:v>29.92</c:v>
                </c:pt>
                <c:pt idx="9">
                  <c:v>28.42</c:v>
                </c:pt>
                <c:pt idx="10">
                  <c:v>28.79</c:v>
                </c:pt>
                <c:pt idx="11">
                  <c:v>28.61</c:v>
                </c:pt>
                <c:pt idx="12">
                  <c:v>27.68</c:v>
                </c:pt>
                <c:pt idx="13">
                  <c:v>26.97</c:v>
                </c:pt>
                <c:pt idx="14">
                  <c:v>27.26</c:v>
                </c:pt>
                <c:pt idx="15">
                  <c:v>25.97</c:v>
                </c:pt>
                <c:pt idx="16">
                  <c:v>25.61</c:v>
                </c:pt>
                <c:pt idx="17">
                  <c:v>25.44</c:v>
                </c:pt>
                <c:pt idx="18">
                  <c:v>24.5</c:v>
                </c:pt>
                <c:pt idx="19">
                  <c:v>23.06</c:v>
                </c:pt>
                <c:pt idx="20">
                  <c:v>21.19</c:v>
                </c:pt>
                <c:pt idx="21">
                  <c:v>19.43</c:v>
                </c:pt>
                <c:pt idx="22">
                  <c:v>18.809999999999999</c:v>
                </c:pt>
                <c:pt idx="23">
                  <c:v>17.63</c:v>
                </c:pt>
                <c:pt idx="24">
                  <c:v>17.04</c:v>
                </c:pt>
                <c:pt idx="25">
                  <c:v>16.52</c:v>
                </c:pt>
                <c:pt idx="26">
                  <c:v>16.95</c:v>
                </c:pt>
                <c:pt idx="27">
                  <c:v>17.27</c:v>
                </c:pt>
                <c:pt idx="28">
                  <c:v>17</c:v>
                </c:pt>
                <c:pt idx="29">
                  <c:v>18.079999999999998</c:v>
                </c:pt>
                <c:pt idx="30">
                  <c:v>18.989999999999998</c:v>
                </c:pt>
                <c:pt idx="31">
                  <c:v>19.98</c:v>
                </c:pt>
                <c:pt idx="32">
                  <c:v>21.2</c:v>
                </c:pt>
                <c:pt idx="33">
                  <c:v>21.14</c:v>
                </c:pt>
                <c:pt idx="34">
                  <c:v>20.6</c:v>
                </c:pt>
                <c:pt idx="35">
                  <c:v>20.09</c:v>
                </c:pt>
                <c:pt idx="36">
                  <c:v>20.010000000000002</c:v>
                </c:pt>
                <c:pt idx="37">
                  <c:v>19.37</c:v>
                </c:pt>
                <c:pt idx="38">
                  <c:v>18.8</c:v>
                </c:pt>
                <c:pt idx="39">
                  <c:v>19.36</c:v>
                </c:pt>
                <c:pt idx="40">
                  <c:v>20.59</c:v>
                </c:pt>
                <c:pt idx="41">
                  <c:v>22.05</c:v>
                </c:pt>
                <c:pt idx="42">
                  <c:v>23.25</c:v>
                </c:pt>
                <c:pt idx="43">
                  <c:v>22.54</c:v>
                </c:pt>
                <c:pt idx="44">
                  <c:v>20.97</c:v>
                </c:pt>
                <c:pt idx="45">
                  <c:v>21.87</c:v>
                </c:pt>
                <c:pt idx="46">
                  <c:v>21.74</c:v>
                </c:pt>
                <c:pt idx="47">
                  <c:v>21.17</c:v>
                </c:pt>
                <c:pt idx="48">
                  <c:v>20.61</c:v>
                </c:pt>
                <c:pt idx="49">
                  <c:v>21.77</c:v>
                </c:pt>
                <c:pt idx="50">
                  <c:v>21.19</c:v>
                </c:pt>
                <c:pt idx="51">
                  <c:v>22.72</c:v>
                </c:pt>
                <c:pt idx="52">
                  <c:v>22.15</c:v>
                </c:pt>
                <c:pt idx="53">
                  <c:v>21.52</c:v>
                </c:pt>
                <c:pt idx="54">
                  <c:v>20.72</c:v>
                </c:pt>
                <c:pt idx="55">
                  <c:v>20.55</c:v>
                </c:pt>
                <c:pt idx="56">
                  <c:v>21.51</c:v>
                </c:pt>
                <c:pt idx="57">
                  <c:v>24.01</c:v>
                </c:pt>
                <c:pt idx="58">
                  <c:v>23.79</c:v>
                </c:pt>
                <c:pt idx="59">
                  <c:v>23.57</c:v>
                </c:pt>
                <c:pt idx="60">
                  <c:v>25.34</c:v>
                </c:pt>
                <c:pt idx="61">
                  <c:v>30.13</c:v>
                </c:pt>
                <c:pt idx="62">
                  <c:v>30.5</c:v>
                </c:pt>
                <c:pt idx="63">
                  <c:v>28.49</c:v>
                </c:pt>
                <c:pt idx="64">
                  <c:v>28.74</c:v>
                </c:pt>
                <c:pt idx="65">
                  <c:v>29.04</c:v>
                </c:pt>
                <c:pt idx="66">
                  <c:v>31.92</c:v>
                </c:pt>
                <c:pt idx="67">
                  <c:v>32.43</c:v>
                </c:pt>
                <c:pt idx="68">
                  <c:v>31.69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14-4BF4-B3A1-50CBCDE63E4C}"/>
            </c:ext>
          </c:extLst>
        </c:ser>
        <c:ser>
          <c:idx val="7"/>
          <c:order val="7"/>
          <c:tx>
            <c:strRef>
              <c:f>'C2'!$B$12</c:f>
              <c:strCache>
                <c:ptCount val="1"/>
                <c:pt idx="0">
                  <c:v>WA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'C2'!$C$12:$BS$12</c:f>
              <c:numCache>
                <c:formatCode>General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52.28</c:v>
                </c:pt>
                <c:pt idx="4">
                  <c:v>48.11</c:v>
                </c:pt>
                <c:pt idx="5">
                  <c:v>46.18</c:v>
                </c:pt>
                <c:pt idx="6">
                  <c:v>45.75</c:v>
                </c:pt>
                <c:pt idx="7">
                  <c:v>45.73</c:v>
                </c:pt>
                <c:pt idx="8">
                  <c:v>44.05</c:v>
                </c:pt>
                <c:pt idx="9">
                  <c:v>40.049999999999997</c:v>
                </c:pt>
                <c:pt idx="10">
                  <c:v>38.369999999999997</c:v>
                </c:pt>
                <c:pt idx="11">
                  <c:v>37.270000000000003</c:v>
                </c:pt>
                <c:pt idx="12">
                  <c:v>35.159999999999997</c:v>
                </c:pt>
                <c:pt idx="13">
                  <c:v>33.07</c:v>
                </c:pt>
                <c:pt idx="14">
                  <c:v>31.26</c:v>
                </c:pt>
                <c:pt idx="15">
                  <c:v>29.92</c:v>
                </c:pt>
                <c:pt idx="16">
                  <c:v>29.92</c:v>
                </c:pt>
                <c:pt idx="17">
                  <c:v>28.27</c:v>
                </c:pt>
                <c:pt idx="18">
                  <c:v>27.54</c:v>
                </c:pt>
                <c:pt idx="19">
                  <c:v>25.47</c:v>
                </c:pt>
                <c:pt idx="20">
                  <c:v>25.27</c:v>
                </c:pt>
                <c:pt idx="21">
                  <c:v>25.31</c:v>
                </c:pt>
                <c:pt idx="22">
                  <c:v>22.02</c:v>
                </c:pt>
                <c:pt idx="23">
                  <c:v>22.68</c:v>
                </c:pt>
                <c:pt idx="24">
                  <c:v>26.1</c:v>
                </c:pt>
                <c:pt idx="25">
                  <c:v>21.65</c:v>
                </c:pt>
                <c:pt idx="26">
                  <c:v>24.41</c:v>
                </c:pt>
                <c:pt idx="27">
                  <c:v>24.91</c:v>
                </c:pt>
                <c:pt idx="28">
                  <c:v>23.31</c:v>
                </c:pt>
                <c:pt idx="29">
                  <c:v>25.5</c:v>
                </c:pt>
                <c:pt idx="30">
                  <c:v>25.97</c:v>
                </c:pt>
                <c:pt idx="31">
                  <c:v>29.19</c:v>
                </c:pt>
                <c:pt idx="32">
                  <c:v>29.67</c:v>
                </c:pt>
                <c:pt idx="33">
                  <c:v>28.65</c:v>
                </c:pt>
                <c:pt idx="34">
                  <c:v>27.36</c:v>
                </c:pt>
                <c:pt idx="35">
                  <c:v>27.69</c:v>
                </c:pt>
                <c:pt idx="36">
                  <c:v>27.61</c:v>
                </c:pt>
                <c:pt idx="37">
                  <c:v>25.76</c:v>
                </c:pt>
                <c:pt idx="38">
                  <c:v>25.46</c:v>
                </c:pt>
                <c:pt idx="39">
                  <c:v>26.52</c:v>
                </c:pt>
                <c:pt idx="40">
                  <c:v>26.8</c:v>
                </c:pt>
                <c:pt idx="41">
                  <c:v>26.7</c:v>
                </c:pt>
                <c:pt idx="42">
                  <c:v>25.12</c:v>
                </c:pt>
                <c:pt idx="43">
                  <c:v>24.92</c:v>
                </c:pt>
                <c:pt idx="44">
                  <c:v>24.15</c:v>
                </c:pt>
                <c:pt idx="45">
                  <c:v>23.98</c:v>
                </c:pt>
                <c:pt idx="46">
                  <c:v>22.91</c:v>
                </c:pt>
                <c:pt idx="47">
                  <c:v>22.85</c:v>
                </c:pt>
                <c:pt idx="48">
                  <c:v>22.29</c:v>
                </c:pt>
                <c:pt idx="49">
                  <c:v>23.03</c:v>
                </c:pt>
                <c:pt idx="50">
                  <c:v>22.25</c:v>
                </c:pt>
                <c:pt idx="51">
                  <c:v>21.44</c:v>
                </c:pt>
                <c:pt idx="52">
                  <c:v>20.91</c:v>
                </c:pt>
                <c:pt idx="53">
                  <c:v>20.399999999999999</c:v>
                </c:pt>
                <c:pt idx="54">
                  <c:v>19.62</c:v>
                </c:pt>
                <c:pt idx="55">
                  <c:v>19.21</c:v>
                </c:pt>
                <c:pt idx="56">
                  <c:v>18.399999999999999</c:v>
                </c:pt>
                <c:pt idx="57">
                  <c:v>18.59</c:v>
                </c:pt>
                <c:pt idx="58">
                  <c:v>21.695</c:v>
                </c:pt>
                <c:pt idx="59">
                  <c:v>24.8</c:v>
                </c:pt>
                <c:pt idx="60">
                  <c:v>25.74</c:v>
                </c:pt>
                <c:pt idx="61">
                  <c:v>28.18</c:v>
                </c:pt>
                <c:pt idx="62">
                  <c:v>28.4</c:v>
                </c:pt>
                <c:pt idx="63">
                  <c:v>26.73</c:v>
                </c:pt>
                <c:pt idx="64">
                  <c:v>28.08</c:v>
                </c:pt>
                <c:pt idx="65">
                  <c:v>28.38</c:v>
                </c:pt>
                <c:pt idx="66">
                  <c:v>30.5</c:v>
                </c:pt>
                <c:pt idx="67">
                  <c:v>32.229999999999997</c:v>
                </c:pt>
                <c:pt idx="68">
                  <c:v>32.549999999999997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14-4BF4-B3A1-50CBCDE63E4C}"/>
            </c:ext>
          </c:extLst>
        </c:ser>
        <c:ser>
          <c:idx val="8"/>
          <c:order val="8"/>
          <c:tx>
            <c:strRef>
              <c:f>'C2'!$B$13</c:f>
              <c:strCache>
                <c:ptCount val="1"/>
                <c:pt idx="0">
                  <c:v>National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'C2'!$C$4:$BS$4</c:f>
              <c:numCache>
                <c:formatCode>General</c:formatCode>
                <c:ptCount val="69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</c:numCache>
            </c:numRef>
          </c:cat>
          <c:val>
            <c:numRef>
              <c:f>'C2'!$C$13:$BS$13</c:f>
              <c:numCache>
                <c:formatCode>General</c:formatCode>
                <c:ptCount val="69"/>
                <c:pt idx="0">
                  <c:v>27.43</c:v>
                </c:pt>
                <c:pt idx="1">
                  <c:v>32.92</c:v>
                </c:pt>
                <c:pt idx="2">
                  <c:v>32.53</c:v>
                </c:pt>
                <c:pt idx="3">
                  <c:v>33.54</c:v>
                </c:pt>
                <c:pt idx="4">
                  <c:v>32.619999999999997</c:v>
                </c:pt>
                <c:pt idx="5">
                  <c:v>31.96</c:v>
                </c:pt>
                <c:pt idx="6">
                  <c:v>32.47</c:v>
                </c:pt>
                <c:pt idx="7">
                  <c:v>32.200000000000003</c:v>
                </c:pt>
                <c:pt idx="8">
                  <c:v>30.7</c:v>
                </c:pt>
                <c:pt idx="9">
                  <c:v>29.11</c:v>
                </c:pt>
                <c:pt idx="10">
                  <c:v>30.14</c:v>
                </c:pt>
                <c:pt idx="11">
                  <c:v>29.2</c:v>
                </c:pt>
                <c:pt idx="12">
                  <c:v>28.17</c:v>
                </c:pt>
                <c:pt idx="13">
                  <c:v>26.74</c:v>
                </c:pt>
                <c:pt idx="14">
                  <c:v>25.96</c:v>
                </c:pt>
                <c:pt idx="15">
                  <c:v>24.98</c:v>
                </c:pt>
                <c:pt idx="16">
                  <c:v>24.61</c:v>
                </c:pt>
                <c:pt idx="17">
                  <c:v>24.19</c:v>
                </c:pt>
                <c:pt idx="18">
                  <c:v>23.7</c:v>
                </c:pt>
                <c:pt idx="19">
                  <c:v>22.31</c:v>
                </c:pt>
                <c:pt idx="20">
                  <c:v>21.36</c:v>
                </c:pt>
                <c:pt idx="21">
                  <c:v>20.28</c:v>
                </c:pt>
                <c:pt idx="22">
                  <c:v>18.7</c:v>
                </c:pt>
                <c:pt idx="23">
                  <c:v>17.739999999999998</c:v>
                </c:pt>
                <c:pt idx="24">
                  <c:v>18</c:v>
                </c:pt>
                <c:pt idx="25">
                  <c:v>17.04</c:v>
                </c:pt>
                <c:pt idx="26">
                  <c:v>17.11</c:v>
                </c:pt>
                <c:pt idx="27">
                  <c:v>16.97</c:v>
                </c:pt>
                <c:pt idx="28">
                  <c:v>16.57</c:v>
                </c:pt>
                <c:pt idx="29">
                  <c:v>17.2</c:v>
                </c:pt>
                <c:pt idx="30">
                  <c:v>18.059999999999999</c:v>
                </c:pt>
                <c:pt idx="31">
                  <c:v>20.28</c:v>
                </c:pt>
                <c:pt idx="32">
                  <c:v>21.16</c:v>
                </c:pt>
                <c:pt idx="33">
                  <c:v>20.85</c:v>
                </c:pt>
                <c:pt idx="34">
                  <c:v>20.54</c:v>
                </c:pt>
                <c:pt idx="35">
                  <c:v>19.77</c:v>
                </c:pt>
                <c:pt idx="36">
                  <c:v>19.510000000000002</c:v>
                </c:pt>
                <c:pt idx="37">
                  <c:v>19.170000000000002</c:v>
                </c:pt>
                <c:pt idx="38">
                  <c:v>18.420000000000002</c:v>
                </c:pt>
                <c:pt idx="39">
                  <c:v>18.63</c:v>
                </c:pt>
                <c:pt idx="40">
                  <c:v>19.260000000000002</c:v>
                </c:pt>
                <c:pt idx="41">
                  <c:v>19.68</c:v>
                </c:pt>
                <c:pt idx="42">
                  <c:v>19.7</c:v>
                </c:pt>
                <c:pt idx="43">
                  <c:v>18.95</c:v>
                </c:pt>
                <c:pt idx="44">
                  <c:v>18.2</c:v>
                </c:pt>
                <c:pt idx="45">
                  <c:v>18.45</c:v>
                </c:pt>
                <c:pt idx="46">
                  <c:v>18.52</c:v>
                </c:pt>
                <c:pt idx="47">
                  <c:v>18.23</c:v>
                </c:pt>
                <c:pt idx="48">
                  <c:v>17.78</c:v>
                </c:pt>
                <c:pt idx="49">
                  <c:v>18.670000000000002</c:v>
                </c:pt>
                <c:pt idx="50">
                  <c:v>18.309999999999999</c:v>
                </c:pt>
                <c:pt idx="51">
                  <c:v>18.47</c:v>
                </c:pt>
                <c:pt idx="52">
                  <c:v>18.62</c:v>
                </c:pt>
                <c:pt idx="53">
                  <c:v>18.670000000000002</c:v>
                </c:pt>
                <c:pt idx="54">
                  <c:v>18.43</c:v>
                </c:pt>
                <c:pt idx="55">
                  <c:v>18.64</c:v>
                </c:pt>
                <c:pt idx="56">
                  <c:v>19.239999999999998</c:v>
                </c:pt>
                <c:pt idx="57">
                  <c:v>20.7</c:v>
                </c:pt>
                <c:pt idx="58">
                  <c:v>22.04</c:v>
                </c:pt>
                <c:pt idx="59">
                  <c:v>22.59</c:v>
                </c:pt>
                <c:pt idx="60">
                  <c:v>24.7</c:v>
                </c:pt>
                <c:pt idx="61">
                  <c:v>28.37</c:v>
                </c:pt>
                <c:pt idx="62">
                  <c:v>29.11</c:v>
                </c:pt>
                <c:pt idx="63">
                  <c:v>27.49</c:v>
                </c:pt>
                <c:pt idx="64">
                  <c:v>26.92</c:v>
                </c:pt>
                <c:pt idx="65">
                  <c:v>28.05</c:v>
                </c:pt>
                <c:pt idx="66">
                  <c:v>30.63</c:v>
                </c:pt>
                <c:pt idx="67">
                  <c:v>30.31</c:v>
                </c:pt>
                <c:pt idx="68">
                  <c:v>29.67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14-4BF4-B3A1-50CBCDE63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596504"/>
        <c:axId val="1301604048"/>
      </c:lineChart>
      <c:catAx>
        <c:axId val="13015965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04048"/>
        <c:crosses val="autoZero"/>
        <c:auto val="1"/>
        <c:lblAlgn val="ctr"/>
        <c:lblOffset val="100"/>
        <c:tickLblSkip val="1"/>
        <c:noMultiLvlLbl val="0"/>
      </c:catAx>
      <c:valAx>
        <c:axId val="13016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'C2'!$B$17</c:f>
              <c:strCache>
                <c:ptCount val="1"/>
                <c:pt idx="0">
                  <c:v>Average Price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96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D!$B$41</c:f>
          <c:strCache>
            <c:ptCount val="1"/>
            <c:pt idx="0">
              <c:v>Historic Average Non-Res Prices and the ABS Produce Price Index (various bases)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D!$A$30</c:f>
              <c:strCache>
                <c:ptCount val="1"/>
                <c:pt idx="0">
                  <c:v>ESAA Non-Res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D!$D$30:$BS$30</c:f>
              <c:numCache>
                <c:formatCode>General</c:formatCode>
                <c:ptCount val="68"/>
                <c:pt idx="0">
                  <c:v>30.98</c:v>
                </c:pt>
                <c:pt idx="1">
                  <c:v>34.090000000000003</c:v>
                </c:pt>
                <c:pt idx="2">
                  <c:v>32.42</c:v>
                </c:pt>
                <c:pt idx="3">
                  <c:v>29.68</c:v>
                </c:pt>
                <c:pt idx="4">
                  <c:v>30.03</c:v>
                </c:pt>
                <c:pt idx="5">
                  <c:v>30.01</c:v>
                </c:pt>
                <c:pt idx="6">
                  <c:v>30.21</c:v>
                </c:pt>
                <c:pt idx="7">
                  <c:v>28.99</c:v>
                </c:pt>
                <c:pt idx="8">
                  <c:v>28.39</c:v>
                </c:pt>
                <c:pt idx="9">
                  <c:v>29.11</c:v>
                </c:pt>
                <c:pt idx="10">
                  <c:v>28.37</c:v>
                </c:pt>
                <c:pt idx="11">
                  <c:v>26.76</c:v>
                </c:pt>
                <c:pt idx="12">
                  <c:v>24.92</c:v>
                </c:pt>
                <c:pt idx="13">
                  <c:v>24.11</c:v>
                </c:pt>
                <c:pt idx="14">
                  <c:v>23.17</c:v>
                </c:pt>
                <c:pt idx="15">
                  <c:v>23.41</c:v>
                </c:pt>
                <c:pt idx="16">
                  <c:v>22.77</c:v>
                </c:pt>
                <c:pt idx="17">
                  <c:v>21.57</c:v>
                </c:pt>
                <c:pt idx="18">
                  <c:v>20.69</c:v>
                </c:pt>
                <c:pt idx="19">
                  <c:v>20.05</c:v>
                </c:pt>
                <c:pt idx="20">
                  <c:v>19.010000000000002</c:v>
                </c:pt>
                <c:pt idx="21">
                  <c:v>17.59</c:v>
                </c:pt>
                <c:pt idx="22">
                  <c:v>17.23</c:v>
                </c:pt>
                <c:pt idx="23">
                  <c:v>17.71</c:v>
                </c:pt>
                <c:pt idx="24">
                  <c:v>16.940000000000001</c:v>
                </c:pt>
                <c:pt idx="25">
                  <c:v>17.07</c:v>
                </c:pt>
                <c:pt idx="26">
                  <c:v>17.02</c:v>
                </c:pt>
                <c:pt idx="27">
                  <c:v>16.78</c:v>
                </c:pt>
                <c:pt idx="28">
                  <c:v>17.41</c:v>
                </c:pt>
                <c:pt idx="29">
                  <c:v>18.54</c:v>
                </c:pt>
                <c:pt idx="30">
                  <c:v>21.01</c:v>
                </c:pt>
                <c:pt idx="31">
                  <c:v>20.73</c:v>
                </c:pt>
                <c:pt idx="32">
                  <c:v>19.88</c:v>
                </c:pt>
                <c:pt idx="33">
                  <c:v>18.899999999999999</c:v>
                </c:pt>
                <c:pt idx="34">
                  <c:v>18.05</c:v>
                </c:pt>
                <c:pt idx="35">
                  <c:v>17.420000000000002</c:v>
                </c:pt>
                <c:pt idx="36">
                  <c:v>16.809999999999999</c:v>
                </c:pt>
                <c:pt idx="37">
                  <c:v>16.23</c:v>
                </c:pt>
                <c:pt idx="38">
                  <c:v>16.41</c:v>
                </c:pt>
                <c:pt idx="39">
                  <c:v>16.690000000000001</c:v>
                </c:pt>
                <c:pt idx="40">
                  <c:v>16.11</c:v>
                </c:pt>
                <c:pt idx="41">
                  <c:v>15.28</c:v>
                </c:pt>
                <c:pt idx="42">
                  <c:v>14.05</c:v>
                </c:pt>
                <c:pt idx="43">
                  <c:v>13.43</c:v>
                </c:pt>
                <c:pt idx="44">
                  <c:v>12.63</c:v>
                </c:pt>
                <c:pt idx="45">
                  <c:v>12</c:v>
                </c:pt>
                <c:pt idx="46">
                  <c:v>13.1</c:v>
                </c:pt>
                <c:pt idx="47">
                  <c:v>12.71</c:v>
                </c:pt>
                <c:pt idx="48">
                  <c:v>12.61</c:v>
                </c:pt>
                <c:pt idx="49">
                  <c:v>13.41</c:v>
                </c:pt>
                <c:pt idx="50">
                  <c:v>12.09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6-4E28-928E-58D78F26D5BF}"/>
            </c:ext>
          </c:extLst>
        </c:ser>
        <c:ser>
          <c:idx val="5"/>
          <c:order val="5"/>
          <c:tx>
            <c:strRef>
              <c:f>D!$A$33</c:f>
              <c:strCache>
                <c:ptCount val="1"/>
                <c:pt idx="0">
                  <c:v>ABS-EA Non-Res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D!$D$33:$BS$33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12.56</c:v>
                </c:pt>
                <c:pt idx="57">
                  <c:v>13.47</c:v>
                </c:pt>
                <c:pt idx="58">
                  <c:v>14.7</c:v>
                </c:pt>
                <c:pt idx="59">
                  <c:v>16.36</c:v>
                </c:pt>
                <c:pt idx="60">
                  <c:v>19.97</c:v>
                </c:pt>
                <c:pt idx="61">
                  <c:v>20.04</c:v>
                </c:pt>
                <c:pt idx="62">
                  <c:v>17.41</c:v>
                </c:pt>
                <c:pt idx="63">
                  <c:v>16.68</c:v>
                </c:pt>
                <c:pt idx="64">
                  <c:v>18.27</c:v>
                </c:pt>
                <c:pt idx="65">
                  <c:v>19.89</c:v>
                </c:pt>
                <c:pt idx="66">
                  <c:v>20.05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F6-4E28-928E-58D78F26D5BF}"/>
            </c:ext>
          </c:extLst>
        </c:ser>
        <c:ser>
          <c:idx val="6"/>
          <c:order val="6"/>
          <c:tx>
            <c:strRef>
              <c:f>D!$A$34</c:f>
              <c:strCache>
                <c:ptCount val="1"/>
                <c:pt idx="0">
                  <c:v>ABS-PPIN(1971)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D!$D$34:$BS$34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20.64</c:v>
                </c:pt>
                <c:pt idx="19">
                  <c:v>19.75</c:v>
                </c:pt>
                <c:pt idx="20">
                  <c:v>18.600000000000001</c:v>
                </c:pt>
                <c:pt idx="21">
                  <c:v>17.22</c:v>
                </c:pt>
                <c:pt idx="22">
                  <c:v>16.73</c:v>
                </c:pt>
                <c:pt idx="23">
                  <c:v>16.54</c:v>
                </c:pt>
                <c:pt idx="24">
                  <c:v>15.7</c:v>
                </c:pt>
                <c:pt idx="25">
                  <c:v>15.73</c:v>
                </c:pt>
                <c:pt idx="26">
                  <c:v>15.61</c:v>
                </c:pt>
                <c:pt idx="27">
                  <c:v>15.1</c:v>
                </c:pt>
                <c:pt idx="28">
                  <c:v>15.69</c:v>
                </c:pt>
                <c:pt idx="29">
                  <c:v>17.05</c:v>
                </c:pt>
                <c:pt idx="30">
                  <c:v>20.18</c:v>
                </c:pt>
                <c:pt idx="31">
                  <c:v>20.45</c:v>
                </c:pt>
                <c:pt idx="32">
                  <c:v>19.77</c:v>
                </c:pt>
                <c:pt idx="33">
                  <c:v>18.739999999999998</c:v>
                </c:pt>
                <c:pt idx="34">
                  <c:v>17.899999999999999</c:v>
                </c:pt>
                <c:pt idx="35">
                  <c:v>17.47</c:v>
                </c:pt>
                <c:pt idx="36">
                  <c:v>17.11</c:v>
                </c:pt>
                <c:pt idx="37">
                  <c:v>16.59</c:v>
                </c:pt>
                <c:pt idx="38">
                  <c:v>16.760000000000002</c:v>
                </c:pt>
                <c:pt idx="39">
                  <c:v>17.09</c:v>
                </c:pt>
                <c:pt idx="40">
                  <c:v>16.79</c:v>
                </c:pt>
                <c:pt idx="41">
                  <c:v>16.45</c:v>
                </c:pt>
                <c:pt idx="42">
                  <c:v>15.5</c:v>
                </c:pt>
                <c:pt idx="43">
                  <c:v>15.33</c:v>
                </c:pt>
                <c:pt idx="44">
                  <c:v>15.3</c:v>
                </c:pt>
                <c:pt idx="45">
                  <c:v>14.98</c:v>
                </c:pt>
                <c:pt idx="46">
                  <c:v>13.8</c:v>
                </c:pt>
                <c:pt idx="47">
                  <c:v>14.07</c:v>
                </c:pt>
                <c:pt idx="48">
                  <c:v>12.67</c:v>
                </c:pt>
                <c:pt idx="49">
                  <c:v>12.62</c:v>
                </c:pt>
                <c:pt idx="50">
                  <c:v>13.43</c:v>
                </c:pt>
                <c:pt idx="51">
                  <c:v>13.54</c:v>
                </c:pt>
                <c:pt idx="52">
                  <c:v>12.87</c:v>
                </c:pt>
                <c:pt idx="53">
                  <c:v>12.81</c:v>
                </c:pt>
                <c:pt idx="54">
                  <c:v>12.61</c:v>
                </c:pt>
                <c:pt idx="55">
                  <c:v>13.21</c:v>
                </c:pt>
                <c:pt idx="56">
                  <c:v>14.21</c:v>
                </c:pt>
                <c:pt idx="57">
                  <c:v>14.85</c:v>
                </c:pt>
                <c:pt idx="58">
                  <c:v>16.02</c:v>
                </c:pt>
                <c:pt idx="59">
                  <c:v>17.149999999999999</c:v>
                </c:pt>
                <c:pt idx="60">
                  <c:v>20.440000000000001</c:v>
                </c:pt>
                <c:pt idx="61">
                  <c:v>20.74</c:v>
                </c:pt>
                <c:pt idx="62">
                  <c:v>19.25</c:v>
                </c:pt>
                <c:pt idx="63">
                  <c:v>18.43</c:v>
                </c:pt>
                <c:pt idx="64">
                  <c:v>19.350000000000001</c:v>
                </c:pt>
                <c:pt idx="65">
                  <c:v>21.69</c:v>
                </c:pt>
                <c:pt idx="66">
                  <c:v>23.15</c:v>
                </c:pt>
                <c:pt idx="67">
                  <c:v>22.69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F6-4E28-928E-58D78F26D5BF}"/>
            </c:ext>
          </c:extLst>
        </c:ser>
        <c:ser>
          <c:idx val="7"/>
          <c:order val="7"/>
          <c:tx>
            <c:strRef>
              <c:f>D!$A$35</c:f>
              <c:strCache>
                <c:ptCount val="1"/>
                <c:pt idx="0">
                  <c:v>ABS-PPIN(2003)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D!$D$35:$BS$35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18.59</c:v>
                </c:pt>
                <c:pt idx="19">
                  <c:v>17.78</c:v>
                </c:pt>
                <c:pt idx="20">
                  <c:v>16.760000000000002</c:v>
                </c:pt>
                <c:pt idx="21">
                  <c:v>15.51</c:v>
                </c:pt>
                <c:pt idx="22">
                  <c:v>15.07</c:v>
                </c:pt>
                <c:pt idx="23">
                  <c:v>14.9</c:v>
                </c:pt>
                <c:pt idx="24">
                  <c:v>14.14</c:v>
                </c:pt>
                <c:pt idx="25">
                  <c:v>14.17</c:v>
                </c:pt>
                <c:pt idx="26">
                  <c:v>14.06</c:v>
                </c:pt>
                <c:pt idx="27">
                  <c:v>13.6</c:v>
                </c:pt>
                <c:pt idx="28">
                  <c:v>14.13</c:v>
                </c:pt>
                <c:pt idx="29">
                  <c:v>15.36</c:v>
                </c:pt>
                <c:pt idx="30">
                  <c:v>18.18</c:v>
                </c:pt>
                <c:pt idx="31">
                  <c:v>18.420000000000002</c:v>
                </c:pt>
                <c:pt idx="32">
                  <c:v>17.809999999999999</c:v>
                </c:pt>
                <c:pt idx="33">
                  <c:v>16.88</c:v>
                </c:pt>
                <c:pt idx="34">
                  <c:v>16.12</c:v>
                </c:pt>
                <c:pt idx="35">
                  <c:v>15.74</c:v>
                </c:pt>
                <c:pt idx="36">
                  <c:v>15.41</c:v>
                </c:pt>
                <c:pt idx="37">
                  <c:v>14.94</c:v>
                </c:pt>
                <c:pt idx="38">
                  <c:v>15.09</c:v>
                </c:pt>
                <c:pt idx="39">
                  <c:v>15.39</c:v>
                </c:pt>
                <c:pt idx="40">
                  <c:v>15.13</c:v>
                </c:pt>
                <c:pt idx="41">
                  <c:v>14.81</c:v>
                </c:pt>
                <c:pt idx="42">
                  <c:v>13.96</c:v>
                </c:pt>
                <c:pt idx="43">
                  <c:v>13.81</c:v>
                </c:pt>
                <c:pt idx="44">
                  <c:v>13.78</c:v>
                </c:pt>
                <c:pt idx="45">
                  <c:v>13.5</c:v>
                </c:pt>
                <c:pt idx="46">
                  <c:v>12.43</c:v>
                </c:pt>
                <c:pt idx="47">
                  <c:v>12.68</c:v>
                </c:pt>
                <c:pt idx="48">
                  <c:v>11.41</c:v>
                </c:pt>
                <c:pt idx="49">
                  <c:v>11.36</c:v>
                </c:pt>
                <c:pt idx="50">
                  <c:v>12.09</c:v>
                </c:pt>
                <c:pt idx="51">
                  <c:v>12.2</c:v>
                </c:pt>
                <c:pt idx="52">
                  <c:v>11.59</c:v>
                </c:pt>
                <c:pt idx="53">
                  <c:v>11.54</c:v>
                </c:pt>
                <c:pt idx="54">
                  <c:v>11.36</c:v>
                </c:pt>
                <c:pt idx="55">
                  <c:v>11.89</c:v>
                </c:pt>
                <c:pt idx="56">
                  <c:v>12.8</c:v>
                </c:pt>
                <c:pt idx="57">
                  <c:v>13.37</c:v>
                </c:pt>
                <c:pt idx="58">
                  <c:v>14.43</c:v>
                </c:pt>
                <c:pt idx="59">
                  <c:v>15.45</c:v>
                </c:pt>
                <c:pt idx="60">
                  <c:v>18.41</c:v>
                </c:pt>
                <c:pt idx="61">
                  <c:v>18.68</c:v>
                </c:pt>
                <c:pt idx="62">
                  <c:v>17.34</c:v>
                </c:pt>
                <c:pt idx="63">
                  <c:v>16.600000000000001</c:v>
                </c:pt>
                <c:pt idx="64">
                  <c:v>17.43</c:v>
                </c:pt>
                <c:pt idx="65">
                  <c:v>19.54</c:v>
                </c:pt>
                <c:pt idx="66">
                  <c:v>20.85</c:v>
                </c:pt>
                <c:pt idx="67">
                  <c:v>20.43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F6-4E28-928E-58D78F26D5BF}"/>
            </c:ext>
          </c:extLst>
        </c:ser>
        <c:ser>
          <c:idx val="8"/>
          <c:order val="8"/>
          <c:tx>
            <c:strRef>
              <c:f>D!$A$36</c:f>
              <c:strCache>
                <c:ptCount val="1"/>
                <c:pt idx="0">
                  <c:v>ABS-PPIN(2018)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D!$D$36:$BS$36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18.93</c:v>
                </c:pt>
                <c:pt idx="19">
                  <c:v>18.11</c:v>
                </c:pt>
                <c:pt idx="20">
                  <c:v>17.059999999999999</c:v>
                </c:pt>
                <c:pt idx="21">
                  <c:v>15.79</c:v>
                </c:pt>
                <c:pt idx="22">
                  <c:v>15.34</c:v>
                </c:pt>
                <c:pt idx="23">
                  <c:v>15.17</c:v>
                </c:pt>
                <c:pt idx="24">
                  <c:v>14.4</c:v>
                </c:pt>
                <c:pt idx="25">
                  <c:v>14.43</c:v>
                </c:pt>
                <c:pt idx="26">
                  <c:v>14.32</c:v>
                </c:pt>
                <c:pt idx="27">
                  <c:v>13.85</c:v>
                </c:pt>
                <c:pt idx="28">
                  <c:v>14.39</c:v>
                </c:pt>
                <c:pt idx="29">
                  <c:v>15.64</c:v>
                </c:pt>
                <c:pt idx="30">
                  <c:v>18.510000000000002</c:v>
                </c:pt>
                <c:pt idx="31">
                  <c:v>18.75</c:v>
                </c:pt>
                <c:pt idx="32">
                  <c:v>18.13</c:v>
                </c:pt>
                <c:pt idx="33">
                  <c:v>17.190000000000001</c:v>
                </c:pt>
                <c:pt idx="34">
                  <c:v>16.420000000000002</c:v>
                </c:pt>
                <c:pt idx="35">
                  <c:v>16.02</c:v>
                </c:pt>
                <c:pt idx="36">
                  <c:v>15.69</c:v>
                </c:pt>
                <c:pt idx="37">
                  <c:v>15.22</c:v>
                </c:pt>
                <c:pt idx="38">
                  <c:v>15.37</c:v>
                </c:pt>
                <c:pt idx="39">
                  <c:v>15.67</c:v>
                </c:pt>
                <c:pt idx="40">
                  <c:v>15.4</c:v>
                </c:pt>
                <c:pt idx="41">
                  <c:v>15.08</c:v>
                </c:pt>
                <c:pt idx="42">
                  <c:v>14.21</c:v>
                </c:pt>
                <c:pt idx="43">
                  <c:v>14.06</c:v>
                </c:pt>
                <c:pt idx="44">
                  <c:v>14.03</c:v>
                </c:pt>
                <c:pt idx="45">
                  <c:v>13.74</c:v>
                </c:pt>
                <c:pt idx="46">
                  <c:v>12.66</c:v>
                </c:pt>
                <c:pt idx="47">
                  <c:v>12.91</c:v>
                </c:pt>
                <c:pt idx="48">
                  <c:v>11.62</c:v>
                </c:pt>
                <c:pt idx="49">
                  <c:v>11.57</c:v>
                </c:pt>
                <c:pt idx="50">
                  <c:v>12.32</c:v>
                </c:pt>
                <c:pt idx="51">
                  <c:v>12.42</c:v>
                </c:pt>
                <c:pt idx="52">
                  <c:v>11.8</c:v>
                </c:pt>
                <c:pt idx="53">
                  <c:v>11.75</c:v>
                </c:pt>
                <c:pt idx="54">
                  <c:v>11.57</c:v>
                </c:pt>
                <c:pt idx="55">
                  <c:v>12.11</c:v>
                </c:pt>
                <c:pt idx="56">
                  <c:v>13.03</c:v>
                </c:pt>
                <c:pt idx="57">
                  <c:v>13.62</c:v>
                </c:pt>
                <c:pt idx="58">
                  <c:v>14.69</c:v>
                </c:pt>
                <c:pt idx="59">
                  <c:v>15.73</c:v>
                </c:pt>
                <c:pt idx="60">
                  <c:v>18.75</c:v>
                </c:pt>
                <c:pt idx="61">
                  <c:v>19.02</c:v>
                </c:pt>
                <c:pt idx="62">
                  <c:v>17.66</c:v>
                </c:pt>
                <c:pt idx="63">
                  <c:v>16.899999999999999</c:v>
                </c:pt>
                <c:pt idx="64">
                  <c:v>17.75</c:v>
                </c:pt>
                <c:pt idx="65">
                  <c:v>19.89</c:v>
                </c:pt>
                <c:pt idx="66">
                  <c:v>21.23</c:v>
                </c:pt>
                <c:pt idx="67">
                  <c:v>20.81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F6-4E28-928E-58D78F26D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399616"/>
        <c:axId val="1534399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D!$A$28</c15:sqref>
                        </c15:formulaRef>
                      </c:ext>
                    </c:extLst>
                    <c:strCache>
                      <c:ptCount val="1"/>
                      <c:pt idx="0">
                        <c:v>ESAA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D!$D$28:$BS$28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31.7</c:v>
                      </c:pt>
                      <c:pt idx="1">
                        <c:v>33.51</c:v>
                      </c:pt>
                      <c:pt idx="2">
                        <c:v>32.840000000000003</c:v>
                      </c:pt>
                      <c:pt idx="3">
                        <c:v>30.76</c:v>
                      </c:pt>
                      <c:pt idx="4">
                        <c:v>30.74</c:v>
                      </c:pt>
                      <c:pt idx="5">
                        <c:v>30.91</c:v>
                      </c:pt>
                      <c:pt idx="6">
                        <c:v>30.96</c:v>
                      </c:pt>
                      <c:pt idx="7">
                        <c:v>29.63</c:v>
                      </c:pt>
                      <c:pt idx="8">
                        <c:v>28.67</c:v>
                      </c:pt>
                      <c:pt idx="9">
                        <c:v>29.51</c:v>
                      </c:pt>
                      <c:pt idx="10">
                        <c:v>28.69</c:v>
                      </c:pt>
                      <c:pt idx="11">
                        <c:v>27.3</c:v>
                      </c:pt>
                      <c:pt idx="12">
                        <c:v>25.6</c:v>
                      </c:pt>
                      <c:pt idx="13">
                        <c:v>24.8</c:v>
                      </c:pt>
                      <c:pt idx="14">
                        <c:v>23.84</c:v>
                      </c:pt>
                      <c:pt idx="15">
                        <c:v>23.86</c:v>
                      </c:pt>
                      <c:pt idx="16">
                        <c:v>23.3</c:v>
                      </c:pt>
                      <c:pt idx="17">
                        <c:v>22.35</c:v>
                      </c:pt>
                      <c:pt idx="18">
                        <c:v>21.29</c:v>
                      </c:pt>
                      <c:pt idx="19">
                        <c:v>20.54</c:v>
                      </c:pt>
                      <c:pt idx="20">
                        <c:v>19.48</c:v>
                      </c:pt>
                      <c:pt idx="21">
                        <c:v>18</c:v>
                      </c:pt>
                      <c:pt idx="22">
                        <c:v>17.43</c:v>
                      </c:pt>
                      <c:pt idx="23">
                        <c:v>17.829999999999998</c:v>
                      </c:pt>
                      <c:pt idx="24">
                        <c:v>16.98</c:v>
                      </c:pt>
                      <c:pt idx="25">
                        <c:v>17.079999999999998</c:v>
                      </c:pt>
                      <c:pt idx="26">
                        <c:v>17</c:v>
                      </c:pt>
                      <c:pt idx="27">
                        <c:v>16.7</c:v>
                      </c:pt>
                      <c:pt idx="28">
                        <c:v>17.329999999999998</c:v>
                      </c:pt>
                      <c:pt idx="29">
                        <c:v>18.350000000000001</c:v>
                      </c:pt>
                      <c:pt idx="30">
                        <c:v>20.73</c:v>
                      </c:pt>
                      <c:pt idx="31">
                        <c:v>20.89</c:v>
                      </c:pt>
                      <c:pt idx="32">
                        <c:v>20.22</c:v>
                      </c:pt>
                      <c:pt idx="33">
                        <c:v>19.47</c:v>
                      </c:pt>
                      <c:pt idx="34">
                        <c:v>18.64</c:v>
                      </c:pt>
                      <c:pt idx="35">
                        <c:v>18.100000000000001</c:v>
                      </c:pt>
                      <c:pt idx="36">
                        <c:v>17.55</c:v>
                      </c:pt>
                      <c:pt idx="37">
                        <c:v>16.920000000000002</c:v>
                      </c:pt>
                      <c:pt idx="38">
                        <c:v>17.100000000000001</c:v>
                      </c:pt>
                      <c:pt idx="39">
                        <c:v>17.48</c:v>
                      </c:pt>
                      <c:pt idx="40">
                        <c:v>17.21</c:v>
                      </c:pt>
                      <c:pt idx="41">
                        <c:v>16.600000000000001</c:v>
                      </c:pt>
                      <c:pt idx="42">
                        <c:v>15.52</c:v>
                      </c:pt>
                      <c:pt idx="43">
                        <c:v>14.87</c:v>
                      </c:pt>
                      <c:pt idx="44">
                        <c:v>14.39</c:v>
                      </c:pt>
                      <c:pt idx="45">
                        <c:v>13.96</c:v>
                      </c:pt>
                      <c:pt idx="46">
                        <c:v>14.95</c:v>
                      </c:pt>
                      <c:pt idx="47">
                        <c:v>14.37</c:v>
                      </c:pt>
                      <c:pt idx="48">
                        <c:v>14.53</c:v>
                      </c:pt>
                      <c:pt idx="49">
                        <c:v>15.01</c:v>
                      </c:pt>
                      <c:pt idx="50">
                        <c:v>13.99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AF6-4E28-928E-58D78F26D5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D!$A$29</c15:sqref>
                        </c15:formulaRef>
                      </c:ext>
                    </c:extLst>
                    <c:strCache>
                      <c:ptCount val="1"/>
                      <c:pt idx="0">
                        <c:v>ESAA Residential</c:v>
                      </c:pt>
                    </c:strCache>
                  </c:strRef>
                </c:tx>
                <c:spPr>
                  <a:ln w="28575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D!$D$29:$BS$29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32.92</c:v>
                      </c:pt>
                      <c:pt idx="1">
                        <c:v>32.53</c:v>
                      </c:pt>
                      <c:pt idx="2">
                        <c:v>33.54</c:v>
                      </c:pt>
                      <c:pt idx="3">
                        <c:v>32.619999999999997</c:v>
                      </c:pt>
                      <c:pt idx="4">
                        <c:v>31.96</c:v>
                      </c:pt>
                      <c:pt idx="5">
                        <c:v>32.47</c:v>
                      </c:pt>
                      <c:pt idx="6">
                        <c:v>32.200000000000003</c:v>
                      </c:pt>
                      <c:pt idx="7">
                        <c:v>30.7</c:v>
                      </c:pt>
                      <c:pt idx="8">
                        <c:v>29.11</c:v>
                      </c:pt>
                      <c:pt idx="9">
                        <c:v>30.14</c:v>
                      </c:pt>
                      <c:pt idx="10">
                        <c:v>29.2</c:v>
                      </c:pt>
                      <c:pt idx="11">
                        <c:v>28.17</c:v>
                      </c:pt>
                      <c:pt idx="12">
                        <c:v>26.74</c:v>
                      </c:pt>
                      <c:pt idx="13">
                        <c:v>25.96</c:v>
                      </c:pt>
                      <c:pt idx="14">
                        <c:v>24.98</c:v>
                      </c:pt>
                      <c:pt idx="15">
                        <c:v>24.61</c:v>
                      </c:pt>
                      <c:pt idx="16">
                        <c:v>24.19</c:v>
                      </c:pt>
                      <c:pt idx="17">
                        <c:v>23.7</c:v>
                      </c:pt>
                      <c:pt idx="18">
                        <c:v>22.31</c:v>
                      </c:pt>
                      <c:pt idx="19">
                        <c:v>21.36</c:v>
                      </c:pt>
                      <c:pt idx="20">
                        <c:v>20.28</c:v>
                      </c:pt>
                      <c:pt idx="21">
                        <c:v>18.7</c:v>
                      </c:pt>
                      <c:pt idx="22">
                        <c:v>17.739999999999998</c:v>
                      </c:pt>
                      <c:pt idx="23">
                        <c:v>18</c:v>
                      </c:pt>
                      <c:pt idx="24">
                        <c:v>17.04</c:v>
                      </c:pt>
                      <c:pt idx="25">
                        <c:v>17.11</c:v>
                      </c:pt>
                      <c:pt idx="26">
                        <c:v>16.97</c:v>
                      </c:pt>
                      <c:pt idx="27">
                        <c:v>16.57</c:v>
                      </c:pt>
                      <c:pt idx="28">
                        <c:v>17.2</c:v>
                      </c:pt>
                      <c:pt idx="29">
                        <c:v>18.059999999999999</c:v>
                      </c:pt>
                      <c:pt idx="30">
                        <c:v>20.28</c:v>
                      </c:pt>
                      <c:pt idx="31">
                        <c:v>21.16</c:v>
                      </c:pt>
                      <c:pt idx="32">
                        <c:v>20.85</c:v>
                      </c:pt>
                      <c:pt idx="33">
                        <c:v>20.54</c:v>
                      </c:pt>
                      <c:pt idx="34">
                        <c:v>19.77</c:v>
                      </c:pt>
                      <c:pt idx="35">
                        <c:v>19.510000000000002</c:v>
                      </c:pt>
                      <c:pt idx="36">
                        <c:v>19.170000000000002</c:v>
                      </c:pt>
                      <c:pt idx="37">
                        <c:v>18.420000000000002</c:v>
                      </c:pt>
                      <c:pt idx="38">
                        <c:v>18.63</c:v>
                      </c:pt>
                      <c:pt idx="39">
                        <c:v>19.260000000000002</c:v>
                      </c:pt>
                      <c:pt idx="40">
                        <c:v>19.68</c:v>
                      </c:pt>
                      <c:pt idx="41">
                        <c:v>19.7</c:v>
                      </c:pt>
                      <c:pt idx="42">
                        <c:v>18.95</c:v>
                      </c:pt>
                      <c:pt idx="43">
                        <c:v>18.2</c:v>
                      </c:pt>
                      <c:pt idx="44">
                        <c:v>18.45</c:v>
                      </c:pt>
                      <c:pt idx="45">
                        <c:v>18.52</c:v>
                      </c:pt>
                      <c:pt idx="46">
                        <c:v>18.23</c:v>
                      </c:pt>
                      <c:pt idx="47">
                        <c:v>17.78</c:v>
                      </c:pt>
                      <c:pt idx="48">
                        <c:v>18.670000000000002</c:v>
                      </c:pt>
                      <c:pt idx="49">
                        <c:v>18.309999999999999</c:v>
                      </c:pt>
                      <c:pt idx="50">
                        <c:v>18.47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AF6-4E28-928E-58D78F26D5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D!$A$31</c15:sqref>
                        </c15:formulaRef>
                      </c:ext>
                    </c:extLst>
                    <c:strCache>
                      <c:ptCount val="1"/>
                      <c:pt idx="0">
                        <c:v>ABS-EA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D!$D$31:$BS$31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14.84</c:v>
                      </c:pt>
                      <c:pt idx="57">
                        <c:v>15.91</c:v>
                      </c:pt>
                      <c:pt idx="58">
                        <c:v>17.03</c:v>
                      </c:pt>
                      <c:pt idx="59">
                        <c:v>18.850000000000001</c:v>
                      </c:pt>
                      <c:pt idx="60">
                        <c:v>22.02</c:v>
                      </c:pt>
                      <c:pt idx="61">
                        <c:v>22.36</c:v>
                      </c:pt>
                      <c:pt idx="62">
                        <c:v>19.82</c:v>
                      </c:pt>
                      <c:pt idx="63">
                        <c:v>19.25</c:v>
                      </c:pt>
                      <c:pt idx="64">
                        <c:v>21</c:v>
                      </c:pt>
                      <c:pt idx="65">
                        <c:v>22.83</c:v>
                      </c:pt>
                      <c:pt idx="66">
                        <c:v>22.73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F6-4E28-928E-58D78F26D5B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D!$A$32</c15:sqref>
                        </c15:formulaRef>
                      </c:ext>
                    </c:extLst>
                    <c:strCache>
                      <c:ptCount val="1"/>
                      <c:pt idx="0">
                        <c:v>ABS-EA Household</c:v>
                      </c:pt>
                    </c:strCache>
                  </c:strRef>
                </c:tx>
                <c:spPr>
                  <a:ln w="28575" cap="rnd">
                    <a:solidFill>
                      <a:srgbClr val="7030A0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D!$D$32:$BS$32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20.62</c:v>
                      </c:pt>
                      <c:pt idx="57">
                        <c:v>22.04</c:v>
                      </c:pt>
                      <c:pt idx="58">
                        <c:v>22.59</c:v>
                      </c:pt>
                      <c:pt idx="59">
                        <c:v>24.82</c:v>
                      </c:pt>
                      <c:pt idx="60">
                        <c:v>26.94</c:v>
                      </c:pt>
                      <c:pt idx="61">
                        <c:v>28.27</c:v>
                      </c:pt>
                      <c:pt idx="62">
                        <c:v>25.88</c:v>
                      </c:pt>
                      <c:pt idx="63">
                        <c:v>25.86</c:v>
                      </c:pt>
                      <c:pt idx="64">
                        <c:v>28.13</c:v>
                      </c:pt>
                      <c:pt idx="65">
                        <c:v>30.63</c:v>
                      </c:pt>
                      <c:pt idx="66">
                        <c:v>29.99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F6-4E28-928E-58D78F26D5BF}"/>
                  </c:ext>
                </c:extLst>
              </c15:ser>
            </c15:filteredLineSeries>
          </c:ext>
        </c:extLst>
      </c:lineChart>
      <c:catAx>
        <c:axId val="15343996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99944"/>
        <c:crosses val="autoZero"/>
        <c:auto val="1"/>
        <c:lblAlgn val="ctr"/>
        <c:lblOffset val="100"/>
        <c:noMultiLvlLbl val="0"/>
      </c:catAx>
      <c:valAx>
        <c:axId val="153439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D!$B$40</c:f>
              <c:strCache>
                <c:ptCount val="1"/>
                <c:pt idx="0">
                  <c:v>Average Price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9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D!$B$42</c:f>
          <c:strCache>
            <c:ptCount val="1"/>
            <c:pt idx="0">
              <c:v>Historic Average Non-Res Prices and and the Composite Historic Price Dataset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D!$A$30</c:f>
              <c:strCache>
                <c:ptCount val="1"/>
                <c:pt idx="0">
                  <c:v>ESAA Non-Res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D!$D$30:$BS$30</c:f>
              <c:numCache>
                <c:formatCode>General</c:formatCode>
                <c:ptCount val="68"/>
                <c:pt idx="0">
                  <c:v>30.98</c:v>
                </c:pt>
                <c:pt idx="1">
                  <c:v>34.090000000000003</c:v>
                </c:pt>
                <c:pt idx="2">
                  <c:v>32.42</c:v>
                </c:pt>
                <c:pt idx="3">
                  <c:v>29.68</c:v>
                </c:pt>
                <c:pt idx="4">
                  <c:v>30.03</c:v>
                </c:pt>
                <c:pt idx="5">
                  <c:v>30.01</c:v>
                </c:pt>
                <c:pt idx="6">
                  <c:v>30.21</c:v>
                </c:pt>
                <c:pt idx="7">
                  <c:v>28.99</c:v>
                </c:pt>
                <c:pt idx="8">
                  <c:v>28.39</c:v>
                </c:pt>
                <c:pt idx="9">
                  <c:v>29.11</c:v>
                </c:pt>
                <c:pt idx="10">
                  <c:v>28.37</c:v>
                </c:pt>
                <c:pt idx="11">
                  <c:v>26.76</c:v>
                </c:pt>
                <c:pt idx="12">
                  <c:v>24.92</c:v>
                </c:pt>
                <c:pt idx="13">
                  <c:v>24.11</c:v>
                </c:pt>
                <c:pt idx="14">
                  <c:v>23.17</c:v>
                </c:pt>
                <c:pt idx="15">
                  <c:v>23.41</c:v>
                </c:pt>
                <c:pt idx="16">
                  <c:v>22.77</c:v>
                </c:pt>
                <c:pt idx="17">
                  <c:v>21.57</c:v>
                </c:pt>
                <c:pt idx="18">
                  <c:v>20.69</c:v>
                </c:pt>
                <c:pt idx="19">
                  <c:v>20.05</c:v>
                </c:pt>
                <c:pt idx="20">
                  <c:v>19.010000000000002</c:v>
                </c:pt>
                <c:pt idx="21">
                  <c:v>17.59</c:v>
                </c:pt>
                <c:pt idx="22">
                  <c:v>17.23</c:v>
                </c:pt>
                <c:pt idx="23">
                  <c:v>17.71</c:v>
                </c:pt>
                <c:pt idx="24">
                  <c:v>16.940000000000001</c:v>
                </c:pt>
                <c:pt idx="25">
                  <c:v>17.07</c:v>
                </c:pt>
                <c:pt idx="26">
                  <c:v>17.02</c:v>
                </c:pt>
                <c:pt idx="27">
                  <c:v>16.78</c:v>
                </c:pt>
                <c:pt idx="28">
                  <c:v>17.41</c:v>
                </c:pt>
                <c:pt idx="29">
                  <c:v>18.54</c:v>
                </c:pt>
                <c:pt idx="30">
                  <c:v>21.01</c:v>
                </c:pt>
                <c:pt idx="31">
                  <c:v>20.73</c:v>
                </c:pt>
                <c:pt idx="32">
                  <c:v>19.88</c:v>
                </c:pt>
                <c:pt idx="33">
                  <c:v>18.899999999999999</c:v>
                </c:pt>
                <c:pt idx="34">
                  <c:v>18.05</c:v>
                </c:pt>
                <c:pt idx="35">
                  <c:v>17.420000000000002</c:v>
                </c:pt>
                <c:pt idx="36">
                  <c:v>16.809999999999999</c:v>
                </c:pt>
                <c:pt idx="37">
                  <c:v>16.23</c:v>
                </c:pt>
                <c:pt idx="38">
                  <c:v>16.41</c:v>
                </c:pt>
                <c:pt idx="39">
                  <c:v>16.690000000000001</c:v>
                </c:pt>
                <c:pt idx="40">
                  <c:v>16.11</c:v>
                </c:pt>
                <c:pt idx="41">
                  <c:v>15.28</c:v>
                </c:pt>
                <c:pt idx="42">
                  <c:v>14.05</c:v>
                </c:pt>
                <c:pt idx="43">
                  <c:v>13.43</c:v>
                </c:pt>
                <c:pt idx="44">
                  <c:v>12.63</c:v>
                </c:pt>
                <c:pt idx="45">
                  <c:v>12</c:v>
                </c:pt>
                <c:pt idx="46">
                  <c:v>13.1</c:v>
                </c:pt>
                <c:pt idx="47">
                  <c:v>12.71</c:v>
                </c:pt>
                <c:pt idx="48">
                  <c:v>12.61</c:v>
                </c:pt>
                <c:pt idx="49">
                  <c:v>13.41</c:v>
                </c:pt>
                <c:pt idx="50">
                  <c:v>12.09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D-49B7-A90B-DAEF1E55EA54}"/>
            </c:ext>
          </c:extLst>
        </c:ser>
        <c:ser>
          <c:idx val="5"/>
          <c:order val="5"/>
          <c:tx>
            <c:strRef>
              <c:f>D!$A$33</c:f>
              <c:strCache>
                <c:ptCount val="1"/>
                <c:pt idx="0">
                  <c:v>ABS-EA Non-Res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D!$D$1:$BS$1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D!$D$33:$BS$33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12.56</c:v>
                </c:pt>
                <c:pt idx="57">
                  <c:v>13.47</c:v>
                </c:pt>
                <c:pt idx="58">
                  <c:v>14.7</c:v>
                </c:pt>
                <c:pt idx="59">
                  <c:v>16.36</c:v>
                </c:pt>
                <c:pt idx="60">
                  <c:v>19.97</c:v>
                </c:pt>
                <c:pt idx="61">
                  <c:v>20.04</c:v>
                </c:pt>
                <c:pt idx="62">
                  <c:v>17.41</c:v>
                </c:pt>
                <c:pt idx="63">
                  <c:v>16.68</c:v>
                </c:pt>
                <c:pt idx="64">
                  <c:v>18.27</c:v>
                </c:pt>
                <c:pt idx="65">
                  <c:v>19.89</c:v>
                </c:pt>
                <c:pt idx="66">
                  <c:v>20.05</c:v>
                </c:pt>
                <c:pt idx="6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D-49B7-A90B-DAEF1E55EA54}"/>
            </c:ext>
          </c:extLst>
        </c:ser>
        <c:ser>
          <c:idx val="9"/>
          <c:order val="9"/>
          <c:tx>
            <c:strRef>
              <c:f>D!$A$37</c:f>
              <c:strCache>
                <c:ptCount val="1"/>
                <c:pt idx="0">
                  <c:v>Composite Historic Non-Res Price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D!$D$37:$BS$37</c:f>
              <c:numCache>
                <c:formatCode>General</c:formatCode>
                <c:ptCount val="68"/>
                <c:pt idx="0">
                  <c:v>30.98</c:v>
                </c:pt>
                <c:pt idx="1">
                  <c:v>34.090000000000003</c:v>
                </c:pt>
                <c:pt idx="2">
                  <c:v>32.42</c:v>
                </c:pt>
                <c:pt idx="3">
                  <c:v>29.68</c:v>
                </c:pt>
                <c:pt idx="4">
                  <c:v>30.03</c:v>
                </c:pt>
                <c:pt idx="5">
                  <c:v>30.01</c:v>
                </c:pt>
                <c:pt idx="6">
                  <c:v>30.21</c:v>
                </c:pt>
                <c:pt idx="7">
                  <c:v>28.99</c:v>
                </c:pt>
                <c:pt idx="8">
                  <c:v>28.39</c:v>
                </c:pt>
                <c:pt idx="9">
                  <c:v>29.11</c:v>
                </c:pt>
                <c:pt idx="10">
                  <c:v>28.37</c:v>
                </c:pt>
                <c:pt idx="11">
                  <c:v>26.76</c:v>
                </c:pt>
                <c:pt idx="12">
                  <c:v>24.92</c:v>
                </c:pt>
                <c:pt idx="13">
                  <c:v>24.11</c:v>
                </c:pt>
                <c:pt idx="14">
                  <c:v>23.17</c:v>
                </c:pt>
                <c:pt idx="15">
                  <c:v>23.41</c:v>
                </c:pt>
                <c:pt idx="16">
                  <c:v>22.77</c:v>
                </c:pt>
                <c:pt idx="17">
                  <c:v>21.57</c:v>
                </c:pt>
                <c:pt idx="18">
                  <c:v>20.69</c:v>
                </c:pt>
                <c:pt idx="19">
                  <c:v>20.05</c:v>
                </c:pt>
                <c:pt idx="20">
                  <c:v>19.010000000000002</c:v>
                </c:pt>
                <c:pt idx="21">
                  <c:v>17.59</c:v>
                </c:pt>
                <c:pt idx="22">
                  <c:v>17.23</c:v>
                </c:pt>
                <c:pt idx="23">
                  <c:v>17.71</c:v>
                </c:pt>
                <c:pt idx="24">
                  <c:v>16.940000000000001</c:v>
                </c:pt>
                <c:pt idx="25">
                  <c:v>17.07</c:v>
                </c:pt>
                <c:pt idx="26">
                  <c:v>17.02</c:v>
                </c:pt>
                <c:pt idx="27">
                  <c:v>16.78</c:v>
                </c:pt>
                <c:pt idx="28">
                  <c:v>17.41</c:v>
                </c:pt>
                <c:pt idx="29">
                  <c:v>18.54</c:v>
                </c:pt>
                <c:pt idx="30">
                  <c:v>21.01</c:v>
                </c:pt>
                <c:pt idx="31">
                  <c:v>20.73</c:v>
                </c:pt>
                <c:pt idx="32">
                  <c:v>19.88</c:v>
                </c:pt>
                <c:pt idx="33">
                  <c:v>18.899999999999999</c:v>
                </c:pt>
                <c:pt idx="34">
                  <c:v>18.05</c:v>
                </c:pt>
                <c:pt idx="35">
                  <c:v>17.420000000000002</c:v>
                </c:pt>
                <c:pt idx="36">
                  <c:v>16.809999999999999</c:v>
                </c:pt>
                <c:pt idx="37">
                  <c:v>16.23</c:v>
                </c:pt>
                <c:pt idx="38">
                  <c:v>16.41</c:v>
                </c:pt>
                <c:pt idx="39">
                  <c:v>16.690000000000001</c:v>
                </c:pt>
                <c:pt idx="40">
                  <c:v>16.11</c:v>
                </c:pt>
                <c:pt idx="41">
                  <c:v>15.28</c:v>
                </c:pt>
                <c:pt idx="42">
                  <c:v>14.05</c:v>
                </c:pt>
                <c:pt idx="43">
                  <c:v>13.43</c:v>
                </c:pt>
                <c:pt idx="44">
                  <c:v>12.63</c:v>
                </c:pt>
                <c:pt idx="45">
                  <c:v>12</c:v>
                </c:pt>
                <c:pt idx="46">
                  <c:v>13.1</c:v>
                </c:pt>
                <c:pt idx="47">
                  <c:v>12.71</c:v>
                </c:pt>
                <c:pt idx="48">
                  <c:v>12.61</c:v>
                </c:pt>
                <c:pt idx="49">
                  <c:v>13.41</c:v>
                </c:pt>
                <c:pt idx="50">
                  <c:v>12.09</c:v>
                </c:pt>
                <c:pt idx="51">
                  <c:v>12.2</c:v>
                </c:pt>
                <c:pt idx="52">
                  <c:v>11.59</c:v>
                </c:pt>
                <c:pt idx="53">
                  <c:v>11.54</c:v>
                </c:pt>
                <c:pt idx="54">
                  <c:v>11.36</c:v>
                </c:pt>
                <c:pt idx="55">
                  <c:v>11.89</c:v>
                </c:pt>
                <c:pt idx="56">
                  <c:v>12.8</c:v>
                </c:pt>
                <c:pt idx="57">
                  <c:v>13.37</c:v>
                </c:pt>
                <c:pt idx="58">
                  <c:v>14.43</c:v>
                </c:pt>
                <c:pt idx="59">
                  <c:v>15.45</c:v>
                </c:pt>
                <c:pt idx="60">
                  <c:v>18.41</c:v>
                </c:pt>
                <c:pt idx="61">
                  <c:v>18.68</c:v>
                </c:pt>
                <c:pt idx="62">
                  <c:v>17.34</c:v>
                </c:pt>
                <c:pt idx="63">
                  <c:v>16.600000000000001</c:v>
                </c:pt>
                <c:pt idx="64">
                  <c:v>17.43</c:v>
                </c:pt>
                <c:pt idx="65">
                  <c:v>19.54</c:v>
                </c:pt>
                <c:pt idx="66">
                  <c:v>20.85</c:v>
                </c:pt>
                <c:pt idx="67">
                  <c:v>20.43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8D-49B7-A90B-DAEF1E55E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399616"/>
        <c:axId val="1534399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D!$A$28</c15:sqref>
                        </c15:formulaRef>
                      </c:ext>
                    </c:extLst>
                    <c:strCache>
                      <c:ptCount val="1"/>
                      <c:pt idx="0">
                        <c:v>ESAA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D!$D$28:$BS$28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31.7</c:v>
                      </c:pt>
                      <c:pt idx="1">
                        <c:v>33.51</c:v>
                      </c:pt>
                      <c:pt idx="2">
                        <c:v>32.840000000000003</c:v>
                      </c:pt>
                      <c:pt idx="3">
                        <c:v>30.76</c:v>
                      </c:pt>
                      <c:pt idx="4">
                        <c:v>30.74</c:v>
                      </c:pt>
                      <c:pt idx="5">
                        <c:v>30.91</c:v>
                      </c:pt>
                      <c:pt idx="6">
                        <c:v>30.96</c:v>
                      </c:pt>
                      <c:pt idx="7">
                        <c:v>29.63</c:v>
                      </c:pt>
                      <c:pt idx="8">
                        <c:v>28.67</c:v>
                      </c:pt>
                      <c:pt idx="9">
                        <c:v>29.51</c:v>
                      </c:pt>
                      <c:pt idx="10">
                        <c:v>28.69</c:v>
                      </c:pt>
                      <c:pt idx="11">
                        <c:v>27.3</c:v>
                      </c:pt>
                      <c:pt idx="12">
                        <c:v>25.6</c:v>
                      </c:pt>
                      <c:pt idx="13">
                        <c:v>24.8</c:v>
                      </c:pt>
                      <c:pt idx="14">
                        <c:v>23.84</c:v>
                      </c:pt>
                      <c:pt idx="15">
                        <c:v>23.86</c:v>
                      </c:pt>
                      <c:pt idx="16">
                        <c:v>23.3</c:v>
                      </c:pt>
                      <c:pt idx="17">
                        <c:v>22.35</c:v>
                      </c:pt>
                      <c:pt idx="18">
                        <c:v>21.29</c:v>
                      </c:pt>
                      <c:pt idx="19">
                        <c:v>20.54</c:v>
                      </c:pt>
                      <c:pt idx="20">
                        <c:v>19.48</c:v>
                      </c:pt>
                      <c:pt idx="21">
                        <c:v>18</c:v>
                      </c:pt>
                      <c:pt idx="22">
                        <c:v>17.43</c:v>
                      </c:pt>
                      <c:pt idx="23">
                        <c:v>17.829999999999998</c:v>
                      </c:pt>
                      <c:pt idx="24">
                        <c:v>16.98</c:v>
                      </c:pt>
                      <c:pt idx="25">
                        <c:v>17.079999999999998</c:v>
                      </c:pt>
                      <c:pt idx="26">
                        <c:v>17</c:v>
                      </c:pt>
                      <c:pt idx="27">
                        <c:v>16.7</c:v>
                      </c:pt>
                      <c:pt idx="28">
                        <c:v>17.329999999999998</c:v>
                      </c:pt>
                      <c:pt idx="29">
                        <c:v>18.350000000000001</c:v>
                      </c:pt>
                      <c:pt idx="30">
                        <c:v>20.73</c:v>
                      </c:pt>
                      <c:pt idx="31">
                        <c:v>20.89</c:v>
                      </c:pt>
                      <c:pt idx="32">
                        <c:v>20.22</c:v>
                      </c:pt>
                      <c:pt idx="33">
                        <c:v>19.47</c:v>
                      </c:pt>
                      <c:pt idx="34">
                        <c:v>18.64</c:v>
                      </c:pt>
                      <c:pt idx="35">
                        <c:v>18.100000000000001</c:v>
                      </c:pt>
                      <c:pt idx="36">
                        <c:v>17.55</c:v>
                      </c:pt>
                      <c:pt idx="37">
                        <c:v>16.920000000000002</c:v>
                      </c:pt>
                      <c:pt idx="38">
                        <c:v>17.100000000000001</c:v>
                      </c:pt>
                      <c:pt idx="39">
                        <c:v>17.48</c:v>
                      </c:pt>
                      <c:pt idx="40">
                        <c:v>17.21</c:v>
                      </c:pt>
                      <c:pt idx="41">
                        <c:v>16.600000000000001</c:v>
                      </c:pt>
                      <c:pt idx="42">
                        <c:v>15.52</c:v>
                      </c:pt>
                      <c:pt idx="43">
                        <c:v>14.87</c:v>
                      </c:pt>
                      <c:pt idx="44">
                        <c:v>14.39</c:v>
                      </c:pt>
                      <c:pt idx="45">
                        <c:v>13.96</c:v>
                      </c:pt>
                      <c:pt idx="46">
                        <c:v>14.95</c:v>
                      </c:pt>
                      <c:pt idx="47">
                        <c:v>14.37</c:v>
                      </c:pt>
                      <c:pt idx="48">
                        <c:v>14.53</c:v>
                      </c:pt>
                      <c:pt idx="49">
                        <c:v>15.01</c:v>
                      </c:pt>
                      <c:pt idx="50">
                        <c:v>13.99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58D-49B7-A90B-DAEF1E55EA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D!$A$29</c15:sqref>
                        </c15:formulaRef>
                      </c:ext>
                    </c:extLst>
                    <c:strCache>
                      <c:ptCount val="1"/>
                      <c:pt idx="0">
                        <c:v>ESAA Residential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D!$D$29:$BS$29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32.92</c:v>
                      </c:pt>
                      <c:pt idx="1">
                        <c:v>32.53</c:v>
                      </c:pt>
                      <c:pt idx="2">
                        <c:v>33.54</c:v>
                      </c:pt>
                      <c:pt idx="3">
                        <c:v>32.619999999999997</c:v>
                      </c:pt>
                      <c:pt idx="4">
                        <c:v>31.96</c:v>
                      </c:pt>
                      <c:pt idx="5">
                        <c:v>32.47</c:v>
                      </c:pt>
                      <c:pt idx="6">
                        <c:v>32.200000000000003</c:v>
                      </c:pt>
                      <c:pt idx="7">
                        <c:v>30.7</c:v>
                      </c:pt>
                      <c:pt idx="8">
                        <c:v>29.11</c:v>
                      </c:pt>
                      <c:pt idx="9">
                        <c:v>30.14</c:v>
                      </c:pt>
                      <c:pt idx="10">
                        <c:v>29.2</c:v>
                      </c:pt>
                      <c:pt idx="11">
                        <c:v>28.17</c:v>
                      </c:pt>
                      <c:pt idx="12">
                        <c:v>26.74</c:v>
                      </c:pt>
                      <c:pt idx="13">
                        <c:v>25.96</c:v>
                      </c:pt>
                      <c:pt idx="14">
                        <c:v>24.98</c:v>
                      </c:pt>
                      <c:pt idx="15">
                        <c:v>24.61</c:v>
                      </c:pt>
                      <c:pt idx="16">
                        <c:v>24.19</c:v>
                      </c:pt>
                      <c:pt idx="17">
                        <c:v>23.7</c:v>
                      </c:pt>
                      <c:pt idx="18">
                        <c:v>22.31</c:v>
                      </c:pt>
                      <c:pt idx="19">
                        <c:v>21.36</c:v>
                      </c:pt>
                      <c:pt idx="20">
                        <c:v>20.28</c:v>
                      </c:pt>
                      <c:pt idx="21">
                        <c:v>18.7</c:v>
                      </c:pt>
                      <c:pt idx="22">
                        <c:v>17.739999999999998</c:v>
                      </c:pt>
                      <c:pt idx="23">
                        <c:v>18</c:v>
                      </c:pt>
                      <c:pt idx="24">
                        <c:v>17.04</c:v>
                      </c:pt>
                      <c:pt idx="25">
                        <c:v>17.11</c:v>
                      </c:pt>
                      <c:pt idx="26">
                        <c:v>16.97</c:v>
                      </c:pt>
                      <c:pt idx="27">
                        <c:v>16.57</c:v>
                      </c:pt>
                      <c:pt idx="28">
                        <c:v>17.2</c:v>
                      </c:pt>
                      <c:pt idx="29">
                        <c:v>18.059999999999999</c:v>
                      </c:pt>
                      <c:pt idx="30">
                        <c:v>20.28</c:v>
                      </c:pt>
                      <c:pt idx="31">
                        <c:v>21.16</c:v>
                      </c:pt>
                      <c:pt idx="32">
                        <c:v>20.85</c:v>
                      </c:pt>
                      <c:pt idx="33">
                        <c:v>20.54</c:v>
                      </c:pt>
                      <c:pt idx="34">
                        <c:v>19.77</c:v>
                      </c:pt>
                      <c:pt idx="35">
                        <c:v>19.510000000000002</c:v>
                      </c:pt>
                      <c:pt idx="36">
                        <c:v>19.170000000000002</c:v>
                      </c:pt>
                      <c:pt idx="37">
                        <c:v>18.420000000000002</c:v>
                      </c:pt>
                      <c:pt idx="38">
                        <c:v>18.63</c:v>
                      </c:pt>
                      <c:pt idx="39">
                        <c:v>19.260000000000002</c:v>
                      </c:pt>
                      <c:pt idx="40">
                        <c:v>19.68</c:v>
                      </c:pt>
                      <c:pt idx="41">
                        <c:v>19.7</c:v>
                      </c:pt>
                      <c:pt idx="42">
                        <c:v>18.95</c:v>
                      </c:pt>
                      <c:pt idx="43">
                        <c:v>18.2</c:v>
                      </c:pt>
                      <c:pt idx="44">
                        <c:v>18.45</c:v>
                      </c:pt>
                      <c:pt idx="45">
                        <c:v>18.52</c:v>
                      </c:pt>
                      <c:pt idx="46">
                        <c:v>18.23</c:v>
                      </c:pt>
                      <c:pt idx="47">
                        <c:v>17.78</c:v>
                      </c:pt>
                      <c:pt idx="48">
                        <c:v>18.670000000000002</c:v>
                      </c:pt>
                      <c:pt idx="49">
                        <c:v>18.309999999999999</c:v>
                      </c:pt>
                      <c:pt idx="50">
                        <c:v>18.47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8D-49B7-A90B-DAEF1E55EA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D!$A$31</c15:sqref>
                        </c15:formulaRef>
                      </c:ext>
                    </c:extLst>
                    <c:strCache>
                      <c:ptCount val="1"/>
                      <c:pt idx="0">
                        <c:v>ABS-EA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D!$D$31:$BS$31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14.84</c:v>
                      </c:pt>
                      <c:pt idx="57">
                        <c:v>15.91</c:v>
                      </c:pt>
                      <c:pt idx="58">
                        <c:v>17.03</c:v>
                      </c:pt>
                      <c:pt idx="59">
                        <c:v>18.850000000000001</c:v>
                      </c:pt>
                      <c:pt idx="60">
                        <c:v>22.02</c:v>
                      </c:pt>
                      <c:pt idx="61">
                        <c:v>22.36</c:v>
                      </c:pt>
                      <c:pt idx="62">
                        <c:v>19.82</c:v>
                      </c:pt>
                      <c:pt idx="63">
                        <c:v>19.25</c:v>
                      </c:pt>
                      <c:pt idx="64">
                        <c:v>21</c:v>
                      </c:pt>
                      <c:pt idx="65">
                        <c:v>22.83</c:v>
                      </c:pt>
                      <c:pt idx="66">
                        <c:v>22.73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58D-49B7-A90B-DAEF1E55EA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D!$A$32</c15:sqref>
                        </c15:formulaRef>
                      </c:ext>
                    </c:extLst>
                    <c:strCache>
                      <c:ptCount val="1"/>
                      <c:pt idx="0">
                        <c:v>ABS-EA Household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D!$D$32:$BS$32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20.62</c:v>
                      </c:pt>
                      <c:pt idx="57">
                        <c:v>22.04</c:v>
                      </c:pt>
                      <c:pt idx="58">
                        <c:v>22.59</c:v>
                      </c:pt>
                      <c:pt idx="59">
                        <c:v>24.82</c:v>
                      </c:pt>
                      <c:pt idx="60">
                        <c:v>26.94</c:v>
                      </c:pt>
                      <c:pt idx="61">
                        <c:v>28.27</c:v>
                      </c:pt>
                      <c:pt idx="62">
                        <c:v>25.88</c:v>
                      </c:pt>
                      <c:pt idx="63">
                        <c:v>25.86</c:v>
                      </c:pt>
                      <c:pt idx="64">
                        <c:v>28.13</c:v>
                      </c:pt>
                      <c:pt idx="65">
                        <c:v>30.63</c:v>
                      </c:pt>
                      <c:pt idx="66">
                        <c:v>29.99</c:v>
                      </c:pt>
                      <c:pt idx="67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58D-49B7-A90B-DAEF1E55EA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D!$A$34</c15:sqref>
                        </c15:formulaRef>
                      </c:ext>
                    </c:extLst>
                    <c:strCache>
                      <c:ptCount val="1"/>
                      <c:pt idx="0">
                        <c:v>ABS-PPIN(1971)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D!$D$34:$BS$34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20.64</c:v>
                      </c:pt>
                      <c:pt idx="19">
                        <c:v>19.75</c:v>
                      </c:pt>
                      <c:pt idx="20">
                        <c:v>18.600000000000001</c:v>
                      </c:pt>
                      <c:pt idx="21">
                        <c:v>17.22</c:v>
                      </c:pt>
                      <c:pt idx="22">
                        <c:v>16.73</c:v>
                      </c:pt>
                      <c:pt idx="23">
                        <c:v>16.54</c:v>
                      </c:pt>
                      <c:pt idx="24">
                        <c:v>15.7</c:v>
                      </c:pt>
                      <c:pt idx="25">
                        <c:v>15.73</c:v>
                      </c:pt>
                      <c:pt idx="26">
                        <c:v>15.61</c:v>
                      </c:pt>
                      <c:pt idx="27">
                        <c:v>15.1</c:v>
                      </c:pt>
                      <c:pt idx="28">
                        <c:v>15.69</c:v>
                      </c:pt>
                      <c:pt idx="29">
                        <c:v>17.05</c:v>
                      </c:pt>
                      <c:pt idx="30">
                        <c:v>20.18</c:v>
                      </c:pt>
                      <c:pt idx="31">
                        <c:v>20.45</c:v>
                      </c:pt>
                      <c:pt idx="32">
                        <c:v>19.77</c:v>
                      </c:pt>
                      <c:pt idx="33">
                        <c:v>18.739999999999998</c:v>
                      </c:pt>
                      <c:pt idx="34">
                        <c:v>17.899999999999999</c:v>
                      </c:pt>
                      <c:pt idx="35">
                        <c:v>17.47</c:v>
                      </c:pt>
                      <c:pt idx="36">
                        <c:v>17.11</c:v>
                      </c:pt>
                      <c:pt idx="37">
                        <c:v>16.59</c:v>
                      </c:pt>
                      <c:pt idx="38">
                        <c:v>16.760000000000002</c:v>
                      </c:pt>
                      <c:pt idx="39">
                        <c:v>17.09</c:v>
                      </c:pt>
                      <c:pt idx="40">
                        <c:v>16.79</c:v>
                      </c:pt>
                      <c:pt idx="41">
                        <c:v>16.45</c:v>
                      </c:pt>
                      <c:pt idx="42">
                        <c:v>15.5</c:v>
                      </c:pt>
                      <c:pt idx="43">
                        <c:v>15.33</c:v>
                      </c:pt>
                      <c:pt idx="44">
                        <c:v>15.3</c:v>
                      </c:pt>
                      <c:pt idx="45">
                        <c:v>14.98</c:v>
                      </c:pt>
                      <c:pt idx="46">
                        <c:v>13.8</c:v>
                      </c:pt>
                      <c:pt idx="47">
                        <c:v>14.07</c:v>
                      </c:pt>
                      <c:pt idx="48">
                        <c:v>12.67</c:v>
                      </c:pt>
                      <c:pt idx="49">
                        <c:v>12.62</c:v>
                      </c:pt>
                      <c:pt idx="50">
                        <c:v>13.43</c:v>
                      </c:pt>
                      <c:pt idx="51">
                        <c:v>13.54</c:v>
                      </c:pt>
                      <c:pt idx="52">
                        <c:v>12.87</c:v>
                      </c:pt>
                      <c:pt idx="53">
                        <c:v>12.81</c:v>
                      </c:pt>
                      <c:pt idx="54">
                        <c:v>12.61</c:v>
                      </c:pt>
                      <c:pt idx="55">
                        <c:v>13.21</c:v>
                      </c:pt>
                      <c:pt idx="56">
                        <c:v>14.21</c:v>
                      </c:pt>
                      <c:pt idx="57">
                        <c:v>14.85</c:v>
                      </c:pt>
                      <c:pt idx="58">
                        <c:v>16.02</c:v>
                      </c:pt>
                      <c:pt idx="59">
                        <c:v>17.149999999999999</c:v>
                      </c:pt>
                      <c:pt idx="60">
                        <c:v>20.440000000000001</c:v>
                      </c:pt>
                      <c:pt idx="61">
                        <c:v>20.74</c:v>
                      </c:pt>
                      <c:pt idx="62">
                        <c:v>19.25</c:v>
                      </c:pt>
                      <c:pt idx="63">
                        <c:v>18.43</c:v>
                      </c:pt>
                      <c:pt idx="64">
                        <c:v>19.350000000000001</c:v>
                      </c:pt>
                      <c:pt idx="65">
                        <c:v>21.69</c:v>
                      </c:pt>
                      <c:pt idx="66">
                        <c:v>23.15</c:v>
                      </c:pt>
                      <c:pt idx="67">
                        <c:v>22.69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8D-49B7-A90B-DAEF1E55EA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D!$A$35</c15:sqref>
                        </c15:formulaRef>
                      </c:ext>
                    </c:extLst>
                    <c:strCache>
                      <c:ptCount val="1"/>
                      <c:pt idx="0">
                        <c:v>ABS-PPIN(2003)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D!$D$35:$BS$35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18.59</c:v>
                      </c:pt>
                      <c:pt idx="19">
                        <c:v>17.78</c:v>
                      </c:pt>
                      <c:pt idx="20">
                        <c:v>16.760000000000002</c:v>
                      </c:pt>
                      <c:pt idx="21">
                        <c:v>15.51</c:v>
                      </c:pt>
                      <c:pt idx="22">
                        <c:v>15.07</c:v>
                      </c:pt>
                      <c:pt idx="23">
                        <c:v>14.9</c:v>
                      </c:pt>
                      <c:pt idx="24">
                        <c:v>14.14</c:v>
                      </c:pt>
                      <c:pt idx="25">
                        <c:v>14.17</c:v>
                      </c:pt>
                      <c:pt idx="26">
                        <c:v>14.06</c:v>
                      </c:pt>
                      <c:pt idx="27">
                        <c:v>13.6</c:v>
                      </c:pt>
                      <c:pt idx="28">
                        <c:v>14.13</c:v>
                      </c:pt>
                      <c:pt idx="29">
                        <c:v>15.36</c:v>
                      </c:pt>
                      <c:pt idx="30">
                        <c:v>18.18</c:v>
                      </c:pt>
                      <c:pt idx="31">
                        <c:v>18.420000000000002</c:v>
                      </c:pt>
                      <c:pt idx="32">
                        <c:v>17.809999999999999</c:v>
                      </c:pt>
                      <c:pt idx="33">
                        <c:v>16.88</c:v>
                      </c:pt>
                      <c:pt idx="34">
                        <c:v>16.12</c:v>
                      </c:pt>
                      <c:pt idx="35">
                        <c:v>15.74</c:v>
                      </c:pt>
                      <c:pt idx="36">
                        <c:v>15.41</c:v>
                      </c:pt>
                      <c:pt idx="37">
                        <c:v>14.94</c:v>
                      </c:pt>
                      <c:pt idx="38">
                        <c:v>15.09</c:v>
                      </c:pt>
                      <c:pt idx="39">
                        <c:v>15.39</c:v>
                      </c:pt>
                      <c:pt idx="40">
                        <c:v>15.13</c:v>
                      </c:pt>
                      <c:pt idx="41">
                        <c:v>14.81</c:v>
                      </c:pt>
                      <c:pt idx="42">
                        <c:v>13.96</c:v>
                      </c:pt>
                      <c:pt idx="43">
                        <c:v>13.81</c:v>
                      </c:pt>
                      <c:pt idx="44">
                        <c:v>13.78</c:v>
                      </c:pt>
                      <c:pt idx="45">
                        <c:v>13.5</c:v>
                      </c:pt>
                      <c:pt idx="46">
                        <c:v>12.43</c:v>
                      </c:pt>
                      <c:pt idx="47">
                        <c:v>12.68</c:v>
                      </c:pt>
                      <c:pt idx="48">
                        <c:v>11.41</c:v>
                      </c:pt>
                      <c:pt idx="49">
                        <c:v>11.36</c:v>
                      </c:pt>
                      <c:pt idx="50">
                        <c:v>12.09</c:v>
                      </c:pt>
                      <c:pt idx="51">
                        <c:v>12.2</c:v>
                      </c:pt>
                      <c:pt idx="52">
                        <c:v>11.59</c:v>
                      </c:pt>
                      <c:pt idx="53">
                        <c:v>11.54</c:v>
                      </c:pt>
                      <c:pt idx="54">
                        <c:v>11.36</c:v>
                      </c:pt>
                      <c:pt idx="55">
                        <c:v>11.89</c:v>
                      </c:pt>
                      <c:pt idx="56">
                        <c:v>12.8</c:v>
                      </c:pt>
                      <c:pt idx="57">
                        <c:v>13.37</c:v>
                      </c:pt>
                      <c:pt idx="58">
                        <c:v>14.43</c:v>
                      </c:pt>
                      <c:pt idx="59">
                        <c:v>15.45</c:v>
                      </c:pt>
                      <c:pt idx="60">
                        <c:v>18.41</c:v>
                      </c:pt>
                      <c:pt idx="61">
                        <c:v>18.68</c:v>
                      </c:pt>
                      <c:pt idx="62">
                        <c:v>17.34</c:v>
                      </c:pt>
                      <c:pt idx="63">
                        <c:v>16.600000000000001</c:v>
                      </c:pt>
                      <c:pt idx="64">
                        <c:v>17.43</c:v>
                      </c:pt>
                      <c:pt idx="65">
                        <c:v>19.54</c:v>
                      </c:pt>
                      <c:pt idx="66">
                        <c:v>20.85</c:v>
                      </c:pt>
                      <c:pt idx="67">
                        <c:v>20.43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8D-49B7-A90B-DAEF1E55EA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D!$A$36</c15:sqref>
                        </c15:formulaRef>
                      </c:ext>
                    </c:extLst>
                    <c:strCache>
                      <c:ptCount val="1"/>
                      <c:pt idx="0">
                        <c:v>ABS-PPIN(2018)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D!$D$1:$BS$1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1953</c:v>
                      </c:pt>
                      <c:pt idx="1">
                        <c:v>1954</c:v>
                      </c:pt>
                      <c:pt idx="2">
                        <c:v>1955</c:v>
                      </c:pt>
                      <c:pt idx="3">
                        <c:v>1956</c:v>
                      </c:pt>
                      <c:pt idx="4">
                        <c:v>1957</c:v>
                      </c:pt>
                      <c:pt idx="5">
                        <c:v>1958</c:v>
                      </c:pt>
                      <c:pt idx="6">
                        <c:v>1959</c:v>
                      </c:pt>
                      <c:pt idx="7">
                        <c:v>1960</c:v>
                      </c:pt>
                      <c:pt idx="8">
                        <c:v>1961</c:v>
                      </c:pt>
                      <c:pt idx="9">
                        <c:v>1962</c:v>
                      </c:pt>
                      <c:pt idx="10">
                        <c:v>1963</c:v>
                      </c:pt>
                      <c:pt idx="11">
                        <c:v>1964</c:v>
                      </c:pt>
                      <c:pt idx="12">
                        <c:v>1965</c:v>
                      </c:pt>
                      <c:pt idx="13">
                        <c:v>1966</c:v>
                      </c:pt>
                      <c:pt idx="14">
                        <c:v>1967</c:v>
                      </c:pt>
                      <c:pt idx="15">
                        <c:v>1968</c:v>
                      </c:pt>
                      <c:pt idx="16">
                        <c:v>1969</c:v>
                      </c:pt>
                      <c:pt idx="17">
                        <c:v>1970</c:v>
                      </c:pt>
                      <c:pt idx="18">
                        <c:v>1971</c:v>
                      </c:pt>
                      <c:pt idx="19">
                        <c:v>1972</c:v>
                      </c:pt>
                      <c:pt idx="20">
                        <c:v>1973</c:v>
                      </c:pt>
                      <c:pt idx="21">
                        <c:v>1974</c:v>
                      </c:pt>
                      <c:pt idx="22">
                        <c:v>1975</c:v>
                      </c:pt>
                      <c:pt idx="23">
                        <c:v>1976</c:v>
                      </c:pt>
                      <c:pt idx="24">
                        <c:v>1977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1984</c:v>
                      </c:pt>
                      <c:pt idx="32">
                        <c:v>1985</c:v>
                      </c:pt>
                      <c:pt idx="33">
                        <c:v>1986</c:v>
                      </c:pt>
                      <c:pt idx="34">
                        <c:v>1987</c:v>
                      </c:pt>
                      <c:pt idx="35">
                        <c:v>1988</c:v>
                      </c:pt>
                      <c:pt idx="36">
                        <c:v>1989</c:v>
                      </c:pt>
                      <c:pt idx="37">
                        <c:v>1990</c:v>
                      </c:pt>
                      <c:pt idx="38">
                        <c:v>1991</c:v>
                      </c:pt>
                      <c:pt idx="39">
                        <c:v>1992</c:v>
                      </c:pt>
                      <c:pt idx="40">
                        <c:v>1993</c:v>
                      </c:pt>
                      <c:pt idx="41">
                        <c:v>1994</c:v>
                      </c:pt>
                      <c:pt idx="42">
                        <c:v>1995</c:v>
                      </c:pt>
                      <c:pt idx="43">
                        <c:v>1996</c:v>
                      </c:pt>
                      <c:pt idx="44">
                        <c:v>1997</c:v>
                      </c:pt>
                      <c:pt idx="45">
                        <c:v>1998</c:v>
                      </c:pt>
                      <c:pt idx="46">
                        <c:v>1999</c:v>
                      </c:pt>
                      <c:pt idx="47">
                        <c:v>2000</c:v>
                      </c:pt>
                      <c:pt idx="48">
                        <c:v>2001</c:v>
                      </c:pt>
                      <c:pt idx="49">
                        <c:v>2002</c:v>
                      </c:pt>
                      <c:pt idx="50">
                        <c:v>2003</c:v>
                      </c:pt>
                      <c:pt idx="51">
                        <c:v>2004</c:v>
                      </c:pt>
                      <c:pt idx="52">
                        <c:v>2005</c:v>
                      </c:pt>
                      <c:pt idx="53">
                        <c:v>2006</c:v>
                      </c:pt>
                      <c:pt idx="54">
                        <c:v>2007</c:v>
                      </c:pt>
                      <c:pt idx="55">
                        <c:v>2008</c:v>
                      </c:pt>
                      <c:pt idx="56">
                        <c:v>2009</c:v>
                      </c:pt>
                      <c:pt idx="57">
                        <c:v>2010</c:v>
                      </c:pt>
                      <c:pt idx="58">
                        <c:v>2011</c:v>
                      </c:pt>
                      <c:pt idx="59">
                        <c:v>2012</c:v>
                      </c:pt>
                      <c:pt idx="60">
                        <c:v>2013</c:v>
                      </c:pt>
                      <c:pt idx="61">
                        <c:v>2014</c:v>
                      </c:pt>
                      <c:pt idx="62">
                        <c:v>2015</c:v>
                      </c:pt>
                      <c:pt idx="63">
                        <c:v>2016</c:v>
                      </c:pt>
                      <c:pt idx="64">
                        <c:v>2017</c:v>
                      </c:pt>
                      <c:pt idx="65">
                        <c:v>2018</c:v>
                      </c:pt>
                      <c:pt idx="66">
                        <c:v>2019</c:v>
                      </c:pt>
                      <c:pt idx="67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D!$D$36:$BS$36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18.93</c:v>
                      </c:pt>
                      <c:pt idx="19">
                        <c:v>18.11</c:v>
                      </c:pt>
                      <c:pt idx="20">
                        <c:v>17.059999999999999</c:v>
                      </c:pt>
                      <c:pt idx="21">
                        <c:v>15.79</c:v>
                      </c:pt>
                      <c:pt idx="22">
                        <c:v>15.34</c:v>
                      </c:pt>
                      <c:pt idx="23">
                        <c:v>15.17</c:v>
                      </c:pt>
                      <c:pt idx="24">
                        <c:v>14.4</c:v>
                      </c:pt>
                      <c:pt idx="25">
                        <c:v>14.43</c:v>
                      </c:pt>
                      <c:pt idx="26">
                        <c:v>14.32</c:v>
                      </c:pt>
                      <c:pt idx="27">
                        <c:v>13.85</c:v>
                      </c:pt>
                      <c:pt idx="28">
                        <c:v>14.39</c:v>
                      </c:pt>
                      <c:pt idx="29">
                        <c:v>15.64</c:v>
                      </c:pt>
                      <c:pt idx="30">
                        <c:v>18.510000000000002</c:v>
                      </c:pt>
                      <c:pt idx="31">
                        <c:v>18.75</c:v>
                      </c:pt>
                      <c:pt idx="32">
                        <c:v>18.13</c:v>
                      </c:pt>
                      <c:pt idx="33">
                        <c:v>17.190000000000001</c:v>
                      </c:pt>
                      <c:pt idx="34">
                        <c:v>16.420000000000002</c:v>
                      </c:pt>
                      <c:pt idx="35">
                        <c:v>16.02</c:v>
                      </c:pt>
                      <c:pt idx="36">
                        <c:v>15.69</c:v>
                      </c:pt>
                      <c:pt idx="37">
                        <c:v>15.22</c:v>
                      </c:pt>
                      <c:pt idx="38">
                        <c:v>15.37</c:v>
                      </c:pt>
                      <c:pt idx="39">
                        <c:v>15.67</c:v>
                      </c:pt>
                      <c:pt idx="40">
                        <c:v>15.4</c:v>
                      </c:pt>
                      <c:pt idx="41">
                        <c:v>15.08</c:v>
                      </c:pt>
                      <c:pt idx="42">
                        <c:v>14.21</c:v>
                      </c:pt>
                      <c:pt idx="43">
                        <c:v>14.06</c:v>
                      </c:pt>
                      <c:pt idx="44">
                        <c:v>14.03</c:v>
                      </c:pt>
                      <c:pt idx="45">
                        <c:v>13.74</c:v>
                      </c:pt>
                      <c:pt idx="46">
                        <c:v>12.66</c:v>
                      </c:pt>
                      <c:pt idx="47">
                        <c:v>12.91</c:v>
                      </c:pt>
                      <c:pt idx="48">
                        <c:v>11.62</c:v>
                      </c:pt>
                      <c:pt idx="49">
                        <c:v>11.57</c:v>
                      </c:pt>
                      <c:pt idx="50">
                        <c:v>12.32</c:v>
                      </c:pt>
                      <c:pt idx="51">
                        <c:v>12.42</c:v>
                      </c:pt>
                      <c:pt idx="52">
                        <c:v>11.8</c:v>
                      </c:pt>
                      <c:pt idx="53">
                        <c:v>11.75</c:v>
                      </c:pt>
                      <c:pt idx="54">
                        <c:v>11.57</c:v>
                      </c:pt>
                      <c:pt idx="55">
                        <c:v>12.11</c:v>
                      </c:pt>
                      <c:pt idx="56">
                        <c:v>13.03</c:v>
                      </c:pt>
                      <c:pt idx="57">
                        <c:v>13.62</c:v>
                      </c:pt>
                      <c:pt idx="58">
                        <c:v>14.69</c:v>
                      </c:pt>
                      <c:pt idx="59">
                        <c:v>15.73</c:v>
                      </c:pt>
                      <c:pt idx="60">
                        <c:v>18.75</c:v>
                      </c:pt>
                      <c:pt idx="61">
                        <c:v>19.02</c:v>
                      </c:pt>
                      <c:pt idx="62">
                        <c:v>17.66</c:v>
                      </c:pt>
                      <c:pt idx="63">
                        <c:v>16.899999999999999</c:v>
                      </c:pt>
                      <c:pt idx="64">
                        <c:v>17.75</c:v>
                      </c:pt>
                      <c:pt idx="65">
                        <c:v>19.89</c:v>
                      </c:pt>
                      <c:pt idx="66">
                        <c:v>21.23</c:v>
                      </c:pt>
                      <c:pt idx="67">
                        <c:v>20.81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8D-49B7-A90B-DAEF1E55EA54}"/>
                  </c:ext>
                </c:extLst>
              </c15:ser>
            </c15:filteredLineSeries>
          </c:ext>
        </c:extLst>
      </c:lineChart>
      <c:catAx>
        <c:axId val="15343996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99944"/>
        <c:crosses val="autoZero"/>
        <c:auto val="1"/>
        <c:lblAlgn val="ctr"/>
        <c:lblOffset val="100"/>
        <c:noMultiLvlLbl val="0"/>
      </c:catAx>
      <c:valAx>
        <c:axId val="153439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D!$B$40</c:f>
              <c:strCache>
                <c:ptCount val="1"/>
                <c:pt idx="0">
                  <c:v>Average Price (c/kWh 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9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E!$B$30</c:f>
          <c:strCache>
            <c:ptCount val="1"/>
            <c:pt idx="0">
              <c:v>Historic Average Residential Electricity Prices compared to Intermittent Generation  </c:v>
            </c:pt>
          </c:strCache>
        </c:strRef>
      </c:tx>
      <c:layout>
        <c:manualLayout>
          <c:xMode val="edge"/>
          <c:yMode val="edge"/>
          <c:x val="0.12916199289662184"/>
          <c:y val="1.4628671175281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E!$A$13</c:f>
              <c:strCache>
                <c:ptCount val="1"/>
                <c:pt idx="0">
                  <c:v>Composite Historic Price Dataset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E!$C$13:$BR$13</c:f>
              <c:numCache>
                <c:formatCode>General</c:formatCode>
                <c:ptCount val="68"/>
                <c:pt idx="0">
                  <c:v>32.92</c:v>
                </c:pt>
                <c:pt idx="1">
                  <c:v>32.53</c:v>
                </c:pt>
                <c:pt idx="2">
                  <c:v>33.54</c:v>
                </c:pt>
                <c:pt idx="3">
                  <c:v>32.619999999999997</c:v>
                </c:pt>
                <c:pt idx="4">
                  <c:v>31.96</c:v>
                </c:pt>
                <c:pt idx="5">
                  <c:v>32.47</c:v>
                </c:pt>
                <c:pt idx="6">
                  <c:v>32.200000000000003</c:v>
                </c:pt>
                <c:pt idx="7">
                  <c:v>30.7</c:v>
                </c:pt>
                <c:pt idx="8">
                  <c:v>29.11</c:v>
                </c:pt>
                <c:pt idx="9">
                  <c:v>30.14</c:v>
                </c:pt>
                <c:pt idx="10">
                  <c:v>29.2</c:v>
                </c:pt>
                <c:pt idx="11">
                  <c:v>28.17</c:v>
                </c:pt>
                <c:pt idx="12">
                  <c:v>26.74</c:v>
                </c:pt>
                <c:pt idx="13">
                  <c:v>25.96</c:v>
                </c:pt>
                <c:pt idx="14">
                  <c:v>24.98</c:v>
                </c:pt>
                <c:pt idx="15">
                  <c:v>24.61</c:v>
                </c:pt>
                <c:pt idx="16">
                  <c:v>24.19</c:v>
                </c:pt>
                <c:pt idx="17">
                  <c:v>23.7</c:v>
                </c:pt>
                <c:pt idx="18">
                  <c:v>22.31</c:v>
                </c:pt>
                <c:pt idx="19">
                  <c:v>21.36</c:v>
                </c:pt>
                <c:pt idx="20">
                  <c:v>20.28</c:v>
                </c:pt>
                <c:pt idx="21">
                  <c:v>18.7</c:v>
                </c:pt>
                <c:pt idx="22">
                  <c:v>17.739999999999998</c:v>
                </c:pt>
                <c:pt idx="23">
                  <c:v>18</c:v>
                </c:pt>
                <c:pt idx="24">
                  <c:v>17.04</c:v>
                </c:pt>
                <c:pt idx="25">
                  <c:v>17.11</c:v>
                </c:pt>
                <c:pt idx="26">
                  <c:v>16.97</c:v>
                </c:pt>
                <c:pt idx="27">
                  <c:v>16.57</c:v>
                </c:pt>
                <c:pt idx="28">
                  <c:v>17.2</c:v>
                </c:pt>
                <c:pt idx="29">
                  <c:v>18.059999999999999</c:v>
                </c:pt>
                <c:pt idx="30">
                  <c:v>20.28</c:v>
                </c:pt>
                <c:pt idx="31">
                  <c:v>21.16</c:v>
                </c:pt>
                <c:pt idx="32">
                  <c:v>20.85</c:v>
                </c:pt>
                <c:pt idx="33">
                  <c:v>20.54</c:v>
                </c:pt>
                <c:pt idx="34">
                  <c:v>19.77</c:v>
                </c:pt>
                <c:pt idx="35">
                  <c:v>19.510000000000002</c:v>
                </c:pt>
                <c:pt idx="36">
                  <c:v>19.170000000000002</c:v>
                </c:pt>
                <c:pt idx="37">
                  <c:v>18.420000000000002</c:v>
                </c:pt>
                <c:pt idx="38">
                  <c:v>18.63</c:v>
                </c:pt>
                <c:pt idx="39">
                  <c:v>19.260000000000002</c:v>
                </c:pt>
                <c:pt idx="40">
                  <c:v>19.68</c:v>
                </c:pt>
                <c:pt idx="41">
                  <c:v>19.7</c:v>
                </c:pt>
                <c:pt idx="42">
                  <c:v>18.95</c:v>
                </c:pt>
                <c:pt idx="43">
                  <c:v>18.2</c:v>
                </c:pt>
                <c:pt idx="44">
                  <c:v>18.45</c:v>
                </c:pt>
                <c:pt idx="45">
                  <c:v>18.52</c:v>
                </c:pt>
                <c:pt idx="46">
                  <c:v>18.23</c:v>
                </c:pt>
                <c:pt idx="47">
                  <c:v>17.78</c:v>
                </c:pt>
                <c:pt idx="48">
                  <c:v>18.670000000000002</c:v>
                </c:pt>
                <c:pt idx="49">
                  <c:v>18.309999999999999</c:v>
                </c:pt>
                <c:pt idx="50">
                  <c:v>18.47</c:v>
                </c:pt>
                <c:pt idx="51">
                  <c:v>18.62</c:v>
                </c:pt>
                <c:pt idx="52">
                  <c:v>18.670000000000002</c:v>
                </c:pt>
                <c:pt idx="53">
                  <c:v>18.43</c:v>
                </c:pt>
                <c:pt idx="54">
                  <c:v>18.64</c:v>
                </c:pt>
                <c:pt idx="55">
                  <c:v>19.239999999999998</c:v>
                </c:pt>
                <c:pt idx="56">
                  <c:v>20.7</c:v>
                </c:pt>
                <c:pt idx="57">
                  <c:v>22.04</c:v>
                </c:pt>
                <c:pt idx="58">
                  <c:v>22.59</c:v>
                </c:pt>
                <c:pt idx="59">
                  <c:v>24.7</c:v>
                </c:pt>
                <c:pt idx="60">
                  <c:v>28.37</c:v>
                </c:pt>
                <c:pt idx="61">
                  <c:v>29.11</c:v>
                </c:pt>
                <c:pt idx="62">
                  <c:v>27.49</c:v>
                </c:pt>
                <c:pt idx="63">
                  <c:v>26.92</c:v>
                </c:pt>
                <c:pt idx="64">
                  <c:v>28.05</c:v>
                </c:pt>
                <c:pt idx="65">
                  <c:v>30.63</c:v>
                </c:pt>
                <c:pt idx="66">
                  <c:v>30.31</c:v>
                </c:pt>
                <c:pt idx="67">
                  <c:v>29.67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2BE-4998-A782-1B796DC8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890464"/>
        <c:axId val="483890792"/>
        <c:extLst/>
      </c:lineChart>
      <c:lineChart>
        <c:grouping val="standard"/>
        <c:varyColors val="0"/>
        <c:ser>
          <c:idx val="0"/>
          <c:order val="1"/>
          <c:tx>
            <c:strRef>
              <c:f>E!$A$18</c:f>
              <c:strCache>
                <c:ptCount val="1"/>
                <c:pt idx="0">
                  <c:v>Total Intermittent Generation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A!$D$1:$BS$1</c:f>
              <c:numCache>
                <c:formatCode>General</c:formatCode>
                <c:ptCount val="6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  <c:pt idx="66">
                  <c:v>2019</c:v>
                </c:pt>
                <c:pt idx="67">
                  <c:v>2020</c:v>
                </c:pt>
              </c:numCache>
            </c:numRef>
          </c:cat>
          <c:val>
            <c:numRef>
              <c:f>E!$C$18:$BR$18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</c:v>
                </c:pt>
                <c:pt idx="53">
                  <c:v>0</c:v>
                </c:pt>
                <c:pt idx="54">
                  <c:v>7.6439999999999994E-2</c:v>
                </c:pt>
                <c:pt idx="55">
                  <c:v>0.92376000000000003</c:v>
                </c:pt>
                <c:pt idx="56">
                  <c:v>3.8428299999999997</c:v>
                </c:pt>
                <c:pt idx="57">
                  <c:v>4.7789899999999994</c:v>
                </c:pt>
                <c:pt idx="58">
                  <c:v>6.7658000000000005</c:v>
                </c:pt>
                <c:pt idx="59">
                  <c:v>8.4320000000000004</c:v>
                </c:pt>
                <c:pt idx="60">
                  <c:v>11.137700000000001</c:v>
                </c:pt>
                <c:pt idx="61">
                  <c:v>12.5321</c:v>
                </c:pt>
                <c:pt idx="62">
                  <c:v>15.0525</c:v>
                </c:pt>
                <c:pt idx="63">
                  <c:v>17.216529999999999</c:v>
                </c:pt>
                <c:pt idx="64">
                  <c:v>18.11909</c:v>
                </c:pt>
                <c:pt idx="65">
                  <c:v>24.371089999999999</c:v>
                </c:pt>
                <c:pt idx="66">
                  <c:v>32.4405</c:v>
                </c:pt>
                <c:pt idx="67">
                  <c:v>39.118199999999995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E-4998-A782-1B796DC8A13A}"/>
            </c:ext>
          </c:extLst>
        </c:ser>
        <c:ser>
          <c:idx val="1"/>
          <c:order val="2"/>
          <c:tx>
            <c:strRef>
              <c:f>E!$A$12</c:f>
              <c:strCache>
                <c:ptCount val="1"/>
                <c:pt idx="0">
                  <c:v>ABS-EIN (1981 base)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E!$C$12:$BR$12</c:f>
              <c:numCache>
                <c:formatCode>General</c:formatCode>
                <c:ptCount val="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17.2</c:v>
                </c:pt>
                <c:pt idx="29">
                  <c:v>18.3</c:v>
                </c:pt>
                <c:pt idx="30">
                  <c:v>20.65</c:v>
                </c:pt>
                <c:pt idx="31">
                  <c:v>21.34</c:v>
                </c:pt>
                <c:pt idx="32">
                  <c:v>21.24</c:v>
                </c:pt>
                <c:pt idx="33">
                  <c:v>20.84</c:v>
                </c:pt>
                <c:pt idx="34">
                  <c:v>20.02</c:v>
                </c:pt>
                <c:pt idx="35">
                  <c:v>19.88</c:v>
                </c:pt>
                <c:pt idx="36">
                  <c:v>19.46</c:v>
                </c:pt>
                <c:pt idx="37">
                  <c:v>18.73</c:v>
                </c:pt>
                <c:pt idx="38">
                  <c:v>18.690000000000001</c:v>
                </c:pt>
                <c:pt idx="39">
                  <c:v>19.72</c:v>
                </c:pt>
                <c:pt idx="40">
                  <c:v>20.18</c:v>
                </c:pt>
                <c:pt idx="41">
                  <c:v>20.25</c:v>
                </c:pt>
                <c:pt idx="42">
                  <c:v>19.399999999999999</c:v>
                </c:pt>
                <c:pt idx="43">
                  <c:v>18.86</c:v>
                </c:pt>
                <c:pt idx="44">
                  <c:v>19.04</c:v>
                </c:pt>
                <c:pt idx="45">
                  <c:v>19.05</c:v>
                </c:pt>
                <c:pt idx="46">
                  <c:v>18.260000000000002</c:v>
                </c:pt>
                <c:pt idx="47">
                  <c:v>17.84</c:v>
                </c:pt>
                <c:pt idx="48">
                  <c:v>18.690000000000001</c:v>
                </c:pt>
                <c:pt idx="49">
                  <c:v>18.89</c:v>
                </c:pt>
                <c:pt idx="50">
                  <c:v>19.22</c:v>
                </c:pt>
                <c:pt idx="51">
                  <c:v>19.37</c:v>
                </c:pt>
                <c:pt idx="52">
                  <c:v>19.43</c:v>
                </c:pt>
                <c:pt idx="53">
                  <c:v>19.18</c:v>
                </c:pt>
                <c:pt idx="54">
                  <c:v>19.39</c:v>
                </c:pt>
                <c:pt idx="55">
                  <c:v>20.02</c:v>
                </c:pt>
                <c:pt idx="56">
                  <c:v>21.53</c:v>
                </c:pt>
                <c:pt idx="57">
                  <c:v>24.42</c:v>
                </c:pt>
                <c:pt idx="58">
                  <c:v>26.39</c:v>
                </c:pt>
                <c:pt idx="59">
                  <c:v>29</c:v>
                </c:pt>
                <c:pt idx="60">
                  <c:v>33.32</c:v>
                </c:pt>
                <c:pt idx="61">
                  <c:v>34.18</c:v>
                </c:pt>
                <c:pt idx="62">
                  <c:v>32.28</c:v>
                </c:pt>
                <c:pt idx="63">
                  <c:v>31.61</c:v>
                </c:pt>
                <c:pt idx="64">
                  <c:v>32.93</c:v>
                </c:pt>
                <c:pt idx="65">
                  <c:v>35.97</c:v>
                </c:pt>
                <c:pt idx="66">
                  <c:v>35.590000000000003</c:v>
                </c:pt>
                <c:pt idx="67">
                  <c:v>34.840000000000003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E-4998-A782-1B796DC8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728496"/>
        <c:axId val="1533728168"/>
      </c:lineChart>
      <c:catAx>
        <c:axId val="4838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792"/>
        <c:crosses val="autoZero"/>
        <c:auto val="1"/>
        <c:lblAlgn val="ctr"/>
        <c:lblOffset val="100"/>
        <c:tickMarkSkip val="5"/>
        <c:noMultiLvlLbl val="0"/>
      </c:catAx>
      <c:valAx>
        <c:axId val="483890792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E!$B$32</c:f>
              <c:strCache>
                <c:ptCount val="1"/>
                <c:pt idx="0">
                  <c:v>Average Prices c/kWh (2020 Dollars)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3890464"/>
        <c:crosses val="autoZero"/>
        <c:crossBetween val="midCat"/>
        <c:majorUnit val="5"/>
      </c:valAx>
      <c:valAx>
        <c:axId val="1533728168"/>
        <c:scaling>
          <c:orientation val="minMax"/>
          <c:max val="4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Intermittent generation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28496"/>
        <c:crosses val="max"/>
        <c:crossBetween val="between"/>
      </c:valAx>
      <c:catAx>
        <c:axId val="153372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3728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03CA4D-B980-4F36-9E62-9C75735F7463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DC2DDF-BD25-46A4-935D-70CD397F4648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B3FD19-A911-4C0E-8A54-2B0E5B9F3954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209B9C-2485-4B44-A05F-81CADC3AB357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711549-7FFC-4BE7-96FD-F93408AFA448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C53C2-B210-4A2B-ABB6-9FAD48B1B4C4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A5C027-96E6-4D76-8D66-31DE89AD6E26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3785EF-356D-4F2F-84D7-2597CCB8B3E2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003B75-FA2F-4234-BF7A-8DFA2E5BF455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0CD06B-06E8-4DE9-830A-96D4CA1303D9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6EF5F5-C3D8-4B77-9AB6-86D409BD1F12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69EFC1-820D-421A-A19B-145A57DB99EB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138250-6AED-4D22-9F5F-FF19A2492271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6F4020-809A-4B20-96B4-B628D526DE26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CC488E-E70C-4D69-9E45-53DD5950BC5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B0551D-3F8D-4E82-8DB0-441EA055A4EC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7D64E9-A140-4531-91BE-3A0E5FB0A97B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56A373-B7A1-4BF4-B473-7B0C0EE615D7}">
  <sheetPr>
    <tabColor rgb="FFFFFF00"/>
  </sheetPr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838200</xdr:colOff>
      <xdr:row>6</xdr:row>
      <xdr:rowOff>295275</xdr:rowOff>
    </xdr:to>
    <xdr:pic>
      <xdr:nvPicPr>
        <xdr:cNvPr id="2" name="Picture 1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69493-1BAC-419C-8BAE-11F97B5E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EB5F5-EF39-421D-8610-27ED865AB5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763BE-8BB2-4D56-8F3D-8AD1148590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8151D-47D2-4206-85ED-1F8CFD0F36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4DA37-6FA6-47A8-9ED9-13F6AB9C3F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D0CD7-D065-4625-91EC-2B9C86D43F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31193-F954-4CFC-BF3F-D9AAC11200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0.10734</cdr:x>
      <cdr:y>0.08995</cdr:y>
    </cdr:from>
    <cdr:to>
      <cdr:x>0.43316</cdr:x>
      <cdr:y>0.2513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D33C184-F783-43D7-9B47-F61CCAFA30A6}"/>
            </a:ext>
          </a:extLst>
        </cdr:cNvPr>
        <cdr:cNvSpPr txBox="1"/>
      </cdr:nvSpPr>
      <cdr:spPr>
        <a:xfrm xmlns:a="http://schemas.openxmlformats.org/drawingml/2006/main">
          <a:off x="998763" y="546661"/>
          <a:ext cx="3031651" cy="9804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600">
              <a:latin typeface="Arial" panose="020B0604020202020204" pitchFamily="34" charset="0"/>
              <a:cs typeface="Arial" panose="020B0604020202020204" pitchFamily="34" charset="0"/>
            </a:rPr>
            <a:t>Columns  - Right Hand Scale </a:t>
          </a:r>
        </a:p>
        <a:p xmlns:a="http://schemas.openxmlformats.org/drawingml/2006/main">
          <a:r>
            <a:rPr lang="en-AU" sz="1600">
              <a:latin typeface="Arial" panose="020B0604020202020204" pitchFamily="34" charset="0"/>
              <a:cs typeface="Arial" panose="020B0604020202020204" pitchFamily="34" charset="0"/>
            </a:rPr>
            <a:t>Lines - Left Hand Side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2408E-11BD-4E1E-BB89-D1D536E765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53B3B-642E-44DB-8C56-AD78522E24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E2917-D5F1-4889-9B9D-F1D45D9D9F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E121A-C79F-4342-B2D5-01DC1667A3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8E1B7-CA98-470F-A054-91FACDB5C5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2210E-EED4-4617-86FF-1993CFD3F2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F4D9B-3B5F-4E82-8E2E-765AA400B7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0E554-B747-4402-9855-3E86A25E41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1ADA6-5FCD-4947-83BA-BB0C490073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79578-2108-4D80-9B09-3F943804A1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B73CA-5E02-4432-87A1-DA95691751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49DFD-2082-4E3A-9FAA-535E8A45AE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591ce3571ec8aa7/PhD/Draft%20Articles/The%20Historic%20Electricity%20Prices%20in%20Australia/Generation%20Analysis/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1947"/>
      <sheetName val="1948"/>
      <sheetName val="1949"/>
      <sheetName val="1950"/>
      <sheetName val="1951"/>
      <sheetName val="1952"/>
      <sheetName val="1953"/>
      <sheetName val="1954"/>
      <sheetName val="1955"/>
      <sheetName val="1956"/>
      <sheetName val="1957"/>
      <sheetName val="1958"/>
      <sheetName val="1959"/>
      <sheetName val="1960"/>
      <sheetName val="1961"/>
      <sheetName val="1962"/>
      <sheetName val="1963"/>
      <sheetName val="1964"/>
      <sheetName val="1965"/>
      <sheetName val="1966"/>
      <sheetName val="1967"/>
      <sheetName val="1968"/>
      <sheetName val="1969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ABS-EA"/>
      <sheetName val="ABS-EIN"/>
      <sheetName val="ABS-MEIN"/>
      <sheetName val="AEMC-PrTrends"/>
      <sheetName val="ACCC-REPI"/>
      <sheetName val="ABS-PP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>
        <row r="5">
          <cell r="C5">
            <v>52499999999.999855</v>
          </cell>
        </row>
        <row r="6">
          <cell r="I6">
            <v>16.740878048780534</v>
          </cell>
          <cell r="J6">
            <v>18.460663507109057</v>
          </cell>
          <cell r="K6">
            <v>19.586301369863065</v>
          </cell>
          <cell r="L6">
            <v>21.780000000000062</v>
          </cell>
          <cell r="M6">
            <v>24.211267605633868</v>
          </cell>
          <cell r="N6">
            <v>26.171822660098595</v>
          </cell>
          <cell r="O6">
            <v>24.317307692307761</v>
          </cell>
          <cell r="P6">
            <v>24.552692307692375</v>
          </cell>
          <cell r="Q6">
            <v>27.216699029126286</v>
          </cell>
          <cell r="R6">
            <v>30.259223300970955</v>
          </cell>
          <cell r="S6">
            <v>30.099512195122031</v>
          </cell>
        </row>
        <row r="10">
          <cell r="I10">
            <v>12.050552486187877</v>
          </cell>
          <cell r="J10">
            <v>13.323881401617287</v>
          </cell>
          <cell r="K10">
            <v>14.764360699865451</v>
          </cell>
          <cell r="L10">
            <v>16.542319236016414</v>
          </cell>
          <cell r="M10">
            <v>19.789543568464783</v>
          </cell>
          <cell r="N10">
            <v>20.695512465374019</v>
          </cell>
          <cell r="O10">
            <v>18.624328767123338</v>
          </cell>
          <cell r="P10">
            <v>18.272786002691838</v>
          </cell>
          <cell r="Q10">
            <v>20.32183041722751</v>
          </cell>
          <cell r="R10">
            <v>22.545835543766639</v>
          </cell>
          <cell r="S10">
            <v>22.805196850393763</v>
          </cell>
        </row>
      </sheetData>
      <sheetData sheetId="76"/>
      <sheetData sheetId="77">
        <row r="3">
          <cell r="A3" t="str">
            <v>ACT</v>
          </cell>
          <cell r="C3">
            <v>59.4</v>
          </cell>
          <cell r="D3">
            <v>70.800000000000011</v>
          </cell>
          <cell r="E3">
            <v>99.5</v>
          </cell>
          <cell r="F3">
            <v>104</v>
          </cell>
          <cell r="G3">
            <v>107</v>
          </cell>
          <cell r="H3">
            <v>115.3</v>
          </cell>
          <cell r="I3">
            <v>121.8</v>
          </cell>
          <cell r="J3">
            <v>138.30000000000001</v>
          </cell>
          <cell r="K3">
            <v>147.30000000000001</v>
          </cell>
          <cell r="L3">
            <v>153.20000000000002</v>
          </cell>
          <cell r="M3">
            <v>159.5</v>
          </cell>
          <cell r="N3">
            <v>165.2</v>
          </cell>
          <cell r="O3">
            <v>173.6</v>
          </cell>
          <cell r="P3">
            <v>173.6</v>
          </cell>
          <cell r="Q3">
            <v>173.9</v>
          </cell>
          <cell r="R3">
            <v>178.4</v>
          </cell>
          <cell r="S3">
            <v>178.4</v>
          </cell>
          <cell r="T3">
            <v>181.2</v>
          </cell>
          <cell r="U3">
            <v>186</v>
          </cell>
          <cell r="V3">
            <v>192</v>
          </cell>
          <cell r="W3">
            <v>216.5</v>
          </cell>
          <cell r="X3">
            <v>223.3</v>
          </cell>
          <cell r="Y3">
            <v>225.2</v>
          </cell>
          <cell r="Z3">
            <v>252.4</v>
          </cell>
          <cell r="AA3">
            <v>255.6</v>
          </cell>
          <cell r="AB3">
            <v>265.2</v>
          </cell>
          <cell r="AC3">
            <v>276.39999999999998</v>
          </cell>
          <cell r="AD3">
            <v>326.39999999999998</v>
          </cell>
          <cell r="AE3">
            <v>348</v>
          </cell>
          <cell r="AF3">
            <v>373.2</v>
          </cell>
          <cell r="AG3">
            <v>379.6</v>
          </cell>
          <cell r="AH3">
            <v>400</v>
          </cell>
          <cell r="AI3">
            <v>474.79999999999995</v>
          </cell>
          <cell r="AJ3">
            <v>489.2</v>
          </cell>
          <cell r="AK3">
            <v>450.4</v>
          </cell>
          <cell r="AL3">
            <v>429.6</v>
          </cell>
          <cell r="AM3">
            <v>456.8</v>
          </cell>
          <cell r="AN3">
            <v>505.2</v>
          </cell>
          <cell r="AO3">
            <v>557.29999999999995</v>
          </cell>
          <cell r="AP3">
            <v>559.79999999999995</v>
          </cell>
        </row>
        <row r="4">
          <cell r="A4" t="str">
            <v>NSW</v>
          </cell>
          <cell r="C4">
            <v>58</v>
          </cell>
          <cell r="D4">
            <v>69.099999999999994</v>
          </cell>
          <cell r="E4">
            <v>94.6</v>
          </cell>
          <cell r="F4">
            <v>97.300000000000011</v>
          </cell>
          <cell r="G4">
            <v>101.20000000000002</v>
          </cell>
          <cell r="H4">
            <v>108.39999999999999</v>
          </cell>
          <cell r="I4">
            <v>111.2</v>
          </cell>
          <cell r="J4">
            <v>120</v>
          </cell>
          <cell r="K4">
            <v>131.6</v>
          </cell>
          <cell r="L4">
            <v>136</v>
          </cell>
          <cell r="M4">
            <v>134.30000000000001</v>
          </cell>
          <cell r="N4">
            <v>148.69999999999999</v>
          </cell>
          <cell r="O4">
            <v>153.19999999999999</v>
          </cell>
          <cell r="P4">
            <v>153.19999999999999</v>
          </cell>
          <cell r="Q4">
            <v>153.19999999999999</v>
          </cell>
          <cell r="R4">
            <v>153.19999999999999</v>
          </cell>
          <cell r="S4">
            <v>155.6</v>
          </cell>
          <cell r="T4">
            <v>155.6</v>
          </cell>
          <cell r="U4">
            <v>155.6</v>
          </cell>
          <cell r="V4">
            <v>156.1</v>
          </cell>
          <cell r="W4">
            <v>170.89999999999998</v>
          </cell>
          <cell r="X4">
            <v>171.60000000000002</v>
          </cell>
          <cell r="Y4">
            <v>177.2</v>
          </cell>
          <cell r="Z4">
            <v>182</v>
          </cell>
          <cell r="AA4">
            <v>197.6</v>
          </cell>
          <cell r="AB4">
            <v>211.6</v>
          </cell>
          <cell r="AC4">
            <v>223.6</v>
          </cell>
          <cell r="AD4">
            <v>240.4</v>
          </cell>
          <cell r="AE4">
            <v>262</v>
          </cell>
          <cell r="AF4">
            <v>318.8</v>
          </cell>
          <cell r="AG4">
            <v>347.6</v>
          </cell>
          <cell r="AH4">
            <v>400</v>
          </cell>
          <cell r="AI4">
            <v>474.40000000000003</v>
          </cell>
          <cell r="AJ4">
            <v>494</v>
          </cell>
          <cell r="AK4">
            <v>458</v>
          </cell>
          <cell r="AL4">
            <v>437.2</v>
          </cell>
          <cell r="AM4">
            <v>482.90000000000003</v>
          </cell>
          <cell r="AN4">
            <v>553.6</v>
          </cell>
          <cell r="AO4">
            <v>548.70000000000005</v>
          </cell>
          <cell r="AP4">
            <v>529.79999999999995</v>
          </cell>
        </row>
        <row r="5">
          <cell r="A5" t="str">
            <v>NT</v>
          </cell>
          <cell r="C5">
            <v>90.699999999999989</v>
          </cell>
          <cell r="D5">
            <v>104.4</v>
          </cell>
          <cell r="E5">
            <v>128.80000000000001</v>
          </cell>
          <cell r="F5">
            <v>143.6</v>
          </cell>
          <cell r="G5">
            <v>154.9</v>
          </cell>
          <cell r="H5">
            <v>194.8</v>
          </cell>
          <cell r="I5">
            <v>215.7</v>
          </cell>
          <cell r="J5">
            <v>218.8</v>
          </cell>
          <cell r="K5">
            <v>218.8</v>
          </cell>
          <cell r="L5">
            <v>218.8</v>
          </cell>
          <cell r="M5">
            <v>220.60000000000002</v>
          </cell>
          <cell r="N5">
            <v>233.2</v>
          </cell>
          <cell r="O5">
            <v>237.39999999999998</v>
          </cell>
          <cell r="P5">
            <v>238.8</v>
          </cell>
          <cell r="Q5">
            <v>238.8</v>
          </cell>
          <cell r="R5">
            <v>238.8</v>
          </cell>
          <cell r="S5">
            <v>238.8</v>
          </cell>
          <cell r="T5">
            <v>238.60000000000002</v>
          </cell>
          <cell r="U5">
            <v>251.6</v>
          </cell>
          <cell r="V5">
            <v>251.6</v>
          </cell>
          <cell r="W5">
            <v>274.39999999999998</v>
          </cell>
          <cell r="X5">
            <v>274.39999999999998</v>
          </cell>
          <cell r="Y5">
            <v>274.39999999999998</v>
          </cell>
          <cell r="Z5">
            <v>274.39999999999998</v>
          </cell>
          <cell r="AA5">
            <v>274.39999999999998</v>
          </cell>
          <cell r="AB5">
            <v>274.39999999999998</v>
          </cell>
          <cell r="AC5">
            <v>282</v>
          </cell>
          <cell r="AD5">
            <v>296.8</v>
          </cell>
          <cell r="AE5">
            <v>308.29999999999995</v>
          </cell>
          <cell r="AF5">
            <v>372.8</v>
          </cell>
          <cell r="AG5">
            <v>390.4</v>
          </cell>
          <cell r="AH5">
            <v>400</v>
          </cell>
          <cell r="AI5">
            <v>480.5</v>
          </cell>
          <cell r="AJ5">
            <v>537.09999999999991</v>
          </cell>
          <cell r="AK5">
            <v>529.6</v>
          </cell>
          <cell r="AL5">
            <v>527.4</v>
          </cell>
          <cell r="AM5">
            <v>512.4</v>
          </cell>
          <cell r="AN5">
            <v>515.20000000000005</v>
          </cell>
          <cell r="AO5">
            <v>521.20000000000005</v>
          </cell>
          <cell r="AP5">
            <v>523.6</v>
          </cell>
        </row>
        <row r="6">
          <cell r="A6" t="str">
            <v>Qld</v>
          </cell>
          <cell r="C6">
            <v>75.7</v>
          </cell>
          <cell r="D6">
            <v>89.2</v>
          </cell>
          <cell r="E6">
            <v>107.2</v>
          </cell>
          <cell r="F6">
            <v>119.9</v>
          </cell>
          <cell r="G6">
            <v>135.79999999999998</v>
          </cell>
          <cell r="H6">
            <v>150.19999999999999</v>
          </cell>
          <cell r="I6">
            <v>154.69999999999999</v>
          </cell>
          <cell r="J6">
            <v>158.69999999999999</v>
          </cell>
          <cell r="K6">
            <v>161.19999999999999</v>
          </cell>
          <cell r="L6">
            <v>161.19999999999999</v>
          </cell>
          <cell r="M6">
            <v>163.6</v>
          </cell>
          <cell r="N6">
            <v>167.3</v>
          </cell>
          <cell r="O6">
            <v>170</v>
          </cell>
          <cell r="P6">
            <v>171.29999999999998</v>
          </cell>
          <cell r="Q6">
            <v>172.4</v>
          </cell>
          <cell r="R6">
            <v>172.4</v>
          </cell>
          <cell r="S6">
            <v>172.4</v>
          </cell>
          <cell r="T6">
            <v>172.4</v>
          </cell>
          <cell r="U6">
            <v>172.4</v>
          </cell>
          <cell r="V6">
            <v>172.4</v>
          </cell>
          <cell r="W6">
            <v>194.8</v>
          </cell>
          <cell r="X6">
            <v>201.2</v>
          </cell>
          <cell r="Y6">
            <v>207.6</v>
          </cell>
          <cell r="Z6">
            <v>216.4</v>
          </cell>
          <cell r="AA6">
            <v>222</v>
          </cell>
          <cell r="AB6">
            <v>231.10000000000002</v>
          </cell>
          <cell r="AC6">
            <v>239.6</v>
          </cell>
          <cell r="AD6">
            <v>267.2</v>
          </cell>
          <cell r="AE6">
            <v>289.60000000000002</v>
          </cell>
          <cell r="AF6">
            <v>334.4</v>
          </cell>
          <cell r="AG6">
            <v>378</v>
          </cell>
          <cell r="AH6">
            <v>400</v>
          </cell>
          <cell r="AI6">
            <v>453.6</v>
          </cell>
          <cell r="AJ6">
            <v>539.20000000000005</v>
          </cell>
          <cell r="AK6">
            <v>557.6</v>
          </cell>
          <cell r="AL6">
            <v>565.6</v>
          </cell>
          <cell r="AM6">
            <v>583.6</v>
          </cell>
          <cell r="AN6">
            <v>589.70000000000005</v>
          </cell>
          <cell r="AO6">
            <v>553</v>
          </cell>
          <cell r="AP6">
            <v>522.9</v>
          </cell>
        </row>
        <row r="7">
          <cell r="A7" t="str">
            <v>SA</v>
          </cell>
          <cell r="C7">
            <v>56.4</v>
          </cell>
          <cell r="D7">
            <v>68.5</v>
          </cell>
          <cell r="E7">
            <v>85</v>
          </cell>
          <cell r="F7">
            <v>93.9</v>
          </cell>
          <cell r="G7">
            <v>106.5</v>
          </cell>
          <cell r="H7">
            <v>109</v>
          </cell>
          <cell r="I7">
            <v>113.20000000000002</v>
          </cell>
          <cell r="J7">
            <v>122</v>
          </cell>
          <cell r="K7">
            <v>128</v>
          </cell>
          <cell r="L7">
            <v>132</v>
          </cell>
          <cell r="M7">
            <v>136.4</v>
          </cell>
          <cell r="N7">
            <v>144.4</v>
          </cell>
          <cell r="O7">
            <v>147.6</v>
          </cell>
          <cell r="P7">
            <v>149.80000000000001</v>
          </cell>
          <cell r="Q7">
            <v>148.4</v>
          </cell>
          <cell r="R7">
            <v>151.19999999999999</v>
          </cell>
          <cell r="S7">
            <v>158</v>
          </cell>
          <cell r="T7">
            <v>160</v>
          </cell>
          <cell r="U7">
            <v>163.19999999999999</v>
          </cell>
          <cell r="V7">
            <v>166.4</v>
          </cell>
          <cell r="W7">
            <v>186.8</v>
          </cell>
          <cell r="X7">
            <v>192.4</v>
          </cell>
          <cell r="Y7">
            <v>224.8</v>
          </cell>
          <cell r="Z7">
            <v>254.5</v>
          </cell>
          <cell r="AA7">
            <v>251.3</v>
          </cell>
          <cell r="AB7">
            <v>242.8</v>
          </cell>
          <cell r="AC7">
            <v>249.3</v>
          </cell>
          <cell r="AD7">
            <v>259.5</v>
          </cell>
          <cell r="AE7">
            <v>279.3</v>
          </cell>
          <cell r="AF7">
            <v>292</v>
          </cell>
          <cell r="AG7">
            <v>327.5</v>
          </cell>
          <cell r="AH7">
            <v>400.09999999999997</v>
          </cell>
          <cell r="AI7">
            <v>466.9</v>
          </cell>
          <cell r="AJ7">
            <v>469.7</v>
          </cell>
          <cell r="AK7">
            <v>471.79999999999995</v>
          </cell>
          <cell r="AL7">
            <v>430</v>
          </cell>
          <cell r="AM7">
            <v>483.9</v>
          </cell>
          <cell r="AN7">
            <v>587.29999999999995</v>
          </cell>
          <cell r="AO7">
            <v>574.79999999999995</v>
          </cell>
          <cell r="AP7">
            <v>560.59999999999991</v>
          </cell>
        </row>
        <row r="8">
          <cell r="A8" t="str">
            <v>Tas</v>
          </cell>
          <cell r="C8">
            <v>58.2</v>
          </cell>
          <cell r="D8">
            <v>67</v>
          </cell>
          <cell r="E8">
            <v>74.7</v>
          </cell>
          <cell r="F8">
            <v>85.5</v>
          </cell>
          <cell r="G8">
            <v>94.4</v>
          </cell>
          <cell r="H8">
            <v>97.8</v>
          </cell>
          <cell r="I8">
            <v>111.2</v>
          </cell>
          <cell r="J8">
            <v>116.2</v>
          </cell>
          <cell r="K8">
            <v>122.2</v>
          </cell>
          <cell r="L8">
            <v>128.6</v>
          </cell>
          <cell r="M8">
            <v>144.19999999999999</v>
          </cell>
          <cell r="N8">
            <v>152.5</v>
          </cell>
          <cell r="O8">
            <v>159.1</v>
          </cell>
          <cell r="P8">
            <v>165.5</v>
          </cell>
          <cell r="Q8">
            <v>167.2</v>
          </cell>
          <cell r="R8">
            <v>169</v>
          </cell>
          <cell r="S8">
            <v>174.79999999999998</v>
          </cell>
          <cell r="T8">
            <v>180.2</v>
          </cell>
          <cell r="U8">
            <v>181.60000000000002</v>
          </cell>
          <cell r="V8">
            <v>186.39999999999998</v>
          </cell>
          <cell r="W8">
            <v>212.10000000000002</v>
          </cell>
          <cell r="X8">
            <v>211.4</v>
          </cell>
          <cell r="Y8">
            <v>219.8</v>
          </cell>
          <cell r="Z8">
            <v>227.2</v>
          </cell>
          <cell r="AA8">
            <v>232.6</v>
          </cell>
          <cell r="AB8">
            <v>238.39999999999998</v>
          </cell>
          <cell r="AC8">
            <v>247.8</v>
          </cell>
          <cell r="AD8">
            <v>268.20000000000005</v>
          </cell>
          <cell r="AE8">
            <v>295.2</v>
          </cell>
          <cell r="AF8">
            <v>312</v>
          </cell>
          <cell r="AG8">
            <v>346.20000000000005</v>
          </cell>
          <cell r="AH8">
            <v>400</v>
          </cell>
          <cell r="AI8">
            <v>442.8</v>
          </cell>
          <cell r="AJ8">
            <v>438.6</v>
          </cell>
          <cell r="AK8">
            <v>393.2</v>
          </cell>
          <cell r="AL8">
            <v>400.8</v>
          </cell>
          <cell r="AM8">
            <v>414.8</v>
          </cell>
          <cell r="AN8">
            <v>418.4</v>
          </cell>
          <cell r="AO8">
            <v>427.2</v>
          </cell>
          <cell r="AP8">
            <v>435.6</v>
          </cell>
        </row>
        <row r="9">
          <cell r="A9" t="str">
            <v>Vic</v>
          </cell>
          <cell r="C9">
            <v>73</v>
          </cell>
          <cell r="D9">
            <v>84.8</v>
          </cell>
          <cell r="E9">
            <v>98.9</v>
          </cell>
          <cell r="F9">
            <v>107.39999999999999</v>
          </cell>
          <cell r="G9">
            <v>112.5</v>
          </cell>
          <cell r="H9">
            <v>118.1</v>
          </cell>
          <cell r="I9">
            <v>126</v>
          </cell>
          <cell r="J9">
            <v>132.9</v>
          </cell>
          <cell r="K9">
            <v>137.1</v>
          </cell>
          <cell r="L9">
            <v>143.6</v>
          </cell>
          <cell r="M9">
            <v>154</v>
          </cell>
          <cell r="N9">
            <v>164</v>
          </cell>
          <cell r="O9">
            <v>179.2</v>
          </cell>
          <cell r="P9">
            <v>191</v>
          </cell>
          <cell r="Q9">
            <v>191.2</v>
          </cell>
          <cell r="R9">
            <v>191.2</v>
          </cell>
          <cell r="S9">
            <v>192.8</v>
          </cell>
          <cell r="T9">
            <v>194</v>
          </cell>
          <cell r="U9">
            <v>168.39999999999998</v>
          </cell>
          <cell r="V9">
            <v>170.2</v>
          </cell>
          <cell r="W9">
            <v>191.9</v>
          </cell>
          <cell r="X9">
            <v>213.8</v>
          </cell>
          <cell r="Y9">
            <v>221.10000000000002</v>
          </cell>
          <cell r="Z9">
            <v>221</v>
          </cell>
          <cell r="AA9">
            <v>220.09999999999997</v>
          </cell>
          <cell r="AB9">
            <v>220.39999999999998</v>
          </cell>
          <cell r="AC9">
            <v>223.1</v>
          </cell>
          <cell r="AD9">
            <v>243.89999999999998</v>
          </cell>
          <cell r="AE9">
            <v>276.2</v>
          </cell>
          <cell r="AF9">
            <v>319.20000000000005</v>
          </cell>
          <cell r="AG9">
            <v>367.6</v>
          </cell>
          <cell r="AH9">
            <v>400</v>
          </cell>
          <cell r="AI9">
            <v>487</v>
          </cell>
          <cell r="AJ9">
            <v>507.8</v>
          </cell>
          <cell r="AK9">
            <v>481.5</v>
          </cell>
          <cell r="AL9">
            <v>490.70000000000005</v>
          </cell>
          <cell r="AM9">
            <v>505.3</v>
          </cell>
          <cell r="AN9">
            <v>567</v>
          </cell>
          <cell r="AO9">
            <v>585.20000000000005</v>
          </cell>
          <cell r="AP9">
            <v>569.9</v>
          </cell>
        </row>
        <row r="10">
          <cell r="A10" t="str">
            <v>WA</v>
          </cell>
          <cell r="C10">
            <v>99.2</v>
          </cell>
          <cell r="D10">
            <v>113.2</v>
          </cell>
          <cell r="E10">
            <v>130</v>
          </cell>
          <cell r="F10">
            <v>149.6</v>
          </cell>
          <cell r="G10">
            <v>155.19999999999999</v>
          </cell>
          <cell r="H10">
            <v>162.10000000000002</v>
          </cell>
          <cell r="I10">
            <v>180.4</v>
          </cell>
          <cell r="J10">
            <v>190.8</v>
          </cell>
          <cell r="K10">
            <v>190.8</v>
          </cell>
          <cell r="L10">
            <v>204.4</v>
          </cell>
          <cell r="M10">
            <v>220.4</v>
          </cell>
          <cell r="N10">
            <v>224.8</v>
          </cell>
          <cell r="O10">
            <v>224.8</v>
          </cell>
          <cell r="P10">
            <v>224.8</v>
          </cell>
          <cell r="Q10">
            <v>224.8</v>
          </cell>
          <cell r="R10">
            <v>224.8</v>
          </cell>
          <cell r="S10">
            <v>224.8</v>
          </cell>
          <cell r="T10">
            <v>233.2</v>
          </cell>
          <cell r="U10">
            <v>233.2</v>
          </cell>
          <cell r="V10">
            <v>233.2</v>
          </cell>
          <cell r="W10">
            <v>254.8</v>
          </cell>
          <cell r="X10">
            <v>254.8</v>
          </cell>
          <cell r="Y10">
            <v>254.8</v>
          </cell>
          <cell r="Z10">
            <v>254.8</v>
          </cell>
          <cell r="AA10">
            <v>254.8</v>
          </cell>
          <cell r="AB10">
            <v>254.8</v>
          </cell>
          <cell r="AC10">
            <v>254.8</v>
          </cell>
          <cell r="AD10">
            <v>254.8</v>
          </cell>
          <cell r="AE10">
            <v>261.10000000000002</v>
          </cell>
          <cell r="AF10">
            <v>328.1</v>
          </cell>
          <cell r="AG10">
            <v>380.8</v>
          </cell>
          <cell r="AH10">
            <v>400</v>
          </cell>
          <cell r="AI10">
            <v>448.5</v>
          </cell>
          <cell r="AJ10">
            <v>465.6</v>
          </cell>
          <cell r="AK10">
            <v>444.8</v>
          </cell>
          <cell r="AL10">
            <v>472</v>
          </cell>
          <cell r="AM10">
            <v>486.4</v>
          </cell>
          <cell r="AN10">
            <v>533.6</v>
          </cell>
          <cell r="AO10">
            <v>572.79999999999995</v>
          </cell>
          <cell r="AP10">
            <v>576.5</v>
          </cell>
        </row>
      </sheetData>
      <sheetData sheetId="78">
        <row r="15">
          <cell r="B15">
            <v>27.11</v>
          </cell>
          <cell r="C15">
            <v>28.57</v>
          </cell>
          <cell r="D15">
            <v>25.68</v>
          </cell>
          <cell r="E15">
            <v>24.71</v>
          </cell>
          <cell r="F15">
            <v>28.16</v>
          </cell>
          <cell r="G15">
            <v>30.24</v>
          </cell>
          <cell r="H15">
            <v>30.21</v>
          </cell>
        </row>
        <row r="23">
          <cell r="A23" t="str">
            <v>ACT</v>
          </cell>
          <cell r="B23">
            <v>20.78</v>
          </cell>
          <cell r="C23">
            <v>21.7</v>
          </cell>
          <cell r="D23">
            <v>20.079999999999998</v>
          </cell>
          <cell r="E23">
            <v>18.440000000000001</v>
          </cell>
          <cell r="F23">
            <v>19.68</v>
          </cell>
          <cell r="G23">
            <v>23.68</v>
          </cell>
          <cell r="H23">
            <v>27.09</v>
          </cell>
          <cell r="I23">
            <v>27.5</v>
          </cell>
        </row>
        <row r="24">
          <cell r="A24" t="str">
            <v>NSW</v>
          </cell>
          <cell r="B24">
            <v>27.86</v>
          </cell>
          <cell r="C24">
            <v>28.76</v>
          </cell>
          <cell r="D24">
            <v>22.1</v>
          </cell>
          <cell r="E24">
            <v>20.2</v>
          </cell>
          <cell r="F24">
            <v>27.74</v>
          </cell>
          <cell r="G24">
            <v>30.59</v>
          </cell>
          <cell r="H24">
            <v>30.71</v>
          </cell>
          <cell r="I24">
            <v>30.65</v>
          </cell>
        </row>
        <row r="25">
          <cell r="A25" t="str">
            <v>NT</v>
          </cell>
          <cell r="B25">
            <v>23.19</v>
          </cell>
          <cell r="C25">
            <v>25.9</v>
          </cell>
          <cell r="D25">
            <v>29.4</v>
          </cell>
          <cell r="E25">
            <v>26.35</v>
          </cell>
          <cell r="F25">
            <v>25.74</v>
          </cell>
          <cell r="G25">
            <v>25.88</v>
          </cell>
          <cell r="H25" t="e">
            <v>#N/A</v>
          </cell>
          <cell r="I25">
            <v>0</v>
          </cell>
        </row>
        <row r="26">
          <cell r="A26" t="str">
            <v>Qld</v>
          </cell>
          <cell r="B26">
            <v>23.71</v>
          </cell>
          <cell r="C26">
            <v>28.71</v>
          </cell>
          <cell r="D26">
            <v>27.04</v>
          </cell>
          <cell r="E26">
            <v>25.69</v>
          </cell>
          <cell r="F26">
            <v>27.05</v>
          </cell>
          <cell r="G26">
            <v>28.17</v>
          </cell>
          <cell r="H26">
            <v>27.2</v>
          </cell>
          <cell r="I26">
            <v>25.45</v>
          </cell>
        </row>
        <row r="27">
          <cell r="A27" t="str">
            <v>SA</v>
          </cell>
          <cell r="B27">
            <v>31.27</v>
          </cell>
          <cell r="C27">
            <v>32.65</v>
          </cell>
          <cell r="D27">
            <v>31.78</v>
          </cell>
          <cell r="E27">
            <v>29.75</v>
          </cell>
          <cell r="F27">
            <v>32.31</v>
          </cell>
          <cell r="G27">
            <v>37.78</v>
          </cell>
          <cell r="H27">
            <v>37.07</v>
          </cell>
          <cell r="I27">
            <v>37.68</v>
          </cell>
        </row>
        <row r="28">
          <cell r="A28" t="str">
            <v>Tas</v>
          </cell>
          <cell r="B28">
            <v>28.98</v>
          </cell>
          <cell r="C28">
            <v>24.72</v>
          </cell>
          <cell r="D28">
            <v>21.3</v>
          </cell>
          <cell r="E28">
            <v>21.71</v>
          </cell>
          <cell r="F28">
            <v>23.15</v>
          </cell>
          <cell r="G28">
            <v>23.62</v>
          </cell>
          <cell r="H28">
            <v>24.11</v>
          </cell>
          <cell r="I28">
            <v>24.59</v>
          </cell>
        </row>
        <row r="29">
          <cell r="A29" t="str">
            <v>Vic</v>
          </cell>
          <cell r="B29">
            <v>27.66</v>
          </cell>
          <cell r="C29">
            <v>28.82</v>
          </cell>
          <cell r="D29">
            <v>28.47</v>
          </cell>
          <cell r="E29">
            <v>27.31</v>
          </cell>
          <cell r="F29">
            <v>28.6</v>
          </cell>
          <cell r="G29">
            <v>29.29</v>
          </cell>
          <cell r="H29">
            <v>29.36</v>
          </cell>
          <cell r="I29">
            <v>29.28</v>
          </cell>
        </row>
        <row r="30">
          <cell r="A30" t="str">
            <v>WA</v>
          </cell>
          <cell r="B30">
            <v>25</v>
          </cell>
          <cell r="C30">
            <v>26.04</v>
          </cell>
          <cell r="D30">
            <v>25.23</v>
          </cell>
          <cell r="E30">
            <v>26.38</v>
          </cell>
          <cell r="F30">
            <v>27.17</v>
          </cell>
          <cell r="G30">
            <v>30.13</v>
          </cell>
          <cell r="H30">
            <v>32.619999999999997</v>
          </cell>
          <cell r="I30" t="e">
            <v>#N/A</v>
          </cell>
        </row>
      </sheetData>
      <sheetData sheetId="79">
        <row r="5">
          <cell r="B5">
            <v>19</v>
          </cell>
          <cell r="C5">
            <v>29.6</v>
          </cell>
        </row>
        <row r="6">
          <cell r="A6" t="str">
            <v>ACT</v>
          </cell>
          <cell r="B6" t="e">
            <v>#N/A</v>
          </cell>
          <cell r="C6" t="e">
            <v>#N/A</v>
          </cell>
        </row>
        <row r="7">
          <cell r="A7" t="str">
            <v>NSW</v>
          </cell>
          <cell r="B7">
            <v>18.7</v>
          </cell>
          <cell r="C7">
            <v>28.3</v>
          </cell>
        </row>
        <row r="8">
          <cell r="A8" t="str">
            <v>NT</v>
          </cell>
          <cell r="B8" t="e">
            <v>#N/A</v>
          </cell>
          <cell r="C8" t="e">
            <v>#N/A</v>
          </cell>
        </row>
        <row r="9">
          <cell r="A9" t="str">
            <v>Qld</v>
          </cell>
          <cell r="B9">
            <v>17.100000000000001</v>
          </cell>
          <cell r="C9">
            <v>29.4</v>
          </cell>
        </row>
        <row r="10">
          <cell r="A10" t="str">
            <v>SA</v>
          </cell>
          <cell r="B10">
            <v>22</v>
          </cell>
          <cell r="C10">
            <v>36.5</v>
          </cell>
        </row>
        <row r="11">
          <cell r="A11" t="str">
            <v>Tas</v>
          </cell>
          <cell r="B11">
            <v>16.3</v>
          </cell>
          <cell r="C11">
            <v>26.1</v>
          </cell>
        </row>
        <row r="12">
          <cell r="A12" t="str">
            <v>Vic</v>
          </cell>
          <cell r="B12">
            <v>20.5</v>
          </cell>
          <cell r="C12">
            <v>30.3</v>
          </cell>
        </row>
        <row r="13">
          <cell r="A13" t="str">
            <v>WA</v>
          </cell>
          <cell r="B13" t="e">
            <v>#N/A</v>
          </cell>
          <cell r="C13" t="e">
            <v>#N/A</v>
          </cell>
        </row>
      </sheetData>
      <sheetData sheetId="80">
        <row r="5">
          <cell r="B5">
            <v>48.900000000000006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1947"/>
      <sheetName val="1948"/>
      <sheetName val="1949"/>
      <sheetName val="1950"/>
      <sheetName val="1951"/>
      <sheetName val="1952"/>
      <sheetName val="1953"/>
      <sheetName val="1954"/>
      <sheetName val="1955"/>
      <sheetName val="1956"/>
      <sheetName val="1957"/>
      <sheetName val="1958"/>
      <sheetName val="1959"/>
      <sheetName val="1960"/>
      <sheetName val="1961"/>
      <sheetName val="1962"/>
      <sheetName val="1963"/>
      <sheetName val="1964"/>
      <sheetName val="1965"/>
      <sheetName val="1966"/>
      <sheetName val="1967"/>
      <sheetName val="1968"/>
      <sheetName val="1969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ABS-EA"/>
      <sheetName val="ABS-EIN"/>
      <sheetName val="ABS-MEIN"/>
      <sheetName val="AEMC-PrTrends"/>
      <sheetName val="ACCC-REPI"/>
      <sheetName val="ABS-PP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>
        <row r="5">
          <cell r="C5">
            <v>52499999999.999855</v>
          </cell>
          <cell r="D5">
            <v>54444444444.444298</v>
          </cell>
          <cell r="E5">
            <v>53611111111.110962</v>
          </cell>
          <cell r="F5">
            <v>54444444444.444298</v>
          </cell>
          <cell r="G5">
            <v>56111111111.110954</v>
          </cell>
          <cell r="H5">
            <v>56388888888.888733</v>
          </cell>
          <cell r="I5">
            <v>56944444444.44429</v>
          </cell>
          <cell r="J5">
            <v>58611111111.110947</v>
          </cell>
          <cell r="K5">
            <v>60833333333.333168</v>
          </cell>
          <cell r="L5">
            <v>59999999999.999832</v>
          </cell>
          <cell r="M5">
            <v>59166666666.666504</v>
          </cell>
          <cell r="N5">
            <v>56388888888.888733</v>
          </cell>
          <cell r="O5">
            <v>57777777777.777618</v>
          </cell>
          <cell r="P5">
            <v>57777777777.777618</v>
          </cell>
          <cell r="Q5">
            <v>57222222222.222069</v>
          </cell>
          <cell r="R5">
            <v>57222222222.222069</v>
          </cell>
          <cell r="S5">
            <v>56944444444.44429</v>
          </cell>
        </row>
        <row r="6">
          <cell r="I6">
            <v>16.740878048780534</v>
          </cell>
          <cell r="J6">
            <v>18.460663507109057</v>
          </cell>
          <cell r="K6">
            <v>19.586301369863065</v>
          </cell>
          <cell r="L6">
            <v>21.780000000000062</v>
          </cell>
          <cell r="M6">
            <v>24.211267605633868</v>
          </cell>
          <cell r="N6">
            <v>26.171822660098595</v>
          </cell>
          <cell r="O6">
            <v>24.317307692307761</v>
          </cell>
          <cell r="P6">
            <v>24.552692307692375</v>
          </cell>
          <cell r="Q6">
            <v>27.216699029126286</v>
          </cell>
          <cell r="R6">
            <v>30.259223300970955</v>
          </cell>
          <cell r="S6">
            <v>30.099512195122031</v>
          </cell>
        </row>
        <row r="9">
          <cell r="C9">
            <v>184444444444.44394</v>
          </cell>
          <cell r="D9">
            <v>188055555555.55505</v>
          </cell>
          <cell r="E9">
            <v>188333333333.33282</v>
          </cell>
          <cell r="F9">
            <v>189999999999.99948</v>
          </cell>
          <cell r="G9">
            <v>199722222222.22168</v>
          </cell>
          <cell r="H9">
            <v>200555555555.55499</v>
          </cell>
          <cell r="I9">
            <v>201111111111.11057</v>
          </cell>
          <cell r="J9">
            <v>206111111111.11053</v>
          </cell>
          <cell r="K9">
            <v>206388888888.88834</v>
          </cell>
          <cell r="L9">
            <v>203611111111.11057</v>
          </cell>
          <cell r="M9">
            <v>200833333333.33279</v>
          </cell>
          <cell r="N9">
            <v>200555555555.55499</v>
          </cell>
          <cell r="O9">
            <v>202777777777.77722</v>
          </cell>
          <cell r="P9">
            <v>206388888888.88834</v>
          </cell>
          <cell r="Q9">
            <v>206388888888.88834</v>
          </cell>
          <cell r="R9">
            <v>209444444444.44388</v>
          </cell>
          <cell r="S9">
            <v>211666666666.66608</v>
          </cell>
        </row>
        <row r="10">
          <cell r="I10">
            <v>12.050552486187877</v>
          </cell>
          <cell r="J10">
            <v>13.323881401617287</v>
          </cell>
          <cell r="K10">
            <v>14.764360699865451</v>
          </cell>
          <cell r="L10">
            <v>16.542319236016414</v>
          </cell>
          <cell r="M10">
            <v>19.789543568464783</v>
          </cell>
          <cell r="N10">
            <v>20.695512465374019</v>
          </cell>
          <cell r="O10">
            <v>18.624328767123338</v>
          </cell>
          <cell r="P10">
            <v>18.272786002691838</v>
          </cell>
          <cell r="Q10">
            <v>20.32183041722751</v>
          </cell>
          <cell r="R10">
            <v>22.545835543766639</v>
          </cell>
          <cell r="S10">
            <v>22.805196850393763</v>
          </cell>
        </row>
        <row r="14">
          <cell r="I14">
            <v>10.197919075144538</v>
          </cell>
          <cell r="J14">
            <v>11.282711864406812</v>
          </cell>
          <cell r="K14">
            <v>12.749083969465682</v>
          </cell>
          <cell r="L14">
            <v>14.354042553191528</v>
          </cell>
          <cell r="M14">
            <v>17.942823529411811</v>
          </cell>
          <cell r="N14">
            <v>18.553526011560745</v>
          </cell>
          <cell r="O14">
            <v>16.35586206896556</v>
          </cell>
          <cell r="P14">
            <v>15.831252336448641</v>
          </cell>
          <cell r="Q14">
            <v>17.676871508379936</v>
          </cell>
          <cell r="R14">
            <v>19.646277372262826</v>
          </cell>
          <cell r="S14">
            <v>20.120574506283717</v>
          </cell>
        </row>
        <row r="17">
          <cell r="C17">
            <v>7.4760759999999999</v>
          </cell>
          <cell r="D17">
            <v>7.5441180000000001</v>
          </cell>
          <cell r="E17">
            <v>7.623621</v>
          </cell>
          <cell r="F17">
            <v>7.7117139999999997</v>
          </cell>
          <cell r="G17">
            <v>7.8578340000000004</v>
          </cell>
          <cell r="H17">
            <v>8.020054</v>
          </cell>
          <cell r="I17">
            <v>8.1900239999999993</v>
          </cell>
          <cell r="J17">
            <v>8.3198439999999998</v>
          </cell>
          <cell r="K17">
            <v>8.4371120000000008</v>
          </cell>
          <cell r="L17">
            <v>8.6013470000000005</v>
          </cell>
          <cell r="M17">
            <v>8.7643780000000007</v>
          </cell>
          <cell r="N17">
            <v>8.9117110000000004</v>
          </cell>
          <cell r="O17">
            <v>9.0573429999999995</v>
          </cell>
          <cell r="P17">
            <v>9.2118179999999992</v>
          </cell>
          <cell r="Q17">
            <v>9.379664</v>
          </cell>
          <cell r="R17">
            <v>9.5399569999999994</v>
          </cell>
          <cell r="S17">
            <v>9.7034680000000009</v>
          </cell>
        </row>
      </sheetData>
      <sheetData sheetId="76"/>
      <sheetData sheetId="77"/>
      <sheetData sheetId="78"/>
      <sheetData sheetId="79"/>
      <sheetData sheetId="80">
        <row r="5">
          <cell r="B5">
            <v>48.900000000000006</v>
          </cell>
          <cell r="C5">
            <v>50</v>
          </cell>
          <cell r="D5">
            <v>51</v>
          </cell>
          <cell r="E5">
            <v>54</v>
          </cell>
          <cell r="F5">
            <v>61.399999999999991</v>
          </cell>
          <cell r="G5">
            <v>68</v>
          </cell>
          <cell r="H5">
            <v>73.3</v>
          </cell>
          <cell r="I5">
            <v>79.3</v>
          </cell>
          <cell r="J5">
            <v>85.600000000000009</v>
          </cell>
          <cell r="K5">
            <v>91.9</v>
          </cell>
          <cell r="L5">
            <v>103.5</v>
          </cell>
          <cell r="M5">
            <v>124.80000000000001</v>
          </cell>
          <cell r="N5">
            <v>164.1</v>
          </cell>
          <cell r="O5">
            <v>172.89999999999998</v>
          </cell>
          <cell r="P5">
            <v>178.2</v>
          </cell>
          <cell r="Q5">
            <v>183.3</v>
          </cell>
          <cell r="R5">
            <v>191.3</v>
          </cell>
          <cell r="S5">
            <v>200.1</v>
          </cell>
          <cell r="T5">
            <v>210.7</v>
          </cell>
          <cell r="U5">
            <v>220.1</v>
          </cell>
          <cell r="V5">
            <v>229.7</v>
          </cell>
          <cell r="W5">
            <v>237</v>
          </cell>
          <cell r="X5">
            <v>237.2</v>
          </cell>
          <cell r="Y5">
            <v>236.5</v>
          </cell>
          <cell r="Z5">
            <v>232.9</v>
          </cell>
          <cell r="AA5">
            <v>237.50000000000003</v>
          </cell>
          <cell r="AB5">
            <v>237.8</v>
          </cell>
          <cell r="AC5">
            <v>234.6</v>
          </cell>
          <cell r="AD5">
            <v>218.3</v>
          </cell>
          <cell r="AE5">
            <v>229.5</v>
          </cell>
          <cell r="AF5">
            <v>219.2</v>
          </cell>
          <cell r="AG5">
            <v>224.50000000000003</v>
          </cell>
          <cell r="AH5">
            <v>245.2</v>
          </cell>
          <cell r="AI5">
            <v>253.59999999999997</v>
          </cell>
          <cell r="AJ5">
            <v>246.89999999999998</v>
          </cell>
          <cell r="AK5">
            <v>255.7</v>
          </cell>
          <cell r="AL5">
            <v>257</v>
          </cell>
          <cell r="AM5">
            <v>281</v>
          </cell>
          <cell r="AN5">
            <v>306.7</v>
          </cell>
          <cell r="AO5">
            <v>330.4</v>
          </cell>
          <cell r="AP5">
            <v>369.09999999999997</v>
          </cell>
          <cell r="AQ5">
            <v>400</v>
          </cell>
          <cell r="AR5">
            <v>488.2</v>
          </cell>
          <cell r="AS5">
            <v>510.29999999999995</v>
          </cell>
          <cell r="AT5">
            <v>480.8</v>
          </cell>
          <cell r="AU5">
            <v>465</v>
          </cell>
          <cell r="AV5">
            <v>497.7</v>
          </cell>
          <cell r="AW5">
            <v>569.4</v>
          </cell>
          <cell r="AX5">
            <v>617.29999999999995</v>
          </cell>
          <cell r="AY5">
            <v>602.9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3F96-4AB7-4E3E-8032-88E0E5C9CB9C}">
  <sheetPr>
    <tabColor rgb="FFFF0000"/>
  </sheetPr>
  <dimension ref="A1:F33"/>
  <sheetViews>
    <sheetView workbookViewId="0">
      <selection activeCell="B11" sqref="B11"/>
    </sheetView>
  </sheetViews>
  <sheetFormatPr defaultRowHeight="15" x14ac:dyDescent="0.25"/>
  <cols>
    <col min="1" max="1" width="13.85546875" customWidth="1"/>
    <col min="2" max="2" width="13.7109375" customWidth="1"/>
    <col min="3" max="3" width="20.7109375" customWidth="1"/>
    <col min="4" max="6" width="15.85546875" customWidth="1"/>
  </cols>
  <sheetData>
    <row r="1" spans="1:6" x14ac:dyDescent="0.25">
      <c r="A1" s="47" t="s">
        <v>13</v>
      </c>
      <c r="B1" s="47"/>
      <c r="C1" s="47"/>
      <c r="D1" s="47"/>
      <c r="E1" s="47"/>
      <c r="F1" s="47"/>
    </row>
    <row r="2" spans="1:6" s="8" customFormat="1" x14ac:dyDescent="0.25">
      <c r="A2" s="7" t="s">
        <v>18</v>
      </c>
      <c r="B2" s="11">
        <v>44196</v>
      </c>
      <c r="C2" s="7"/>
      <c r="D2" s="7"/>
      <c r="E2" s="7"/>
      <c r="F2" s="7"/>
    </row>
    <row r="3" spans="1:6" x14ac:dyDescent="0.25">
      <c r="A3" s="5"/>
    </row>
    <row r="4" spans="1:6" x14ac:dyDescent="0.25">
      <c r="A4" s="48" t="s">
        <v>16</v>
      </c>
      <c r="B4" s="48"/>
      <c r="C4" s="48"/>
      <c r="D4" s="48"/>
      <c r="E4" s="48"/>
      <c r="F4" s="48"/>
    </row>
    <row r="5" spans="1:6" ht="30" customHeight="1" x14ac:dyDescent="0.25">
      <c r="A5" s="49" t="s">
        <v>17</v>
      </c>
      <c r="B5" s="49"/>
      <c r="C5" s="49"/>
      <c r="D5" s="49"/>
      <c r="E5" s="49"/>
      <c r="F5" s="49"/>
    </row>
    <row r="7" spans="1:6" ht="33" customHeight="1" x14ac:dyDescent="0.3">
      <c r="A7" s="6"/>
    </row>
    <row r="8" spans="1:6" x14ac:dyDescent="0.25">
      <c r="A8" s="50" t="s">
        <v>15</v>
      </c>
      <c r="B8" s="50"/>
      <c r="C8" s="50"/>
      <c r="D8" s="50"/>
      <c r="E8" s="50"/>
      <c r="F8" s="50"/>
    </row>
    <row r="10" spans="1:6" s="10" customFormat="1" x14ac:dyDescent="0.25">
      <c r="A10" s="10" t="s">
        <v>19</v>
      </c>
      <c r="B10" s="10" t="s">
        <v>22</v>
      </c>
    </row>
    <row r="11" spans="1:6" s="10" customFormat="1" x14ac:dyDescent="0.25">
      <c r="A11" s="10" t="s">
        <v>20</v>
      </c>
      <c r="B11" s="10" t="s">
        <v>187</v>
      </c>
    </row>
    <row r="12" spans="1:6" s="10" customFormat="1" x14ac:dyDescent="0.25">
      <c r="A12" s="10" t="s">
        <v>165</v>
      </c>
    </row>
    <row r="13" spans="1:6" s="46" customFormat="1" x14ac:dyDescent="0.25">
      <c r="A13" s="46" t="s">
        <v>166</v>
      </c>
    </row>
    <row r="14" spans="1:6" s="10" customFormat="1" x14ac:dyDescent="0.25">
      <c r="A14" s="10" t="s">
        <v>21</v>
      </c>
    </row>
    <row r="15" spans="1:6" s="10" customFormat="1" x14ac:dyDescent="0.25"/>
    <row r="16" spans="1:6" x14ac:dyDescent="0.25">
      <c r="A16" s="5" t="s">
        <v>23</v>
      </c>
      <c r="B16" s="9" t="s">
        <v>25</v>
      </c>
      <c r="C16" t="s">
        <v>26</v>
      </c>
    </row>
    <row r="17" spans="1:3" x14ac:dyDescent="0.25">
      <c r="A17" s="38" t="s">
        <v>24</v>
      </c>
      <c r="B17" s="45"/>
      <c r="C17" s="23" t="s">
        <v>159</v>
      </c>
    </row>
    <row r="18" spans="1:3" s="31" customFormat="1" x14ac:dyDescent="0.25">
      <c r="A18" s="45"/>
      <c r="B18" s="45" t="s">
        <v>160</v>
      </c>
      <c r="C18" s="31" t="str">
        <f>A!B51</f>
        <v>Observed average residential electricity prices (AU)</v>
      </c>
    </row>
    <row r="19" spans="1:3" s="31" customFormat="1" x14ac:dyDescent="0.25">
      <c r="A19" s="45"/>
      <c r="B19" s="45" t="s">
        <v>161</v>
      </c>
      <c r="C19" s="31" t="str">
        <f>A!B52</f>
        <v>Observed prices and ABS-EIN (various bases)</v>
      </c>
    </row>
    <row r="20" spans="1:3" s="31" customFormat="1" x14ac:dyDescent="0.25">
      <c r="A20" s="45"/>
      <c r="B20" s="45" t="s">
        <v>162</v>
      </c>
      <c r="C20" s="31" t="str">
        <f>A!B53</f>
        <v>Observed Prices and Composite dataset</v>
      </c>
    </row>
    <row r="21" spans="1:3" x14ac:dyDescent="0.25">
      <c r="A21" s="45"/>
      <c r="B21" s="45" t="s">
        <v>163</v>
      </c>
      <c r="C21" t="str">
        <f>A!B54</f>
        <v>ABS-EIN (various bases) and Composite dataset</v>
      </c>
    </row>
    <row r="22" spans="1:3" x14ac:dyDescent="0.25">
      <c r="A22" s="45"/>
      <c r="B22" s="45" t="s">
        <v>164</v>
      </c>
      <c r="C22" t="str">
        <f>A!B55</f>
        <v>Observed average residential and total market prices (AU)</v>
      </c>
    </row>
    <row r="23" spans="1:3" x14ac:dyDescent="0.25">
      <c r="A23" s="45" t="s">
        <v>92</v>
      </c>
      <c r="B23" s="45"/>
      <c r="C23" t="s">
        <v>111</v>
      </c>
    </row>
    <row r="24" spans="1:3" x14ac:dyDescent="0.25">
      <c r="A24" s="45"/>
      <c r="B24" s="45" t="s">
        <v>167</v>
      </c>
      <c r="C24" t="str">
        <f>B!B37</f>
        <v>Annual Total Consumption and Consumption per Household</v>
      </c>
    </row>
    <row r="25" spans="1:3" x14ac:dyDescent="0.25">
      <c r="A25" s="45" t="s">
        <v>169</v>
      </c>
      <c r="B25" s="45"/>
      <c r="C25" t="s">
        <v>168</v>
      </c>
    </row>
    <row r="26" spans="1:3" x14ac:dyDescent="0.25">
      <c r="A26" s="45"/>
      <c r="B26" s="45" t="s">
        <v>170</v>
      </c>
      <c r="C26" t="s">
        <v>112</v>
      </c>
    </row>
    <row r="27" spans="1:3" x14ac:dyDescent="0.25">
      <c r="A27" s="45"/>
      <c r="B27" s="45" t="s">
        <v>113</v>
      </c>
      <c r="C27" t="s">
        <v>171</v>
      </c>
    </row>
    <row r="28" spans="1:3" x14ac:dyDescent="0.25">
      <c r="A28" s="45" t="s">
        <v>94</v>
      </c>
      <c r="B28" s="45"/>
      <c r="C28" t="s">
        <v>114</v>
      </c>
    </row>
    <row r="29" spans="1:3" x14ac:dyDescent="0.25">
      <c r="A29" s="45"/>
      <c r="B29" s="45" t="s">
        <v>172</v>
      </c>
      <c r="C29" t="str">
        <f>D!B41</f>
        <v>Historic Average Non-Res Prices and the ABS Produce Price Index (various bases)</v>
      </c>
    </row>
    <row r="30" spans="1:3" x14ac:dyDescent="0.25">
      <c r="A30" s="45"/>
      <c r="B30" s="45" t="s">
        <v>173</v>
      </c>
      <c r="C30" t="str">
        <f>D!B42</f>
        <v>Historic Average Non-Res Prices and and the Composite Historic Price Dataset</v>
      </c>
    </row>
    <row r="31" spans="1:3" x14ac:dyDescent="0.25">
      <c r="A31" s="45" t="s">
        <v>95</v>
      </c>
      <c r="B31" s="45"/>
      <c r="C31" t="s">
        <v>179</v>
      </c>
    </row>
    <row r="32" spans="1:3" x14ac:dyDescent="0.25">
      <c r="A32" s="45"/>
      <c r="B32" s="45" t="s">
        <v>180</v>
      </c>
      <c r="C32" t="str">
        <f>E!B30</f>
        <v xml:space="preserve">Historic Average Residential Electricity Prices compared to Intermittent Generation  </v>
      </c>
    </row>
    <row r="33" spans="1:3" x14ac:dyDescent="0.25">
      <c r="A33" s="45" t="s">
        <v>96</v>
      </c>
      <c r="B33" s="45"/>
      <c r="C33" t="s">
        <v>186</v>
      </c>
    </row>
  </sheetData>
  <mergeCells count="4">
    <mergeCell ref="A1:F1"/>
    <mergeCell ref="A4:F4"/>
    <mergeCell ref="A5:F5"/>
    <mergeCell ref="A8:F8"/>
  </mergeCells>
  <hyperlinks>
    <hyperlink ref="A8" r:id="rId1" display="http://creativecommons.org/licenses/by/4.0/" xr:uid="{61D00E3D-1CB8-4074-B738-430215BD40F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6E98-7229-41F5-A792-4906A28D202D}">
  <sheetPr>
    <tabColor rgb="FF00B050"/>
  </sheetPr>
  <dimension ref="A1:BS59"/>
  <sheetViews>
    <sheetView topLeftCell="A18" workbookViewId="0">
      <selection activeCell="I49" sqref="I49"/>
    </sheetView>
  </sheetViews>
  <sheetFormatPr defaultRowHeight="15" x14ac:dyDescent="0.25"/>
  <cols>
    <col min="1" max="1" width="29" customWidth="1"/>
    <col min="2" max="2" width="16.85546875" style="46" customWidth="1"/>
    <col min="3" max="3" width="12.7109375" style="29" customWidth="1"/>
    <col min="4" max="4" width="12.42578125" style="29" customWidth="1"/>
    <col min="5" max="5" width="10.28515625" customWidth="1"/>
  </cols>
  <sheetData>
    <row r="1" spans="1:71" x14ac:dyDescent="0.25">
      <c r="A1" s="55" t="s">
        <v>0</v>
      </c>
      <c r="B1" s="55" t="s">
        <v>127</v>
      </c>
      <c r="C1" s="56">
        <v>1952</v>
      </c>
      <c r="D1" s="56">
        <v>1953</v>
      </c>
      <c r="E1" s="56">
        <v>1954</v>
      </c>
      <c r="F1" s="56">
        <f>E1+1</f>
        <v>1955</v>
      </c>
      <c r="G1" s="56">
        <f t="shared" ref="G1:BR1" si="0">F1+1</f>
        <v>1956</v>
      </c>
      <c r="H1" s="56">
        <f t="shared" si="0"/>
        <v>1957</v>
      </c>
      <c r="I1" s="56">
        <f t="shared" si="0"/>
        <v>1958</v>
      </c>
      <c r="J1" s="56">
        <f t="shared" si="0"/>
        <v>1959</v>
      </c>
      <c r="K1" s="56">
        <f t="shared" si="0"/>
        <v>1960</v>
      </c>
      <c r="L1" s="56">
        <f t="shared" si="0"/>
        <v>1961</v>
      </c>
      <c r="M1" s="56">
        <f t="shared" si="0"/>
        <v>1962</v>
      </c>
      <c r="N1" s="56">
        <f t="shared" si="0"/>
        <v>1963</v>
      </c>
      <c r="O1" s="56">
        <f t="shared" si="0"/>
        <v>1964</v>
      </c>
      <c r="P1" s="56">
        <f t="shared" si="0"/>
        <v>1965</v>
      </c>
      <c r="Q1" s="56">
        <f t="shared" si="0"/>
        <v>1966</v>
      </c>
      <c r="R1" s="56">
        <f t="shared" si="0"/>
        <v>1967</v>
      </c>
      <c r="S1" s="56">
        <f t="shared" si="0"/>
        <v>1968</v>
      </c>
      <c r="T1" s="56">
        <f t="shared" si="0"/>
        <v>1969</v>
      </c>
      <c r="U1" s="56">
        <f t="shared" si="0"/>
        <v>1970</v>
      </c>
      <c r="V1" s="56">
        <f t="shared" si="0"/>
        <v>1971</v>
      </c>
      <c r="W1" s="56">
        <f t="shared" si="0"/>
        <v>1972</v>
      </c>
      <c r="X1" s="56">
        <f t="shared" si="0"/>
        <v>1973</v>
      </c>
      <c r="Y1" s="56">
        <f t="shared" si="0"/>
        <v>1974</v>
      </c>
      <c r="Z1" s="56">
        <f t="shared" si="0"/>
        <v>1975</v>
      </c>
      <c r="AA1" s="56">
        <f t="shared" si="0"/>
        <v>1976</v>
      </c>
      <c r="AB1" s="56">
        <f t="shared" si="0"/>
        <v>1977</v>
      </c>
      <c r="AC1" s="56">
        <f t="shared" si="0"/>
        <v>1978</v>
      </c>
      <c r="AD1" s="56">
        <f t="shared" si="0"/>
        <v>1979</v>
      </c>
      <c r="AE1" s="56">
        <f t="shared" si="0"/>
        <v>1980</v>
      </c>
      <c r="AF1" s="56">
        <f t="shared" si="0"/>
        <v>1981</v>
      </c>
      <c r="AG1" s="56">
        <f t="shared" si="0"/>
        <v>1982</v>
      </c>
      <c r="AH1" s="56">
        <f t="shared" si="0"/>
        <v>1983</v>
      </c>
      <c r="AI1" s="56">
        <f t="shared" si="0"/>
        <v>1984</v>
      </c>
      <c r="AJ1" s="56">
        <f t="shared" si="0"/>
        <v>1985</v>
      </c>
      <c r="AK1" s="56">
        <f t="shared" si="0"/>
        <v>1986</v>
      </c>
      <c r="AL1" s="56">
        <f t="shared" si="0"/>
        <v>1987</v>
      </c>
      <c r="AM1" s="56">
        <f t="shared" si="0"/>
        <v>1988</v>
      </c>
      <c r="AN1" s="56">
        <f t="shared" si="0"/>
        <v>1989</v>
      </c>
      <c r="AO1" s="56">
        <f t="shared" si="0"/>
        <v>1990</v>
      </c>
      <c r="AP1" s="56">
        <f t="shared" si="0"/>
        <v>1991</v>
      </c>
      <c r="AQ1" s="56">
        <f t="shared" si="0"/>
        <v>1992</v>
      </c>
      <c r="AR1" s="56">
        <f t="shared" si="0"/>
        <v>1993</v>
      </c>
      <c r="AS1" s="56">
        <f t="shared" si="0"/>
        <v>1994</v>
      </c>
      <c r="AT1" s="56">
        <f t="shared" si="0"/>
        <v>1995</v>
      </c>
      <c r="AU1" s="56">
        <f t="shared" si="0"/>
        <v>1996</v>
      </c>
      <c r="AV1" s="56">
        <f t="shared" si="0"/>
        <v>1997</v>
      </c>
      <c r="AW1" s="56">
        <f t="shared" si="0"/>
        <v>1998</v>
      </c>
      <c r="AX1" s="56">
        <f t="shared" si="0"/>
        <v>1999</v>
      </c>
      <c r="AY1" s="56">
        <f t="shared" si="0"/>
        <v>2000</v>
      </c>
      <c r="AZ1" s="56">
        <f t="shared" si="0"/>
        <v>2001</v>
      </c>
      <c r="BA1" s="56">
        <f t="shared" si="0"/>
        <v>2002</v>
      </c>
      <c r="BB1" s="56">
        <f t="shared" si="0"/>
        <v>2003</v>
      </c>
      <c r="BC1" s="56">
        <f t="shared" si="0"/>
        <v>2004</v>
      </c>
      <c r="BD1" s="56">
        <f t="shared" si="0"/>
        <v>2005</v>
      </c>
      <c r="BE1" s="56">
        <f t="shared" si="0"/>
        <v>2006</v>
      </c>
      <c r="BF1" s="56">
        <f t="shared" si="0"/>
        <v>2007</v>
      </c>
      <c r="BG1" s="56">
        <f t="shared" si="0"/>
        <v>2008</v>
      </c>
      <c r="BH1" s="56">
        <f t="shared" si="0"/>
        <v>2009</v>
      </c>
      <c r="BI1" s="56">
        <f t="shared" si="0"/>
        <v>2010</v>
      </c>
      <c r="BJ1" s="56">
        <f t="shared" si="0"/>
        <v>2011</v>
      </c>
      <c r="BK1" s="56">
        <f t="shared" si="0"/>
        <v>2012</v>
      </c>
      <c r="BL1" s="56">
        <f t="shared" si="0"/>
        <v>2013</v>
      </c>
      <c r="BM1" s="56">
        <f t="shared" si="0"/>
        <v>2014</v>
      </c>
      <c r="BN1" s="56">
        <f t="shared" si="0"/>
        <v>2015</v>
      </c>
      <c r="BO1" s="56">
        <f t="shared" si="0"/>
        <v>2016</v>
      </c>
      <c r="BP1" s="56">
        <f t="shared" si="0"/>
        <v>2017</v>
      </c>
      <c r="BQ1" s="56">
        <f t="shared" si="0"/>
        <v>2018</v>
      </c>
      <c r="BR1" s="56">
        <f t="shared" si="0"/>
        <v>2019</v>
      </c>
      <c r="BS1" s="56">
        <f t="shared" ref="BS1" si="1">BR1+1</f>
        <v>2020</v>
      </c>
    </row>
    <row r="2" spans="1:71" x14ac:dyDescent="0.25">
      <c r="A2" s="55" t="s">
        <v>1</v>
      </c>
      <c r="B2" s="55"/>
      <c r="C2" s="56">
        <v>6.1</v>
      </c>
      <c r="D2" s="56">
        <v>6.4</v>
      </c>
      <c r="E2" s="56">
        <v>6.5</v>
      </c>
      <c r="F2" s="56">
        <v>6.6</v>
      </c>
      <c r="G2" s="56">
        <v>7</v>
      </c>
      <c r="H2" s="56">
        <v>7.2</v>
      </c>
      <c r="I2" s="56">
        <v>7.2</v>
      </c>
      <c r="J2" s="56">
        <v>7.3</v>
      </c>
      <c r="K2" s="56">
        <v>7.6</v>
      </c>
      <c r="L2" s="56">
        <v>7.9</v>
      </c>
      <c r="M2" s="56">
        <v>7.8</v>
      </c>
      <c r="N2" s="56">
        <v>7.8</v>
      </c>
      <c r="O2" s="56">
        <v>8</v>
      </c>
      <c r="P2" s="56">
        <v>8.3000000000000007</v>
      </c>
      <c r="Q2" s="56">
        <v>8.6</v>
      </c>
      <c r="R2" s="56">
        <v>8.9</v>
      </c>
      <c r="S2" s="56">
        <v>9.1</v>
      </c>
      <c r="T2" s="56">
        <v>9.4</v>
      </c>
      <c r="U2" s="56">
        <v>9.6999999999999993</v>
      </c>
      <c r="V2" s="56">
        <v>10.199999999999999</v>
      </c>
      <c r="W2" s="56">
        <v>10.9</v>
      </c>
      <c r="X2" s="56">
        <v>11.8</v>
      </c>
      <c r="Y2" s="56">
        <v>13.5</v>
      </c>
      <c r="Z2" s="56">
        <v>15.8</v>
      </c>
      <c r="AA2" s="56">
        <v>17.7</v>
      </c>
      <c r="AB2" s="56">
        <v>20.100000000000001</v>
      </c>
      <c r="AC2" s="56">
        <v>21.7</v>
      </c>
      <c r="AD2" s="56">
        <v>23.6</v>
      </c>
      <c r="AE2" s="56">
        <v>26.2</v>
      </c>
      <c r="AF2" s="56">
        <v>28.4</v>
      </c>
      <c r="AG2" s="56">
        <v>31.5</v>
      </c>
      <c r="AH2" s="56">
        <v>35</v>
      </c>
      <c r="AI2" s="56">
        <v>36.4</v>
      </c>
      <c r="AJ2" s="56">
        <v>38.799999999999997</v>
      </c>
      <c r="AK2" s="56">
        <v>42.1</v>
      </c>
      <c r="AL2" s="56">
        <v>46</v>
      </c>
      <c r="AM2" s="56">
        <v>49.3</v>
      </c>
      <c r="AN2" s="56">
        <v>53</v>
      </c>
      <c r="AO2" s="56">
        <v>57.1</v>
      </c>
      <c r="AP2" s="56">
        <v>59</v>
      </c>
      <c r="AQ2" s="56">
        <v>59.7</v>
      </c>
      <c r="AR2" s="56">
        <v>60.8</v>
      </c>
      <c r="AS2" s="56">
        <v>61.9</v>
      </c>
      <c r="AT2" s="56">
        <v>64.7</v>
      </c>
      <c r="AU2" s="56">
        <v>66.7</v>
      </c>
      <c r="AV2" s="56">
        <v>66.900000000000006</v>
      </c>
      <c r="AW2" s="56">
        <v>67.400000000000006</v>
      </c>
      <c r="AX2" s="56">
        <v>68.099999999999994</v>
      </c>
      <c r="AY2" s="56">
        <v>70.2</v>
      </c>
      <c r="AZ2" s="56">
        <v>74.5</v>
      </c>
      <c r="BA2" s="56">
        <v>76.599999999999994</v>
      </c>
      <c r="BB2" s="56">
        <v>78.599999999999994</v>
      </c>
      <c r="BC2" s="56">
        <v>80.599999999999994</v>
      </c>
      <c r="BD2" s="56">
        <v>82.6</v>
      </c>
      <c r="BE2" s="56">
        <v>85.9</v>
      </c>
      <c r="BF2" s="56">
        <v>87.7</v>
      </c>
      <c r="BG2" s="56">
        <v>91.6</v>
      </c>
      <c r="BH2" s="56">
        <v>92.9</v>
      </c>
      <c r="BI2" s="56">
        <v>95.8</v>
      </c>
      <c r="BJ2" s="56">
        <v>99.2</v>
      </c>
      <c r="BK2" s="56">
        <v>100.4</v>
      </c>
      <c r="BL2" s="56">
        <v>102.8</v>
      </c>
      <c r="BM2" s="56">
        <v>105.9</v>
      </c>
      <c r="BN2" s="56">
        <v>107.5</v>
      </c>
      <c r="BO2" s="56">
        <v>108.6</v>
      </c>
      <c r="BP2" s="56">
        <v>110.7</v>
      </c>
      <c r="BQ2" s="56">
        <v>113</v>
      </c>
      <c r="BR2" s="56">
        <v>114.8</v>
      </c>
      <c r="BS2" s="56">
        <v>114.4</v>
      </c>
    </row>
    <row r="3" spans="1:71" x14ac:dyDescent="0.25">
      <c r="A3" s="55" t="s">
        <v>121</v>
      </c>
      <c r="B3" s="55"/>
      <c r="C3" s="55"/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</row>
    <row r="4" spans="1:71" x14ac:dyDescent="0.25">
      <c r="A4" s="56" t="s">
        <v>8</v>
      </c>
      <c r="B4" s="56" t="s">
        <v>4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</row>
    <row r="5" spans="1:71" x14ac:dyDescent="0.25">
      <c r="A5" s="56" t="s">
        <v>7</v>
      </c>
      <c r="B5" s="57" t="s">
        <v>73</v>
      </c>
      <c r="C5" s="56" t="str">
        <f>CONCATENATE("'[Data.xlsx]",C$1,"'!",$B5)</f>
        <v>'[Data.xlsx]1952'!$L$55</v>
      </c>
      <c r="D5" s="56" t="str">
        <f t="shared" ref="D5:BO5" si="2">CONCATENATE("'[Data.xlsx]",D$1,"'!",$B5)</f>
        <v>'[Data.xlsx]1953'!$L$55</v>
      </c>
      <c r="E5" s="56" t="str">
        <f t="shared" si="2"/>
        <v>'[Data.xlsx]1954'!$L$55</v>
      </c>
      <c r="F5" s="56" t="str">
        <f t="shared" si="2"/>
        <v>'[Data.xlsx]1955'!$L$55</v>
      </c>
      <c r="G5" s="56" t="str">
        <f t="shared" si="2"/>
        <v>'[Data.xlsx]1956'!$L$55</v>
      </c>
      <c r="H5" s="56" t="str">
        <f t="shared" si="2"/>
        <v>'[Data.xlsx]1957'!$L$55</v>
      </c>
      <c r="I5" s="56" t="str">
        <f t="shared" si="2"/>
        <v>'[Data.xlsx]1958'!$L$55</v>
      </c>
      <c r="J5" s="56" t="str">
        <f t="shared" si="2"/>
        <v>'[Data.xlsx]1959'!$L$55</v>
      </c>
      <c r="K5" s="56" t="str">
        <f t="shared" si="2"/>
        <v>'[Data.xlsx]1960'!$L$55</v>
      </c>
      <c r="L5" s="56" t="str">
        <f t="shared" si="2"/>
        <v>'[Data.xlsx]1961'!$L$55</v>
      </c>
      <c r="M5" s="56" t="str">
        <f t="shared" si="2"/>
        <v>'[Data.xlsx]1962'!$L$55</v>
      </c>
      <c r="N5" s="56" t="str">
        <f t="shared" si="2"/>
        <v>'[Data.xlsx]1963'!$L$55</v>
      </c>
      <c r="O5" s="56" t="str">
        <f t="shared" si="2"/>
        <v>'[Data.xlsx]1964'!$L$55</v>
      </c>
      <c r="P5" s="56" t="str">
        <f t="shared" si="2"/>
        <v>'[Data.xlsx]1965'!$L$55</v>
      </c>
      <c r="Q5" s="56" t="str">
        <f t="shared" si="2"/>
        <v>'[Data.xlsx]1966'!$L$55</v>
      </c>
      <c r="R5" s="56" t="str">
        <f t="shared" si="2"/>
        <v>'[Data.xlsx]1967'!$L$55</v>
      </c>
      <c r="S5" s="56" t="str">
        <f t="shared" si="2"/>
        <v>'[Data.xlsx]1968'!$L$55</v>
      </c>
      <c r="T5" s="56" t="str">
        <f t="shared" si="2"/>
        <v>'[Data.xlsx]1969'!$L$55</v>
      </c>
      <c r="U5" s="56" t="str">
        <f t="shared" si="2"/>
        <v>'[Data.xlsx]1970'!$L$55</v>
      </c>
      <c r="V5" s="56" t="str">
        <f t="shared" si="2"/>
        <v>'[Data.xlsx]1971'!$L$55</v>
      </c>
      <c r="W5" s="56" t="str">
        <f t="shared" si="2"/>
        <v>'[Data.xlsx]1972'!$L$55</v>
      </c>
      <c r="X5" s="56" t="str">
        <f t="shared" si="2"/>
        <v>'[Data.xlsx]1973'!$L$55</v>
      </c>
      <c r="Y5" s="56" t="str">
        <f t="shared" si="2"/>
        <v>'[Data.xlsx]1974'!$L$55</v>
      </c>
      <c r="Z5" s="56" t="str">
        <f t="shared" si="2"/>
        <v>'[Data.xlsx]1975'!$L$55</v>
      </c>
      <c r="AA5" s="56" t="str">
        <f t="shared" si="2"/>
        <v>'[Data.xlsx]1976'!$L$55</v>
      </c>
      <c r="AB5" s="56" t="str">
        <f t="shared" si="2"/>
        <v>'[Data.xlsx]1977'!$L$55</v>
      </c>
      <c r="AC5" s="56" t="str">
        <f t="shared" si="2"/>
        <v>'[Data.xlsx]1978'!$L$55</v>
      </c>
      <c r="AD5" s="56" t="str">
        <f t="shared" si="2"/>
        <v>'[Data.xlsx]1979'!$L$55</v>
      </c>
      <c r="AE5" s="56" t="str">
        <f t="shared" si="2"/>
        <v>'[Data.xlsx]1980'!$L$55</v>
      </c>
      <c r="AF5" s="56" t="str">
        <f t="shared" si="2"/>
        <v>'[Data.xlsx]1981'!$L$55</v>
      </c>
      <c r="AG5" s="56" t="str">
        <f t="shared" si="2"/>
        <v>'[Data.xlsx]1982'!$L$55</v>
      </c>
      <c r="AH5" s="56" t="str">
        <f t="shared" si="2"/>
        <v>'[Data.xlsx]1983'!$L$55</v>
      </c>
      <c r="AI5" s="56" t="str">
        <f t="shared" si="2"/>
        <v>'[Data.xlsx]1984'!$L$55</v>
      </c>
      <c r="AJ5" s="56" t="str">
        <f t="shared" si="2"/>
        <v>'[Data.xlsx]1985'!$L$55</v>
      </c>
      <c r="AK5" s="56" t="str">
        <f t="shared" si="2"/>
        <v>'[Data.xlsx]1986'!$L$55</v>
      </c>
      <c r="AL5" s="56" t="str">
        <f t="shared" si="2"/>
        <v>'[Data.xlsx]1987'!$L$55</v>
      </c>
      <c r="AM5" s="56" t="str">
        <f t="shared" si="2"/>
        <v>'[Data.xlsx]1988'!$L$55</v>
      </c>
      <c r="AN5" s="56" t="str">
        <f t="shared" si="2"/>
        <v>'[Data.xlsx]1989'!$L$55</v>
      </c>
      <c r="AO5" s="56" t="str">
        <f t="shared" si="2"/>
        <v>'[Data.xlsx]1990'!$L$55</v>
      </c>
      <c r="AP5" s="56" t="str">
        <f t="shared" si="2"/>
        <v>'[Data.xlsx]1991'!$L$55</v>
      </c>
      <c r="AQ5" s="56" t="str">
        <f t="shared" si="2"/>
        <v>'[Data.xlsx]1992'!$L$55</v>
      </c>
      <c r="AR5" s="56" t="str">
        <f t="shared" si="2"/>
        <v>'[Data.xlsx]1993'!$L$55</v>
      </c>
      <c r="AS5" s="56" t="str">
        <f t="shared" si="2"/>
        <v>'[Data.xlsx]1994'!$L$55</v>
      </c>
      <c r="AT5" s="56" t="str">
        <f t="shared" si="2"/>
        <v>'[Data.xlsx]1995'!$L$55</v>
      </c>
      <c r="AU5" s="56" t="str">
        <f t="shared" si="2"/>
        <v>'[Data.xlsx]1996'!$L$55</v>
      </c>
      <c r="AV5" s="56" t="str">
        <f t="shared" si="2"/>
        <v>'[Data.xlsx]1997'!$L$55</v>
      </c>
      <c r="AW5" s="56" t="str">
        <f t="shared" si="2"/>
        <v>'[Data.xlsx]1998'!$L$55</v>
      </c>
      <c r="AX5" s="56" t="str">
        <f t="shared" si="2"/>
        <v>'[Data.xlsx]1999'!$L$55</v>
      </c>
      <c r="AY5" s="56" t="str">
        <f t="shared" si="2"/>
        <v>'[Data.xlsx]2000'!$L$55</v>
      </c>
      <c r="AZ5" s="56" t="str">
        <f t="shared" si="2"/>
        <v>'[Data.xlsx]2001'!$L$55</v>
      </c>
      <c r="BA5" s="56" t="str">
        <f t="shared" si="2"/>
        <v>'[Data.xlsx]2002'!$L$55</v>
      </c>
      <c r="BB5" s="56" t="str">
        <f t="shared" si="2"/>
        <v>'[Data.xlsx]2003'!$L$55</v>
      </c>
      <c r="BC5" s="56" t="str">
        <f t="shared" si="2"/>
        <v>'[Data.xlsx]2004'!$L$55</v>
      </c>
      <c r="BD5" s="56" t="str">
        <f t="shared" si="2"/>
        <v>'[Data.xlsx]2005'!$L$55</v>
      </c>
      <c r="BE5" s="56" t="str">
        <f t="shared" si="2"/>
        <v>'[Data.xlsx]2006'!$L$55</v>
      </c>
      <c r="BF5" s="56" t="str">
        <f t="shared" si="2"/>
        <v>'[Data.xlsx]2007'!$L$55</v>
      </c>
      <c r="BG5" s="56" t="str">
        <f t="shared" si="2"/>
        <v>'[Data.xlsx]2008'!$L$55</v>
      </c>
      <c r="BH5" s="56" t="str">
        <f t="shared" si="2"/>
        <v>'[Data.xlsx]2009'!$L$55</v>
      </c>
      <c r="BI5" s="56" t="str">
        <f t="shared" si="2"/>
        <v>'[Data.xlsx]2010'!$L$55</v>
      </c>
      <c r="BJ5" s="56" t="str">
        <f t="shared" si="2"/>
        <v>'[Data.xlsx]2011'!$L$55</v>
      </c>
      <c r="BK5" s="56" t="str">
        <f t="shared" si="2"/>
        <v>'[Data.xlsx]2012'!$L$55</v>
      </c>
      <c r="BL5" s="56" t="str">
        <f t="shared" si="2"/>
        <v>'[Data.xlsx]2013'!$L$55</v>
      </c>
      <c r="BM5" s="56" t="str">
        <f t="shared" si="2"/>
        <v>'[Data.xlsx]2014'!$L$55</v>
      </c>
      <c r="BN5" s="56" t="str">
        <f t="shared" si="2"/>
        <v>'[Data.xlsx]2015'!$L$55</v>
      </c>
      <c r="BO5" s="56" t="str">
        <f t="shared" si="2"/>
        <v>'[Data.xlsx]2016'!$L$55</v>
      </c>
      <c r="BP5" s="56" t="str">
        <f t="shared" ref="BP5:BS5" si="3">CONCATENATE("'[Data.xlsx]",BP$1,"'!",$B5)</f>
        <v>'[Data.xlsx]2017'!$L$55</v>
      </c>
      <c r="BQ5" s="56" t="str">
        <f t="shared" si="3"/>
        <v>'[Data.xlsx]2018'!$L$55</v>
      </c>
      <c r="BR5" s="56" t="str">
        <f t="shared" si="3"/>
        <v>'[Data.xlsx]2019'!$L$55</v>
      </c>
      <c r="BS5" s="56" t="str">
        <f t="shared" si="3"/>
        <v>'[Data.xlsx]2020'!$L$55</v>
      </c>
    </row>
    <row r="6" spans="1:71" x14ac:dyDescent="0.25">
      <c r="A6" s="56" t="s">
        <v>2</v>
      </c>
      <c r="B6" s="56"/>
      <c r="C6" s="58" cm="1">
        <f t="array" aca="1" ref="C6" ca="1">INDIRECT(C5)</f>
        <v>1.3573067537114345</v>
      </c>
      <c r="D6" s="58" cm="1">
        <f t="array" aca="1" ref="D6" ca="1">INDIRECT(D5)</f>
        <v>1.7733968904913218</v>
      </c>
      <c r="E6" s="58" cm="1">
        <f t="array" aca="1" ref="E6" ca="1">INDIRECT(E5)</f>
        <v>1.9039884111462053</v>
      </c>
      <c r="F6" s="58" cm="1">
        <f t="array" aca="1" ref="F6" ca="1">INDIRECT(F5)</f>
        <v>1.8948124810658034</v>
      </c>
      <c r="G6" s="58" cm="1">
        <f t="array" aca="1" ref="G6" ca="1">INDIRECT(G5)</f>
        <v>1.8818749664315628</v>
      </c>
      <c r="H6" s="58" cm="1">
        <f t="array" aca="1" ref="H6" ca="1">INDIRECT(H5)</f>
        <v>1.9348773031325832</v>
      </c>
      <c r="I6" s="58" cm="1">
        <f t="array" aca="1" ref="I6" ca="1">INDIRECT(I5)</f>
        <v>1.9452746068133719</v>
      </c>
      <c r="J6" s="58" cm="1">
        <f t="array" aca="1" ref="J6" ca="1">INDIRECT(J5)</f>
        <v>1.9758304104431019</v>
      </c>
      <c r="K6" s="58" cm="1">
        <f t="array" aca="1" ref="K6" ca="1">INDIRECT(K5)</f>
        <v>1.9687485738953909</v>
      </c>
      <c r="L6" s="58" cm="1">
        <f t="array" aca="1" ref="L6" ca="1">INDIRECT(L5)</f>
        <v>1.979641004611002</v>
      </c>
      <c r="M6" s="58" cm="1">
        <f t="array" aca="1" ref="M6" ca="1">INDIRECT(M5)</f>
        <v>2.0121565403411115</v>
      </c>
      <c r="N6" s="58" cm="1">
        <f t="array" aca="1" ref="N6" ca="1">INDIRECT(N5)</f>
        <v>1.956188839506138</v>
      </c>
      <c r="O6" s="58" cm="1">
        <f t="array" aca="1" ref="O6" ca="1">INDIRECT(O5)</f>
        <v>1.9090460542957284</v>
      </c>
      <c r="P6" s="58" cm="1">
        <f t="array" aca="1" ref="P6" ca="1">INDIRECT(P5)</f>
        <v>1.8570670128240934</v>
      </c>
      <c r="Q6" s="58" cm="1">
        <f t="array" aca="1" ref="Q6" ca="1">INDIRECT(Q5)</f>
        <v>1.8645329702626372</v>
      </c>
      <c r="R6" s="58" cm="1">
        <f t="array" aca="1" ref="R6" ca="1">INDIRECT(R5)</f>
        <v>1.8550446163323318</v>
      </c>
      <c r="S6" s="58" cm="1">
        <f t="array" aca="1" ref="S6" ca="1">INDIRECT(S5)</f>
        <v>1.8978750353831542</v>
      </c>
      <c r="T6" s="58" cm="1">
        <f t="array" aca="1" ref="T6" ca="1">INDIRECT(T5)</f>
        <v>1.9148455875468509</v>
      </c>
      <c r="U6" s="58" cm="1">
        <f t="array" aca="1" ref="U6" ca="1">INDIRECT(U5)</f>
        <v>1.8951712778453049</v>
      </c>
      <c r="V6" s="58" cm="1">
        <f t="array" aca="1" ref="V6" ca="1">INDIRECT(V5)</f>
        <v>1.8979094537952954</v>
      </c>
      <c r="W6" s="58" cm="1">
        <f t="array" aca="1" ref="W6" ca="1">INDIRECT(W5)</f>
        <v>1.9575086123413787</v>
      </c>
      <c r="X6" s="58" cm="1">
        <f t="array" aca="1" ref="X6" ca="1">INDIRECT(X5)</f>
        <v>2.0094616897355531</v>
      </c>
      <c r="Y6" s="58" cm="1">
        <f t="array" aca="1" ref="Y6" ca="1">INDIRECT(Y5)</f>
        <v>2.1243854564761215</v>
      </c>
      <c r="Z6" s="58" cm="1">
        <f t="array" aca="1" ref="Z6" ca="1">INDIRECT(Z5)</f>
        <v>2.4073059811036561</v>
      </c>
      <c r="AA6" s="58" cm="1">
        <f t="array" aca="1" ref="AA6" ca="1">INDIRECT(AA5)</f>
        <v>2.7580512577816494</v>
      </c>
      <c r="AB6" s="58" cm="1">
        <f t="array" aca="1" ref="AB6" ca="1">INDIRECT(AB5)</f>
        <v>2.982751500199543</v>
      </c>
      <c r="AC6" s="58" cm="1">
        <f t="array" aca="1" ref="AC6" ca="1">INDIRECT(AC5)</f>
        <v>3.240674898096005</v>
      </c>
      <c r="AD6" s="58" cm="1">
        <f t="array" aca="1" ref="AD6" ca="1">INDIRECT(AD5)</f>
        <v>3.5069042539985666</v>
      </c>
      <c r="AE6" s="58" cm="1">
        <f t="array" aca="1" ref="AE6" ca="1">INDIRECT(AE5)</f>
        <v>3.8251469297014644</v>
      </c>
      <c r="AF6" s="58" cm="1">
        <f t="array" aca="1" ref="AF6" ca="1">INDIRECT(AF5)</f>
        <v>4.3018364842882564</v>
      </c>
      <c r="AG6" s="58" cm="1">
        <f t="array" aca="1" ref="AG6" ca="1">INDIRECT(AG5)</f>
        <v>5.0529566771399272</v>
      </c>
      <c r="AH6" s="58" cm="1">
        <f t="array" aca="1" ref="AH6" ca="1">INDIRECT(AH5)</f>
        <v>6.3416308432402122</v>
      </c>
      <c r="AI6" s="58" cm="1">
        <f t="array" aca="1" ref="AI6" ca="1">INDIRECT(AI5)</f>
        <v>6.6465229440100693</v>
      </c>
      <c r="AJ6" s="58" cm="1">
        <f t="array" aca="1" ref="AJ6" ca="1">INDIRECT(AJ5)</f>
        <v>6.8593624887182925</v>
      </c>
      <c r="AK6" s="58" cm="1">
        <f t="array" aca="1" ref="AK6" ca="1">INDIRECT(AK5)</f>
        <v>7.1654009269151153</v>
      </c>
      <c r="AL6" s="58" cm="1">
        <f t="array" aca="1" ref="AL6" ca="1">INDIRECT(AL5)</f>
        <v>7.4932397567589044</v>
      </c>
      <c r="AM6" s="58" cm="1">
        <f t="array" aca="1" ref="AM6" ca="1">INDIRECT(AM5)</f>
        <v>7.8022070985213476</v>
      </c>
      <c r="AN6" s="58" cm="1">
        <f t="array" aca="1" ref="AN6" ca="1">INDIRECT(AN5)</f>
        <v>8.1292995099518155</v>
      </c>
      <c r="AO6" s="58" cm="1">
        <f t="array" aca="1" ref="AO6" ca="1">INDIRECT(AO5)</f>
        <v>8.4427594248479423</v>
      </c>
      <c r="AP6" s="58" cm="1">
        <f t="array" aca="1" ref="AP6" ca="1">INDIRECT(AP5)</f>
        <v>8.8185313859412098</v>
      </c>
      <c r="AQ6" s="58" cm="1">
        <f t="array" aca="1" ref="AQ6" ca="1">INDIRECT(AQ5)</f>
        <v>9.1210354945243157</v>
      </c>
      <c r="AR6" s="58" cm="1">
        <f t="array" aca="1" ref="AR6" ca="1">INDIRECT(AR5)</f>
        <v>9.1474167205276729</v>
      </c>
      <c r="AS6" s="58" cm="1">
        <f t="array" aca="1" ref="AS6" ca="1">INDIRECT(AS5)</f>
        <v>8.983108547015231</v>
      </c>
      <c r="AT6" s="58" cm="1">
        <f t="array" aca="1" ref="AT6" ca="1">INDIRECT(AT5)</f>
        <v>8.7799312726521812</v>
      </c>
      <c r="AU6" s="58" cm="1">
        <f t="array" aca="1" ref="AU6" ca="1">INDIRECT(AU5)</f>
        <v>8.6690295937646997</v>
      </c>
      <c r="AV6" s="58" cm="1">
        <f t="array" aca="1" ref="AV6" ca="1">INDIRECT(AV5)</f>
        <v>8.4125554191461713</v>
      </c>
      <c r="AW6" s="58" cm="1">
        <f t="array" aca="1" ref="AW6" ca="1">INDIRECT(AW5)</f>
        <v>8.2241338360353851</v>
      </c>
      <c r="AX6" s="58" cm="1">
        <f t="array" aca="1" ref="AX6" ca="1">INDIRECT(AX5)</f>
        <v>8.9</v>
      </c>
      <c r="AY6" s="58" cm="1">
        <f t="array" aca="1" ref="AY6" ca="1">INDIRECT(AY5)</f>
        <v>8.82</v>
      </c>
      <c r="AZ6" s="58" cm="1">
        <f t="array" aca="1" ref="AZ6" ca="1">INDIRECT(AZ5)</f>
        <v>9.4600000000000009</v>
      </c>
      <c r="BA6" s="58" cm="1">
        <f t="array" aca="1" ref="BA6" ca="1">INDIRECT(BA5)</f>
        <v>10.050000000000001</v>
      </c>
      <c r="BB6" s="58" cm="1">
        <f t="array" aca="1" ref="BB6" ca="1">INDIRECT(BB5)</f>
        <v>9.61</v>
      </c>
      <c r="BC6" s="58" t="e">
        <f>NA()</f>
        <v>#N/A</v>
      </c>
      <c r="BD6" s="58" t="e">
        <f>NA()</f>
        <v>#N/A</v>
      </c>
      <c r="BE6" s="58" t="e">
        <f>NA()</f>
        <v>#N/A</v>
      </c>
      <c r="BF6" s="58" t="e">
        <f>NA()</f>
        <v>#N/A</v>
      </c>
      <c r="BG6" s="58" t="e">
        <f>NA()</f>
        <v>#N/A</v>
      </c>
      <c r="BH6" s="58" t="e">
        <f>NA()</f>
        <v>#N/A</v>
      </c>
      <c r="BI6" s="58" t="e">
        <f>NA()</f>
        <v>#N/A</v>
      </c>
      <c r="BJ6" s="58" t="e">
        <f>NA()</f>
        <v>#N/A</v>
      </c>
      <c r="BK6" s="58" t="e">
        <f>NA()</f>
        <v>#N/A</v>
      </c>
      <c r="BL6" s="58" t="e">
        <f>NA()</f>
        <v>#N/A</v>
      </c>
      <c r="BM6" s="58" t="e">
        <f>NA()</f>
        <v>#N/A</v>
      </c>
      <c r="BN6" s="58" t="e">
        <f>NA()</f>
        <v>#N/A</v>
      </c>
      <c r="BO6" s="58" t="e">
        <f>NA()</f>
        <v>#N/A</v>
      </c>
      <c r="BP6" s="58" t="e">
        <f>NA()</f>
        <v>#N/A</v>
      </c>
      <c r="BQ6" s="58" t="e">
        <f>NA()</f>
        <v>#N/A</v>
      </c>
      <c r="BR6" s="58" t="e">
        <f>NA()</f>
        <v>#N/A</v>
      </c>
      <c r="BS6" s="58" t="e">
        <f>NA()</f>
        <v>#N/A</v>
      </c>
    </row>
    <row r="7" spans="1:71" x14ac:dyDescent="0.25">
      <c r="A7" s="56" t="s">
        <v>9</v>
      </c>
      <c r="B7" s="56" t="s">
        <v>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</row>
    <row r="8" spans="1:71" x14ac:dyDescent="0.25">
      <c r="A8" s="56" t="s">
        <v>7</v>
      </c>
      <c r="B8" s="57" t="s">
        <v>74</v>
      </c>
      <c r="C8" s="56" t="str">
        <f>CONCATENATE("'[Data.xlsx]",C$1,"'!",$B8)</f>
        <v>'[Data.xlsx]1952'!$L$53</v>
      </c>
      <c r="D8" s="56" t="str">
        <f t="shared" ref="D8:BO8" si="4">CONCATENATE("'[Data.xlsx]",D$1,"'!",$B8)</f>
        <v>'[Data.xlsx]1953'!$L$53</v>
      </c>
      <c r="E8" s="56" t="str">
        <f t="shared" si="4"/>
        <v>'[Data.xlsx]1954'!$L$53</v>
      </c>
      <c r="F8" s="56" t="str">
        <f t="shared" si="4"/>
        <v>'[Data.xlsx]1955'!$L$53</v>
      </c>
      <c r="G8" s="56" t="str">
        <f t="shared" si="4"/>
        <v>'[Data.xlsx]1956'!$L$53</v>
      </c>
      <c r="H8" s="56" t="str">
        <f t="shared" si="4"/>
        <v>'[Data.xlsx]1957'!$L$53</v>
      </c>
      <c r="I8" s="56" t="str">
        <f t="shared" si="4"/>
        <v>'[Data.xlsx]1958'!$L$53</v>
      </c>
      <c r="J8" s="56" t="str">
        <f t="shared" si="4"/>
        <v>'[Data.xlsx]1959'!$L$53</v>
      </c>
      <c r="K8" s="56" t="str">
        <f t="shared" si="4"/>
        <v>'[Data.xlsx]1960'!$L$53</v>
      </c>
      <c r="L8" s="56" t="str">
        <f t="shared" si="4"/>
        <v>'[Data.xlsx]1961'!$L$53</v>
      </c>
      <c r="M8" s="56" t="str">
        <f t="shared" si="4"/>
        <v>'[Data.xlsx]1962'!$L$53</v>
      </c>
      <c r="N8" s="56" t="str">
        <f t="shared" si="4"/>
        <v>'[Data.xlsx]1963'!$L$53</v>
      </c>
      <c r="O8" s="56" t="str">
        <f t="shared" si="4"/>
        <v>'[Data.xlsx]1964'!$L$53</v>
      </c>
      <c r="P8" s="56" t="str">
        <f t="shared" si="4"/>
        <v>'[Data.xlsx]1965'!$L$53</v>
      </c>
      <c r="Q8" s="56" t="str">
        <f t="shared" si="4"/>
        <v>'[Data.xlsx]1966'!$L$53</v>
      </c>
      <c r="R8" s="56" t="str">
        <f t="shared" si="4"/>
        <v>'[Data.xlsx]1967'!$L$53</v>
      </c>
      <c r="S8" s="56" t="str">
        <f t="shared" si="4"/>
        <v>'[Data.xlsx]1968'!$L$53</v>
      </c>
      <c r="T8" s="56" t="str">
        <f t="shared" si="4"/>
        <v>'[Data.xlsx]1969'!$L$53</v>
      </c>
      <c r="U8" s="56" t="str">
        <f t="shared" si="4"/>
        <v>'[Data.xlsx]1970'!$L$53</v>
      </c>
      <c r="V8" s="56" t="str">
        <f t="shared" si="4"/>
        <v>'[Data.xlsx]1971'!$L$53</v>
      </c>
      <c r="W8" s="56" t="str">
        <f t="shared" si="4"/>
        <v>'[Data.xlsx]1972'!$L$53</v>
      </c>
      <c r="X8" s="56" t="str">
        <f t="shared" si="4"/>
        <v>'[Data.xlsx]1973'!$L$53</v>
      </c>
      <c r="Y8" s="56" t="str">
        <f t="shared" si="4"/>
        <v>'[Data.xlsx]1974'!$L$53</v>
      </c>
      <c r="Z8" s="56" t="str">
        <f t="shared" si="4"/>
        <v>'[Data.xlsx]1975'!$L$53</v>
      </c>
      <c r="AA8" s="56" t="str">
        <f t="shared" si="4"/>
        <v>'[Data.xlsx]1976'!$L$53</v>
      </c>
      <c r="AB8" s="56" t="str">
        <f t="shared" si="4"/>
        <v>'[Data.xlsx]1977'!$L$53</v>
      </c>
      <c r="AC8" s="56" t="str">
        <f t="shared" si="4"/>
        <v>'[Data.xlsx]1978'!$L$53</v>
      </c>
      <c r="AD8" s="56" t="str">
        <f t="shared" si="4"/>
        <v>'[Data.xlsx]1979'!$L$53</v>
      </c>
      <c r="AE8" s="56" t="str">
        <f t="shared" si="4"/>
        <v>'[Data.xlsx]1980'!$L$53</v>
      </c>
      <c r="AF8" s="56" t="str">
        <f t="shared" si="4"/>
        <v>'[Data.xlsx]1981'!$L$53</v>
      </c>
      <c r="AG8" s="56" t="str">
        <f t="shared" si="4"/>
        <v>'[Data.xlsx]1982'!$L$53</v>
      </c>
      <c r="AH8" s="56" t="str">
        <f t="shared" si="4"/>
        <v>'[Data.xlsx]1983'!$L$53</v>
      </c>
      <c r="AI8" s="56" t="str">
        <f t="shared" si="4"/>
        <v>'[Data.xlsx]1984'!$L$53</v>
      </c>
      <c r="AJ8" s="56" t="str">
        <f t="shared" si="4"/>
        <v>'[Data.xlsx]1985'!$L$53</v>
      </c>
      <c r="AK8" s="56" t="str">
        <f t="shared" si="4"/>
        <v>'[Data.xlsx]1986'!$L$53</v>
      </c>
      <c r="AL8" s="56" t="str">
        <f t="shared" si="4"/>
        <v>'[Data.xlsx]1987'!$L$53</v>
      </c>
      <c r="AM8" s="56" t="str">
        <f t="shared" si="4"/>
        <v>'[Data.xlsx]1988'!$L$53</v>
      </c>
      <c r="AN8" s="56" t="str">
        <f t="shared" si="4"/>
        <v>'[Data.xlsx]1989'!$L$53</v>
      </c>
      <c r="AO8" s="56" t="str">
        <f t="shared" si="4"/>
        <v>'[Data.xlsx]1990'!$L$53</v>
      </c>
      <c r="AP8" s="56" t="str">
        <f t="shared" si="4"/>
        <v>'[Data.xlsx]1991'!$L$53</v>
      </c>
      <c r="AQ8" s="56" t="str">
        <f t="shared" si="4"/>
        <v>'[Data.xlsx]1992'!$L$53</v>
      </c>
      <c r="AR8" s="56" t="str">
        <f t="shared" si="4"/>
        <v>'[Data.xlsx]1993'!$L$53</v>
      </c>
      <c r="AS8" s="56" t="str">
        <f t="shared" si="4"/>
        <v>'[Data.xlsx]1994'!$L$53</v>
      </c>
      <c r="AT8" s="56" t="str">
        <f t="shared" si="4"/>
        <v>'[Data.xlsx]1995'!$L$53</v>
      </c>
      <c r="AU8" s="56" t="str">
        <f t="shared" si="4"/>
        <v>'[Data.xlsx]1996'!$L$53</v>
      </c>
      <c r="AV8" s="56" t="str">
        <f t="shared" si="4"/>
        <v>'[Data.xlsx]1997'!$L$53</v>
      </c>
      <c r="AW8" s="56" t="str">
        <f t="shared" si="4"/>
        <v>'[Data.xlsx]1998'!$L$53</v>
      </c>
      <c r="AX8" s="56" t="str">
        <f t="shared" si="4"/>
        <v>'[Data.xlsx]1999'!$L$53</v>
      </c>
      <c r="AY8" s="56" t="str">
        <f t="shared" si="4"/>
        <v>'[Data.xlsx]2000'!$L$53</v>
      </c>
      <c r="AZ8" s="56" t="str">
        <f t="shared" si="4"/>
        <v>'[Data.xlsx]2001'!$L$53</v>
      </c>
      <c r="BA8" s="56" t="str">
        <f t="shared" si="4"/>
        <v>'[Data.xlsx]2002'!$L$53</v>
      </c>
      <c r="BB8" s="56" t="str">
        <f t="shared" si="4"/>
        <v>'[Data.xlsx]2003'!$L$53</v>
      </c>
      <c r="BC8" s="56" t="str">
        <f t="shared" si="4"/>
        <v>'[Data.xlsx]2004'!$L$53</v>
      </c>
      <c r="BD8" s="56" t="str">
        <f t="shared" si="4"/>
        <v>'[Data.xlsx]2005'!$L$53</v>
      </c>
      <c r="BE8" s="56" t="str">
        <f t="shared" si="4"/>
        <v>'[Data.xlsx]2006'!$L$53</v>
      </c>
      <c r="BF8" s="56" t="str">
        <f t="shared" si="4"/>
        <v>'[Data.xlsx]2007'!$L$53</v>
      </c>
      <c r="BG8" s="56" t="str">
        <f t="shared" si="4"/>
        <v>'[Data.xlsx]2008'!$L$53</v>
      </c>
      <c r="BH8" s="56" t="str">
        <f t="shared" si="4"/>
        <v>'[Data.xlsx]2009'!$L$53</v>
      </c>
      <c r="BI8" s="56" t="str">
        <f t="shared" si="4"/>
        <v>'[Data.xlsx]2010'!$L$53</v>
      </c>
      <c r="BJ8" s="56" t="str">
        <f t="shared" si="4"/>
        <v>'[Data.xlsx]2011'!$L$53</v>
      </c>
      <c r="BK8" s="56" t="str">
        <f t="shared" si="4"/>
        <v>'[Data.xlsx]2012'!$L$53</v>
      </c>
      <c r="BL8" s="56" t="str">
        <f t="shared" si="4"/>
        <v>'[Data.xlsx]2013'!$L$53</v>
      </c>
      <c r="BM8" s="56" t="str">
        <f t="shared" si="4"/>
        <v>'[Data.xlsx]2014'!$L$53</v>
      </c>
      <c r="BN8" s="56" t="str">
        <f t="shared" si="4"/>
        <v>'[Data.xlsx]2015'!$L$53</v>
      </c>
      <c r="BO8" s="56" t="str">
        <f t="shared" si="4"/>
        <v>'[Data.xlsx]2016'!$L$53</v>
      </c>
      <c r="BP8" s="56" t="str">
        <f t="shared" ref="BP8:BS8" si="5">CONCATENATE("'[Data.xlsx]",BP$1,"'!",$B8)</f>
        <v>'[Data.xlsx]2017'!$L$53</v>
      </c>
      <c r="BQ8" s="56" t="str">
        <f t="shared" si="5"/>
        <v>'[Data.xlsx]2018'!$L$53</v>
      </c>
      <c r="BR8" s="56" t="str">
        <f t="shared" si="5"/>
        <v>'[Data.xlsx]2019'!$L$53</v>
      </c>
      <c r="BS8" s="56" t="str">
        <f t="shared" si="5"/>
        <v>'[Data.xlsx]2020'!$L$53</v>
      </c>
    </row>
    <row r="9" spans="1:71" x14ac:dyDescent="0.25">
      <c r="A9" s="56" t="s">
        <v>2</v>
      </c>
      <c r="B9" s="56"/>
      <c r="C9" s="58" cm="1">
        <f t="array" aca="1" ref="C9" ca="1">IF(INDIRECT(C8)=0,NA(),INDIRECT(C8))</f>
        <v>1.4624081093054424</v>
      </c>
      <c r="D9" s="58" cm="1">
        <f t="array" aca="1" ref="D9" ca="1">IF(INDIRECT(D8)=0,NA(),INDIRECT(D8))</f>
        <v>1.8418564559720321</v>
      </c>
      <c r="E9" s="58" cm="1">
        <f t="array" aca="1" ref="E9" ca="1">IF(INDIRECT(E8)=0,NA(),INDIRECT(E8))</f>
        <v>1.848235912788202</v>
      </c>
      <c r="F9" s="58" cm="1">
        <f t="array" aca="1" ref="F9" ca="1">IF(INDIRECT(F8)=0,NA(),INDIRECT(F8))</f>
        <v>1.9349066231323313</v>
      </c>
      <c r="G9" s="58" cm="1">
        <f t="array" aca="1" ref="G9" ca="1">IF(INDIRECT(G8)=0,NA(),INDIRECT(G8))</f>
        <v>1.996196685611094</v>
      </c>
      <c r="H9" s="58" cm="1">
        <f t="array" aca="1" ref="H9" ca="1">IF(INDIRECT(H8)=0,NA(),INDIRECT(H8))</f>
        <v>2.0117212515233187</v>
      </c>
      <c r="I9" s="58" cm="1">
        <f t="array" aca="1" ref="I9" ca="1">IF(INDIRECT(I8)=0,NA(),INDIRECT(I8))</f>
        <v>2.0433021399185471</v>
      </c>
      <c r="J9" s="58" cm="1">
        <f t="array" aca="1" ref="J9" ca="1">IF(INDIRECT(J8)=0,NA(),INDIRECT(J8))</f>
        <v>2.0545211972559434</v>
      </c>
      <c r="K9" s="58" cm="1">
        <f t="array" aca="1" ref="K9" ca="1">IF(INDIRECT(K8)=0,NA(),INDIRECT(K8))</f>
        <v>2.0396851164181764</v>
      </c>
      <c r="L9" s="58" cm="1">
        <f t="array" aca="1" ref="L9" ca="1">IF(INDIRECT(L8)=0,NA(),INDIRECT(L8))</f>
        <v>2.0099199647257513</v>
      </c>
      <c r="M9" s="58" cm="1">
        <f t="array" aca="1" ref="M9" ca="1">IF(INDIRECT(M8)=0,NA(),INDIRECT(M8))</f>
        <v>2.0546654527545272</v>
      </c>
      <c r="N9" s="58" cm="1">
        <f t="array" aca="1" ref="N9" ca="1">IF(INDIRECT(N8)=0,NA(),INDIRECT(N8))</f>
        <v>1.9906697028854918</v>
      </c>
      <c r="O9" s="58" cm="1">
        <f t="array" aca="1" ref="O9" ca="1">IF(INDIRECT(O8)=0,NA(),INDIRECT(O8))</f>
        <v>1.9699916600035359</v>
      </c>
      <c r="P9" s="58" cm="1">
        <f t="array" aca="1" ref="P9" ca="1">IF(INDIRECT(P8)=0,NA(),INDIRECT(P8))</f>
        <v>1.9402374842329613</v>
      </c>
      <c r="Q9" s="58" cm="1">
        <f t="array" aca="1" ref="Q9" ca="1">IF(INDIRECT(Q8)=0,NA(),INDIRECT(Q8))</f>
        <v>1.9515729113061144</v>
      </c>
      <c r="R9" s="58" cm="1">
        <f t="array" aca="1" ref="R9" ca="1">IF(INDIRECT(R8)=0,NA(),INDIRECT(R8))</f>
        <v>1.9433273525043537</v>
      </c>
      <c r="S9" s="58" cm="1">
        <f t="array" aca="1" ref="S9" ca="1">IF(INDIRECT(S8)=0,NA(),INDIRECT(S8))</f>
        <v>1.9578155836627531</v>
      </c>
      <c r="T9" s="58" cm="1">
        <f t="array" aca="1" ref="T9" ca="1">IF(INDIRECT(T8)=0,NA(),INDIRECT(T8))</f>
        <v>1.9879292536446047</v>
      </c>
      <c r="U9" s="58" cm="1">
        <f t="array" aca="1" ref="U9" ca="1">IF(INDIRECT(U8)=0,NA(),INDIRECT(U8))</f>
        <v>2.0097154347326187</v>
      </c>
      <c r="V9" s="58" cm="1">
        <f t="array" aca="1" ref="V9" ca="1">IF(INDIRECT(V8)=0,NA(),INDIRECT(V8))</f>
        <v>1.9891335896109783</v>
      </c>
      <c r="W9" s="58" cm="1">
        <f t="array" aca="1" ref="W9" ca="1">IF(INDIRECT(W8)=0,NA(),INDIRECT(W8))</f>
        <v>2.0350636812057545</v>
      </c>
      <c r="X9" s="58" cm="1">
        <f t="array" aca="1" ref="X9" ca="1">IF(INDIRECT(X8)=0,NA(),INDIRECT(X8))</f>
        <v>2.0921115277797537</v>
      </c>
      <c r="Y9" s="58" cm="1">
        <f t="array" aca="1" ref="Y9" ca="1">IF(INDIRECT(Y8)=0,NA(),INDIRECT(Y8))</f>
        <v>2.2072117635406383</v>
      </c>
      <c r="Z9" s="58" cm="1">
        <f t="array" aca="1" ref="Z9" ca="1">IF(INDIRECT(Z8)=0,NA(),INDIRECT(Z8))</f>
        <v>2.4495629200837654</v>
      </c>
      <c r="AA9" s="58" cm="1">
        <f t="array" aca="1" ref="AA9" ca="1">IF(INDIRECT(AA8)=0,NA(),INDIRECT(AA8))</f>
        <v>2.7854417426375502</v>
      </c>
      <c r="AB9" s="58" cm="1">
        <f t="array" aca="1" ref="AB9" ca="1">IF(INDIRECT(AB8)=0,NA(),INDIRECT(AB8))</f>
        <v>2.9932658695794276</v>
      </c>
      <c r="AC9" s="58" cm="1">
        <f t="array" aca="1" ref="AC9" ca="1">IF(INDIRECT(AC8)=0,NA(),INDIRECT(AC8))</f>
        <v>3.2448736261011808</v>
      </c>
      <c r="AD9" s="58" cm="1">
        <f t="array" aca="1" ref="AD9" ca="1">IF(INDIRECT(AD8)=0,NA(),INDIRECT(AD8))</f>
        <v>3.500242289819949</v>
      </c>
      <c r="AE9" s="58" cm="1">
        <f t="array" aca="1" ref="AE9" ca="1">IF(INDIRECT(AE8)=0,NA(),INDIRECT(AE8))</f>
        <v>3.795786852022081</v>
      </c>
      <c r="AF9" s="58" cm="1">
        <f t="array" aca="1" ref="AF9" ca="1">IF(INDIRECT(AF8)=0,NA(),INDIRECT(AF8))</f>
        <v>4.270164461891313</v>
      </c>
      <c r="AG9" s="58" cm="1">
        <f t="array" aca="1" ref="AG9" ca="1">IF(INDIRECT(AG8)=0,NA(),INDIRECT(AG8))</f>
        <v>4.9724915627822126</v>
      </c>
      <c r="AH9" s="58" cm="1">
        <f t="array" aca="1" ref="AH9" ca="1">IF(INDIRECT(AH8)=0,NA(),INDIRECT(AH8))</f>
        <v>6.2048910639350012</v>
      </c>
      <c r="AI9" s="58" cm="1">
        <f t="array" aca="1" ref="AI9" ca="1">IF(INDIRECT(AI8)=0,NA(),INDIRECT(AI8))</f>
        <v>6.7339197438676086</v>
      </c>
      <c r="AJ9" s="58" cm="1">
        <f t="array" aca="1" ref="AJ9" ca="1">IF(INDIRECT(AJ8)=0,NA(),INDIRECT(AJ8))</f>
        <v>7.0714658311535032</v>
      </c>
      <c r="AK9" s="58" cm="1">
        <f t="array" aca="1" ref="AK9" ca="1">IF(INDIRECT(AK8)=0,NA(),INDIRECT(AK8))</f>
        <v>7.5581652838985915</v>
      </c>
      <c r="AL9" s="58" cm="1">
        <f t="array" aca="1" ref="AL9" ca="1">IF(INDIRECT(AL8)=0,NA(),INDIRECT(AL8))</f>
        <v>7.9495208655601033</v>
      </c>
      <c r="AM9" s="58" cm="1">
        <f t="array" aca="1" ref="AM9" ca="1">IF(INDIRECT(AM8)=0,NA(),INDIRECT(AM8))</f>
        <v>8.4075522732103085</v>
      </c>
      <c r="AN9" s="58" cm="1">
        <f t="array" aca="1" ref="AN9" ca="1">IF(INDIRECT(AN8)=0,NA(),INDIRECT(AN8))</f>
        <v>8.881005986936259</v>
      </c>
      <c r="AO9" s="58" cm="1">
        <f t="array" aca="1" ref="AO9" ca="1">IF(INDIRECT(AO8)=0,NA(),INDIRECT(AO8))</f>
        <v>9.191496144270662</v>
      </c>
      <c r="AP9" s="58" cm="1">
        <f t="array" aca="1" ref="AP9" ca="1">IF(INDIRECT(AP8)=0,NA(),INDIRECT(AP8))</f>
        <v>9.6069929319133909</v>
      </c>
      <c r="AQ9" s="58" cm="1">
        <f t="array" aca="1" ref="AQ9" ca="1">IF(INDIRECT(AQ8)=0,NA(),INDIRECT(AQ8))</f>
        <v>10.049069073947461</v>
      </c>
      <c r="AR9" s="58" cm="1">
        <f t="array" aca="1" ref="AR9" ca="1">IF(INDIRECT(AR8)=0,NA(),INDIRECT(AR8))</f>
        <v>10.459165833853737</v>
      </c>
      <c r="AS9" s="58" cm="1">
        <f t="array" aca="1" ref="AS9" ca="1">IF(INDIRECT(AS8)=0,NA(),INDIRECT(AS8))</f>
        <v>10.657476757217495</v>
      </c>
      <c r="AT9" s="58" cm="1">
        <f t="array" aca="1" ref="AT9" ca="1">IF(INDIRECT(AT8)=0,NA(),INDIRECT(AT8))</f>
        <v>10.714797216964733</v>
      </c>
      <c r="AU9" s="58" cm="1">
        <f t="array" aca="1" ref="AU9" ca="1">IF(INDIRECT(AU8)=0,NA(),INDIRECT(AU8))</f>
        <v>10.614267067512452</v>
      </c>
      <c r="AV9" s="58" cm="1">
        <f t="array" aca="1" ref="AV9" ca="1">IF(INDIRECT(AV8)=0,NA(),INDIRECT(AV8))</f>
        <v>10.791294097824926</v>
      </c>
      <c r="AW9" s="58" cm="1">
        <f t="array" aca="1" ref="AW9" ca="1">IF(INDIRECT(AW8)=0,NA(),INDIRECT(AW8))</f>
        <v>10.91386929349375</v>
      </c>
      <c r="AX9" s="58" cm="1">
        <f t="array" aca="1" ref="AX9" ca="1">IF(INDIRECT(AX8)=0,NA(),INDIRECT(AX8))</f>
        <v>10.85</v>
      </c>
      <c r="AY9" s="58" cm="1">
        <f t="array" aca="1" ref="AY9" ca="1">IF(INDIRECT(AY8)=0,NA(),INDIRECT(AY8))</f>
        <v>10.91</v>
      </c>
      <c r="AZ9" s="58" cm="1">
        <f t="array" aca="1" ref="AZ9" ca="1">IF(INDIRECT(AZ8)=0,NA(),INDIRECT(AZ8))</f>
        <v>12.16</v>
      </c>
      <c r="BA9" s="58" cm="1">
        <f t="array" aca="1" ref="BA9" ca="1">IF(INDIRECT(BA8)=0,NA(),INDIRECT(BA8))</f>
        <v>12.26</v>
      </c>
      <c r="BB9" s="58" cm="1">
        <f t="array" aca="1" ref="BB9" ca="1">IF(INDIRECT(BB8)=0,NA(),INDIRECT(BB8))</f>
        <v>12.69</v>
      </c>
      <c r="BC9" s="58" t="e">
        <f>NA()</f>
        <v>#N/A</v>
      </c>
      <c r="BD9" s="58" t="e">
        <f>NA()</f>
        <v>#N/A</v>
      </c>
      <c r="BE9" s="58" t="e">
        <f>NA()</f>
        <v>#N/A</v>
      </c>
      <c r="BF9" s="58" t="e">
        <f>NA()</f>
        <v>#N/A</v>
      </c>
      <c r="BG9" s="58" t="e">
        <f>NA()</f>
        <v>#N/A</v>
      </c>
      <c r="BH9" s="58" t="e">
        <f>NA()</f>
        <v>#N/A</v>
      </c>
      <c r="BI9" s="58" t="e">
        <f>NA()</f>
        <v>#N/A</v>
      </c>
      <c r="BJ9" s="58" t="e">
        <f>NA()</f>
        <v>#N/A</v>
      </c>
      <c r="BK9" s="58" t="e">
        <f>NA()</f>
        <v>#N/A</v>
      </c>
      <c r="BL9" s="58" t="e">
        <f>NA()</f>
        <v>#N/A</v>
      </c>
      <c r="BM9" s="58" t="e">
        <f>NA()</f>
        <v>#N/A</v>
      </c>
      <c r="BN9" s="58" t="e">
        <f>NA()</f>
        <v>#N/A</v>
      </c>
      <c r="BO9" s="58" t="e">
        <f>NA()</f>
        <v>#N/A</v>
      </c>
      <c r="BP9" s="58" t="e">
        <f>NA()</f>
        <v>#N/A</v>
      </c>
      <c r="BQ9" s="58" t="e">
        <f>NA()</f>
        <v>#N/A</v>
      </c>
      <c r="BR9" s="58" t="e">
        <f>NA()</f>
        <v>#N/A</v>
      </c>
      <c r="BS9" s="58" t="e">
        <f>NA()</f>
        <v>#N/A</v>
      </c>
    </row>
    <row r="10" spans="1:71" x14ac:dyDescent="0.25">
      <c r="A10" s="56"/>
      <c r="B10" s="56"/>
      <c r="C10" s="56"/>
      <c r="D10" s="5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</row>
    <row r="11" spans="1:71" x14ac:dyDescent="0.25">
      <c r="A11" s="55" t="s">
        <v>122</v>
      </c>
      <c r="B11" s="55"/>
      <c r="C11" s="55"/>
      <c r="D11" s="55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</row>
    <row r="12" spans="1:71" x14ac:dyDescent="0.25">
      <c r="A12" s="56" t="s">
        <v>5</v>
      </c>
      <c r="B12" s="56"/>
      <c r="C12" s="56" t="e">
        <f>NA()</f>
        <v>#N/A</v>
      </c>
      <c r="D12" s="56" t="e">
        <f>NA()</f>
        <v>#N/A</v>
      </c>
      <c r="E12" s="56" t="e">
        <f>NA()</f>
        <v>#N/A</v>
      </c>
      <c r="F12" s="56" t="e">
        <f>NA()</f>
        <v>#N/A</v>
      </c>
      <c r="G12" s="56" t="e">
        <f>NA()</f>
        <v>#N/A</v>
      </c>
      <c r="H12" s="56" t="e">
        <f>NA()</f>
        <v>#N/A</v>
      </c>
      <c r="I12" s="56" t="e">
        <f>NA()</f>
        <v>#N/A</v>
      </c>
      <c r="J12" s="56" t="e">
        <f>NA()</f>
        <v>#N/A</v>
      </c>
      <c r="K12" s="56" t="e">
        <f>NA()</f>
        <v>#N/A</v>
      </c>
      <c r="L12" s="56" t="e">
        <f>NA()</f>
        <v>#N/A</v>
      </c>
      <c r="M12" s="56" t="e">
        <f>NA()</f>
        <v>#N/A</v>
      </c>
      <c r="N12" s="56" t="e">
        <f>NA()</f>
        <v>#N/A</v>
      </c>
      <c r="O12" s="56" t="e">
        <f>NA()</f>
        <v>#N/A</v>
      </c>
      <c r="P12" s="56" t="e">
        <f>NA()</f>
        <v>#N/A</v>
      </c>
      <c r="Q12" s="56" t="e">
        <f>NA()</f>
        <v>#N/A</v>
      </c>
      <c r="R12" s="56" t="e">
        <f>NA()</f>
        <v>#N/A</v>
      </c>
      <c r="S12" s="56" t="e">
        <f>NA()</f>
        <v>#N/A</v>
      </c>
      <c r="T12" s="56" t="e">
        <f>NA()</f>
        <v>#N/A</v>
      </c>
      <c r="U12" s="56" t="e">
        <f>NA()</f>
        <v>#N/A</v>
      </c>
      <c r="V12" s="56" t="e">
        <f>NA()</f>
        <v>#N/A</v>
      </c>
      <c r="W12" s="56" t="e">
        <f>NA()</f>
        <v>#N/A</v>
      </c>
      <c r="X12" s="56" t="e">
        <f>NA()</f>
        <v>#N/A</v>
      </c>
      <c r="Y12" s="56" t="e">
        <f>NA()</f>
        <v>#N/A</v>
      </c>
      <c r="Z12" s="56" t="e">
        <f>NA()</f>
        <v>#N/A</v>
      </c>
      <c r="AA12" s="56" t="e">
        <f>NA()</f>
        <v>#N/A</v>
      </c>
      <c r="AB12" s="56" t="e">
        <f>NA()</f>
        <v>#N/A</v>
      </c>
      <c r="AC12" s="56" t="e">
        <f>NA()</f>
        <v>#N/A</v>
      </c>
      <c r="AD12" s="56" t="e">
        <f>NA()</f>
        <v>#N/A</v>
      </c>
      <c r="AE12" s="56" t="e">
        <f>NA()</f>
        <v>#N/A</v>
      </c>
      <c r="AF12" s="56" t="e">
        <f>NA()</f>
        <v>#N/A</v>
      </c>
      <c r="AG12" s="56" t="e">
        <f>NA()</f>
        <v>#N/A</v>
      </c>
      <c r="AH12" s="56" t="e">
        <f>NA()</f>
        <v>#N/A</v>
      </c>
      <c r="AI12" s="56" t="e">
        <f>NA()</f>
        <v>#N/A</v>
      </c>
      <c r="AJ12" s="56" t="e">
        <f>NA()</f>
        <v>#N/A</v>
      </c>
      <c r="AK12" s="56" t="e">
        <f>NA()</f>
        <v>#N/A</v>
      </c>
      <c r="AL12" s="56" t="e">
        <f>NA()</f>
        <v>#N/A</v>
      </c>
      <c r="AM12" s="56" t="e">
        <f>NA()</f>
        <v>#N/A</v>
      </c>
      <c r="AN12" s="56" t="e">
        <f>NA()</f>
        <v>#N/A</v>
      </c>
      <c r="AO12" s="56" t="e">
        <f>NA()</f>
        <v>#N/A</v>
      </c>
      <c r="AP12" s="56" t="e">
        <f>NA()</f>
        <v>#N/A</v>
      </c>
      <c r="AQ12" s="56" t="e">
        <f>NA()</f>
        <v>#N/A</v>
      </c>
      <c r="AR12" s="56" t="e">
        <f>NA()</f>
        <v>#N/A</v>
      </c>
      <c r="AS12" s="56" t="e">
        <f>NA()</f>
        <v>#N/A</v>
      </c>
      <c r="AT12" s="56" t="e">
        <f>NA()</f>
        <v>#N/A</v>
      </c>
      <c r="AU12" s="56" t="e">
        <f>NA()</f>
        <v>#N/A</v>
      </c>
      <c r="AV12" s="56" t="e">
        <f>NA()</f>
        <v>#N/A</v>
      </c>
      <c r="AW12" s="56" t="e">
        <f>NA()</f>
        <v>#N/A</v>
      </c>
      <c r="AX12" s="56" t="e">
        <f>NA()</f>
        <v>#N/A</v>
      </c>
      <c r="AY12" s="56" t="e">
        <f>NA()</f>
        <v>#N/A</v>
      </c>
      <c r="AZ12" s="56" t="e">
        <f>NA()</f>
        <v>#N/A</v>
      </c>
      <c r="BA12" s="56" t="e">
        <f>NA()</f>
        <v>#N/A</v>
      </c>
      <c r="BB12" s="56" t="e">
        <f>NA()</f>
        <v>#N/A</v>
      </c>
      <c r="BC12" s="56" t="e">
        <f>NA()</f>
        <v>#N/A</v>
      </c>
      <c r="BD12" s="56" t="e">
        <f>NA()</f>
        <v>#N/A</v>
      </c>
      <c r="BE12" s="56" t="e">
        <f>NA()</f>
        <v>#N/A</v>
      </c>
      <c r="BF12" s="56" t="e">
        <f>NA()</f>
        <v>#N/A</v>
      </c>
      <c r="BG12" s="56" t="e">
        <f>NA()</f>
        <v>#N/A</v>
      </c>
      <c r="BH12" s="59">
        <f>'[1]ABS-EA'!I6</f>
        <v>16.740878048780534</v>
      </c>
      <c r="BI12" s="59">
        <f>'[1]ABS-EA'!J6</f>
        <v>18.460663507109057</v>
      </c>
      <c r="BJ12" s="59">
        <f>'[1]ABS-EA'!K6</f>
        <v>19.586301369863065</v>
      </c>
      <c r="BK12" s="59">
        <f>'[1]ABS-EA'!L6</f>
        <v>21.780000000000062</v>
      </c>
      <c r="BL12" s="59">
        <f>'[1]ABS-EA'!M6</f>
        <v>24.211267605633868</v>
      </c>
      <c r="BM12" s="59">
        <f>'[1]ABS-EA'!N6</f>
        <v>26.171822660098595</v>
      </c>
      <c r="BN12" s="59">
        <f>'[1]ABS-EA'!O6</f>
        <v>24.317307692307761</v>
      </c>
      <c r="BO12" s="59">
        <f>'[1]ABS-EA'!P6</f>
        <v>24.552692307692375</v>
      </c>
      <c r="BP12" s="59">
        <f>'[1]ABS-EA'!Q6</f>
        <v>27.216699029126286</v>
      </c>
      <c r="BQ12" s="59">
        <f>'[1]ABS-EA'!R6</f>
        <v>30.259223300970955</v>
      </c>
      <c r="BR12" s="59">
        <f>'[1]ABS-EA'!S6</f>
        <v>30.099512195122031</v>
      </c>
      <c r="BS12" s="59" t="e">
        <f>NA()</f>
        <v>#N/A</v>
      </c>
    </row>
    <row r="13" spans="1:71" x14ac:dyDescent="0.25">
      <c r="A13" s="56" t="s">
        <v>6</v>
      </c>
      <c r="B13" s="56"/>
      <c r="C13" s="56" t="e">
        <f>NA()</f>
        <v>#N/A</v>
      </c>
      <c r="D13" s="56" t="e">
        <f>NA()</f>
        <v>#N/A</v>
      </c>
      <c r="E13" s="56" t="e">
        <f>NA()</f>
        <v>#N/A</v>
      </c>
      <c r="F13" s="56" t="e">
        <f>NA()</f>
        <v>#N/A</v>
      </c>
      <c r="G13" s="56" t="e">
        <f>NA()</f>
        <v>#N/A</v>
      </c>
      <c r="H13" s="56" t="e">
        <f>NA()</f>
        <v>#N/A</v>
      </c>
      <c r="I13" s="56" t="e">
        <f>NA()</f>
        <v>#N/A</v>
      </c>
      <c r="J13" s="56" t="e">
        <f>NA()</f>
        <v>#N/A</v>
      </c>
      <c r="K13" s="56" t="e">
        <f>NA()</f>
        <v>#N/A</v>
      </c>
      <c r="L13" s="56" t="e">
        <f>NA()</f>
        <v>#N/A</v>
      </c>
      <c r="M13" s="56" t="e">
        <f>NA()</f>
        <v>#N/A</v>
      </c>
      <c r="N13" s="56" t="e">
        <f>NA()</f>
        <v>#N/A</v>
      </c>
      <c r="O13" s="56" t="e">
        <f>NA()</f>
        <v>#N/A</v>
      </c>
      <c r="P13" s="56" t="e">
        <f>NA()</f>
        <v>#N/A</v>
      </c>
      <c r="Q13" s="56" t="e">
        <f>NA()</f>
        <v>#N/A</v>
      </c>
      <c r="R13" s="56" t="e">
        <f>NA()</f>
        <v>#N/A</v>
      </c>
      <c r="S13" s="56" t="e">
        <f>NA()</f>
        <v>#N/A</v>
      </c>
      <c r="T13" s="56" t="e">
        <f>NA()</f>
        <v>#N/A</v>
      </c>
      <c r="U13" s="56" t="e">
        <f>NA()</f>
        <v>#N/A</v>
      </c>
      <c r="V13" s="56" t="e">
        <f>NA()</f>
        <v>#N/A</v>
      </c>
      <c r="W13" s="56" t="e">
        <f>NA()</f>
        <v>#N/A</v>
      </c>
      <c r="X13" s="56" t="e">
        <f>NA()</f>
        <v>#N/A</v>
      </c>
      <c r="Y13" s="56" t="e">
        <f>NA()</f>
        <v>#N/A</v>
      </c>
      <c r="Z13" s="56" t="e">
        <f>NA()</f>
        <v>#N/A</v>
      </c>
      <c r="AA13" s="56" t="e">
        <f>NA()</f>
        <v>#N/A</v>
      </c>
      <c r="AB13" s="56" t="e">
        <f>NA()</f>
        <v>#N/A</v>
      </c>
      <c r="AC13" s="56" t="e">
        <f>NA()</f>
        <v>#N/A</v>
      </c>
      <c r="AD13" s="56" t="e">
        <f>NA()</f>
        <v>#N/A</v>
      </c>
      <c r="AE13" s="56" t="e">
        <f>NA()</f>
        <v>#N/A</v>
      </c>
      <c r="AF13" s="56" t="e">
        <f>NA()</f>
        <v>#N/A</v>
      </c>
      <c r="AG13" s="56" t="e">
        <f>NA()</f>
        <v>#N/A</v>
      </c>
      <c r="AH13" s="56" t="e">
        <f>NA()</f>
        <v>#N/A</v>
      </c>
      <c r="AI13" s="56" t="e">
        <f>NA()</f>
        <v>#N/A</v>
      </c>
      <c r="AJ13" s="56" t="e">
        <f>NA()</f>
        <v>#N/A</v>
      </c>
      <c r="AK13" s="56" t="e">
        <f>NA()</f>
        <v>#N/A</v>
      </c>
      <c r="AL13" s="56" t="e">
        <f>NA()</f>
        <v>#N/A</v>
      </c>
      <c r="AM13" s="56" t="e">
        <f>NA()</f>
        <v>#N/A</v>
      </c>
      <c r="AN13" s="56" t="e">
        <f>NA()</f>
        <v>#N/A</v>
      </c>
      <c r="AO13" s="56" t="e">
        <f>NA()</f>
        <v>#N/A</v>
      </c>
      <c r="AP13" s="56" t="e">
        <f>NA()</f>
        <v>#N/A</v>
      </c>
      <c r="AQ13" s="56" t="e">
        <f>NA()</f>
        <v>#N/A</v>
      </c>
      <c r="AR13" s="56" t="e">
        <f>NA()</f>
        <v>#N/A</v>
      </c>
      <c r="AS13" s="56" t="e">
        <f>NA()</f>
        <v>#N/A</v>
      </c>
      <c r="AT13" s="56" t="e">
        <f>NA()</f>
        <v>#N/A</v>
      </c>
      <c r="AU13" s="56" t="e">
        <f>NA()</f>
        <v>#N/A</v>
      </c>
      <c r="AV13" s="56" t="e">
        <f>NA()</f>
        <v>#N/A</v>
      </c>
      <c r="AW13" s="56" t="e">
        <f>NA()</f>
        <v>#N/A</v>
      </c>
      <c r="AX13" s="56" t="e">
        <f>NA()</f>
        <v>#N/A</v>
      </c>
      <c r="AY13" s="56" t="e">
        <f>NA()</f>
        <v>#N/A</v>
      </c>
      <c r="AZ13" s="56" t="e">
        <f>NA()</f>
        <v>#N/A</v>
      </c>
      <c r="BA13" s="56" t="e">
        <f>NA()</f>
        <v>#N/A</v>
      </c>
      <c r="BB13" s="56" t="e">
        <f>NA()</f>
        <v>#N/A</v>
      </c>
      <c r="BC13" s="56" t="e">
        <f>NA()</f>
        <v>#N/A</v>
      </c>
      <c r="BD13" s="56" t="e">
        <f>NA()</f>
        <v>#N/A</v>
      </c>
      <c r="BE13" s="56" t="e">
        <f>NA()</f>
        <v>#N/A</v>
      </c>
      <c r="BF13" s="56" t="e">
        <f>NA()</f>
        <v>#N/A</v>
      </c>
      <c r="BG13" s="56" t="e">
        <f>NA()</f>
        <v>#N/A</v>
      </c>
      <c r="BH13" s="59">
        <f>'[1]ABS-EA'!I10</f>
        <v>12.050552486187877</v>
      </c>
      <c r="BI13" s="59">
        <f>'[1]ABS-EA'!J10</f>
        <v>13.323881401617287</v>
      </c>
      <c r="BJ13" s="59">
        <f>'[1]ABS-EA'!K10</f>
        <v>14.764360699865451</v>
      </c>
      <c r="BK13" s="59">
        <f>'[1]ABS-EA'!L10</f>
        <v>16.542319236016414</v>
      </c>
      <c r="BL13" s="59">
        <f>'[1]ABS-EA'!M10</f>
        <v>19.789543568464783</v>
      </c>
      <c r="BM13" s="59">
        <f>'[1]ABS-EA'!N10</f>
        <v>20.695512465374019</v>
      </c>
      <c r="BN13" s="59">
        <f>'[1]ABS-EA'!O10</f>
        <v>18.624328767123338</v>
      </c>
      <c r="BO13" s="59">
        <f>'[1]ABS-EA'!P10</f>
        <v>18.272786002691838</v>
      </c>
      <c r="BP13" s="59">
        <f>'[1]ABS-EA'!Q10</f>
        <v>20.32183041722751</v>
      </c>
      <c r="BQ13" s="59">
        <f>'[1]ABS-EA'!R10</f>
        <v>22.545835543766639</v>
      </c>
      <c r="BR13" s="59">
        <f>'[1]ABS-EA'!S10</f>
        <v>22.805196850393763</v>
      </c>
      <c r="BS13" s="58" t="e">
        <f>NA()</f>
        <v>#N/A</v>
      </c>
    </row>
    <row r="14" spans="1:7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</row>
    <row r="15" spans="1:71" s="12" customFormat="1" x14ac:dyDescent="0.25">
      <c r="A15" s="60" t="s">
        <v>123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</row>
    <row r="16" spans="1:71" s="12" customFormat="1" x14ac:dyDescent="0.25">
      <c r="A16" s="60" t="s">
        <v>53</v>
      </c>
      <c r="B16" s="60"/>
      <c r="C16" s="61">
        <f ca="1">ROUND(_xlfn.IFNA(C9,0)+_xlfn.IFNA(C12,0),2)</f>
        <v>1.46</v>
      </c>
      <c r="D16" s="61">
        <f ca="1">ROUND(_xlfn.IFNA(D9,0)+_xlfn.IFNA(D12,0),2)</f>
        <v>1.84</v>
      </c>
      <c r="E16" s="61">
        <f ca="1">ROUND(_xlfn.IFNA(E9,0)+_xlfn.IFNA(E12,0),2)</f>
        <v>1.85</v>
      </c>
      <c r="F16" s="61">
        <f t="shared" ref="F16:AJ16" ca="1" si="6">ROUND(_xlfn.IFNA(F9,0)+_xlfn.IFNA(F12,0),2)</f>
        <v>1.93</v>
      </c>
      <c r="G16" s="61">
        <f t="shared" ca="1" si="6"/>
        <v>2</v>
      </c>
      <c r="H16" s="61">
        <f t="shared" ca="1" si="6"/>
        <v>2.0099999999999998</v>
      </c>
      <c r="I16" s="61">
        <f t="shared" ca="1" si="6"/>
        <v>2.04</v>
      </c>
      <c r="J16" s="61">
        <f t="shared" ca="1" si="6"/>
        <v>2.0499999999999998</v>
      </c>
      <c r="K16" s="61">
        <f t="shared" ca="1" si="6"/>
        <v>2.04</v>
      </c>
      <c r="L16" s="61">
        <f t="shared" ca="1" si="6"/>
        <v>2.0099999999999998</v>
      </c>
      <c r="M16" s="61">
        <f t="shared" ca="1" si="6"/>
        <v>2.0499999999999998</v>
      </c>
      <c r="N16" s="61">
        <f t="shared" ca="1" si="6"/>
        <v>1.99</v>
      </c>
      <c r="O16" s="61">
        <f t="shared" ca="1" si="6"/>
        <v>1.97</v>
      </c>
      <c r="P16" s="61">
        <f t="shared" ca="1" si="6"/>
        <v>1.94</v>
      </c>
      <c r="Q16" s="61">
        <f t="shared" ca="1" si="6"/>
        <v>1.95</v>
      </c>
      <c r="R16" s="61">
        <f t="shared" ca="1" si="6"/>
        <v>1.94</v>
      </c>
      <c r="S16" s="61">
        <f t="shared" ca="1" si="6"/>
        <v>1.96</v>
      </c>
      <c r="T16" s="61">
        <f t="shared" ca="1" si="6"/>
        <v>1.99</v>
      </c>
      <c r="U16" s="61">
        <f t="shared" ca="1" si="6"/>
        <v>2.0099999999999998</v>
      </c>
      <c r="V16" s="61">
        <f t="shared" ca="1" si="6"/>
        <v>1.99</v>
      </c>
      <c r="W16" s="61">
        <f t="shared" ca="1" si="6"/>
        <v>2.04</v>
      </c>
      <c r="X16" s="61">
        <f t="shared" ca="1" si="6"/>
        <v>2.09</v>
      </c>
      <c r="Y16" s="61">
        <f t="shared" ca="1" si="6"/>
        <v>2.21</v>
      </c>
      <c r="Z16" s="61">
        <f t="shared" ca="1" si="6"/>
        <v>2.4500000000000002</v>
      </c>
      <c r="AA16" s="61">
        <f t="shared" ca="1" si="6"/>
        <v>2.79</v>
      </c>
      <c r="AB16" s="61">
        <f t="shared" ca="1" si="6"/>
        <v>2.99</v>
      </c>
      <c r="AC16" s="61">
        <f t="shared" ca="1" si="6"/>
        <v>3.24</v>
      </c>
      <c r="AD16" s="61">
        <f t="shared" ca="1" si="6"/>
        <v>3.5</v>
      </c>
      <c r="AE16" s="61">
        <f t="shared" ca="1" si="6"/>
        <v>3.8</v>
      </c>
      <c r="AF16" s="61">
        <f t="shared" ca="1" si="6"/>
        <v>4.2699999999999996</v>
      </c>
      <c r="AG16" s="61">
        <f t="shared" ca="1" si="6"/>
        <v>4.97</v>
      </c>
      <c r="AH16" s="61">
        <f t="shared" ca="1" si="6"/>
        <v>6.2</v>
      </c>
      <c r="AI16" s="61">
        <f t="shared" ca="1" si="6"/>
        <v>6.73</v>
      </c>
      <c r="AJ16" s="61">
        <f t="shared" ca="1" si="6"/>
        <v>7.07</v>
      </c>
      <c r="AK16" s="61">
        <f t="shared" ref="AK16:BS16" ca="1" si="7">ROUND(_xlfn.IFNA(AK9,0)+_xlfn.IFNA(AK12,0),2)</f>
        <v>7.56</v>
      </c>
      <c r="AL16" s="61">
        <f t="shared" ca="1" si="7"/>
        <v>7.95</v>
      </c>
      <c r="AM16" s="61">
        <f t="shared" ca="1" si="7"/>
        <v>8.41</v>
      </c>
      <c r="AN16" s="61">
        <f t="shared" ca="1" si="7"/>
        <v>8.8800000000000008</v>
      </c>
      <c r="AO16" s="61">
        <f t="shared" ca="1" si="7"/>
        <v>9.19</v>
      </c>
      <c r="AP16" s="61">
        <f t="shared" ca="1" si="7"/>
        <v>9.61</v>
      </c>
      <c r="AQ16" s="61">
        <f t="shared" ca="1" si="7"/>
        <v>10.050000000000001</v>
      </c>
      <c r="AR16" s="61">
        <f t="shared" ca="1" si="7"/>
        <v>10.46</v>
      </c>
      <c r="AS16" s="61">
        <f t="shared" ca="1" si="7"/>
        <v>10.66</v>
      </c>
      <c r="AT16" s="61">
        <f t="shared" ca="1" si="7"/>
        <v>10.71</v>
      </c>
      <c r="AU16" s="61">
        <f t="shared" ca="1" si="7"/>
        <v>10.61</v>
      </c>
      <c r="AV16" s="61">
        <f t="shared" ca="1" si="7"/>
        <v>10.79</v>
      </c>
      <c r="AW16" s="61">
        <f t="shared" ca="1" si="7"/>
        <v>10.91</v>
      </c>
      <c r="AX16" s="61">
        <f t="shared" ca="1" si="7"/>
        <v>10.85</v>
      </c>
      <c r="AY16" s="61">
        <f t="shared" ca="1" si="7"/>
        <v>10.91</v>
      </c>
      <c r="AZ16" s="61">
        <f t="shared" ca="1" si="7"/>
        <v>12.16</v>
      </c>
      <c r="BA16" s="61">
        <f t="shared" ca="1" si="7"/>
        <v>12.26</v>
      </c>
      <c r="BB16" s="61">
        <f t="shared" ca="1" si="7"/>
        <v>12.69</v>
      </c>
      <c r="BC16" s="61">
        <f t="shared" si="7"/>
        <v>0</v>
      </c>
      <c r="BD16" s="61">
        <f t="shared" si="7"/>
        <v>0</v>
      </c>
      <c r="BE16" s="61">
        <f t="shared" si="7"/>
        <v>0</v>
      </c>
      <c r="BF16" s="61">
        <f t="shared" si="7"/>
        <v>0</v>
      </c>
      <c r="BG16" s="61">
        <f t="shared" si="7"/>
        <v>0</v>
      </c>
      <c r="BH16" s="61">
        <f t="shared" si="7"/>
        <v>16.739999999999998</v>
      </c>
      <c r="BI16" s="61">
        <f t="shared" si="7"/>
        <v>18.46</v>
      </c>
      <c r="BJ16" s="61">
        <f t="shared" si="7"/>
        <v>19.59</v>
      </c>
      <c r="BK16" s="61">
        <f t="shared" si="7"/>
        <v>21.78</v>
      </c>
      <c r="BL16" s="61">
        <f t="shared" si="7"/>
        <v>24.21</v>
      </c>
      <c r="BM16" s="61">
        <f t="shared" si="7"/>
        <v>26.17</v>
      </c>
      <c r="BN16" s="61">
        <f t="shared" si="7"/>
        <v>24.32</v>
      </c>
      <c r="BO16" s="61">
        <f t="shared" si="7"/>
        <v>24.55</v>
      </c>
      <c r="BP16" s="61">
        <f t="shared" si="7"/>
        <v>27.22</v>
      </c>
      <c r="BQ16" s="61">
        <f t="shared" si="7"/>
        <v>30.26</v>
      </c>
      <c r="BR16" s="61">
        <f t="shared" si="7"/>
        <v>30.1</v>
      </c>
      <c r="BS16" s="61">
        <f t="shared" si="7"/>
        <v>0</v>
      </c>
    </row>
    <row r="17" spans="1:71" s="12" customFormat="1" x14ac:dyDescent="0.25">
      <c r="A17" s="60" t="s">
        <v>54</v>
      </c>
      <c r="B17" s="60"/>
      <c r="C17" s="61">
        <f ca="1">ROUND(_xlfn.IFNA(C6,0)+_xlfn.IFNA(C13,0),2)</f>
        <v>1.36</v>
      </c>
      <c r="D17" s="61">
        <f ca="1">ROUND(_xlfn.IFNA(D6,0)+_xlfn.IFNA(D13,0),2)</f>
        <v>1.77</v>
      </c>
      <c r="E17" s="61">
        <f ca="1">ROUND(_xlfn.IFNA(E6,0)+_xlfn.IFNA(E13,0),2)</f>
        <v>1.9</v>
      </c>
      <c r="F17" s="61">
        <f ca="1">ROUND(_xlfn.IFNA(F6,0)+_xlfn.IFNA(F13,0),2)</f>
        <v>1.89</v>
      </c>
      <c r="G17" s="61">
        <f ca="1">ROUND(_xlfn.IFNA(G6,0)+_xlfn.IFNA(G13,0),2)</f>
        <v>1.88</v>
      </c>
      <c r="H17" s="61">
        <f ca="1">ROUND(_xlfn.IFNA(H6,0)+_xlfn.IFNA(H13,0),2)</f>
        <v>1.93</v>
      </c>
      <c r="I17" s="61">
        <f ca="1">ROUND(_xlfn.IFNA(I6,0)+_xlfn.IFNA(I13,0),2)</f>
        <v>1.95</v>
      </c>
      <c r="J17" s="61">
        <f ca="1">ROUND(_xlfn.IFNA(J6,0)+_xlfn.IFNA(J13,0),2)</f>
        <v>1.98</v>
      </c>
      <c r="K17" s="61">
        <f ca="1">ROUND(_xlfn.IFNA(K6,0)+_xlfn.IFNA(K13,0),2)</f>
        <v>1.97</v>
      </c>
      <c r="L17" s="61">
        <f ca="1">ROUND(_xlfn.IFNA(L6,0)+_xlfn.IFNA(L13,0),2)</f>
        <v>1.98</v>
      </c>
      <c r="M17" s="61">
        <f ca="1">ROUND(_xlfn.IFNA(M6,0)+_xlfn.IFNA(M13,0),2)</f>
        <v>2.0099999999999998</v>
      </c>
      <c r="N17" s="61">
        <f ca="1">ROUND(_xlfn.IFNA(N6,0)+_xlfn.IFNA(N13,0),2)</f>
        <v>1.96</v>
      </c>
      <c r="O17" s="61">
        <f ca="1">ROUND(_xlfn.IFNA(O6,0)+_xlfn.IFNA(O13,0),2)</f>
        <v>1.91</v>
      </c>
      <c r="P17" s="61">
        <f ca="1">ROUND(_xlfn.IFNA(P6,0)+_xlfn.IFNA(P13,0),2)</f>
        <v>1.86</v>
      </c>
      <c r="Q17" s="61">
        <f ca="1">ROUND(_xlfn.IFNA(Q6,0)+_xlfn.IFNA(Q13,0),2)</f>
        <v>1.86</v>
      </c>
      <c r="R17" s="61">
        <f ca="1">ROUND(_xlfn.IFNA(R6,0)+_xlfn.IFNA(R13,0),2)</f>
        <v>1.86</v>
      </c>
      <c r="S17" s="61">
        <f ca="1">ROUND(_xlfn.IFNA(S6,0)+_xlfn.IFNA(S13,0),2)</f>
        <v>1.9</v>
      </c>
      <c r="T17" s="61">
        <f ca="1">ROUND(_xlfn.IFNA(T6,0)+_xlfn.IFNA(T13,0),2)</f>
        <v>1.91</v>
      </c>
      <c r="U17" s="61">
        <f ca="1">ROUND(_xlfn.IFNA(U6,0)+_xlfn.IFNA(U13,0),2)</f>
        <v>1.9</v>
      </c>
      <c r="V17" s="61">
        <f ca="1">ROUND(_xlfn.IFNA(V6,0)+_xlfn.IFNA(V13,0),2)</f>
        <v>1.9</v>
      </c>
      <c r="W17" s="61">
        <f ca="1">ROUND(_xlfn.IFNA(W6,0)+_xlfn.IFNA(W13,0),2)</f>
        <v>1.96</v>
      </c>
      <c r="X17" s="61">
        <f ca="1">ROUND(_xlfn.IFNA(X6,0)+_xlfn.IFNA(X13,0),2)</f>
        <v>2.0099999999999998</v>
      </c>
      <c r="Y17" s="61">
        <f ca="1">ROUND(_xlfn.IFNA(Y6,0)+_xlfn.IFNA(Y13,0),2)</f>
        <v>2.12</v>
      </c>
      <c r="Z17" s="61">
        <f ca="1">ROUND(_xlfn.IFNA(Z6,0)+_xlfn.IFNA(Z13,0),2)</f>
        <v>2.41</v>
      </c>
      <c r="AA17" s="61">
        <f ca="1">ROUND(_xlfn.IFNA(AA6,0)+_xlfn.IFNA(AA13,0),2)</f>
        <v>2.76</v>
      </c>
      <c r="AB17" s="61">
        <f ca="1">ROUND(_xlfn.IFNA(AB6,0)+_xlfn.IFNA(AB13,0),2)</f>
        <v>2.98</v>
      </c>
      <c r="AC17" s="61">
        <f ca="1">ROUND(_xlfn.IFNA(AC6,0)+_xlfn.IFNA(AC13,0),2)</f>
        <v>3.24</v>
      </c>
      <c r="AD17" s="61">
        <f ca="1">ROUND(_xlfn.IFNA(AD6,0)+_xlfn.IFNA(AD13,0),2)</f>
        <v>3.51</v>
      </c>
      <c r="AE17" s="61">
        <f ca="1">ROUND(_xlfn.IFNA(AE6,0)+_xlfn.IFNA(AE13,0),2)</f>
        <v>3.83</v>
      </c>
      <c r="AF17" s="61">
        <f ca="1">ROUND(_xlfn.IFNA(AF6,0)+_xlfn.IFNA(AF13,0),2)</f>
        <v>4.3</v>
      </c>
      <c r="AG17" s="61">
        <f ca="1">ROUND(_xlfn.IFNA(AG6,0)+_xlfn.IFNA(AG13,0),2)</f>
        <v>5.05</v>
      </c>
      <c r="AH17" s="61">
        <f ca="1">ROUND(_xlfn.IFNA(AH6,0)+_xlfn.IFNA(AH13,0),2)</f>
        <v>6.34</v>
      </c>
      <c r="AI17" s="61">
        <f ca="1">ROUND(_xlfn.IFNA(AI6,0)+_xlfn.IFNA(AI13,0),2)</f>
        <v>6.65</v>
      </c>
      <c r="AJ17" s="61">
        <f ca="1">ROUND(_xlfn.IFNA(AJ6,0)+_xlfn.IFNA(AJ13,0),2)</f>
        <v>6.86</v>
      </c>
      <c r="AK17" s="61">
        <f ca="1">ROUND(_xlfn.IFNA(AK6,0)+_xlfn.IFNA(AK13,0),2)</f>
        <v>7.17</v>
      </c>
      <c r="AL17" s="61">
        <f ca="1">ROUND(_xlfn.IFNA(AL6,0)+_xlfn.IFNA(AL13,0),2)</f>
        <v>7.49</v>
      </c>
      <c r="AM17" s="61">
        <f ca="1">ROUND(_xlfn.IFNA(AM6,0)+_xlfn.IFNA(AM13,0),2)</f>
        <v>7.8</v>
      </c>
      <c r="AN17" s="61">
        <f ca="1">ROUND(_xlfn.IFNA(AN6,0)+_xlfn.IFNA(AN13,0),2)</f>
        <v>8.1300000000000008</v>
      </c>
      <c r="AO17" s="61">
        <f ca="1">ROUND(_xlfn.IFNA(AO6,0)+_xlfn.IFNA(AO13,0),2)</f>
        <v>8.44</v>
      </c>
      <c r="AP17" s="61">
        <f ca="1">ROUND(_xlfn.IFNA(AP6,0)+_xlfn.IFNA(AP13,0),2)</f>
        <v>8.82</v>
      </c>
      <c r="AQ17" s="61">
        <f ca="1">ROUND(_xlfn.IFNA(AQ6,0)+_xlfn.IFNA(AQ13,0),2)</f>
        <v>9.1199999999999992</v>
      </c>
      <c r="AR17" s="61">
        <f ca="1">ROUND(_xlfn.IFNA(AR6,0)+_xlfn.IFNA(AR13,0),2)</f>
        <v>9.15</v>
      </c>
      <c r="AS17" s="61">
        <f ca="1">ROUND(_xlfn.IFNA(AS6,0)+_xlfn.IFNA(AS13,0),2)</f>
        <v>8.98</v>
      </c>
      <c r="AT17" s="61">
        <f ca="1">ROUND(_xlfn.IFNA(AT6,0)+_xlfn.IFNA(AT13,0),2)</f>
        <v>8.7799999999999994</v>
      </c>
      <c r="AU17" s="61">
        <f ca="1">ROUND(_xlfn.IFNA(AU6,0)+_xlfn.IFNA(AU13,0),2)</f>
        <v>8.67</v>
      </c>
      <c r="AV17" s="61">
        <f ca="1">ROUND(_xlfn.IFNA(AV6,0)+_xlfn.IFNA(AV13,0),2)</f>
        <v>8.41</v>
      </c>
      <c r="AW17" s="61">
        <f ca="1">ROUND(_xlfn.IFNA(AW6,0)+_xlfn.IFNA(AW13,0),2)</f>
        <v>8.2200000000000006</v>
      </c>
      <c r="AX17" s="61">
        <f ca="1">ROUND(_xlfn.IFNA(AX6,0)+_xlfn.IFNA(AX13,0),2)</f>
        <v>8.9</v>
      </c>
      <c r="AY17" s="61">
        <f ca="1">ROUND(_xlfn.IFNA(AY6,0)+_xlfn.IFNA(AY13,0),2)</f>
        <v>8.82</v>
      </c>
      <c r="AZ17" s="61">
        <f ca="1">ROUND(_xlfn.IFNA(AZ6,0)+_xlfn.IFNA(AZ13,0),2)</f>
        <v>9.4600000000000009</v>
      </c>
      <c r="BA17" s="61">
        <f ca="1">ROUND(_xlfn.IFNA(BA6,0)+_xlfn.IFNA(BA13,0),2)</f>
        <v>10.050000000000001</v>
      </c>
      <c r="BB17" s="61">
        <f ca="1">ROUND(_xlfn.IFNA(BB6,0)+_xlfn.IFNA(BB13,0),2)</f>
        <v>9.61</v>
      </c>
      <c r="BC17" s="61">
        <f>ROUND(_xlfn.IFNA(BC6,0)+_xlfn.IFNA(BC13,0),2)</f>
        <v>0</v>
      </c>
      <c r="BD17" s="61">
        <f>ROUND(_xlfn.IFNA(BD6,0)+_xlfn.IFNA(BD13,0),2)</f>
        <v>0</v>
      </c>
      <c r="BE17" s="61">
        <f>ROUND(_xlfn.IFNA(BE6,0)+_xlfn.IFNA(BE13,0),2)</f>
        <v>0</v>
      </c>
      <c r="BF17" s="61">
        <f>ROUND(_xlfn.IFNA(BF6,0)+_xlfn.IFNA(BF13,0),2)</f>
        <v>0</v>
      </c>
      <c r="BG17" s="61">
        <f>ROUND(_xlfn.IFNA(BG6,0)+_xlfn.IFNA(BG13,0),2)</f>
        <v>0</v>
      </c>
      <c r="BH17" s="61">
        <f>ROUND(_xlfn.IFNA(BH6,0)+_xlfn.IFNA(BH13,0),2)</f>
        <v>12.05</v>
      </c>
      <c r="BI17" s="61">
        <f>ROUND(_xlfn.IFNA(BI6,0)+_xlfn.IFNA(BI13,0),2)</f>
        <v>13.32</v>
      </c>
      <c r="BJ17" s="61">
        <f>ROUND(_xlfn.IFNA(BJ6,0)+_xlfn.IFNA(BJ13,0),2)</f>
        <v>14.76</v>
      </c>
      <c r="BK17" s="61">
        <f>ROUND(_xlfn.IFNA(BK6,0)+_xlfn.IFNA(BK13,0),2)</f>
        <v>16.54</v>
      </c>
      <c r="BL17" s="61">
        <f>ROUND(_xlfn.IFNA(BL6,0)+_xlfn.IFNA(BL13,0),2)</f>
        <v>19.79</v>
      </c>
      <c r="BM17" s="61">
        <f>ROUND(_xlfn.IFNA(BM6,0)+_xlfn.IFNA(BM13,0),2)</f>
        <v>20.7</v>
      </c>
      <c r="BN17" s="61">
        <f>ROUND(_xlfn.IFNA(BN6,0)+_xlfn.IFNA(BN13,0),2)</f>
        <v>18.62</v>
      </c>
      <c r="BO17" s="61">
        <f>ROUND(_xlfn.IFNA(BO6,0)+_xlfn.IFNA(BO13,0),2)</f>
        <v>18.27</v>
      </c>
      <c r="BP17" s="61">
        <f>ROUND(_xlfn.IFNA(BP6,0)+_xlfn.IFNA(BP13,0),2)</f>
        <v>20.32</v>
      </c>
      <c r="BQ17" s="61">
        <f>ROUND(_xlfn.IFNA(BQ6,0)+_xlfn.IFNA(BQ13,0),2)</f>
        <v>22.55</v>
      </c>
      <c r="BR17" s="61">
        <f>ROUND(_xlfn.IFNA(BR6,0)+_xlfn.IFNA(BR13,0),2)</f>
        <v>22.81</v>
      </c>
      <c r="BS17" s="61">
        <f>ROUND(_xlfn.IFNA(BS6,0)+_xlfn.IFNA(BS13,0),2)</f>
        <v>0</v>
      </c>
    </row>
    <row r="18" spans="1:71" s="17" customFormat="1" x14ac:dyDescent="0.25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</row>
    <row r="19" spans="1:71" s="17" customForma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</row>
    <row r="20" spans="1:71" x14ac:dyDescent="0.25">
      <c r="A20" s="55" t="s">
        <v>124</v>
      </c>
      <c r="B20" s="55"/>
      <c r="C20" s="56" t="e">
        <f>NA()</f>
        <v>#N/A</v>
      </c>
      <c r="D20" s="56" t="e">
        <f>NA()</f>
        <v>#N/A</v>
      </c>
      <c r="E20" s="56" t="e">
        <f>NA()</f>
        <v>#N/A</v>
      </c>
      <c r="F20" s="56" t="e">
        <f>NA()</f>
        <v>#N/A</v>
      </c>
      <c r="G20" s="56" t="e">
        <f>NA()</f>
        <v>#N/A</v>
      </c>
      <c r="H20" s="56" t="e">
        <f>NA()</f>
        <v>#N/A</v>
      </c>
      <c r="I20" s="56" t="e">
        <f>NA()</f>
        <v>#N/A</v>
      </c>
      <c r="J20" s="56" t="e">
        <f>NA()</f>
        <v>#N/A</v>
      </c>
      <c r="K20" s="56" t="e">
        <f>NA()</f>
        <v>#N/A</v>
      </c>
      <c r="L20" s="56" t="e">
        <f>NA()</f>
        <v>#N/A</v>
      </c>
      <c r="M20" s="56" t="e">
        <f>NA()</f>
        <v>#N/A</v>
      </c>
      <c r="N20" s="56" t="e">
        <f>NA()</f>
        <v>#N/A</v>
      </c>
      <c r="O20" s="56" t="e">
        <f>NA()</f>
        <v>#N/A</v>
      </c>
      <c r="P20" s="56" t="e">
        <f>NA()</f>
        <v>#N/A</v>
      </c>
      <c r="Q20" s="56" t="e">
        <f>NA()</f>
        <v>#N/A</v>
      </c>
      <c r="R20" s="56" t="e">
        <f>NA()</f>
        <v>#N/A</v>
      </c>
      <c r="S20" s="56" t="e">
        <f>NA()</f>
        <v>#N/A</v>
      </c>
      <c r="T20" s="56" t="e">
        <f>NA()</f>
        <v>#N/A</v>
      </c>
      <c r="U20" s="56" t="e">
        <f>NA()</f>
        <v>#N/A</v>
      </c>
      <c r="V20" s="56" t="e">
        <f>NA()</f>
        <v>#N/A</v>
      </c>
      <c r="W20" s="56" t="e">
        <f>NA()</f>
        <v>#N/A</v>
      </c>
      <c r="X20" s="56" t="e">
        <f>NA()</f>
        <v>#N/A</v>
      </c>
      <c r="Y20" s="56" t="e">
        <f>NA()</f>
        <v>#N/A</v>
      </c>
      <c r="Z20" s="56" t="e">
        <f>NA()</f>
        <v>#N/A</v>
      </c>
      <c r="AA20" s="56" t="e">
        <f>NA()</f>
        <v>#N/A</v>
      </c>
      <c r="AB20" s="56" t="e">
        <f>NA()</f>
        <v>#N/A</v>
      </c>
      <c r="AC20" s="56" t="e">
        <f>NA()</f>
        <v>#N/A</v>
      </c>
      <c r="AD20" s="56" t="e">
        <f>NA()</f>
        <v>#N/A</v>
      </c>
      <c r="AE20" s="56" t="e">
        <f>NA()</f>
        <v>#N/A</v>
      </c>
      <c r="AF20" s="54">
        <v>67.099999999999994</v>
      </c>
      <c r="AG20" s="54">
        <v>79.2</v>
      </c>
      <c r="AH20" s="54">
        <v>99.3</v>
      </c>
      <c r="AI20" s="54">
        <v>106.70000000000002</v>
      </c>
      <c r="AJ20" s="54">
        <v>113.19999999999999</v>
      </c>
      <c r="AK20" s="54">
        <v>120.5</v>
      </c>
      <c r="AL20" s="54">
        <v>126.5</v>
      </c>
      <c r="AM20" s="54">
        <v>134.6</v>
      </c>
      <c r="AN20" s="54">
        <v>141.69999999999999</v>
      </c>
      <c r="AO20" s="54">
        <v>146.89999999999998</v>
      </c>
      <c r="AP20" s="54">
        <v>151.5</v>
      </c>
      <c r="AQ20" s="54">
        <v>161.69999999999999</v>
      </c>
      <c r="AR20" s="54">
        <v>168.5</v>
      </c>
      <c r="AS20" s="54">
        <v>172.2</v>
      </c>
      <c r="AT20" s="54">
        <v>172.4</v>
      </c>
      <c r="AU20" s="54">
        <v>172.8</v>
      </c>
      <c r="AV20" s="54">
        <v>175</v>
      </c>
      <c r="AW20" s="54">
        <v>176.4</v>
      </c>
      <c r="AX20" s="54">
        <v>170.8</v>
      </c>
      <c r="AY20" s="54">
        <v>172</v>
      </c>
      <c r="AZ20" s="54">
        <v>191.3</v>
      </c>
      <c r="BA20" s="54">
        <v>198.79999999999998</v>
      </c>
      <c r="BB20" s="54">
        <v>207.5</v>
      </c>
      <c r="BC20" s="54">
        <v>214.50000000000003</v>
      </c>
      <c r="BD20" s="54">
        <v>220.4</v>
      </c>
      <c r="BE20" s="54">
        <v>226.29999999999998</v>
      </c>
      <c r="BF20" s="54">
        <v>233.60000000000002</v>
      </c>
      <c r="BG20" s="54">
        <v>251.89999999999998</v>
      </c>
      <c r="BH20" s="54">
        <v>274.8</v>
      </c>
      <c r="BI20" s="54">
        <v>321.3</v>
      </c>
      <c r="BJ20" s="54">
        <v>359.6</v>
      </c>
      <c r="BK20" s="54">
        <v>400</v>
      </c>
      <c r="BL20" s="54">
        <v>470.5</v>
      </c>
      <c r="BM20" s="54">
        <v>497.20000000000005</v>
      </c>
      <c r="BN20" s="54">
        <v>476.7</v>
      </c>
      <c r="BO20" s="54">
        <v>471.5</v>
      </c>
      <c r="BP20" s="54">
        <v>500.79999999999995</v>
      </c>
      <c r="BQ20" s="54">
        <v>558.40000000000009</v>
      </c>
      <c r="BR20" s="54">
        <v>561.20000000000005</v>
      </c>
      <c r="BS20" s="54">
        <v>547.5</v>
      </c>
    </row>
    <row r="21" spans="1:71" s="51" customFormat="1" x14ac:dyDescent="0.25">
      <c r="A21" s="62" t="s">
        <v>55</v>
      </c>
      <c r="B21" s="62">
        <v>1981</v>
      </c>
      <c r="C21" s="61" t="e">
        <f ca="1">LOOKUP($B21,$C$1:$BS$1,$C$16:$BS$16)*C$20/LOOKUP($B21,$C$1:$BS$1,$C$20:$BS$20)</f>
        <v>#N/A</v>
      </c>
      <c r="D21" s="61" t="e">
        <f t="shared" ref="D21:BO22" ca="1" si="8">LOOKUP($B21,$C$1:$BS$1,$C$16:$BS$16)*D$20/LOOKUP($B21,$C$1:$BS$1,$C$20:$BS$20)</f>
        <v>#N/A</v>
      </c>
      <c r="E21" s="61" t="e">
        <f t="shared" ca="1" si="8"/>
        <v>#N/A</v>
      </c>
      <c r="F21" s="61" t="e">
        <f t="shared" ca="1" si="8"/>
        <v>#N/A</v>
      </c>
      <c r="G21" s="61" t="e">
        <f t="shared" ca="1" si="8"/>
        <v>#N/A</v>
      </c>
      <c r="H21" s="61" t="e">
        <f t="shared" ca="1" si="8"/>
        <v>#N/A</v>
      </c>
      <c r="I21" s="61" t="e">
        <f t="shared" ca="1" si="8"/>
        <v>#N/A</v>
      </c>
      <c r="J21" s="61" t="e">
        <f t="shared" ca="1" si="8"/>
        <v>#N/A</v>
      </c>
      <c r="K21" s="61" t="e">
        <f t="shared" ca="1" si="8"/>
        <v>#N/A</v>
      </c>
      <c r="L21" s="61" t="e">
        <f t="shared" ca="1" si="8"/>
        <v>#N/A</v>
      </c>
      <c r="M21" s="61" t="e">
        <f t="shared" ca="1" si="8"/>
        <v>#N/A</v>
      </c>
      <c r="N21" s="61" t="e">
        <f t="shared" ca="1" si="8"/>
        <v>#N/A</v>
      </c>
      <c r="O21" s="61" t="e">
        <f t="shared" ca="1" si="8"/>
        <v>#N/A</v>
      </c>
      <c r="P21" s="61" t="e">
        <f t="shared" ca="1" si="8"/>
        <v>#N/A</v>
      </c>
      <c r="Q21" s="61" t="e">
        <f t="shared" ca="1" si="8"/>
        <v>#N/A</v>
      </c>
      <c r="R21" s="61" t="e">
        <f t="shared" ca="1" si="8"/>
        <v>#N/A</v>
      </c>
      <c r="S21" s="61" t="e">
        <f t="shared" ca="1" si="8"/>
        <v>#N/A</v>
      </c>
      <c r="T21" s="61" t="e">
        <f t="shared" ca="1" si="8"/>
        <v>#N/A</v>
      </c>
      <c r="U21" s="61" t="e">
        <f t="shared" ca="1" si="8"/>
        <v>#N/A</v>
      </c>
      <c r="V21" s="61" t="e">
        <f t="shared" ca="1" si="8"/>
        <v>#N/A</v>
      </c>
      <c r="W21" s="61" t="e">
        <f t="shared" ca="1" si="8"/>
        <v>#N/A</v>
      </c>
      <c r="X21" s="61" t="e">
        <f t="shared" ca="1" si="8"/>
        <v>#N/A</v>
      </c>
      <c r="Y21" s="61" t="e">
        <f t="shared" ca="1" si="8"/>
        <v>#N/A</v>
      </c>
      <c r="Z21" s="61" t="e">
        <f t="shared" ca="1" si="8"/>
        <v>#N/A</v>
      </c>
      <c r="AA21" s="61" t="e">
        <f t="shared" ca="1" si="8"/>
        <v>#N/A</v>
      </c>
      <c r="AB21" s="61" t="e">
        <f t="shared" ca="1" si="8"/>
        <v>#N/A</v>
      </c>
      <c r="AC21" s="61" t="e">
        <f t="shared" ca="1" si="8"/>
        <v>#N/A</v>
      </c>
      <c r="AD21" s="61" t="e">
        <f t="shared" ca="1" si="8"/>
        <v>#N/A</v>
      </c>
      <c r="AE21" s="61" t="e">
        <f t="shared" ca="1" si="8"/>
        <v>#N/A</v>
      </c>
      <c r="AF21" s="61">
        <f t="shared" ca="1" si="8"/>
        <v>4.2699999999999996</v>
      </c>
      <c r="AG21" s="61">
        <f t="shared" ca="1" si="8"/>
        <v>5.04</v>
      </c>
      <c r="AH21" s="61">
        <f t="shared" ca="1" si="8"/>
        <v>6.3190909090909093</v>
      </c>
      <c r="AI21" s="61">
        <f t="shared" ca="1" si="8"/>
        <v>6.7900000000000009</v>
      </c>
      <c r="AJ21" s="61">
        <f t="shared" ca="1" si="8"/>
        <v>7.2036363636363632</v>
      </c>
      <c r="AK21" s="61">
        <f t="shared" ca="1" si="8"/>
        <v>7.668181818181818</v>
      </c>
      <c r="AL21" s="61">
        <f t="shared" ca="1" si="8"/>
        <v>8.0500000000000007</v>
      </c>
      <c r="AM21" s="61">
        <f t="shared" ca="1" si="8"/>
        <v>8.5654545454545463</v>
      </c>
      <c r="AN21" s="61">
        <f t="shared" ca="1" si="8"/>
        <v>9.0172727272727258</v>
      </c>
      <c r="AO21" s="61">
        <f t="shared" ca="1" si="8"/>
        <v>9.3481818181818159</v>
      </c>
      <c r="AP21" s="61">
        <f t="shared" ca="1" si="8"/>
        <v>9.6409090909090907</v>
      </c>
      <c r="AQ21" s="61">
        <f t="shared" ca="1" si="8"/>
        <v>10.29</v>
      </c>
      <c r="AR21" s="61">
        <f t="shared" ca="1" si="8"/>
        <v>10.722727272727273</v>
      </c>
      <c r="AS21" s="61">
        <f t="shared" ca="1" si="8"/>
        <v>10.958181818181817</v>
      </c>
      <c r="AT21" s="61">
        <f t="shared" ca="1" si="8"/>
        <v>10.970909090909091</v>
      </c>
      <c r="AU21" s="61">
        <f t="shared" ca="1" si="8"/>
        <v>10.996363636363638</v>
      </c>
      <c r="AV21" s="61">
        <f t="shared" ca="1" si="8"/>
        <v>11.136363636363635</v>
      </c>
      <c r="AW21" s="61">
        <f t="shared" ca="1" si="8"/>
        <v>11.225454545454546</v>
      </c>
      <c r="AX21" s="61">
        <f t="shared" ca="1" si="8"/>
        <v>10.869090909090911</v>
      </c>
      <c r="AY21" s="61">
        <f t="shared" ca="1" si="8"/>
        <v>10.945454545454545</v>
      </c>
      <c r="AZ21" s="61">
        <f t="shared" ca="1" si="8"/>
        <v>12.173636363636364</v>
      </c>
      <c r="BA21" s="61">
        <f t="shared" ca="1" si="8"/>
        <v>12.65090909090909</v>
      </c>
      <c r="BB21" s="61">
        <f t="shared" ca="1" si="8"/>
        <v>13.204545454545453</v>
      </c>
      <c r="BC21" s="61">
        <f t="shared" ca="1" si="8"/>
        <v>13.650000000000002</v>
      </c>
      <c r="BD21" s="61">
        <f t="shared" ca="1" si="8"/>
        <v>14.025454545454545</v>
      </c>
      <c r="BE21" s="61">
        <f t="shared" ca="1" si="8"/>
        <v>14.400909090909089</v>
      </c>
      <c r="BF21" s="61">
        <f t="shared" ca="1" si="8"/>
        <v>14.865454545454547</v>
      </c>
      <c r="BG21" s="61">
        <f t="shared" ca="1" si="8"/>
        <v>16.029999999999998</v>
      </c>
      <c r="BH21" s="61">
        <f t="shared" ca="1" si="8"/>
        <v>17.487272727272728</v>
      </c>
      <c r="BI21" s="61">
        <f t="shared" ca="1" si="8"/>
        <v>20.446363636363639</v>
      </c>
      <c r="BJ21" s="61">
        <f t="shared" ca="1" si="8"/>
        <v>22.883636363636366</v>
      </c>
      <c r="BK21" s="61">
        <f t="shared" ca="1" si="8"/>
        <v>25.454545454545453</v>
      </c>
      <c r="BL21" s="61">
        <f t="shared" ca="1" si="8"/>
        <v>29.940909090909091</v>
      </c>
      <c r="BM21" s="61">
        <f t="shared" ca="1" si="8"/>
        <v>31.64</v>
      </c>
      <c r="BN21" s="61">
        <f t="shared" ca="1" si="8"/>
        <v>30.335454545454546</v>
      </c>
      <c r="BO21" s="61">
        <f t="shared" ca="1" si="8"/>
        <v>30.004545454545454</v>
      </c>
      <c r="BP21" s="61">
        <f t="shared" ref="BP21:BS23" ca="1" si="9">LOOKUP($B21,$C$1:$BS$1,$C$16:$BS$16)*BP$20/LOOKUP($B21,$C$1:$BS$1,$C$20:$BS$20)</f>
        <v>31.869090909090907</v>
      </c>
      <c r="BQ21" s="61">
        <f t="shared" ca="1" si="9"/>
        <v>35.534545454545459</v>
      </c>
      <c r="BR21" s="61">
        <f t="shared" ca="1" si="9"/>
        <v>35.712727272727278</v>
      </c>
      <c r="BS21" s="61">
        <f t="shared" ca="1" si="9"/>
        <v>34.840909090909093</v>
      </c>
    </row>
    <row r="22" spans="1:71" s="12" customFormat="1" x14ac:dyDescent="0.25">
      <c r="A22" s="60" t="s">
        <v>51</v>
      </c>
      <c r="B22" s="60">
        <v>2003</v>
      </c>
      <c r="C22" s="61" t="e">
        <f t="shared" ref="C22:R23" ca="1" si="10">LOOKUP($B22,$C$1:$BS$1,$C$16:$BS$16)*C$20/LOOKUP($B22,$C$1:$BS$1,$C$20:$BS$20)</f>
        <v>#N/A</v>
      </c>
      <c r="D22" s="61" t="e">
        <f t="shared" ca="1" si="10"/>
        <v>#N/A</v>
      </c>
      <c r="E22" s="61" t="e">
        <f t="shared" ca="1" si="10"/>
        <v>#N/A</v>
      </c>
      <c r="F22" s="61" t="e">
        <f t="shared" ca="1" si="10"/>
        <v>#N/A</v>
      </c>
      <c r="G22" s="61" t="e">
        <f t="shared" ca="1" si="10"/>
        <v>#N/A</v>
      </c>
      <c r="H22" s="61" t="e">
        <f t="shared" ca="1" si="10"/>
        <v>#N/A</v>
      </c>
      <c r="I22" s="61" t="e">
        <f t="shared" ca="1" si="10"/>
        <v>#N/A</v>
      </c>
      <c r="J22" s="61" t="e">
        <f t="shared" ca="1" si="10"/>
        <v>#N/A</v>
      </c>
      <c r="K22" s="61" t="e">
        <f t="shared" ca="1" si="10"/>
        <v>#N/A</v>
      </c>
      <c r="L22" s="61" t="e">
        <f t="shared" ca="1" si="10"/>
        <v>#N/A</v>
      </c>
      <c r="M22" s="61" t="e">
        <f t="shared" ca="1" si="10"/>
        <v>#N/A</v>
      </c>
      <c r="N22" s="61" t="e">
        <f t="shared" ca="1" si="10"/>
        <v>#N/A</v>
      </c>
      <c r="O22" s="61" t="e">
        <f t="shared" ca="1" si="10"/>
        <v>#N/A</v>
      </c>
      <c r="P22" s="61" t="e">
        <f t="shared" ca="1" si="10"/>
        <v>#N/A</v>
      </c>
      <c r="Q22" s="61" t="e">
        <f t="shared" ca="1" si="10"/>
        <v>#N/A</v>
      </c>
      <c r="R22" s="61" t="e">
        <f t="shared" ca="1" si="10"/>
        <v>#N/A</v>
      </c>
      <c r="S22" s="61" t="e">
        <f t="shared" ca="1" si="8"/>
        <v>#N/A</v>
      </c>
      <c r="T22" s="61" t="e">
        <f t="shared" ca="1" si="8"/>
        <v>#N/A</v>
      </c>
      <c r="U22" s="61" t="e">
        <f t="shared" ca="1" si="8"/>
        <v>#N/A</v>
      </c>
      <c r="V22" s="61" t="e">
        <f t="shared" ca="1" si="8"/>
        <v>#N/A</v>
      </c>
      <c r="W22" s="61" t="e">
        <f t="shared" ca="1" si="8"/>
        <v>#N/A</v>
      </c>
      <c r="X22" s="61" t="e">
        <f t="shared" ca="1" si="8"/>
        <v>#N/A</v>
      </c>
      <c r="Y22" s="61" t="e">
        <f t="shared" ca="1" si="8"/>
        <v>#N/A</v>
      </c>
      <c r="Z22" s="61" t="e">
        <f t="shared" ca="1" si="8"/>
        <v>#N/A</v>
      </c>
      <c r="AA22" s="61" t="e">
        <f t="shared" ca="1" si="8"/>
        <v>#N/A</v>
      </c>
      <c r="AB22" s="61" t="e">
        <f t="shared" ca="1" si="8"/>
        <v>#N/A</v>
      </c>
      <c r="AC22" s="61" t="e">
        <f t="shared" ca="1" si="8"/>
        <v>#N/A</v>
      </c>
      <c r="AD22" s="61" t="e">
        <f t="shared" ca="1" si="8"/>
        <v>#N/A</v>
      </c>
      <c r="AE22" s="61" t="e">
        <f t="shared" ca="1" si="8"/>
        <v>#N/A</v>
      </c>
      <c r="AF22" s="61">
        <f t="shared" ca="1" si="8"/>
        <v>4.1036096385542162</v>
      </c>
      <c r="AG22" s="61">
        <f t="shared" ca="1" si="8"/>
        <v>4.8436048192771084</v>
      </c>
      <c r="AH22" s="61">
        <f t="shared" ca="1" si="8"/>
        <v>6.0728530120481929</v>
      </c>
      <c r="AI22" s="61">
        <f t="shared" ca="1" si="8"/>
        <v>6.5254120481927718</v>
      </c>
      <c r="AJ22" s="61">
        <f t="shared" ca="1" si="8"/>
        <v>6.9229301204819267</v>
      </c>
      <c r="AK22" s="61">
        <f t="shared" ca="1" si="8"/>
        <v>7.3693734939759032</v>
      </c>
      <c r="AL22" s="61">
        <f t="shared" ca="1" si="8"/>
        <v>7.7363132530120478</v>
      </c>
      <c r="AM22" s="61">
        <f t="shared" ca="1" si="8"/>
        <v>8.2316819277108433</v>
      </c>
      <c r="AN22" s="61">
        <f t="shared" ca="1" si="8"/>
        <v>8.6658939759036127</v>
      </c>
      <c r="AO22" s="61">
        <f t="shared" ca="1" si="8"/>
        <v>8.9839084337349373</v>
      </c>
      <c r="AP22" s="61">
        <f t="shared" ca="1" si="8"/>
        <v>9.2652289156626502</v>
      </c>
      <c r="AQ22" s="61">
        <f t="shared" ca="1" si="8"/>
        <v>9.8890265060240967</v>
      </c>
      <c r="AR22" s="61">
        <f t="shared" ca="1" si="8"/>
        <v>10.304891566265059</v>
      </c>
      <c r="AS22" s="61">
        <f t="shared" ca="1" si="8"/>
        <v>10.531171084337348</v>
      </c>
      <c r="AT22" s="61">
        <f t="shared" ca="1" si="8"/>
        <v>10.543402409638553</v>
      </c>
      <c r="AU22" s="61">
        <f t="shared" ca="1" si="8"/>
        <v>10.567865060240964</v>
      </c>
      <c r="AV22" s="61">
        <f t="shared" ca="1" si="8"/>
        <v>10.702409638554217</v>
      </c>
      <c r="AW22" s="61">
        <f t="shared" ca="1" si="8"/>
        <v>10.78802891566265</v>
      </c>
      <c r="AX22" s="61">
        <f t="shared" ca="1" si="8"/>
        <v>10.445551807228917</v>
      </c>
      <c r="AY22" s="61">
        <f t="shared" ca="1" si="8"/>
        <v>10.518939759036144</v>
      </c>
      <c r="AZ22" s="61">
        <f t="shared" ca="1" si="8"/>
        <v>11.69926265060241</v>
      </c>
      <c r="BA22" s="61">
        <f t="shared" ca="1" si="8"/>
        <v>12.157937349397589</v>
      </c>
      <c r="BB22" s="61">
        <f t="shared" ca="1" si="8"/>
        <v>12.69</v>
      </c>
      <c r="BC22" s="61">
        <f t="shared" ca="1" si="8"/>
        <v>13.118096385542168</v>
      </c>
      <c r="BD22" s="61">
        <f t="shared" ca="1" si="8"/>
        <v>13.478920481927709</v>
      </c>
      <c r="BE22" s="61">
        <f t="shared" ca="1" si="8"/>
        <v>13.839744578313253</v>
      </c>
      <c r="BF22" s="61">
        <f t="shared" ca="1" si="8"/>
        <v>14.286187951807229</v>
      </c>
      <c r="BG22" s="61">
        <f t="shared" ca="1" si="8"/>
        <v>15.405354216867467</v>
      </c>
      <c r="BH22" s="61">
        <f t="shared" ca="1" si="8"/>
        <v>16.80584096385542</v>
      </c>
      <c r="BI22" s="61">
        <f t="shared" ca="1" si="8"/>
        <v>19.649624096385541</v>
      </c>
      <c r="BJ22" s="61">
        <f t="shared" ca="1" si="8"/>
        <v>21.991922891566269</v>
      </c>
      <c r="BK22" s="61">
        <f t="shared" ca="1" si="8"/>
        <v>24.462650602409639</v>
      </c>
      <c r="BL22" s="61">
        <f t="shared" ca="1" si="8"/>
        <v>28.774192771084333</v>
      </c>
      <c r="BM22" s="61">
        <f t="shared" ca="1" si="8"/>
        <v>30.407074698795185</v>
      </c>
      <c r="BN22" s="61">
        <f t="shared" ca="1" si="8"/>
        <v>29.153363855421684</v>
      </c>
      <c r="BO22" s="61">
        <f t="shared" ca="1" si="8"/>
        <v>28.835349397590363</v>
      </c>
      <c r="BP22" s="61">
        <f t="shared" ca="1" si="9"/>
        <v>30.627238554216863</v>
      </c>
      <c r="BQ22" s="61">
        <f t="shared" ca="1" si="9"/>
        <v>34.149860240963861</v>
      </c>
      <c r="BR22" s="61">
        <f t="shared" ca="1" si="9"/>
        <v>34.321098795180724</v>
      </c>
      <c r="BS22" s="61">
        <f t="shared" ca="1" si="9"/>
        <v>33.483253012048188</v>
      </c>
    </row>
    <row r="23" spans="1:71" s="12" customFormat="1" x14ac:dyDescent="0.25">
      <c r="A23" s="60" t="s">
        <v>52</v>
      </c>
      <c r="B23" s="60">
        <v>2018</v>
      </c>
      <c r="C23" s="61" t="e">
        <f t="shared" si="10"/>
        <v>#N/A</v>
      </c>
      <c r="D23" s="61" t="e">
        <f t="shared" ref="D23:BO23" si="11">LOOKUP($B23,$C$1:$BS$1,$C$16:$BS$16)*D$20/LOOKUP($B23,$C$1:$BS$1,$C$20:$BS$20)</f>
        <v>#N/A</v>
      </c>
      <c r="E23" s="61" t="e">
        <f t="shared" si="11"/>
        <v>#N/A</v>
      </c>
      <c r="F23" s="61" t="e">
        <f t="shared" si="11"/>
        <v>#N/A</v>
      </c>
      <c r="G23" s="61" t="e">
        <f t="shared" si="11"/>
        <v>#N/A</v>
      </c>
      <c r="H23" s="61" t="e">
        <f t="shared" si="11"/>
        <v>#N/A</v>
      </c>
      <c r="I23" s="61" t="e">
        <f t="shared" si="11"/>
        <v>#N/A</v>
      </c>
      <c r="J23" s="61" t="e">
        <f t="shared" si="11"/>
        <v>#N/A</v>
      </c>
      <c r="K23" s="61" t="e">
        <f t="shared" si="11"/>
        <v>#N/A</v>
      </c>
      <c r="L23" s="61" t="e">
        <f t="shared" si="11"/>
        <v>#N/A</v>
      </c>
      <c r="M23" s="61" t="e">
        <f t="shared" si="11"/>
        <v>#N/A</v>
      </c>
      <c r="N23" s="61" t="e">
        <f t="shared" si="11"/>
        <v>#N/A</v>
      </c>
      <c r="O23" s="61" t="e">
        <f t="shared" si="11"/>
        <v>#N/A</v>
      </c>
      <c r="P23" s="61" t="e">
        <f t="shared" si="11"/>
        <v>#N/A</v>
      </c>
      <c r="Q23" s="61" t="e">
        <f t="shared" si="11"/>
        <v>#N/A</v>
      </c>
      <c r="R23" s="61" t="e">
        <f t="shared" si="11"/>
        <v>#N/A</v>
      </c>
      <c r="S23" s="61" t="e">
        <f t="shared" si="11"/>
        <v>#N/A</v>
      </c>
      <c r="T23" s="61" t="e">
        <f t="shared" si="11"/>
        <v>#N/A</v>
      </c>
      <c r="U23" s="61" t="e">
        <f t="shared" si="11"/>
        <v>#N/A</v>
      </c>
      <c r="V23" s="61" t="e">
        <f t="shared" si="11"/>
        <v>#N/A</v>
      </c>
      <c r="W23" s="61" t="e">
        <f t="shared" si="11"/>
        <v>#N/A</v>
      </c>
      <c r="X23" s="61" t="e">
        <f t="shared" si="11"/>
        <v>#N/A</v>
      </c>
      <c r="Y23" s="61" t="e">
        <f t="shared" si="11"/>
        <v>#N/A</v>
      </c>
      <c r="Z23" s="61" t="e">
        <f t="shared" si="11"/>
        <v>#N/A</v>
      </c>
      <c r="AA23" s="61" t="e">
        <f t="shared" si="11"/>
        <v>#N/A</v>
      </c>
      <c r="AB23" s="61" t="e">
        <f t="shared" si="11"/>
        <v>#N/A</v>
      </c>
      <c r="AC23" s="61" t="e">
        <f t="shared" si="11"/>
        <v>#N/A</v>
      </c>
      <c r="AD23" s="61" t="e">
        <f t="shared" si="11"/>
        <v>#N/A</v>
      </c>
      <c r="AE23" s="61" t="e">
        <f t="shared" si="11"/>
        <v>#N/A</v>
      </c>
      <c r="AF23" s="61">
        <f t="shared" si="11"/>
        <v>3.6361855300859593</v>
      </c>
      <c r="AG23" s="61">
        <f t="shared" si="11"/>
        <v>4.2918911174785093</v>
      </c>
      <c r="AH23" s="61">
        <f t="shared" si="11"/>
        <v>5.3811210601719193</v>
      </c>
      <c r="AI23" s="61">
        <f t="shared" si="11"/>
        <v>5.7821310888252153</v>
      </c>
      <c r="AJ23" s="61">
        <f t="shared" si="11"/>
        <v>6.1343696275071622</v>
      </c>
      <c r="AK23" s="61">
        <f t="shared" si="11"/>
        <v>6.5299606017191971</v>
      </c>
      <c r="AL23" s="61">
        <f t="shared" si="11"/>
        <v>6.855103868194842</v>
      </c>
      <c r="AM23" s="61">
        <f t="shared" si="11"/>
        <v>7.2940472779369614</v>
      </c>
      <c r="AN23" s="61">
        <f t="shared" si="11"/>
        <v>7.6788001432664741</v>
      </c>
      <c r="AO23" s="61">
        <f t="shared" si="11"/>
        <v>7.9605909742120318</v>
      </c>
      <c r="AP23" s="61">
        <f t="shared" si="11"/>
        <v>8.2098674785100272</v>
      </c>
      <c r="AQ23" s="61">
        <f t="shared" si="11"/>
        <v>8.7626110315186221</v>
      </c>
      <c r="AR23" s="61">
        <f t="shared" si="11"/>
        <v>9.131106733524355</v>
      </c>
      <c r="AS23" s="61">
        <f t="shared" si="11"/>
        <v>9.3316117478510012</v>
      </c>
      <c r="AT23" s="61">
        <f t="shared" si="11"/>
        <v>9.3424498567335235</v>
      </c>
      <c r="AU23" s="61">
        <f t="shared" si="11"/>
        <v>9.3641260744985679</v>
      </c>
      <c r="AV23" s="61">
        <f t="shared" si="11"/>
        <v>9.4833452722063019</v>
      </c>
      <c r="AW23" s="61">
        <f t="shared" si="11"/>
        <v>9.5592120343839539</v>
      </c>
      <c r="AX23" s="61">
        <f t="shared" si="11"/>
        <v>9.2557449856733509</v>
      </c>
      <c r="AY23" s="61">
        <f t="shared" si="11"/>
        <v>9.3207736389684808</v>
      </c>
      <c r="AZ23" s="61">
        <f t="shared" si="11"/>
        <v>10.366651146131804</v>
      </c>
      <c r="BA23" s="61">
        <f t="shared" si="11"/>
        <v>10.773080229226359</v>
      </c>
      <c r="BB23" s="61">
        <f t="shared" si="11"/>
        <v>11.244537965616045</v>
      </c>
      <c r="BC23" s="61">
        <f t="shared" si="11"/>
        <v>11.623871776504298</v>
      </c>
      <c r="BD23" s="61">
        <f t="shared" si="11"/>
        <v>11.94359598853868</v>
      </c>
      <c r="BE23" s="61">
        <f t="shared" si="11"/>
        <v>12.263320200573064</v>
      </c>
      <c r="BF23" s="61">
        <f t="shared" si="11"/>
        <v>12.6589111747851</v>
      </c>
      <c r="BG23" s="61">
        <f t="shared" si="11"/>
        <v>13.650598137535814</v>
      </c>
      <c r="BH23" s="61">
        <f t="shared" si="11"/>
        <v>14.891561604584526</v>
      </c>
      <c r="BI23" s="61">
        <f t="shared" si="11"/>
        <v>17.41142191977077</v>
      </c>
      <c r="BJ23" s="61">
        <f t="shared" si="11"/>
        <v>19.486919770773639</v>
      </c>
      <c r="BK23" s="61">
        <f t="shared" si="11"/>
        <v>21.676217765042978</v>
      </c>
      <c r="BL23" s="61">
        <f t="shared" si="11"/>
        <v>25.4966511461318</v>
      </c>
      <c r="BM23" s="61">
        <f t="shared" si="11"/>
        <v>26.943538681948425</v>
      </c>
      <c r="BN23" s="61">
        <f t="shared" si="11"/>
        <v>25.83263252148997</v>
      </c>
      <c r="BO23" s="61">
        <f t="shared" si="11"/>
        <v>25.550841690544409</v>
      </c>
      <c r="BP23" s="61">
        <f t="shared" si="9"/>
        <v>27.138624641833804</v>
      </c>
      <c r="BQ23" s="61">
        <f t="shared" si="9"/>
        <v>30.260000000000005</v>
      </c>
      <c r="BR23" s="61">
        <f t="shared" si="9"/>
        <v>30.411733524355302</v>
      </c>
      <c r="BS23" s="61">
        <f t="shared" si="9"/>
        <v>29.669323065902578</v>
      </c>
    </row>
    <row r="24" spans="1:71" s="12" customFormat="1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</row>
    <row r="25" spans="1:71" s="12" customFormat="1" x14ac:dyDescent="0.25">
      <c r="A25" s="63" t="s">
        <v>125</v>
      </c>
      <c r="B25" s="63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>
        <f>'[1]ACCC-REPI'!$B$5</f>
        <v>19</v>
      </c>
      <c r="BH25" s="60"/>
      <c r="BI25" s="60"/>
      <c r="BJ25" s="60"/>
      <c r="BK25" s="60"/>
      <c r="BL25" s="60"/>
      <c r="BM25" s="60"/>
      <c r="BN25" s="60"/>
      <c r="BO25" s="60"/>
      <c r="BP25" s="60"/>
      <c r="BQ25" s="60">
        <f>'[1]ACCC-REPI'!$C$5</f>
        <v>29.6</v>
      </c>
      <c r="BR25" s="60"/>
      <c r="BS25" s="60"/>
    </row>
    <row r="26" spans="1:71" x14ac:dyDescent="0.25">
      <c r="A26" s="55" t="s">
        <v>12</v>
      </c>
      <c r="B26" s="55"/>
      <c r="C26" s="64" t="e">
        <f>IF(C$25&gt;0,C$25*C$2/$BP$2,NA())</f>
        <v>#N/A</v>
      </c>
      <c r="D26" s="64" t="e">
        <f>IF(D$25&gt;0,D$25*D$2/$BP$2,NA())</f>
        <v>#N/A</v>
      </c>
      <c r="E26" s="64" t="e">
        <f>IF(E$25&gt;0,E$25*E$2/$BP$2,NA())</f>
        <v>#N/A</v>
      </c>
      <c r="F26" s="64" t="e">
        <f>IF(F$25&gt;0,F$25*F$2/$BP$2,NA())</f>
        <v>#N/A</v>
      </c>
      <c r="G26" s="64" t="e">
        <f>IF(G$25&gt;0,G$25*G$2/$BP$2,NA())</f>
        <v>#N/A</v>
      </c>
      <c r="H26" s="64" t="e">
        <f>IF(H$25&gt;0,H$25*H$2/$BP$2,NA())</f>
        <v>#N/A</v>
      </c>
      <c r="I26" s="64" t="e">
        <f>IF(I$25&gt;0,I$25*I$2/$BP$2,NA())</f>
        <v>#N/A</v>
      </c>
      <c r="J26" s="64" t="e">
        <f>IF(J$25&gt;0,J$25*J$2/$BP$2,NA())</f>
        <v>#N/A</v>
      </c>
      <c r="K26" s="64" t="e">
        <f>IF(K$25&gt;0,K$25*K$2/$BP$2,NA())</f>
        <v>#N/A</v>
      </c>
      <c r="L26" s="64" t="e">
        <f>IF(L$25&gt;0,L$25*L$2/$BP$2,NA())</f>
        <v>#N/A</v>
      </c>
      <c r="M26" s="64" t="e">
        <f>IF(M$25&gt;0,M$25*M$2/$BP$2,NA())</f>
        <v>#N/A</v>
      </c>
      <c r="N26" s="64" t="e">
        <f>IF(N$25&gt;0,N$25*N$2/$BP$2,NA())</f>
        <v>#N/A</v>
      </c>
      <c r="O26" s="64" t="e">
        <f>IF(O$25&gt;0,O$25*O$2/$BP$2,NA())</f>
        <v>#N/A</v>
      </c>
      <c r="P26" s="64" t="e">
        <f>IF(P$25&gt;0,P$25*P$2/$BP$2,NA())</f>
        <v>#N/A</v>
      </c>
      <c r="Q26" s="64" t="e">
        <f>IF(Q$25&gt;0,Q$25*Q$2/$BP$2,NA())</f>
        <v>#N/A</v>
      </c>
      <c r="R26" s="64" t="e">
        <f>IF(R$25&gt;0,R$25*R$2/$BP$2,NA())</f>
        <v>#N/A</v>
      </c>
      <c r="S26" s="64" t="e">
        <f>IF(S$25&gt;0,S$25*S$2/$BP$2,NA())</f>
        <v>#N/A</v>
      </c>
      <c r="T26" s="64" t="e">
        <f>IF(T$25&gt;0,T$25*T$2/$BP$2,NA())</f>
        <v>#N/A</v>
      </c>
      <c r="U26" s="64" t="e">
        <f>IF(U$25&gt;0,U$25*U$2/$BP$2,NA())</f>
        <v>#N/A</v>
      </c>
      <c r="V26" s="64" t="e">
        <f>IF(V$25&gt;0,V$25*V$2/$BP$2,NA())</f>
        <v>#N/A</v>
      </c>
      <c r="W26" s="64" t="e">
        <f>IF(W$25&gt;0,W$25*W$2/$BP$2,NA())</f>
        <v>#N/A</v>
      </c>
      <c r="X26" s="64" t="e">
        <f>IF(X$25&gt;0,X$25*X$2/$BP$2,NA())</f>
        <v>#N/A</v>
      </c>
      <c r="Y26" s="64" t="e">
        <f>IF(Y$25&gt;0,Y$25*Y$2/$BP$2,NA())</f>
        <v>#N/A</v>
      </c>
      <c r="Z26" s="64" t="e">
        <f>IF(Z$25&gt;0,Z$25*Z$2/$BP$2,NA())</f>
        <v>#N/A</v>
      </c>
      <c r="AA26" s="64" t="e">
        <f>IF(AA$25&gt;0,AA$25*AA$2/$BP$2,NA())</f>
        <v>#N/A</v>
      </c>
      <c r="AB26" s="64" t="e">
        <f>IF(AB$25&gt;0,AB$25*AB$2/$BP$2,NA())</f>
        <v>#N/A</v>
      </c>
      <c r="AC26" s="64" t="e">
        <f>IF(AC$25&gt;0,AC$25*AC$2/$BP$2,NA())</f>
        <v>#N/A</v>
      </c>
      <c r="AD26" s="64" t="e">
        <f>IF(AD$25&gt;0,AD$25*AD$2/$BP$2,NA())</f>
        <v>#N/A</v>
      </c>
      <c r="AE26" s="64" t="e">
        <f>IF(AE$25&gt;0,AE$25*AE$2/$BP$2,NA())</f>
        <v>#N/A</v>
      </c>
      <c r="AF26" s="64" t="e">
        <f>IF(AF$25&gt;0,AF$25*AF$2/$BP$2,NA())</f>
        <v>#N/A</v>
      </c>
      <c r="AG26" s="64" t="e">
        <f>IF(AG$25&gt;0,AG$25*AG$2/$BP$2,NA())</f>
        <v>#N/A</v>
      </c>
      <c r="AH26" s="64" t="e">
        <f>IF(AH$25&gt;0,AH$25*AH$2/$BP$2,NA())</f>
        <v>#N/A</v>
      </c>
      <c r="AI26" s="64" t="e">
        <f>IF(AI$25&gt;0,AI$25*AI$2/$BP$2,NA())</f>
        <v>#N/A</v>
      </c>
      <c r="AJ26" s="64" t="e">
        <f>IF(AJ$25&gt;0,AJ$25*AJ$2/$BP$2,NA())</f>
        <v>#N/A</v>
      </c>
      <c r="AK26" s="64" t="e">
        <f>IF(AK$25&gt;0,AK$25*AK$2/$BP$2,NA())</f>
        <v>#N/A</v>
      </c>
      <c r="AL26" s="64" t="e">
        <f>IF(AL$25&gt;0,AL$25*AL$2/$BP$2,NA())</f>
        <v>#N/A</v>
      </c>
      <c r="AM26" s="64" t="e">
        <f>IF(AM$25&gt;0,AM$25*AM$2/$BP$2,NA())</f>
        <v>#N/A</v>
      </c>
      <c r="AN26" s="64" t="e">
        <f>IF(AN$25&gt;0,AN$25*AN$2/$BP$2,NA())</f>
        <v>#N/A</v>
      </c>
      <c r="AO26" s="64" t="e">
        <f>IF(AO$25&gt;0,AO$25*AO$2/$BP$2,NA())</f>
        <v>#N/A</v>
      </c>
      <c r="AP26" s="64" t="e">
        <f>IF(AP$25&gt;0,AP$25*AP$2/$BP$2,NA())</f>
        <v>#N/A</v>
      </c>
      <c r="AQ26" s="64" t="e">
        <f>IF(AQ$25&gt;0,AQ$25*AQ$2/$BP$2,NA())</f>
        <v>#N/A</v>
      </c>
      <c r="AR26" s="64" t="e">
        <f>IF(AR$25&gt;0,AR$25*AR$2/$BP$2,NA())</f>
        <v>#N/A</v>
      </c>
      <c r="AS26" s="64" t="e">
        <f>IF(AS$25&gt;0,AS$25*AS$2/$BP$2,NA())</f>
        <v>#N/A</v>
      </c>
      <c r="AT26" s="64" t="e">
        <f>IF(AT$25&gt;0,AT$25*AT$2/$BP$2,NA())</f>
        <v>#N/A</v>
      </c>
      <c r="AU26" s="64" t="e">
        <f>IF(AU$25&gt;0,AU$25*AU$2/$BP$2,NA())</f>
        <v>#N/A</v>
      </c>
      <c r="AV26" s="64" t="e">
        <f>IF(AV$25&gt;0,AV$25*AV$2/$BP$2,NA())</f>
        <v>#N/A</v>
      </c>
      <c r="AW26" s="64" t="e">
        <f>IF(AW$25&gt;0,AW$25*AW$2/$BP$2,NA())</f>
        <v>#N/A</v>
      </c>
      <c r="AX26" s="64" t="e">
        <f>IF(AX$25&gt;0,AX$25*AX$2/$BP$2,NA())</f>
        <v>#N/A</v>
      </c>
      <c r="AY26" s="64" t="e">
        <f>IF(AY$25&gt;0,AY$25*AY$2/$BP$2,NA())</f>
        <v>#N/A</v>
      </c>
      <c r="AZ26" s="64" t="e">
        <f>IF(AZ$25&gt;0,AZ$25*AZ$2/$BP$2,NA())</f>
        <v>#N/A</v>
      </c>
      <c r="BA26" s="64" t="e">
        <f>IF(BA$25&gt;0,BA$25*BA$2/$BP$2,NA())</f>
        <v>#N/A</v>
      </c>
      <c r="BB26" s="64" t="e">
        <f>IF(BB$25&gt;0,BB$25*BB$2/$BP$2,NA())</f>
        <v>#N/A</v>
      </c>
      <c r="BC26" s="64" t="e">
        <f>IF(BC$25&gt;0,BC$25*BC$2/$BP$2,NA())</f>
        <v>#N/A</v>
      </c>
      <c r="BD26" s="64" t="e">
        <f>IF(BD$25&gt;0,BD$25*BD$2/$BP$2,NA())</f>
        <v>#N/A</v>
      </c>
      <c r="BE26" s="64" t="e">
        <f>IF(BE$25&gt;0,BE$25*BE$2/$BP$2,NA())</f>
        <v>#N/A</v>
      </c>
      <c r="BF26" s="64" t="e">
        <f>IF(BF$25&gt;0,BF$25*BF$2/$BP$2,NA())</f>
        <v>#N/A</v>
      </c>
      <c r="BG26" s="64">
        <f>IF(BG$25&gt;0,BG$25*BG$2/$BP$2,NA())</f>
        <v>15.721770551038842</v>
      </c>
      <c r="BH26" s="64" t="e">
        <f>IF(BH$25&gt;0,BH$25*BH$2/$BP$2,NA())</f>
        <v>#N/A</v>
      </c>
      <c r="BI26" s="64" t="e">
        <f>IF(BI$25&gt;0,BI$25*BI$2/$BP$2,NA())</f>
        <v>#N/A</v>
      </c>
      <c r="BJ26" s="64" t="e">
        <f>IF(BJ$25&gt;0,BJ$25*BJ$2/$BP$2,NA())</f>
        <v>#N/A</v>
      </c>
      <c r="BK26" s="64" t="e">
        <f>IF(BK$25&gt;0,BK$25*BK$2/$BP$2,NA())</f>
        <v>#N/A</v>
      </c>
      <c r="BL26" s="64" t="e">
        <f>IF(BL$25&gt;0,BL$25*BL$2/$BP$2,NA())</f>
        <v>#N/A</v>
      </c>
      <c r="BM26" s="64" t="e">
        <f>IF(BM$25&gt;0,BM$25*BM$2/$BP$2,NA())</f>
        <v>#N/A</v>
      </c>
      <c r="BN26" s="64" t="e">
        <f>IF(BN$25&gt;0,BN$25*BN$2/$BP$2,NA())</f>
        <v>#N/A</v>
      </c>
      <c r="BO26" s="64" t="e">
        <f>IF(BO$25&gt;0,BO$25*BO$2/$BP$2,NA())</f>
        <v>#N/A</v>
      </c>
      <c r="BP26" s="64" t="e">
        <f>IF(BP$25&gt;0,BP$25*BP$2/$BP$2,NA())</f>
        <v>#N/A</v>
      </c>
      <c r="BQ26" s="64">
        <f>IF(BQ$25&gt;0,BQ$25*BQ$2/$BP$2,NA())</f>
        <v>30.214995483288167</v>
      </c>
      <c r="BR26" s="64" t="e">
        <f>IF(BR$25&gt;0,BR$25*BR$2/$BP$2,NA())</f>
        <v>#N/A</v>
      </c>
      <c r="BS26" s="64" t="e">
        <f>IF(BS$25&gt;0,BS$25*BS$2/$BP$2,NA())</f>
        <v>#N/A</v>
      </c>
    </row>
    <row r="27" spans="1:71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60"/>
      <c r="BH27" s="56"/>
      <c r="BI27" s="56"/>
      <c r="BJ27" s="56"/>
      <c r="BK27" s="56"/>
      <c r="BL27" s="56"/>
      <c r="BM27" s="56"/>
      <c r="BN27" s="56"/>
      <c r="BO27" s="56"/>
      <c r="BP27" s="56"/>
      <c r="BQ27" s="60"/>
      <c r="BR27" s="56"/>
      <c r="BS27" s="56"/>
    </row>
    <row r="28" spans="1:71" s="10" customFormat="1" x14ac:dyDescent="0.25">
      <c r="A28" s="55" t="s">
        <v>46</v>
      </c>
      <c r="B28" s="55"/>
      <c r="C28" s="56" t="e">
        <f>NA()</f>
        <v>#N/A</v>
      </c>
      <c r="D28" s="56" t="e">
        <f>NA()</f>
        <v>#N/A</v>
      </c>
      <c r="E28" s="56" t="e">
        <f>NA()</f>
        <v>#N/A</v>
      </c>
      <c r="F28" s="56" t="e">
        <f>NA()</f>
        <v>#N/A</v>
      </c>
      <c r="G28" s="56" t="e">
        <f>NA()</f>
        <v>#N/A</v>
      </c>
      <c r="H28" s="56" t="e">
        <f>NA()</f>
        <v>#N/A</v>
      </c>
      <c r="I28" s="56" t="e">
        <f>NA()</f>
        <v>#N/A</v>
      </c>
      <c r="J28" s="56" t="e">
        <f>NA()</f>
        <v>#N/A</v>
      </c>
      <c r="K28" s="56" t="e">
        <f>NA()</f>
        <v>#N/A</v>
      </c>
      <c r="L28" s="56" t="e">
        <f>NA()</f>
        <v>#N/A</v>
      </c>
      <c r="M28" s="56" t="e">
        <f>NA()</f>
        <v>#N/A</v>
      </c>
      <c r="N28" s="56" t="e">
        <f>NA()</f>
        <v>#N/A</v>
      </c>
      <c r="O28" s="56" t="e">
        <f>NA()</f>
        <v>#N/A</v>
      </c>
      <c r="P28" s="56" t="e">
        <f>NA()</f>
        <v>#N/A</v>
      </c>
      <c r="Q28" s="56" t="e">
        <f>NA()</f>
        <v>#N/A</v>
      </c>
      <c r="R28" s="56" t="e">
        <f>NA()</f>
        <v>#N/A</v>
      </c>
      <c r="S28" s="56" t="e">
        <f>NA()</f>
        <v>#N/A</v>
      </c>
      <c r="T28" s="56" t="e">
        <f>NA()</f>
        <v>#N/A</v>
      </c>
      <c r="U28" s="56" t="e">
        <f>NA()</f>
        <v>#N/A</v>
      </c>
      <c r="V28" s="56" t="e">
        <f>NA()</f>
        <v>#N/A</v>
      </c>
      <c r="W28" s="56" t="e">
        <f>NA()</f>
        <v>#N/A</v>
      </c>
      <c r="X28" s="56" t="e">
        <f>NA()</f>
        <v>#N/A</v>
      </c>
      <c r="Y28" s="56" t="e">
        <f>NA()</f>
        <v>#N/A</v>
      </c>
      <c r="Z28" s="56" t="e">
        <f>NA()</f>
        <v>#N/A</v>
      </c>
      <c r="AA28" s="56" t="e">
        <f>NA()</f>
        <v>#N/A</v>
      </c>
      <c r="AB28" s="56" t="e">
        <f>NA()</f>
        <v>#N/A</v>
      </c>
      <c r="AC28" s="56" t="e">
        <f>NA()</f>
        <v>#N/A</v>
      </c>
      <c r="AD28" s="56" t="e">
        <f>NA()</f>
        <v>#N/A</v>
      </c>
      <c r="AE28" s="56" t="e">
        <f>NA()</f>
        <v>#N/A</v>
      </c>
      <c r="AF28" s="56" t="e">
        <f>NA()</f>
        <v>#N/A</v>
      </c>
      <c r="AG28" s="56" t="e">
        <f>NA()</f>
        <v>#N/A</v>
      </c>
      <c r="AH28" s="56" t="e">
        <f>NA()</f>
        <v>#N/A</v>
      </c>
      <c r="AI28" s="56" t="e">
        <f>NA()</f>
        <v>#N/A</v>
      </c>
      <c r="AJ28" s="56" t="e">
        <f>NA()</f>
        <v>#N/A</v>
      </c>
      <c r="AK28" s="56" t="e">
        <f>NA()</f>
        <v>#N/A</v>
      </c>
      <c r="AL28" s="56" t="e">
        <f>NA()</f>
        <v>#N/A</v>
      </c>
      <c r="AM28" s="56" t="e">
        <f>NA()</f>
        <v>#N/A</v>
      </c>
      <c r="AN28" s="56" t="e">
        <f>NA()</f>
        <v>#N/A</v>
      </c>
      <c r="AO28" s="56" t="e">
        <f>NA()</f>
        <v>#N/A</v>
      </c>
      <c r="AP28" s="56" t="e">
        <f>NA()</f>
        <v>#N/A</v>
      </c>
      <c r="AQ28" s="56" t="e">
        <f>NA()</f>
        <v>#N/A</v>
      </c>
      <c r="AR28" s="56" t="e">
        <f>NA()</f>
        <v>#N/A</v>
      </c>
      <c r="AS28" s="56" t="e">
        <f>NA()</f>
        <v>#N/A</v>
      </c>
      <c r="AT28" s="56" t="e">
        <f>NA()</f>
        <v>#N/A</v>
      </c>
      <c r="AU28" s="56" t="e">
        <f>NA()</f>
        <v>#N/A</v>
      </c>
      <c r="AV28" s="56" t="e">
        <f>NA()</f>
        <v>#N/A</v>
      </c>
      <c r="AW28" s="56" t="e">
        <f>NA()</f>
        <v>#N/A</v>
      </c>
      <c r="AX28" s="56" t="e">
        <f>NA()</f>
        <v>#N/A</v>
      </c>
      <c r="AY28" s="56" t="e">
        <f>NA()</f>
        <v>#N/A</v>
      </c>
      <c r="AZ28" s="56" t="e">
        <f>NA()</f>
        <v>#N/A</v>
      </c>
      <c r="BA28" s="56" t="e">
        <f>NA()</f>
        <v>#N/A</v>
      </c>
      <c r="BB28" s="56" t="e">
        <f>NA()</f>
        <v>#N/A</v>
      </c>
      <c r="BC28" s="56" t="e">
        <f>NA()</f>
        <v>#N/A</v>
      </c>
      <c r="BD28" s="56" t="e">
        <f>NA()</f>
        <v>#N/A</v>
      </c>
      <c r="BE28" s="56" t="e">
        <f>NA()</f>
        <v>#N/A</v>
      </c>
      <c r="BF28" s="56" t="e">
        <f>NA()</f>
        <v>#N/A</v>
      </c>
      <c r="BG28" s="60" t="e">
        <f>NA()</f>
        <v>#N/A</v>
      </c>
      <c r="BH28" s="56" t="e">
        <f>NA()</f>
        <v>#N/A</v>
      </c>
      <c r="BI28" s="56" t="e">
        <f>NA()</f>
        <v>#N/A</v>
      </c>
      <c r="BJ28" s="56" t="e">
        <f>NA()</f>
        <v>#N/A</v>
      </c>
      <c r="BK28" s="56" t="e">
        <f>NA()</f>
        <v>#N/A</v>
      </c>
      <c r="BL28" s="56">
        <f>'[1]AEMC-PrTrends'!B15</f>
        <v>27.11</v>
      </c>
      <c r="BM28" s="56">
        <f>'[1]AEMC-PrTrends'!C15</f>
        <v>28.57</v>
      </c>
      <c r="BN28" s="56">
        <f>'[1]AEMC-PrTrends'!D15</f>
        <v>25.68</v>
      </c>
      <c r="BO28" s="56">
        <f>'[1]AEMC-PrTrends'!E15</f>
        <v>24.71</v>
      </c>
      <c r="BP28" s="56">
        <f>'[1]AEMC-PrTrends'!F15</f>
        <v>28.16</v>
      </c>
      <c r="BQ28" s="56">
        <f>'[1]AEMC-PrTrends'!G15</f>
        <v>30.24</v>
      </c>
      <c r="BR28" s="56">
        <f>'[1]AEMC-PrTrends'!H15</f>
        <v>30.21</v>
      </c>
      <c r="BS28" s="56" t="e">
        <f>NA()</f>
        <v>#N/A</v>
      </c>
    </row>
    <row r="29" spans="1:71" s="10" customFormat="1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60"/>
      <c r="BH29" s="56"/>
      <c r="BI29" s="56"/>
      <c r="BJ29" s="56"/>
      <c r="BK29" s="56"/>
      <c r="BL29" s="56"/>
      <c r="BM29" s="56"/>
      <c r="BN29" s="56"/>
      <c r="BO29" s="56"/>
      <c r="BP29" s="56"/>
      <c r="BQ29" s="60"/>
      <c r="BR29" s="56"/>
      <c r="BS29" s="56"/>
    </row>
    <row r="30" spans="1:71" s="31" customFormat="1" x14ac:dyDescent="0.25">
      <c r="A30" s="56" t="s">
        <v>70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60"/>
      <c r="BH30" s="56"/>
      <c r="BI30" s="56"/>
      <c r="BJ30" s="56"/>
      <c r="BK30" s="56"/>
      <c r="BL30" s="56"/>
      <c r="BM30" s="56"/>
      <c r="BN30" s="56"/>
      <c r="BO30" s="56"/>
      <c r="BP30" s="56"/>
      <c r="BQ30" s="60"/>
      <c r="BR30" s="56"/>
      <c r="BS30" s="56"/>
    </row>
    <row r="31" spans="1:71" s="31" customFormat="1" x14ac:dyDescent="0.25">
      <c r="A31" s="60" t="s">
        <v>68</v>
      </c>
      <c r="B31" s="60"/>
      <c r="C31" s="56" t="e">
        <f>NA()</f>
        <v>#N/A</v>
      </c>
      <c r="D31" s="56" t="e">
        <f>NA()</f>
        <v>#N/A</v>
      </c>
      <c r="E31" s="56" t="e">
        <f>NA()</f>
        <v>#N/A</v>
      </c>
      <c r="F31" s="56" t="e">
        <f>NA()</f>
        <v>#N/A</v>
      </c>
      <c r="G31" s="56" t="e">
        <f>NA()</f>
        <v>#N/A</v>
      </c>
      <c r="H31" s="56" t="e">
        <f>NA()</f>
        <v>#N/A</v>
      </c>
      <c r="I31" s="56" t="e">
        <f>NA()</f>
        <v>#N/A</v>
      </c>
      <c r="J31" s="56" t="e">
        <f>NA()</f>
        <v>#N/A</v>
      </c>
      <c r="K31" s="56" t="e">
        <f>NA()</f>
        <v>#N/A</v>
      </c>
      <c r="L31" s="56" t="e">
        <f>NA()</f>
        <v>#N/A</v>
      </c>
      <c r="M31" s="56" t="e">
        <f>NA()</f>
        <v>#N/A</v>
      </c>
      <c r="N31" s="56" t="e">
        <f>NA()</f>
        <v>#N/A</v>
      </c>
      <c r="O31" s="56" t="e">
        <f>NA()</f>
        <v>#N/A</v>
      </c>
      <c r="P31" s="56" t="e">
        <f>NA()</f>
        <v>#N/A</v>
      </c>
      <c r="Q31" s="56" t="e">
        <f>NA()</f>
        <v>#N/A</v>
      </c>
      <c r="R31" s="56" t="e">
        <f>NA()</f>
        <v>#N/A</v>
      </c>
      <c r="S31" s="56" t="e">
        <f>NA()</f>
        <v>#N/A</v>
      </c>
      <c r="T31" s="56" t="e">
        <f>NA()</f>
        <v>#N/A</v>
      </c>
      <c r="U31" s="56" t="e">
        <f>NA()</f>
        <v>#N/A</v>
      </c>
      <c r="V31" s="56" t="e">
        <f>NA()</f>
        <v>#N/A</v>
      </c>
      <c r="W31" s="56" t="e">
        <f>NA()</f>
        <v>#N/A</v>
      </c>
      <c r="X31" s="56" t="e">
        <f>NA()</f>
        <v>#N/A</v>
      </c>
      <c r="Y31" s="56" t="e">
        <f>NA()</f>
        <v>#N/A</v>
      </c>
      <c r="Z31" s="56" t="e">
        <f>NA()</f>
        <v>#N/A</v>
      </c>
      <c r="AA31" s="56" t="e">
        <f>NA()</f>
        <v>#N/A</v>
      </c>
      <c r="AB31" s="56" t="e">
        <f>NA()</f>
        <v>#N/A</v>
      </c>
      <c r="AC31" s="56" t="e">
        <f>NA()</f>
        <v>#N/A</v>
      </c>
      <c r="AD31" s="56" t="e">
        <f>NA()</f>
        <v>#N/A</v>
      </c>
      <c r="AE31" s="56" t="e">
        <f>NA()</f>
        <v>#N/A</v>
      </c>
      <c r="AF31" s="56" t="e">
        <f>NA()</f>
        <v>#N/A</v>
      </c>
      <c r="AG31" s="56" t="e">
        <f>NA()</f>
        <v>#N/A</v>
      </c>
      <c r="AH31" s="56" t="e">
        <f>NA()</f>
        <v>#N/A</v>
      </c>
      <c r="AI31" s="56" t="e">
        <f>NA()</f>
        <v>#N/A</v>
      </c>
      <c r="AJ31" s="56" t="e">
        <f>NA()</f>
        <v>#N/A</v>
      </c>
      <c r="AK31" s="56" t="e">
        <f>NA()</f>
        <v>#N/A</v>
      </c>
      <c r="AL31" s="56" t="e">
        <f>NA()</f>
        <v>#N/A</v>
      </c>
      <c r="AM31" s="56" t="e">
        <f>NA()</f>
        <v>#N/A</v>
      </c>
      <c r="AN31" s="56" t="e">
        <f>NA()</f>
        <v>#N/A</v>
      </c>
      <c r="AO31" s="56" t="e">
        <f>NA()</f>
        <v>#N/A</v>
      </c>
      <c r="AP31" s="56" t="e">
        <f>NA()</f>
        <v>#N/A</v>
      </c>
      <c r="AQ31" s="56" t="e">
        <f>NA()</f>
        <v>#N/A</v>
      </c>
      <c r="AR31" s="56" t="e">
        <f>NA()</f>
        <v>#N/A</v>
      </c>
      <c r="AS31" s="56" t="e">
        <f>NA()</f>
        <v>#N/A</v>
      </c>
      <c r="AT31" s="56" t="e">
        <f>NA()</f>
        <v>#N/A</v>
      </c>
      <c r="AU31" s="56" t="e">
        <f>NA()</f>
        <v>#N/A</v>
      </c>
      <c r="AV31" s="56" t="e">
        <f>NA()</f>
        <v>#N/A</v>
      </c>
      <c r="AW31" s="56" t="e">
        <f>NA()</f>
        <v>#N/A</v>
      </c>
      <c r="AX31" s="56" t="e">
        <f>NA()</f>
        <v>#N/A</v>
      </c>
      <c r="AY31" s="56" t="e">
        <f>NA()</f>
        <v>#N/A</v>
      </c>
      <c r="AZ31" s="56" t="e">
        <f>NA()</f>
        <v>#N/A</v>
      </c>
      <c r="BA31" s="56" t="e">
        <f>NA()</f>
        <v>#N/A</v>
      </c>
      <c r="BB31" s="56" t="e">
        <f>NA()</f>
        <v>#N/A</v>
      </c>
      <c r="BC31" s="56" t="e">
        <f>NA()</f>
        <v>#N/A</v>
      </c>
      <c r="BD31" s="56">
        <v>145.80458999999999</v>
      </c>
      <c r="BE31" s="56">
        <v>200.92695000000001</v>
      </c>
      <c r="BF31" s="56">
        <v>202.20723999999998</v>
      </c>
      <c r="BG31" s="60">
        <v>204.17940999999996</v>
      </c>
      <c r="BH31" s="56">
        <v>205.97015999999996</v>
      </c>
      <c r="BI31" s="56">
        <v>207.14509000000004</v>
      </c>
      <c r="BJ31" s="56">
        <v>204.95069000000001</v>
      </c>
      <c r="BK31" s="56">
        <v>202.29766000000001</v>
      </c>
      <c r="BL31" s="56">
        <v>198.58592000000002</v>
      </c>
      <c r="BM31" s="56">
        <v>197.31232</v>
      </c>
      <c r="BN31" s="56">
        <v>200.74826000000004</v>
      </c>
      <c r="BO31" s="56">
        <v>202.36404000000005</v>
      </c>
      <c r="BP31" s="56">
        <v>199.91223000000005</v>
      </c>
      <c r="BQ31" s="60">
        <v>203.37211000000002</v>
      </c>
      <c r="BR31" s="56">
        <v>204.47376000000003</v>
      </c>
      <c r="BS31" s="56">
        <v>202.14587000000003</v>
      </c>
    </row>
    <row r="32" spans="1:71" s="31" customFormat="1" x14ac:dyDescent="0.25">
      <c r="A32" s="60" t="s">
        <v>71</v>
      </c>
      <c r="B32" s="60"/>
      <c r="C32" s="56" t="e">
        <f>NA()</f>
        <v>#N/A</v>
      </c>
      <c r="D32" s="56" t="e">
        <f>NA()</f>
        <v>#N/A</v>
      </c>
      <c r="E32" s="56" t="e">
        <f>NA()</f>
        <v>#N/A</v>
      </c>
      <c r="F32" s="56" t="e">
        <f>NA()</f>
        <v>#N/A</v>
      </c>
      <c r="G32" s="56" t="e">
        <f>NA()</f>
        <v>#N/A</v>
      </c>
      <c r="H32" s="56" t="e">
        <f>NA()</f>
        <v>#N/A</v>
      </c>
      <c r="I32" s="56" t="e">
        <f>NA()</f>
        <v>#N/A</v>
      </c>
      <c r="J32" s="56" t="e">
        <f>NA()</f>
        <v>#N/A</v>
      </c>
      <c r="K32" s="56" t="e">
        <f>NA()</f>
        <v>#N/A</v>
      </c>
      <c r="L32" s="56" t="e">
        <f>NA()</f>
        <v>#N/A</v>
      </c>
      <c r="M32" s="56" t="e">
        <f>NA()</f>
        <v>#N/A</v>
      </c>
      <c r="N32" s="56" t="e">
        <f>NA()</f>
        <v>#N/A</v>
      </c>
      <c r="O32" s="56" t="e">
        <f>NA()</f>
        <v>#N/A</v>
      </c>
      <c r="P32" s="56" t="e">
        <f>NA()</f>
        <v>#N/A</v>
      </c>
      <c r="Q32" s="56" t="e">
        <f>NA()</f>
        <v>#N/A</v>
      </c>
      <c r="R32" s="56" t="e">
        <f>NA()</f>
        <v>#N/A</v>
      </c>
      <c r="S32" s="56" t="e">
        <f>NA()</f>
        <v>#N/A</v>
      </c>
      <c r="T32" s="56" t="e">
        <f>NA()</f>
        <v>#N/A</v>
      </c>
      <c r="U32" s="56" t="e">
        <f>NA()</f>
        <v>#N/A</v>
      </c>
      <c r="V32" s="56" t="e">
        <f>NA()</f>
        <v>#N/A</v>
      </c>
      <c r="W32" s="56" t="e">
        <f>NA()</f>
        <v>#N/A</v>
      </c>
      <c r="X32" s="56" t="e">
        <f>NA()</f>
        <v>#N/A</v>
      </c>
      <c r="Y32" s="56" t="e">
        <f>NA()</f>
        <v>#N/A</v>
      </c>
      <c r="Z32" s="56" t="e">
        <f>NA()</f>
        <v>#N/A</v>
      </c>
      <c r="AA32" s="56" t="e">
        <f>NA()</f>
        <v>#N/A</v>
      </c>
      <c r="AB32" s="56" t="e">
        <f>NA()</f>
        <v>#N/A</v>
      </c>
      <c r="AC32" s="56" t="e">
        <f>NA()</f>
        <v>#N/A</v>
      </c>
      <c r="AD32" s="56" t="e">
        <f>NA()</f>
        <v>#N/A</v>
      </c>
      <c r="AE32" s="56" t="e">
        <f>NA()</f>
        <v>#N/A</v>
      </c>
      <c r="AF32" s="56" t="e">
        <f>NA()</f>
        <v>#N/A</v>
      </c>
      <c r="AG32" s="56" t="e">
        <f>NA()</f>
        <v>#N/A</v>
      </c>
      <c r="AH32" s="56" t="e">
        <f>NA()</f>
        <v>#N/A</v>
      </c>
      <c r="AI32" s="56" t="e">
        <f>NA()</f>
        <v>#N/A</v>
      </c>
      <c r="AJ32" s="56" t="e">
        <f>NA()</f>
        <v>#N/A</v>
      </c>
      <c r="AK32" s="56" t="e">
        <f>NA()</f>
        <v>#N/A</v>
      </c>
      <c r="AL32" s="56" t="e">
        <f>NA()</f>
        <v>#N/A</v>
      </c>
      <c r="AM32" s="56" t="e">
        <f>NA()</f>
        <v>#N/A</v>
      </c>
      <c r="AN32" s="56" t="e">
        <f>NA()</f>
        <v>#N/A</v>
      </c>
      <c r="AO32" s="56" t="e">
        <f>NA()</f>
        <v>#N/A</v>
      </c>
      <c r="AP32" s="56" t="e">
        <f>NA()</f>
        <v>#N/A</v>
      </c>
      <c r="AQ32" s="56" t="e">
        <f>NA()</f>
        <v>#N/A</v>
      </c>
      <c r="AR32" s="56" t="e">
        <f>NA()</f>
        <v>#N/A</v>
      </c>
      <c r="AS32" s="56" t="e">
        <f>NA()</f>
        <v>#N/A</v>
      </c>
      <c r="AT32" s="56" t="e">
        <f>NA()</f>
        <v>#N/A</v>
      </c>
      <c r="AU32" s="56" t="e">
        <f>NA()</f>
        <v>#N/A</v>
      </c>
      <c r="AV32" s="56" t="e">
        <f>NA()</f>
        <v>#N/A</v>
      </c>
      <c r="AW32" s="56" t="e">
        <f>NA()</f>
        <v>#N/A</v>
      </c>
      <c r="AX32" s="56" t="e">
        <f>NA()</f>
        <v>#N/A</v>
      </c>
      <c r="AY32" s="56" t="e">
        <f>NA()</f>
        <v>#N/A</v>
      </c>
      <c r="AZ32" s="56" t="e">
        <f>NA()</f>
        <v>#N/A</v>
      </c>
      <c r="BA32" s="56" t="e">
        <f>NA()</f>
        <v>#N/A</v>
      </c>
      <c r="BB32" s="56" t="e">
        <f>NA()</f>
        <v>#N/A</v>
      </c>
      <c r="BC32" s="56" t="e">
        <f>NA()</f>
        <v>#N/A</v>
      </c>
      <c r="BD32" s="56">
        <v>145.80458999999999</v>
      </c>
      <c r="BE32" s="56">
        <v>200.92695000000001</v>
      </c>
      <c r="BF32" s="56">
        <v>202.13079999999999</v>
      </c>
      <c r="BG32" s="60">
        <v>203.25565</v>
      </c>
      <c r="BH32" s="56">
        <v>202.12733</v>
      </c>
      <c r="BI32" s="56">
        <v>202.36610000000002</v>
      </c>
      <c r="BJ32" s="56">
        <v>198.18489000000002</v>
      </c>
      <c r="BK32" s="56">
        <v>193.86565999999999</v>
      </c>
      <c r="BL32" s="56">
        <v>187.44821999999999</v>
      </c>
      <c r="BM32" s="56">
        <v>184.78022000000001</v>
      </c>
      <c r="BN32" s="56">
        <v>185.69576000000004</v>
      </c>
      <c r="BO32" s="56">
        <v>185.14751000000001</v>
      </c>
      <c r="BP32" s="56">
        <v>181.79314000000005</v>
      </c>
      <c r="BQ32" s="60">
        <v>179.00101999999998</v>
      </c>
      <c r="BR32" s="56">
        <v>172.03326000000004</v>
      </c>
      <c r="BS32" s="56">
        <v>163.02767</v>
      </c>
    </row>
    <row r="33" spans="1:71" s="31" customFormat="1" x14ac:dyDescent="0.25">
      <c r="A33" s="60" t="s">
        <v>69</v>
      </c>
      <c r="B33" s="60"/>
      <c r="C33" s="56" t="e">
        <f>NA()</f>
        <v>#N/A</v>
      </c>
      <c r="D33" s="56" t="e">
        <f>NA()</f>
        <v>#N/A</v>
      </c>
      <c r="E33" s="56" t="e">
        <f>NA()</f>
        <v>#N/A</v>
      </c>
      <c r="F33" s="56" t="e">
        <f>NA()</f>
        <v>#N/A</v>
      </c>
      <c r="G33" s="56" t="e">
        <f>NA()</f>
        <v>#N/A</v>
      </c>
      <c r="H33" s="56" t="e">
        <f>NA()</f>
        <v>#N/A</v>
      </c>
      <c r="I33" s="56" t="e">
        <f>NA()</f>
        <v>#N/A</v>
      </c>
      <c r="J33" s="56" t="e">
        <f>NA()</f>
        <v>#N/A</v>
      </c>
      <c r="K33" s="56" t="e">
        <f>NA()</f>
        <v>#N/A</v>
      </c>
      <c r="L33" s="56" t="e">
        <f>NA()</f>
        <v>#N/A</v>
      </c>
      <c r="M33" s="56" t="e">
        <f>NA()</f>
        <v>#N/A</v>
      </c>
      <c r="N33" s="56" t="e">
        <f>NA()</f>
        <v>#N/A</v>
      </c>
      <c r="O33" s="56" t="e">
        <f>NA()</f>
        <v>#N/A</v>
      </c>
      <c r="P33" s="56" t="e">
        <f>NA()</f>
        <v>#N/A</v>
      </c>
      <c r="Q33" s="56" t="e">
        <f>NA()</f>
        <v>#N/A</v>
      </c>
      <c r="R33" s="56" t="e">
        <f>NA()</f>
        <v>#N/A</v>
      </c>
      <c r="S33" s="56" t="e">
        <f>NA()</f>
        <v>#N/A</v>
      </c>
      <c r="T33" s="56" t="e">
        <f>NA()</f>
        <v>#N/A</v>
      </c>
      <c r="U33" s="56" t="e">
        <f>NA()</f>
        <v>#N/A</v>
      </c>
      <c r="V33" s="56" t="e">
        <f>NA()</f>
        <v>#N/A</v>
      </c>
      <c r="W33" s="56" t="e">
        <f>NA()</f>
        <v>#N/A</v>
      </c>
      <c r="X33" s="56" t="e">
        <f>NA()</f>
        <v>#N/A</v>
      </c>
      <c r="Y33" s="56" t="e">
        <f>NA()</f>
        <v>#N/A</v>
      </c>
      <c r="Z33" s="56" t="e">
        <f>NA()</f>
        <v>#N/A</v>
      </c>
      <c r="AA33" s="56" t="e">
        <f>NA()</f>
        <v>#N/A</v>
      </c>
      <c r="AB33" s="56" t="e">
        <f>NA()</f>
        <v>#N/A</v>
      </c>
      <c r="AC33" s="56" t="e">
        <f>NA()</f>
        <v>#N/A</v>
      </c>
      <c r="AD33" s="56" t="e">
        <f>NA()</f>
        <v>#N/A</v>
      </c>
      <c r="AE33" s="56" t="e">
        <f>NA()</f>
        <v>#N/A</v>
      </c>
      <c r="AF33" s="56" t="e">
        <f>NA()</f>
        <v>#N/A</v>
      </c>
      <c r="AG33" s="56" t="e">
        <f>NA()</f>
        <v>#N/A</v>
      </c>
      <c r="AH33" s="56" t="e">
        <f>NA()</f>
        <v>#N/A</v>
      </c>
      <c r="AI33" s="56" t="e">
        <f>NA()</f>
        <v>#N/A</v>
      </c>
      <c r="AJ33" s="56" t="e">
        <f>NA()</f>
        <v>#N/A</v>
      </c>
      <c r="AK33" s="56" t="e">
        <f>NA()</f>
        <v>#N/A</v>
      </c>
      <c r="AL33" s="56" t="e">
        <f>NA()</f>
        <v>#N/A</v>
      </c>
      <c r="AM33" s="56" t="e">
        <f>NA()</f>
        <v>#N/A</v>
      </c>
      <c r="AN33" s="56" t="e">
        <f>NA()</f>
        <v>#N/A</v>
      </c>
      <c r="AO33" s="56" t="e">
        <f>NA()</f>
        <v>#N/A</v>
      </c>
      <c r="AP33" s="56" t="e">
        <f>NA()</f>
        <v>#N/A</v>
      </c>
      <c r="AQ33" s="56" t="e">
        <f>NA()</f>
        <v>#N/A</v>
      </c>
      <c r="AR33" s="56" t="e">
        <f>NA()</f>
        <v>#N/A</v>
      </c>
      <c r="AS33" s="56" t="e">
        <f>NA()</f>
        <v>#N/A</v>
      </c>
      <c r="AT33" s="56" t="e">
        <f>NA()</f>
        <v>#N/A</v>
      </c>
      <c r="AU33" s="56" t="e">
        <f>NA()</f>
        <v>#N/A</v>
      </c>
      <c r="AV33" s="56" t="e">
        <f>NA()</f>
        <v>#N/A</v>
      </c>
      <c r="AW33" s="56" t="e">
        <f>NA()</f>
        <v>#N/A</v>
      </c>
      <c r="AX33" s="56" t="e">
        <f>NA()</f>
        <v>#N/A</v>
      </c>
      <c r="AY33" s="56" t="e">
        <f>NA()</f>
        <v>#N/A</v>
      </c>
      <c r="AZ33" s="56" t="e">
        <f>NA()</f>
        <v>#N/A</v>
      </c>
      <c r="BA33" s="56" t="e">
        <f>NA()</f>
        <v>#N/A</v>
      </c>
      <c r="BB33" s="56" t="e">
        <f>NA()</f>
        <v>#N/A</v>
      </c>
      <c r="BC33" s="56" t="e">
        <f>NA()</f>
        <v>#N/A</v>
      </c>
      <c r="BD33" s="56">
        <v>0</v>
      </c>
      <c r="BE33" s="56">
        <v>0</v>
      </c>
      <c r="BF33" s="56">
        <v>7.6439999999999994E-2</v>
      </c>
      <c r="BG33" s="60">
        <v>0.92376000000000003</v>
      </c>
      <c r="BH33" s="56">
        <v>3.8428299999999997</v>
      </c>
      <c r="BI33" s="56">
        <v>4.7789899999999994</v>
      </c>
      <c r="BJ33" s="56">
        <v>6.7658000000000005</v>
      </c>
      <c r="BK33" s="56">
        <v>8.4320000000000004</v>
      </c>
      <c r="BL33" s="56">
        <v>11.137700000000001</v>
      </c>
      <c r="BM33" s="56">
        <v>12.5321</v>
      </c>
      <c r="BN33" s="56">
        <v>15.0525</v>
      </c>
      <c r="BO33" s="56">
        <v>17.216529999999999</v>
      </c>
      <c r="BP33" s="56">
        <v>18.11909</v>
      </c>
      <c r="BQ33" s="60">
        <v>24.371089999999999</v>
      </c>
      <c r="BR33" s="56">
        <v>32.4405</v>
      </c>
      <c r="BS33" s="56">
        <v>39.118199999999995</v>
      </c>
    </row>
    <row r="34" spans="1:71" s="31" customFormat="1" x14ac:dyDescent="0.25">
      <c r="A34" s="60" t="s">
        <v>72</v>
      </c>
      <c r="B34" s="60"/>
      <c r="C34" s="56" t="e">
        <f>NA()</f>
        <v>#N/A</v>
      </c>
      <c r="D34" s="56" t="e">
        <f>NA()</f>
        <v>#N/A</v>
      </c>
      <c r="E34" s="56" t="e">
        <f>NA()</f>
        <v>#N/A</v>
      </c>
      <c r="F34" s="56" t="e">
        <f>NA()</f>
        <v>#N/A</v>
      </c>
      <c r="G34" s="56" t="e">
        <f>NA()</f>
        <v>#N/A</v>
      </c>
      <c r="H34" s="56" t="e">
        <f>NA()</f>
        <v>#N/A</v>
      </c>
      <c r="I34" s="56" t="e">
        <f>NA()</f>
        <v>#N/A</v>
      </c>
      <c r="J34" s="56" t="e">
        <f>NA()</f>
        <v>#N/A</v>
      </c>
      <c r="K34" s="56" t="e">
        <f>NA()</f>
        <v>#N/A</v>
      </c>
      <c r="L34" s="56" t="e">
        <f>NA()</f>
        <v>#N/A</v>
      </c>
      <c r="M34" s="56" t="e">
        <f>NA()</f>
        <v>#N/A</v>
      </c>
      <c r="N34" s="56" t="e">
        <f>NA()</f>
        <v>#N/A</v>
      </c>
      <c r="O34" s="56" t="e">
        <f>NA()</f>
        <v>#N/A</v>
      </c>
      <c r="P34" s="56" t="e">
        <f>NA()</f>
        <v>#N/A</v>
      </c>
      <c r="Q34" s="56" t="e">
        <f>NA()</f>
        <v>#N/A</v>
      </c>
      <c r="R34" s="56" t="e">
        <f>NA()</f>
        <v>#N/A</v>
      </c>
      <c r="S34" s="56" t="e">
        <f>NA()</f>
        <v>#N/A</v>
      </c>
      <c r="T34" s="56" t="e">
        <f>NA()</f>
        <v>#N/A</v>
      </c>
      <c r="U34" s="56" t="e">
        <f>NA()</f>
        <v>#N/A</v>
      </c>
      <c r="V34" s="56" t="e">
        <f>NA()</f>
        <v>#N/A</v>
      </c>
      <c r="W34" s="56" t="e">
        <f>NA()</f>
        <v>#N/A</v>
      </c>
      <c r="X34" s="56" t="e">
        <f>NA()</f>
        <v>#N/A</v>
      </c>
      <c r="Y34" s="56" t="e">
        <f>NA()</f>
        <v>#N/A</v>
      </c>
      <c r="Z34" s="56" t="e">
        <f>NA()</f>
        <v>#N/A</v>
      </c>
      <c r="AA34" s="56" t="e">
        <f>NA()</f>
        <v>#N/A</v>
      </c>
      <c r="AB34" s="56" t="e">
        <f>NA()</f>
        <v>#N/A</v>
      </c>
      <c r="AC34" s="56" t="e">
        <f>NA()</f>
        <v>#N/A</v>
      </c>
      <c r="AD34" s="56" t="e">
        <f>NA()</f>
        <v>#N/A</v>
      </c>
      <c r="AE34" s="56" t="e">
        <f>NA()</f>
        <v>#N/A</v>
      </c>
      <c r="AF34" s="56" t="e">
        <f>NA()</f>
        <v>#N/A</v>
      </c>
      <c r="AG34" s="56" t="e">
        <f>NA()</f>
        <v>#N/A</v>
      </c>
      <c r="AH34" s="56" t="e">
        <f>NA()</f>
        <v>#N/A</v>
      </c>
      <c r="AI34" s="56" t="e">
        <f>NA()</f>
        <v>#N/A</v>
      </c>
      <c r="AJ34" s="56" t="e">
        <f>NA()</f>
        <v>#N/A</v>
      </c>
      <c r="AK34" s="56" t="e">
        <f>NA()</f>
        <v>#N/A</v>
      </c>
      <c r="AL34" s="56" t="e">
        <f>NA()</f>
        <v>#N/A</v>
      </c>
      <c r="AM34" s="56" t="e">
        <f>NA()</f>
        <v>#N/A</v>
      </c>
      <c r="AN34" s="56" t="e">
        <f>NA()</f>
        <v>#N/A</v>
      </c>
      <c r="AO34" s="56" t="e">
        <f>NA()</f>
        <v>#N/A</v>
      </c>
      <c r="AP34" s="56" t="e">
        <f>NA()</f>
        <v>#N/A</v>
      </c>
      <c r="AQ34" s="56" t="e">
        <f>NA()</f>
        <v>#N/A</v>
      </c>
      <c r="AR34" s="56" t="e">
        <f>NA()</f>
        <v>#N/A</v>
      </c>
      <c r="AS34" s="56" t="e">
        <f>NA()</f>
        <v>#N/A</v>
      </c>
      <c r="AT34" s="56" t="e">
        <f>NA()</f>
        <v>#N/A</v>
      </c>
      <c r="AU34" s="56" t="e">
        <f>NA()</f>
        <v>#N/A</v>
      </c>
      <c r="AV34" s="56" t="e">
        <f>NA()</f>
        <v>#N/A</v>
      </c>
      <c r="AW34" s="56" t="e">
        <f>NA()</f>
        <v>#N/A</v>
      </c>
      <c r="AX34" s="56" t="e">
        <f>NA()</f>
        <v>#N/A</v>
      </c>
      <c r="AY34" s="56" t="e">
        <f>NA()</f>
        <v>#N/A</v>
      </c>
      <c r="AZ34" s="56" t="e">
        <f>NA()</f>
        <v>#N/A</v>
      </c>
      <c r="BA34" s="56" t="e">
        <f>NA()</f>
        <v>#N/A</v>
      </c>
      <c r="BB34" s="56" t="e">
        <f>NA()</f>
        <v>#N/A</v>
      </c>
      <c r="BC34" s="56" t="e">
        <f>NA()</f>
        <v>#N/A</v>
      </c>
      <c r="BD34" s="56">
        <v>0</v>
      </c>
      <c r="BE34" s="56">
        <v>0</v>
      </c>
      <c r="BF34" s="56">
        <v>7.4049999999999991E-2</v>
      </c>
      <c r="BG34" s="60">
        <v>0.90808</v>
      </c>
      <c r="BH34" s="56">
        <v>3.7779000000000003</v>
      </c>
      <c r="BI34" s="56">
        <v>4.4706999999999999</v>
      </c>
      <c r="BJ34" s="56">
        <v>5.6768000000000001</v>
      </c>
      <c r="BK34" s="56">
        <v>6.3581000000000003</v>
      </c>
      <c r="BL34" s="56">
        <v>7.9981</v>
      </c>
      <c r="BM34" s="56">
        <v>8.5115999999999996</v>
      </c>
      <c r="BN34" s="56">
        <v>10.230399999999999</v>
      </c>
      <c r="BO34" s="56">
        <v>11.67333</v>
      </c>
      <c r="BP34" s="56">
        <v>11.903790000000001</v>
      </c>
      <c r="BQ34" s="60">
        <v>16.168489999999998</v>
      </c>
      <c r="BR34" s="56">
        <v>21.786300000000001</v>
      </c>
      <c r="BS34" s="56">
        <v>26.078099999999999</v>
      </c>
    </row>
    <row r="35" spans="1:71" s="17" customFormat="1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60"/>
      <c r="BH35" s="56"/>
      <c r="BI35" s="56"/>
      <c r="BJ35" s="56"/>
      <c r="BK35" s="56"/>
      <c r="BL35" s="56"/>
      <c r="BM35" s="56"/>
      <c r="BN35" s="56"/>
      <c r="BO35" s="56"/>
      <c r="BP35" s="56"/>
      <c r="BQ35" s="60"/>
      <c r="BR35" s="56"/>
      <c r="BS35" s="56"/>
    </row>
    <row r="36" spans="1:71" s="3" customFormat="1" ht="15.75" thickBot="1" x14ac:dyDescent="0.3">
      <c r="A36" s="65" t="s">
        <v>3</v>
      </c>
      <c r="B36" s="65">
        <v>2020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</row>
    <row r="37" spans="1:71" s="3" customFormat="1" ht="15.75" thickTop="1" x14ac:dyDescent="0.25">
      <c r="A37" s="60" t="s">
        <v>10</v>
      </c>
      <c r="B37" s="60"/>
      <c r="C37" s="68">
        <f ca="1">ROUND(C6*LOOKUP($B$36,$E$1:$BS$1,$E$2:$BS$2)/C$2,2)</f>
        <v>25.46</v>
      </c>
      <c r="D37" s="69">
        <f ca="1">ROUND(D6*LOOKUP($B$36,$E$1:$BS$1,$E$2:$BS$2)/D$2,2)</f>
        <v>31.7</v>
      </c>
      <c r="E37" s="69">
        <f ca="1">ROUND(E6*LOOKUP($B$36,$E$1:$BS$1,$E$2:$BS$2)/E$2,2)</f>
        <v>33.51</v>
      </c>
      <c r="F37" s="69">
        <f ca="1">ROUND(F6*LOOKUP($B$36,$E$1:$BS$1,$E$2:$BS$2)/F$2,2)</f>
        <v>32.840000000000003</v>
      </c>
      <c r="G37" s="69">
        <f ca="1">ROUND(G6*LOOKUP($B$36,$E$1:$BS$1,$E$2:$BS$2)/G$2,2)</f>
        <v>30.76</v>
      </c>
      <c r="H37" s="69">
        <f ca="1">ROUND(H6*LOOKUP($B$36,$E$1:$BS$1,$E$2:$BS$2)/H$2,2)</f>
        <v>30.74</v>
      </c>
      <c r="I37" s="69">
        <f ca="1">ROUND(I6*LOOKUP($B$36,$E$1:$BS$1,$E$2:$BS$2)/I$2,2)</f>
        <v>30.91</v>
      </c>
      <c r="J37" s="69">
        <f ca="1">ROUND(J6*LOOKUP($B$36,$E$1:$BS$1,$E$2:$BS$2)/J$2,2)</f>
        <v>30.96</v>
      </c>
      <c r="K37" s="69">
        <f ca="1">ROUND(K6*LOOKUP($B$36,$E$1:$BS$1,$E$2:$BS$2)/K$2,2)</f>
        <v>29.63</v>
      </c>
      <c r="L37" s="69">
        <f ca="1">ROUND(L6*LOOKUP($B$36,$E$1:$BS$1,$E$2:$BS$2)/L$2,2)</f>
        <v>28.67</v>
      </c>
      <c r="M37" s="69">
        <f ca="1">ROUND(M6*LOOKUP($B$36,$E$1:$BS$1,$E$2:$BS$2)/M$2,2)</f>
        <v>29.51</v>
      </c>
      <c r="N37" s="69">
        <f ca="1">ROUND(N6*LOOKUP($B$36,$E$1:$BS$1,$E$2:$BS$2)/N$2,2)</f>
        <v>28.69</v>
      </c>
      <c r="O37" s="69">
        <f ca="1">ROUND(O6*LOOKUP($B$36,$E$1:$BS$1,$E$2:$BS$2)/O$2,2)</f>
        <v>27.3</v>
      </c>
      <c r="P37" s="69">
        <f ca="1">ROUND(P6*LOOKUP($B$36,$E$1:$BS$1,$E$2:$BS$2)/P$2,2)</f>
        <v>25.6</v>
      </c>
      <c r="Q37" s="69">
        <f ca="1">ROUND(Q6*LOOKUP($B$36,$E$1:$BS$1,$E$2:$BS$2)/Q$2,2)</f>
        <v>24.8</v>
      </c>
      <c r="R37" s="69">
        <f ca="1">ROUND(R6*LOOKUP($B$36,$E$1:$BS$1,$E$2:$BS$2)/R$2,2)</f>
        <v>23.84</v>
      </c>
      <c r="S37" s="69">
        <f ca="1">ROUND(S6*LOOKUP($B$36,$E$1:$BS$1,$E$2:$BS$2)/S$2,2)</f>
        <v>23.86</v>
      </c>
      <c r="T37" s="69">
        <f ca="1">ROUND(T6*LOOKUP($B$36,$E$1:$BS$1,$E$2:$BS$2)/T$2,2)</f>
        <v>23.3</v>
      </c>
      <c r="U37" s="69">
        <f ca="1">ROUND(U6*LOOKUP($B$36,$E$1:$BS$1,$E$2:$BS$2)/U$2,2)</f>
        <v>22.35</v>
      </c>
      <c r="V37" s="69">
        <f ca="1">ROUND(V6*LOOKUP($B$36,$E$1:$BS$1,$E$2:$BS$2)/V$2,2)</f>
        <v>21.29</v>
      </c>
      <c r="W37" s="69">
        <f ca="1">ROUND(W6*LOOKUP($B$36,$E$1:$BS$1,$E$2:$BS$2)/W$2,2)</f>
        <v>20.54</v>
      </c>
      <c r="X37" s="69">
        <f ca="1">ROUND(X6*LOOKUP($B$36,$E$1:$BS$1,$E$2:$BS$2)/X$2,2)</f>
        <v>19.48</v>
      </c>
      <c r="Y37" s="69">
        <f ca="1">ROUND(Y6*LOOKUP($B$36,$E$1:$BS$1,$E$2:$BS$2)/Y$2,2)</f>
        <v>18</v>
      </c>
      <c r="Z37" s="69">
        <f ca="1">ROUND(Z6*LOOKUP($B$36,$E$1:$BS$1,$E$2:$BS$2)/Z$2,2)</f>
        <v>17.43</v>
      </c>
      <c r="AA37" s="69">
        <f ca="1">ROUND(AA6*LOOKUP($B$36,$E$1:$BS$1,$E$2:$BS$2)/AA$2,2)</f>
        <v>17.829999999999998</v>
      </c>
      <c r="AB37" s="69">
        <f ca="1">ROUND(AB6*LOOKUP($B$36,$E$1:$BS$1,$E$2:$BS$2)/AB$2,2)</f>
        <v>16.98</v>
      </c>
      <c r="AC37" s="69">
        <f ca="1">ROUND(AC6*LOOKUP($B$36,$E$1:$BS$1,$E$2:$BS$2)/AC$2,2)</f>
        <v>17.079999999999998</v>
      </c>
      <c r="AD37" s="69">
        <f ca="1">ROUND(AD6*LOOKUP($B$36,$E$1:$BS$1,$E$2:$BS$2)/AD$2,2)</f>
        <v>17</v>
      </c>
      <c r="AE37" s="69">
        <f ca="1">ROUND(AE6*LOOKUP($B$36,$E$1:$BS$1,$E$2:$BS$2)/AE$2,2)</f>
        <v>16.7</v>
      </c>
      <c r="AF37" s="69">
        <f ca="1">ROUND(AF6*LOOKUP($B$36,$E$1:$BS$1,$E$2:$BS$2)/AF$2,2)</f>
        <v>17.329999999999998</v>
      </c>
      <c r="AG37" s="69">
        <f ca="1">ROUND(AG6*LOOKUP($B$36,$E$1:$BS$1,$E$2:$BS$2)/AG$2,2)</f>
        <v>18.350000000000001</v>
      </c>
      <c r="AH37" s="69">
        <f ca="1">ROUND(AH6*LOOKUP($B$36,$E$1:$BS$1,$E$2:$BS$2)/AH$2,2)</f>
        <v>20.73</v>
      </c>
      <c r="AI37" s="69">
        <f ca="1">ROUND(AI6*LOOKUP($B$36,$E$1:$BS$1,$E$2:$BS$2)/AI$2,2)</f>
        <v>20.89</v>
      </c>
      <c r="AJ37" s="69">
        <f ca="1">ROUND(AJ6*LOOKUP($B$36,$E$1:$BS$1,$E$2:$BS$2)/AJ$2,2)</f>
        <v>20.22</v>
      </c>
      <c r="AK37" s="69">
        <f ca="1">ROUND(AK6*LOOKUP($B$36,$E$1:$BS$1,$E$2:$BS$2)/AK$2,2)</f>
        <v>19.47</v>
      </c>
      <c r="AL37" s="69">
        <f ca="1">ROUND(AL6*LOOKUP($B$36,$E$1:$BS$1,$E$2:$BS$2)/AL$2,2)</f>
        <v>18.64</v>
      </c>
      <c r="AM37" s="69">
        <f ca="1">ROUND(AM6*LOOKUP($B$36,$E$1:$BS$1,$E$2:$BS$2)/AM$2,2)</f>
        <v>18.100000000000001</v>
      </c>
      <c r="AN37" s="69">
        <f ca="1">ROUND(AN6*LOOKUP($B$36,$E$1:$BS$1,$E$2:$BS$2)/AN$2,2)</f>
        <v>17.55</v>
      </c>
      <c r="AO37" s="69">
        <f ca="1">ROUND(AO6*LOOKUP($B$36,$E$1:$BS$1,$E$2:$BS$2)/AO$2,2)</f>
        <v>16.920000000000002</v>
      </c>
      <c r="AP37" s="69">
        <f ca="1">ROUND(AP6*LOOKUP($B$36,$E$1:$BS$1,$E$2:$BS$2)/AP$2,2)</f>
        <v>17.100000000000001</v>
      </c>
      <c r="AQ37" s="69">
        <f ca="1">ROUND(AQ6*LOOKUP($B$36,$E$1:$BS$1,$E$2:$BS$2)/AQ$2,2)</f>
        <v>17.48</v>
      </c>
      <c r="AR37" s="69">
        <f ca="1">ROUND(AR6*LOOKUP($B$36,$E$1:$BS$1,$E$2:$BS$2)/AR$2,2)</f>
        <v>17.21</v>
      </c>
      <c r="AS37" s="69">
        <f ca="1">ROUND(AS6*LOOKUP($B$36,$E$1:$BS$1,$E$2:$BS$2)/AS$2,2)</f>
        <v>16.600000000000001</v>
      </c>
      <c r="AT37" s="69">
        <f ca="1">ROUND(AT6*LOOKUP($B$36,$E$1:$BS$1,$E$2:$BS$2)/AT$2,2)</f>
        <v>15.52</v>
      </c>
      <c r="AU37" s="69">
        <f ca="1">ROUND(AU6*LOOKUP($B$36,$E$1:$BS$1,$E$2:$BS$2)/AU$2,2)</f>
        <v>14.87</v>
      </c>
      <c r="AV37" s="69">
        <f ca="1">ROUND(AV6*LOOKUP($B$36,$E$1:$BS$1,$E$2:$BS$2)/AV$2,2)</f>
        <v>14.39</v>
      </c>
      <c r="AW37" s="69">
        <f ca="1">ROUND(AW6*LOOKUP($B$36,$E$1:$BS$1,$E$2:$BS$2)/AW$2,2)</f>
        <v>13.96</v>
      </c>
      <c r="AX37" s="69">
        <f ca="1">ROUND(AX6*LOOKUP($B$36,$E$1:$BS$1,$E$2:$BS$2)/AX$2,2)</f>
        <v>14.95</v>
      </c>
      <c r="AY37" s="69">
        <f ca="1">ROUND(AY6*LOOKUP($B$36,$E$1:$BS$1,$E$2:$BS$2)/AY$2,2)</f>
        <v>14.37</v>
      </c>
      <c r="AZ37" s="69">
        <f ca="1">ROUND(AZ6*LOOKUP($B$36,$E$1:$BS$1,$E$2:$BS$2)/AZ$2,2)</f>
        <v>14.53</v>
      </c>
      <c r="BA37" s="69">
        <f ca="1">ROUND(BA6*LOOKUP($B$36,$E$1:$BS$1,$E$2:$BS$2)/BA$2,2)</f>
        <v>15.01</v>
      </c>
      <c r="BB37" s="69">
        <f ca="1">ROUND(BB6*LOOKUP($B$36,$E$1:$BS$1,$E$2:$BS$2)/BB$2,2)</f>
        <v>13.99</v>
      </c>
      <c r="BC37" s="69" t="e">
        <f>ROUND(BC6*LOOKUP($B$36,$E$1:$BS$1,$E$2:$BS$2)/BC$2,2)</f>
        <v>#N/A</v>
      </c>
      <c r="BD37" s="69" t="e">
        <f>ROUND(BD6*LOOKUP($B$36,$E$1:$BS$1,$E$2:$BS$2)/BD$2,2)</f>
        <v>#N/A</v>
      </c>
      <c r="BE37" s="69" t="e">
        <f>ROUND(BE6*LOOKUP($B$36,$E$1:$BS$1,$E$2:$BS$2)/BE$2,2)</f>
        <v>#N/A</v>
      </c>
      <c r="BF37" s="69" t="e">
        <f>ROUND(BF6*LOOKUP($B$36,$E$1:$BS$1,$E$2:$BS$2)/BF$2,2)</f>
        <v>#N/A</v>
      </c>
      <c r="BG37" s="69" t="e">
        <f>ROUND(BG6*LOOKUP($B$36,$E$1:$BS$1,$E$2:$BS$2)/BG$2,2)</f>
        <v>#N/A</v>
      </c>
      <c r="BH37" s="69" t="e">
        <f>ROUND(BH6*LOOKUP($B$36,$E$1:$BS$1,$E$2:$BS$2)/BH$2,2)</f>
        <v>#N/A</v>
      </c>
      <c r="BI37" s="69" t="e">
        <f>ROUND(BI6*LOOKUP($B$36,$E$1:$BS$1,$E$2:$BS$2)/BI$2,2)</f>
        <v>#N/A</v>
      </c>
      <c r="BJ37" s="69" t="e">
        <f>ROUND(BJ6*LOOKUP($B$36,$E$1:$BS$1,$E$2:$BS$2)/BJ$2,2)</f>
        <v>#N/A</v>
      </c>
      <c r="BK37" s="69" t="e">
        <f>ROUND(BK6*LOOKUP($B$36,$E$1:$BS$1,$E$2:$BS$2)/BK$2,2)</f>
        <v>#N/A</v>
      </c>
      <c r="BL37" s="69" t="e">
        <f>ROUND(BL6*LOOKUP($B$36,$E$1:$BS$1,$E$2:$BS$2)/BL$2,2)</f>
        <v>#N/A</v>
      </c>
      <c r="BM37" s="69" t="e">
        <f>ROUND(BM6*LOOKUP($B$36,$E$1:$BS$1,$E$2:$BS$2)/BM$2,2)</f>
        <v>#N/A</v>
      </c>
      <c r="BN37" s="69" t="e">
        <f>ROUND(BN6*LOOKUP($B$36,$E$1:$BS$1,$E$2:$BS$2)/BN$2,2)</f>
        <v>#N/A</v>
      </c>
      <c r="BO37" s="69" t="e">
        <f>ROUND(BO6*LOOKUP($B$36,$E$1:$BS$1,$E$2:$BS$2)/BO$2,2)</f>
        <v>#N/A</v>
      </c>
      <c r="BP37" s="69" t="e">
        <f>ROUND(BP6*LOOKUP($B$36,$E$1:$BS$1,$E$2:$BS$2)/BP$2,2)</f>
        <v>#N/A</v>
      </c>
      <c r="BQ37" s="69" t="e">
        <f>ROUND(BQ6*LOOKUP($B$36,$E$1:$BS$1,$E$2:$BS$2)/BQ$2,2)</f>
        <v>#N/A</v>
      </c>
      <c r="BR37" s="69" t="e">
        <f>ROUND(BR6*LOOKUP($B$36,$E$1:$BS$1,$E$2:$BS$2)/BR$2,2)</f>
        <v>#N/A</v>
      </c>
      <c r="BS37" s="70" t="e">
        <f>ROUND(BS6*LOOKUP($B$36,$E$1:$BS$1,$E$2:$BS$2)/BS$2,2)</f>
        <v>#N/A</v>
      </c>
    </row>
    <row r="38" spans="1:71" s="3" customFormat="1" x14ac:dyDescent="0.25">
      <c r="A38" s="60" t="s">
        <v>11</v>
      </c>
      <c r="B38" s="60"/>
      <c r="C38" s="71">
        <f ca="1">ROUND(C9*LOOKUP($B$36,$E$1:$BS$1,$E$2:$BS$2)/C$2,2)</f>
        <v>27.43</v>
      </c>
      <c r="D38" s="72">
        <f ca="1">ROUND(D9*LOOKUP($B$36,$E$1:$BS$1,$E$2:$BS$2)/D$2,2)</f>
        <v>32.92</v>
      </c>
      <c r="E38" s="72">
        <f ca="1">ROUND(E9*LOOKUP($B$36,$E$1:$BS$1,$E$2:$BS$2)/E$2,2)</f>
        <v>32.53</v>
      </c>
      <c r="F38" s="72">
        <f ca="1">ROUND(F9*LOOKUP($B$36,$E$1:$BS$1,$E$2:$BS$2)/F$2,2)</f>
        <v>33.54</v>
      </c>
      <c r="G38" s="72">
        <f ca="1">ROUND(G9*LOOKUP($B$36,$E$1:$BS$1,$E$2:$BS$2)/G$2,2)</f>
        <v>32.619999999999997</v>
      </c>
      <c r="H38" s="72">
        <f ca="1">ROUND(H9*LOOKUP($B$36,$E$1:$BS$1,$E$2:$BS$2)/H$2,2)</f>
        <v>31.96</v>
      </c>
      <c r="I38" s="72">
        <f ca="1">ROUND(I9*LOOKUP($B$36,$E$1:$BS$1,$E$2:$BS$2)/I$2,2)</f>
        <v>32.47</v>
      </c>
      <c r="J38" s="72">
        <f ca="1">ROUND(J9*LOOKUP($B$36,$E$1:$BS$1,$E$2:$BS$2)/J$2,2)</f>
        <v>32.200000000000003</v>
      </c>
      <c r="K38" s="72">
        <f ca="1">ROUND(K9*LOOKUP($B$36,$E$1:$BS$1,$E$2:$BS$2)/K$2,2)</f>
        <v>30.7</v>
      </c>
      <c r="L38" s="72">
        <f ca="1">ROUND(L9*LOOKUP($B$36,$E$1:$BS$1,$E$2:$BS$2)/L$2,2)</f>
        <v>29.11</v>
      </c>
      <c r="M38" s="72">
        <f ca="1">ROUND(M9*LOOKUP($B$36,$E$1:$BS$1,$E$2:$BS$2)/M$2,2)</f>
        <v>30.14</v>
      </c>
      <c r="N38" s="72">
        <f ca="1">ROUND(N9*LOOKUP($B$36,$E$1:$BS$1,$E$2:$BS$2)/N$2,2)</f>
        <v>29.2</v>
      </c>
      <c r="O38" s="72">
        <f ca="1">ROUND(O9*LOOKUP($B$36,$E$1:$BS$1,$E$2:$BS$2)/O$2,2)</f>
        <v>28.17</v>
      </c>
      <c r="P38" s="72">
        <f ca="1">ROUND(P9*LOOKUP($B$36,$E$1:$BS$1,$E$2:$BS$2)/P$2,2)</f>
        <v>26.74</v>
      </c>
      <c r="Q38" s="72">
        <f ca="1">ROUND(Q9*LOOKUP($B$36,$E$1:$BS$1,$E$2:$BS$2)/Q$2,2)</f>
        <v>25.96</v>
      </c>
      <c r="R38" s="72">
        <f ca="1">ROUND(R9*LOOKUP($B$36,$E$1:$BS$1,$E$2:$BS$2)/R$2,2)</f>
        <v>24.98</v>
      </c>
      <c r="S38" s="72">
        <f ca="1">ROUND(S9*LOOKUP($B$36,$E$1:$BS$1,$E$2:$BS$2)/S$2,2)</f>
        <v>24.61</v>
      </c>
      <c r="T38" s="72">
        <f ca="1">ROUND(T9*LOOKUP($B$36,$E$1:$BS$1,$E$2:$BS$2)/T$2,2)</f>
        <v>24.19</v>
      </c>
      <c r="U38" s="72">
        <f ca="1">ROUND(U9*LOOKUP($B$36,$E$1:$BS$1,$E$2:$BS$2)/U$2,2)</f>
        <v>23.7</v>
      </c>
      <c r="V38" s="72">
        <f ca="1">ROUND(V9*LOOKUP($B$36,$E$1:$BS$1,$E$2:$BS$2)/V$2,2)</f>
        <v>22.31</v>
      </c>
      <c r="W38" s="72">
        <f ca="1">ROUND(W9*LOOKUP($B$36,$E$1:$BS$1,$E$2:$BS$2)/W$2,2)</f>
        <v>21.36</v>
      </c>
      <c r="X38" s="72">
        <f ca="1">ROUND(X9*LOOKUP($B$36,$E$1:$BS$1,$E$2:$BS$2)/X$2,2)</f>
        <v>20.28</v>
      </c>
      <c r="Y38" s="72">
        <f ca="1">ROUND(Y9*LOOKUP($B$36,$E$1:$BS$1,$E$2:$BS$2)/Y$2,2)</f>
        <v>18.7</v>
      </c>
      <c r="Z38" s="72">
        <f ca="1">ROUND(Z9*LOOKUP($B$36,$E$1:$BS$1,$E$2:$BS$2)/Z$2,2)</f>
        <v>17.739999999999998</v>
      </c>
      <c r="AA38" s="72">
        <f ca="1">ROUND(AA9*LOOKUP($B$36,$E$1:$BS$1,$E$2:$BS$2)/AA$2,2)</f>
        <v>18</v>
      </c>
      <c r="AB38" s="72">
        <f ca="1">ROUND(AB9*LOOKUP($B$36,$E$1:$BS$1,$E$2:$BS$2)/AB$2,2)</f>
        <v>17.04</v>
      </c>
      <c r="AC38" s="72">
        <f ca="1">ROUND(AC9*LOOKUP($B$36,$E$1:$BS$1,$E$2:$BS$2)/AC$2,2)</f>
        <v>17.11</v>
      </c>
      <c r="AD38" s="72">
        <f ca="1">ROUND(AD9*LOOKUP($B$36,$E$1:$BS$1,$E$2:$BS$2)/AD$2,2)</f>
        <v>16.97</v>
      </c>
      <c r="AE38" s="72">
        <f ca="1">ROUND(AE9*LOOKUP($B$36,$E$1:$BS$1,$E$2:$BS$2)/AE$2,2)</f>
        <v>16.57</v>
      </c>
      <c r="AF38" s="72">
        <f ca="1">ROUND(AF9*LOOKUP($B$36,$E$1:$BS$1,$E$2:$BS$2)/AF$2,2)</f>
        <v>17.2</v>
      </c>
      <c r="AG38" s="72">
        <f ca="1">ROUND(AG9*LOOKUP($B$36,$E$1:$BS$1,$E$2:$BS$2)/AG$2,2)</f>
        <v>18.059999999999999</v>
      </c>
      <c r="AH38" s="72">
        <f ca="1">ROUND(AH9*LOOKUP($B$36,$E$1:$BS$1,$E$2:$BS$2)/AH$2,2)</f>
        <v>20.28</v>
      </c>
      <c r="AI38" s="72">
        <f ca="1">ROUND(AI9*LOOKUP($B$36,$E$1:$BS$1,$E$2:$BS$2)/AI$2,2)</f>
        <v>21.16</v>
      </c>
      <c r="AJ38" s="72">
        <f ca="1">ROUND(AJ9*LOOKUP($B$36,$E$1:$BS$1,$E$2:$BS$2)/AJ$2,2)</f>
        <v>20.85</v>
      </c>
      <c r="AK38" s="72">
        <f ca="1">ROUND(AK9*LOOKUP($B$36,$E$1:$BS$1,$E$2:$BS$2)/AK$2,2)</f>
        <v>20.54</v>
      </c>
      <c r="AL38" s="72">
        <f ca="1">ROUND(AL9*LOOKUP($B$36,$E$1:$BS$1,$E$2:$BS$2)/AL$2,2)</f>
        <v>19.77</v>
      </c>
      <c r="AM38" s="72">
        <f ca="1">ROUND(AM9*LOOKUP($B$36,$E$1:$BS$1,$E$2:$BS$2)/AM$2,2)</f>
        <v>19.510000000000002</v>
      </c>
      <c r="AN38" s="72">
        <f ca="1">ROUND(AN9*LOOKUP($B$36,$E$1:$BS$1,$E$2:$BS$2)/AN$2,2)</f>
        <v>19.170000000000002</v>
      </c>
      <c r="AO38" s="72">
        <f ca="1">ROUND(AO9*LOOKUP($B$36,$E$1:$BS$1,$E$2:$BS$2)/AO$2,2)</f>
        <v>18.420000000000002</v>
      </c>
      <c r="AP38" s="72">
        <f ca="1">ROUND(AP9*LOOKUP($B$36,$E$1:$BS$1,$E$2:$BS$2)/AP$2,2)</f>
        <v>18.63</v>
      </c>
      <c r="AQ38" s="72">
        <f ca="1">ROUND(AQ9*LOOKUP($B$36,$E$1:$BS$1,$E$2:$BS$2)/AQ$2,2)</f>
        <v>19.260000000000002</v>
      </c>
      <c r="AR38" s="72">
        <f ca="1">ROUND(AR9*LOOKUP($B$36,$E$1:$BS$1,$E$2:$BS$2)/AR$2,2)</f>
        <v>19.68</v>
      </c>
      <c r="AS38" s="72">
        <f ca="1">ROUND(AS9*LOOKUP($B$36,$E$1:$BS$1,$E$2:$BS$2)/AS$2,2)</f>
        <v>19.7</v>
      </c>
      <c r="AT38" s="72">
        <f ca="1">ROUND(AT9*LOOKUP($B$36,$E$1:$BS$1,$E$2:$BS$2)/AT$2,2)</f>
        <v>18.95</v>
      </c>
      <c r="AU38" s="72">
        <f ca="1">ROUND(AU9*LOOKUP($B$36,$E$1:$BS$1,$E$2:$BS$2)/AU$2,2)</f>
        <v>18.2</v>
      </c>
      <c r="AV38" s="72">
        <f ca="1">ROUND(AV9*LOOKUP($B$36,$E$1:$BS$1,$E$2:$BS$2)/AV$2,2)</f>
        <v>18.45</v>
      </c>
      <c r="AW38" s="72">
        <f ca="1">ROUND(AW9*LOOKUP($B$36,$E$1:$BS$1,$E$2:$BS$2)/AW$2,2)</f>
        <v>18.52</v>
      </c>
      <c r="AX38" s="72">
        <f ca="1">ROUND(AX9*LOOKUP($B$36,$E$1:$BS$1,$E$2:$BS$2)/AX$2,2)</f>
        <v>18.23</v>
      </c>
      <c r="AY38" s="72">
        <f ca="1">ROUND(AY9*LOOKUP($B$36,$E$1:$BS$1,$E$2:$BS$2)/AY$2,2)</f>
        <v>17.78</v>
      </c>
      <c r="AZ38" s="72">
        <f ca="1">ROUND(AZ9*LOOKUP($B$36,$E$1:$BS$1,$E$2:$BS$2)/AZ$2,2)</f>
        <v>18.670000000000002</v>
      </c>
      <c r="BA38" s="72">
        <f ca="1">ROUND(BA9*LOOKUP($B$36,$E$1:$BS$1,$E$2:$BS$2)/BA$2,2)</f>
        <v>18.309999999999999</v>
      </c>
      <c r="BB38" s="72">
        <f ca="1">ROUND(BB9*LOOKUP($B$36,$E$1:$BS$1,$E$2:$BS$2)/BB$2,2)</f>
        <v>18.47</v>
      </c>
      <c r="BC38" s="72" t="e">
        <f>ROUND(BC9*LOOKUP($B$36,$E$1:$BS$1,$E$2:$BS$2)/BC$2,2)</f>
        <v>#N/A</v>
      </c>
      <c r="BD38" s="72" t="e">
        <f>ROUND(BD9*LOOKUP($B$36,$E$1:$BS$1,$E$2:$BS$2)/BD$2,2)</f>
        <v>#N/A</v>
      </c>
      <c r="BE38" s="72" t="e">
        <f>ROUND(BE9*LOOKUP($B$36,$E$1:$BS$1,$E$2:$BS$2)/BE$2,2)</f>
        <v>#N/A</v>
      </c>
      <c r="BF38" s="72" t="e">
        <f>ROUND(BF9*LOOKUP($B$36,$E$1:$BS$1,$E$2:$BS$2)/BF$2,2)</f>
        <v>#N/A</v>
      </c>
      <c r="BG38" s="72" t="e">
        <f>ROUND(BG9*LOOKUP($B$36,$E$1:$BS$1,$E$2:$BS$2)/BG$2,2)</f>
        <v>#N/A</v>
      </c>
      <c r="BH38" s="72" t="e">
        <f>ROUND(BH9*LOOKUP($B$36,$E$1:$BS$1,$E$2:$BS$2)/BH$2,2)</f>
        <v>#N/A</v>
      </c>
      <c r="BI38" s="72" t="e">
        <f>ROUND(BI9*LOOKUP($B$36,$E$1:$BS$1,$E$2:$BS$2)/BI$2,2)</f>
        <v>#N/A</v>
      </c>
      <c r="BJ38" s="72" t="e">
        <f>ROUND(BJ9*LOOKUP($B$36,$E$1:$BS$1,$E$2:$BS$2)/BJ$2,2)</f>
        <v>#N/A</v>
      </c>
      <c r="BK38" s="72" t="e">
        <f>ROUND(BK9*LOOKUP($B$36,$E$1:$BS$1,$E$2:$BS$2)/BK$2,2)</f>
        <v>#N/A</v>
      </c>
      <c r="BL38" s="72" t="e">
        <f>ROUND(BL9*LOOKUP($B$36,$E$1:$BS$1,$E$2:$BS$2)/BL$2,2)</f>
        <v>#N/A</v>
      </c>
      <c r="BM38" s="72" t="e">
        <f>ROUND(BM9*LOOKUP($B$36,$E$1:$BS$1,$E$2:$BS$2)/BM$2,2)</f>
        <v>#N/A</v>
      </c>
      <c r="BN38" s="72" t="e">
        <f>ROUND(BN9*LOOKUP($B$36,$E$1:$BS$1,$E$2:$BS$2)/BN$2,2)</f>
        <v>#N/A</v>
      </c>
      <c r="BO38" s="72" t="e">
        <f>ROUND(BO9*LOOKUP($B$36,$E$1:$BS$1,$E$2:$BS$2)/BO$2,2)</f>
        <v>#N/A</v>
      </c>
      <c r="BP38" s="72" t="e">
        <f>ROUND(BP9*LOOKUP($B$36,$E$1:$BS$1,$E$2:$BS$2)/BP$2,2)</f>
        <v>#N/A</v>
      </c>
      <c r="BQ38" s="72" t="e">
        <f>ROUND(BQ9*LOOKUP($B$36,$E$1:$BS$1,$E$2:$BS$2)/BQ$2,2)</f>
        <v>#N/A</v>
      </c>
      <c r="BR38" s="72" t="e">
        <f>ROUND(BR9*LOOKUP($B$36,$E$1:$BS$1,$E$2:$BS$2)/BR$2,2)</f>
        <v>#N/A</v>
      </c>
      <c r="BS38" s="73" t="e">
        <f>ROUND(BS9*LOOKUP($B$36,$E$1:$BS$1,$E$2:$BS$2)/BS$2,2)</f>
        <v>#N/A</v>
      </c>
    </row>
    <row r="39" spans="1:71" s="3" customFormat="1" x14ac:dyDescent="0.25">
      <c r="A39" s="60" t="s">
        <v>60</v>
      </c>
      <c r="B39" s="60"/>
      <c r="C39" s="71" t="e">
        <f>ROUND(C12*LOOKUP($B$36,$E$1:$BS$1,$E$2:$BS$2)/C$2,2)</f>
        <v>#N/A</v>
      </c>
      <c r="D39" s="72" t="e">
        <f>ROUND(D12*LOOKUP($B$36,$E$1:$BS$1,$E$2:$BS$2)/D$2,2)</f>
        <v>#N/A</v>
      </c>
      <c r="E39" s="72" t="e">
        <f>ROUND(E12*LOOKUP($B$36,$E$1:$BS$1,$E$2:$BS$2)/E$2,2)</f>
        <v>#N/A</v>
      </c>
      <c r="F39" s="72" t="e">
        <f>ROUND(F12*LOOKUP($B$36,$E$1:$BS$1,$E$2:$BS$2)/F$2,2)</f>
        <v>#N/A</v>
      </c>
      <c r="G39" s="72" t="e">
        <f>ROUND(G12*LOOKUP($B$36,$E$1:$BS$1,$E$2:$BS$2)/G$2,2)</f>
        <v>#N/A</v>
      </c>
      <c r="H39" s="72" t="e">
        <f>ROUND(H12*LOOKUP($B$36,$E$1:$BS$1,$E$2:$BS$2)/H$2,2)</f>
        <v>#N/A</v>
      </c>
      <c r="I39" s="72" t="e">
        <f>ROUND(I12*LOOKUP($B$36,$E$1:$BS$1,$E$2:$BS$2)/I$2,2)</f>
        <v>#N/A</v>
      </c>
      <c r="J39" s="72" t="e">
        <f>ROUND(J12*LOOKUP($B$36,$E$1:$BS$1,$E$2:$BS$2)/J$2,2)</f>
        <v>#N/A</v>
      </c>
      <c r="K39" s="72" t="e">
        <f>ROUND(K12*LOOKUP($B$36,$E$1:$BS$1,$E$2:$BS$2)/K$2,2)</f>
        <v>#N/A</v>
      </c>
      <c r="L39" s="72" t="e">
        <f>ROUND(L12*LOOKUP($B$36,$E$1:$BS$1,$E$2:$BS$2)/L$2,2)</f>
        <v>#N/A</v>
      </c>
      <c r="M39" s="72" t="e">
        <f>ROUND(M12*LOOKUP($B$36,$E$1:$BS$1,$E$2:$BS$2)/M$2,2)</f>
        <v>#N/A</v>
      </c>
      <c r="N39" s="72" t="e">
        <f>ROUND(N12*LOOKUP($B$36,$E$1:$BS$1,$E$2:$BS$2)/N$2,2)</f>
        <v>#N/A</v>
      </c>
      <c r="O39" s="72" t="e">
        <f>ROUND(O12*LOOKUP($B$36,$E$1:$BS$1,$E$2:$BS$2)/O$2,2)</f>
        <v>#N/A</v>
      </c>
      <c r="P39" s="72" t="e">
        <f>ROUND(P12*LOOKUP($B$36,$E$1:$BS$1,$E$2:$BS$2)/P$2,2)</f>
        <v>#N/A</v>
      </c>
      <c r="Q39" s="72" t="e">
        <f>ROUND(Q12*LOOKUP($B$36,$E$1:$BS$1,$E$2:$BS$2)/Q$2,2)</f>
        <v>#N/A</v>
      </c>
      <c r="R39" s="72" t="e">
        <f>ROUND(R12*LOOKUP($B$36,$E$1:$BS$1,$E$2:$BS$2)/R$2,2)</f>
        <v>#N/A</v>
      </c>
      <c r="S39" s="72" t="e">
        <f>ROUND(S12*LOOKUP($B$36,$E$1:$BS$1,$E$2:$BS$2)/S$2,2)</f>
        <v>#N/A</v>
      </c>
      <c r="T39" s="72" t="e">
        <f>ROUND(T12*LOOKUP($B$36,$E$1:$BS$1,$E$2:$BS$2)/T$2,2)</f>
        <v>#N/A</v>
      </c>
      <c r="U39" s="72" t="e">
        <f>ROUND(U12*LOOKUP($B$36,$E$1:$BS$1,$E$2:$BS$2)/U$2,2)</f>
        <v>#N/A</v>
      </c>
      <c r="V39" s="72" t="e">
        <f>ROUND(V12*LOOKUP($B$36,$E$1:$BS$1,$E$2:$BS$2)/V$2,2)</f>
        <v>#N/A</v>
      </c>
      <c r="W39" s="72" t="e">
        <f>ROUND(W12*LOOKUP($B$36,$E$1:$BS$1,$E$2:$BS$2)/W$2,2)</f>
        <v>#N/A</v>
      </c>
      <c r="X39" s="72" t="e">
        <f>ROUND(X12*LOOKUP($B$36,$E$1:$BS$1,$E$2:$BS$2)/X$2,2)</f>
        <v>#N/A</v>
      </c>
      <c r="Y39" s="72" t="e">
        <f>ROUND(Y12*LOOKUP($B$36,$E$1:$BS$1,$E$2:$BS$2)/Y$2,2)</f>
        <v>#N/A</v>
      </c>
      <c r="Z39" s="72" t="e">
        <f>ROUND(Z12*LOOKUP($B$36,$E$1:$BS$1,$E$2:$BS$2)/Z$2,2)</f>
        <v>#N/A</v>
      </c>
      <c r="AA39" s="72" t="e">
        <f>ROUND(AA12*LOOKUP($B$36,$E$1:$BS$1,$E$2:$BS$2)/AA$2,2)</f>
        <v>#N/A</v>
      </c>
      <c r="AB39" s="72" t="e">
        <f>ROUND(AB12*LOOKUP($B$36,$E$1:$BS$1,$E$2:$BS$2)/AB$2,2)</f>
        <v>#N/A</v>
      </c>
      <c r="AC39" s="72" t="e">
        <f>ROUND(AC12*LOOKUP($B$36,$E$1:$BS$1,$E$2:$BS$2)/AC$2,2)</f>
        <v>#N/A</v>
      </c>
      <c r="AD39" s="72" t="e">
        <f>ROUND(AD12*LOOKUP($B$36,$E$1:$BS$1,$E$2:$BS$2)/AD$2,2)</f>
        <v>#N/A</v>
      </c>
      <c r="AE39" s="72" t="e">
        <f>ROUND(AE12*LOOKUP($B$36,$E$1:$BS$1,$E$2:$BS$2)/AE$2,2)</f>
        <v>#N/A</v>
      </c>
      <c r="AF39" s="72" t="e">
        <f>ROUND(AF12*LOOKUP($B$36,$E$1:$BS$1,$E$2:$BS$2)/AF$2,2)</f>
        <v>#N/A</v>
      </c>
      <c r="AG39" s="72" t="e">
        <f>ROUND(AG12*LOOKUP($B$36,$E$1:$BS$1,$E$2:$BS$2)/AG$2,2)</f>
        <v>#N/A</v>
      </c>
      <c r="AH39" s="72" t="e">
        <f>ROUND(AH12*LOOKUP($B$36,$E$1:$BS$1,$E$2:$BS$2)/AH$2,2)</f>
        <v>#N/A</v>
      </c>
      <c r="AI39" s="72" t="e">
        <f>ROUND(AI12*LOOKUP($B$36,$E$1:$BS$1,$E$2:$BS$2)/AI$2,2)</f>
        <v>#N/A</v>
      </c>
      <c r="AJ39" s="72" t="e">
        <f>ROUND(AJ12*LOOKUP($B$36,$E$1:$BS$1,$E$2:$BS$2)/AJ$2,2)</f>
        <v>#N/A</v>
      </c>
      <c r="AK39" s="72" t="e">
        <f>ROUND(AK12*LOOKUP($B$36,$E$1:$BS$1,$E$2:$BS$2)/AK$2,2)</f>
        <v>#N/A</v>
      </c>
      <c r="AL39" s="72" t="e">
        <f>ROUND(AL12*LOOKUP($B$36,$E$1:$BS$1,$E$2:$BS$2)/AL$2,2)</f>
        <v>#N/A</v>
      </c>
      <c r="AM39" s="72" t="e">
        <f>ROUND(AM12*LOOKUP($B$36,$E$1:$BS$1,$E$2:$BS$2)/AM$2,2)</f>
        <v>#N/A</v>
      </c>
      <c r="AN39" s="72" t="e">
        <f>ROUND(AN12*LOOKUP($B$36,$E$1:$BS$1,$E$2:$BS$2)/AN$2,2)</f>
        <v>#N/A</v>
      </c>
      <c r="AO39" s="72" t="e">
        <f>ROUND(AO12*LOOKUP($B$36,$E$1:$BS$1,$E$2:$BS$2)/AO$2,2)</f>
        <v>#N/A</v>
      </c>
      <c r="AP39" s="72" t="e">
        <f>ROUND(AP12*LOOKUP($B$36,$E$1:$BS$1,$E$2:$BS$2)/AP$2,2)</f>
        <v>#N/A</v>
      </c>
      <c r="AQ39" s="72" t="e">
        <f>ROUND(AQ12*LOOKUP($B$36,$E$1:$BS$1,$E$2:$BS$2)/AQ$2,2)</f>
        <v>#N/A</v>
      </c>
      <c r="AR39" s="72" t="e">
        <f>ROUND(AR12*LOOKUP($B$36,$E$1:$BS$1,$E$2:$BS$2)/AR$2,2)</f>
        <v>#N/A</v>
      </c>
      <c r="AS39" s="72" t="e">
        <f>ROUND(AS12*LOOKUP($B$36,$E$1:$BS$1,$E$2:$BS$2)/AS$2,2)</f>
        <v>#N/A</v>
      </c>
      <c r="AT39" s="72" t="e">
        <f>ROUND(AT12*LOOKUP($B$36,$E$1:$BS$1,$E$2:$BS$2)/AT$2,2)</f>
        <v>#N/A</v>
      </c>
      <c r="AU39" s="72" t="e">
        <f>ROUND(AU12*LOOKUP($B$36,$E$1:$BS$1,$E$2:$BS$2)/AU$2,2)</f>
        <v>#N/A</v>
      </c>
      <c r="AV39" s="72" t="e">
        <f>ROUND(AV12*LOOKUP($B$36,$E$1:$BS$1,$E$2:$BS$2)/AV$2,2)</f>
        <v>#N/A</v>
      </c>
      <c r="AW39" s="72" t="e">
        <f>ROUND(AW12*LOOKUP($B$36,$E$1:$BS$1,$E$2:$BS$2)/AW$2,2)</f>
        <v>#N/A</v>
      </c>
      <c r="AX39" s="72" t="e">
        <f>ROUND(AX12*LOOKUP($B$36,$E$1:$BS$1,$E$2:$BS$2)/AX$2,2)</f>
        <v>#N/A</v>
      </c>
      <c r="AY39" s="72" t="e">
        <f>ROUND(AY12*LOOKUP($B$36,$E$1:$BS$1,$E$2:$BS$2)/AY$2,2)</f>
        <v>#N/A</v>
      </c>
      <c r="AZ39" s="72" t="e">
        <f>ROUND(AZ12*LOOKUP($B$36,$E$1:$BS$1,$E$2:$BS$2)/AZ$2,2)</f>
        <v>#N/A</v>
      </c>
      <c r="BA39" s="72" t="e">
        <f>ROUND(BA12*LOOKUP($B$36,$E$1:$BS$1,$E$2:$BS$2)/BA$2,2)</f>
        <v>#N/A</v>
      </c>
      <c r="BB39" s="72" t="e">
        <f>ROUND(BB12*LOOKUP($B$36,$E$1:$BS$1,$E$2:$BS$2)/BB$2,2)</f>
        <v>#N/A</v>
      </c>
      <c r="BC39" s="72" t="e">
        <f>ROUND(BC12*LOOKUP($B$36,$E$1:$BS$1,$E$2:$BS$2)/BC$2,2)</f>
        <v>#N/A</v>
      </c>
      <c r="BD39" s="72" t="e">
        <f>ROUND(BD12*LOOKUP($B$36,$E$1:$BS$1,$E$2:$BS$2)/BD$2,2)</f>
        <v>#N/A</v>
      </c>
      <c r="BE39" s="72" t="e">
        <f>ROUND(BE12*LOOKUP($B$36,$E$1:$BS$1,$E$2:$BS$2)/BE$2,2)</f>
        <v>#N/A</v>
      </c>
      <c r="BF39" s="72" t="e">
        <f>ROUND(BF12*LOOKUP($B$36,$E$1:$BS$1,$E$2:$BS$2)/BF$2,2)</f>
        <v>#N/A</v>
      </c>
      <c r="BG39" s="72" t="e">
        <f>ROUND(BG12*LOOKUP($B$36,$E$1:$BS$1,$E$2:$BS$2)/BG$2,2)</f>
        <v>#N/A</v>
      </c>
      <c r="BH39" s="72">
        <f>ROUND(BH12*LOOKUP($B$36,$E$1:$BS$1,$E$2:$BS$2)/BH$2,2)</f>
        <v>20.62</v>
      </c>
      <c r="BI39" s="72">
        <f>ROUND(BI12*LOOKUP($B$36,$E$1:$BS$1,$E$2:$BS$2)/BI$2,2)</f>
        <v>22.04</v>
      </c>
      <c r="BJ39" s="72">
        <f>ROUND(BJ12*LOOKUP($B$36,$E$1:$BS$1,$E$2:$BS$2)/BJ$2,2)</f>
        <v>22.59</v>
      </c>
      <c r="BK39" s="72">
        <f>ROUND(BK12*LOOKUP($B$36,$E$1:$BS$1,$E$2:$BS$2)/BK$2,2)</f>
        <v>24.82</v>
      </c>
      <c r="BL39" s="72">
        <f>ROUND(BL12*LOOKUP($B$36,$E$1:$BS$1,$E$2:$BS$2)/BL$2,2)</f>
        <v>26.94</v>
      </c>
      <c r="BM39" s="72">
        <f>ROUND(BM12*LOOKUP($B$36,$E$1:$BS$1,$E$2:$BS$2)/BM$2,2)</f>
        <v>28.27</v>
      </c>
      <c r="BN39" s="72">
        <f>ROUND(BN12*LOOKUP($B$36,$E$1:$BS$1,$E$2:$BS$2)/BN$2,2)</f>
        <v>25.88</v>
      </c>
      <c r="BO39" s="72">
        <f>ROUND(BO12*LOOKUP($B$36,$E$1:$BS$1,$E$2:$BS$2)/BO$2,2)</f>
        <v>25.86</v>
      </c>
      <c r="BP39" s="72">
        <f>ROUND(BP12*LOOKUP($B$36,$E$1:$BS$1,$E$2:$BS$2)/BP$2,2)</f>
        <v>28.13</v>
      </c>
      <c r="BQ39" s="72">
        <f>ROUND(BQ12*LOOKUP($B$36,$E$1:$BS$1,$E$2:$BS$2)/BQ$2,2)</f>
        <v>30.63</v>
      </c>
      <c r="BR39" s="72">
        <f>ROUND(BR12*LOOKUP($B$36,$E$1:$BS$1,$E$2:$BS$2)/BR$2,2)</f>
        <v>29.99</v>
      </c>
      <c r="BS39" s="73" t="e">
        <f>ROUND(BS12*LOOKUP($B$36,$E$1:$BS$1,$E$2:$BS$2)/BS$2,2)</f>
        <v>#N/A</v>
      </c>
    </row>
    <row r="40" spans="1:71" s="3" customFormat="1" x14ac:dyDescent="0.25">
      <c r="A40" s="60" t="s">
        <v>126</v>
      </c>
      <c r="B40" s="60"/>
      <c r="C40" s="71" t="e">
        <f>ROUND(C13*LOOKUP($B$36,$E$1:$BS$1,$E$2:$BS$2)/C$2,2)</f>
        <v>#N/A</v>
      </c>
      <c r="D40" s="72" t="e">
        <f>ROUND(D13*LOOKUP($B$36,$E$1:$BS$1,$E$2:$BS$2)/D$2,2)</f>
        <v>#N/A</v>
      </c>
      <c r="E40" s="72" t="e">
        <f>ROUND(E13*LOOKUP($B$36,$E$1:$BS$1,$E$2:$BS$2)/E$2,2)</f>
        <v>#N/A</v>
      </c>
      <c r="F40" s="72" t="e">
        <f>ROUND(F13*LOOKUP($B$36,$E$1:$BS$1,$E$2:$BS$2)/F$2,2)</f>
        <v>#N/A</v>
      </c>
      <c r="G40" s="72" t="e">
        <f>ROUND(G13*LOOKUP($B$36,$E$1:$BS$1,$E$2:$BS$2)/G$2,2)</f>
        <v>#N/A</v>
      </c>
      <c r="H40" s="72" t="e">
        <f>ROUND(H13*LOOKUP($B$36,$E$1:$BS$1,$E$2:$BS$2)/H$2,2)</f>
        <v>#N/A</v>
      </c>
      <c r="I40" s="72" t="e">
        <f>ROUND(I13*LOOKUP($B$36,$E$1:$BS$1,$E$2:$BS$2)/I$2,2)</f>
        <v>#N/A</v>
      </c>
      <c r="J40" s="72" t="e">
        <f>ROUND(J13*LOOKUP($B$36,$E$1:$BS$1,$E$2:$BS$2)/J$2,2)</f>
        <v>#N/A</v>
      </c>
      <c r="K40" s="72" t="e">
        <f>ROUND(K13*LOOKUP($B$36,$E$1:$BS$1,$E$2:$BS$2)/K$2,2)</f>
        <v>#N/A</v>
      </c>
      <c r="L40" s="72" t="e">
        <f>ROUND(L13*LOOKUP($B$36,$E$1:$BS$1,$E$2:$BS$2)/L$2,2)</f>
        <v>#N/A</v>
      </c>
      <c r="M40" s="72" t="e">
        <f>ROUND(M13*LOOKUP($B$36,$E$1:$BS$1,$E$2:$BS$2)/M$2,2)</f>
        <v>#N/A</v>
      </c>
      <c r="N40" s="72" t="e">
        <f>ROUND(N13*LOOKUP($B$36,$E$1:$BS$1,$E$2:$BS$2)/N$2,2)</f>
        <v>#N/A</v>
      </c>
      <c r="O40" s="72" t="e">
        <f>ROUND(O13*LOOKUP($B$36,$E$1:$BS$1,$E$2:$BS$2)/O$2,2)</f>
        <v>#N/A</v>
      </c>
      <c r="P40" s="72" t="e">
        <f>ROUND(P13*LOOKUP($B$36,$E$1:$BS$1,$E$2:$BS$2)/P$2,2)</f>
        <v>#N/A</v>
      </c>
      <c r="Q40" s="72" t="e">
        <f>ROUND(Q13*LOOKUP($B$36,$E$1:$BS$1,$E$2:$BS$2)/Q$2,2)</f>
        <v>#N/A</v>
      </c>
      <c r="R40" s="72" t="e">
        <f>ROUND(R13*LOOKUP($B$36,$E$1:$BS$1,$E$2:$BS$2)/R$2,2)</f>
        <v>#N/A</v>
      </c>
      <c r="S40" s="72" t="e">
        <f>ROUND(S13*LOOKUP($B$36,$E$1:$BS$1,$E$2:$BS$2)/S$2,2)</f>
        <v>#N/A</v>
      </c>
      <c r="T40" s="72" t="e">
        <f>ROUND(T13*LOOKUP($B$36,$E$1:$BS$1,$E$2:$BS$2)/T$2,2)</f>
        <v>#N/A</v>
      </c>
      <c r="U40" s="72" t="e">
        <f>ROUND(U13*LOOKUP($B$36,$E$1:$BS$1,$E$2:$BS$2)/U$2,2)</f>
        <v>#N/A</v>
      </c>
      <c r="V40" s="72" t="e">
        <f>ROUND(V13*LOOKUP($B$36,$E$1:$BS$1,$E$2:$BS$2)/V$2,2)</f>
        <v>#N/A</v>
      </c>
      <c r="W40" s="72" t="e">
        <f>ROUND(W13*LOOKUP($B$36,$E$1:$BS$1,$E$2:$BS$2)/W$2,2)</f>
        <v>#N/A</v>
      </c>
      <c r="X40" s="72" t="e">
        <f>ROUND(X13*LOOKUP($B$36,$E$1:$BS$1,$E$2:$BS$2)/X$2,2)</f>
        <v>#N/A</v>
      </c>
      <c r="Y40" s="72" t="e">
        <f>ROUND(Y13*LOOKUP($B$36,$E$1:$BS$1,$E$2:$BS$2)/Y$2,2)</f>
        <v>#N/A</v>
      </c>
      <c r="Z40" s="72" t="e">
        <f>ROUND(Z13*LOOKUP($B$36,$E$1:$BS$1,$E$2:$BS$2)/Z$2,2)</f>
        <v>#N/A</v>
      </c>
      <c r="AA40" s="72" t="e">
        <f>ROUND(AA13*LOOKUP($B$36,$E$1:$BS$1,$E$2:$BS$2)/AA$2,2)</f>
        <v>#N/A</v>
      </c>
      <c r="AB40" s="72" t="e">
        <f>ROUND(AB13*LOOKUP($B$36,$E$1:$BS$1,$E$2:$BS$2)/AB$2,2)</f>
        <v>#N/A</v>
      </c>
      <c r="AC40" s="72" t="e">
        <f>ROUND(AC13*LOOKUP($B$36,$E$1:$BS$1,$E$2:$BS$2)/AC$2,2)</f>
        <v>#N/A</v>
      </c>
      <c r="AD40" s="72" t="e">
        <f>ROUND(AD13*LOOKUP($B$36,$E$1:$BS$1,$E$2:$BS$2)/AD$2,2)</f>
        <v>#N/A</v>
      </c>
      <c r="AE40" s="72" t="e">
        <f>ROUND(AE13*LOOKUP($B$36,$E$1:$BS$1,$E$2:$BS$2)/AE$2,2)</f>
        <v>#N/A</v>
      </c>
      <c r="AF40" s="72" t="e">
        <f>ROUND(AF13*LOOKUP($B$36,$E$1:$BS$1,$E$2:$BS$2)/AF$2,2)</f>
        <v>#N/A</v>
      </c>
      <c r="AG40" s="72" t="e">
        <f>ROUND(AG13*LOOKUP($B$36,$E$1:$BS$1,$E$2:$BS$2)/AG$2,2)</f>
        <v>#N/A</v>
      </c>
      <c r="AH40" s="72" t="e">
        <f>ROUND(AH13*LOOKUP($B$36,$E$1:$BS$1,$E$2:$BS$2)/AH$2,2)</f>
        <v>#N/A</v>
      </c>
      <c r="AI40" s="72" t="e">
        <f>ROUND(AI13*LOOKUP($B$36,$E$1:$BS$1,$E$2:$BS$2)/AI$2,2)</f>
        <v>#N/A</v>
      </c>
      <c r="AJ40" s="72" t="e">
        <f>ROUND(AJ13*LOOKUP($B$36,$E$1:$BS$1,$E$2:$BS$2)/AJ$2,2)</f>
        <v>#N/A</v>
      </c>
      <c r="AK40" s="72" t="e">
        <f>ROUND(AK13*LOOKUP($B$36,$E$1:$BS$1,$E$2:$BS$2)/AK$2,2)</f>
        <v>#N/A</v>
      </c>
      <c r="AL40" s="72" t="e">
        <f>ROUND(AL13*LOOKUP($B$36,$E$1:$BS$1,$E$2:$BS$2)/AL$2,2)</f>
        <v>#N/A</v>
      </c>
      <c r="AM40" s="72" t="e">
        <f>ROUND(AM13*LOOKUP($B$36,$E$1:$BS$1,$E$2:$BS$2)/AM$2,2)</f>
        <v>#N/A</v>
      </c>
      <c r="AN40" s="72" t="e">
        <f>ROUND(AN13*LOOKUP($B$36,$E$1:$BS$1,$E$2:$BS$2)/AN$2,2)</f>
        <v>#N/A</v>
      </c>
      <c r="AO40" s="72" t="e">
        <f>ROUND(AO13*LOOKUP($B$36,$E$1:$BS$1,$E$2:$BS$2)/AO$2,2)</f>
        <v>#N/A</v>
      </c>
      <c r="AP40" s="72" t="e">
        <f>ROUND(AP13*LOOKUP($B$36,$E$1:$BS$1,$E$2:$BS$2)/AP$2,2)</f>
        <v>#N/A</v>
      </c>
      <c r="AQ40" s="72" t="e">
        <f>ROUND(AQ13*LOOKUP($B$36,$E$1:$BS$1,$E$2:$BS$2)/AQ$2,2)</f>
        <v>#N/A</v>
      </c>
      <c r="AR40" s="72" t="e">
        <f>ROUND(AR13*LOOKUP($B$36,$E$1:$BS$1,$E$2:$BS$2)/AR$2,2)</f>
        <v>#N/A</v>
      </c>
      <c r="AS40" s="72" t="e">
        <f>ROUND(AS13*LOOKUP($B$36,$E$1:$BS$1,$E$2:$BS$2)/AS$2,2)</f>
        <v>#N/A</v>
      </c>
      <c r="AT40" s="72" t="e">
        <f>ROUND(AT13*LOOKUP($B$36,$E$1:$BS$1,$E$2:$BS$2)/AT$2,2)</f>
        <v>#N/A</v>
      </c>
      <c r="AU40" s="72" t="e">
        <f>ROUND(AU13*LOOKUP($B$36,$E$1:$BS$1,$E$2:$BS$2)/AU$2,2)</f>
        <v>#N/A</v>
      </c>
      <c r="AV40" s="72" t="e">
        <f>ROUND(AV13*LOOKUP($B$36,$E$1:$BS$1,$E$2:$BS$2)/AV$2,2)</f>
        <v>#N/A</v>
      </c>
      <c r="AW40" s="72" t="e">
        <f>ROUND(AW13*LOOKUP($B$36,$E$1:$BS$1,$E$2:$BS$2)/AW$2,2)</f>
        <v>#N/A</v>
      </c>
      <c r="AX40" s="72" t="e">
        <f>ROUND(AX13*LOOKUP($B$36,$E$1:$BS$1,$E$2:$BS$2)/AX$2,2)</f>
        <v>#N/A</v>
      </c>
      <c r="AY40" s="72" t="e">
        <f>ROUND(AY13*LOOKUP($B$36,$E$1:$BS$1,$E$2:$BS$2)/AY$2,2)</f>
        <v>#N/A</v>
      </c>
      <c r="AZ40" s="72" t="e">
        <f>ROUND(AZ13*LOOKUP($B$36,$E$1:$BS$1,$E$2:$BS$2)/AZ$2,2)</f>
        <v>#N/A</v>
      </c>
      <c r="BA40" s="72" t="e">
        <f>ROUND(BA13*LOOKUP($B$36,$E$1:$BS$1,$E$2:$BS$2)/BA$2,2)</f>
        <v>#N/A</v>
      </c>
      <c r="BB40" s="72" t="e">
        <f>ROUND(BB13*LOOKUP($B$36,$E$1:$BS$1,$E$2:$BS$2)/BB$2,2)</f>
        <v>#N/A</v>
      </c>
      <c r="BC40" s="72" t="e">
        <f>ROUND(BC13*LOOKUP($B$36,$E$1:$BS$1,$E$2:$BS$2)/BC$2,2)</f>
        <v>#N/A</v>
      </c>
      <c r="BD40" s="72" t="e">
        <f>ROUND(BD13*LOOKUP($B$36,$E$1:$BS$1,$E$2:$BS$2)/BD$2,2)</f>
        <v>#N/A</v>
      </c>
      <c r="BE40" s="72" t="e">
        <f>ROUND(BE13*LOOKUP($B$36,$E$1:$BS$1,$E$2:$BS$2)/BE$2,2)</f>
        <v>#N/A</v>
      </c>
      <c r="BF40" s="72" t="e">
        <f>ROUND(BF13*LOOKUP($B$36,$E$1:$BS$1,$E$2:$BS$2)/BF$2,2)</f>
        <v>#N/A</v>
      </c>
      <c r="BG40" s="72" t="e">
        <f>ROUND(BG13*LOOKUP($B$36,$E$1:$BS$1,$E$2:$BS$2)/BG$2,2)</f>
        <v>#N/A</v>
      </c>
      <c r="BH40" s="72">
        <f>ROUND(BH13*LOOKUP($B$36,$E$1:$BS$1,$E$2:$BS$2)/BH$2,2)</f>
        <v>14.84</v>
      </c>
      <c r="BI40" s="72">
        <f>ROUND(BI13*LOOKUP($B$36,$E$1:$BS$1,$E$2:$BS$2)/BI$2,2)</f>
        <v>15.91</v>
      </c>
      <c r="BJ40" s="72">
        <f>ROUND(BJ13*LOOKUP($B$36,$E$1:$BS$1,$E$2:$BS$2)/BJ$2,2)</f>
        <v>17.03</v>
      </c>
      <c r="BK40" s="72">
        <f>ROUND(BK13*LOOKUP($B$36,$E$1:$BS$1,$E$2:$BS$2)/BK$2,2)</f>
        <v>18.850000000000001</v>
      </c>
      <c r="BL40" s="72">
        <f>ROUND(BL13*LOOKUP($B$36,$E$1:$BS$1,$E$2:$BS$2)/BL$2,2)</f>
        <v>22.02</v>
      </c>
      <c r="BM40" s="72">
        <f>ROUND(BM13*LOOKUP($B$36,$E$1:$BS$1,$E$2:$BS$2)/BM$2,2)</f>
        <v>22.36</v>
      </c>
      <c r="BN40" s="72">
        <f>ROUND(BN13*LOOKUP($B$36,$E$1:$BS$1,$E$2:$BS$2)/BN$2,2)</f>
        <v>19.82</v>
      </c>
      <c r="BO40" s="72">
        <f>ROUND(BO13*LOOKUP($B$36,$E$1:$BS$1,$E$2:$BS$2)/BO$2,2)</f>
        <v>19.25</v>
      </c>
      <c r="BP40" s="72">
        <f>ROUND(BP13*LOOKUP($B$36,$E$1:$BS$1,$E$2:$BS$2)/BP$2,2)</f>
        <v>21</v>
      </c>
      <c r="BQ40" s="72">
        <f>ROUND(BQ13*LOOKUP($B$36,$E$1:$BS$1,$E$2:$BS$2)/BQ$2,2)</f>
        <v>22.83</v>
      </c>
      <c r="BR40" s="74">
        <f>ROUND(BR13*LOOKUP($B$36,$E$1:$BS$1,$E$2:$BS$2)/BR$2,2)</f>
        <v>22.73</v>
      </c>
      <c r="BS40" s="73" t="e">
        <f>ROUND(BS13*LOOKUP($B$36,$E$1:$BS$1,$E$2:$BS$2)/BS$2,2)</f>
        <v>#N/A</v>
      </c>
    </row>
    <row r="41" spans="1:71" s="3" customFormat="1" x14ac:dyDescent="0.25">
      <c r="A41" s="60" t="s">
        <v>63</v>
      </c>
      <c r="B41" s="60"/>
      <c r="C41" s="71" t="e">
        <f ca="1">ROUND(C21*LOOKUP($B$36,$E$1:$BS$1,$E$2:$BS$2)/C$2,2)</f>
        <v>#N/A</v>
      </c>
      <c r="D41" s="72" t="e">
        <f ca="1">ROUND(D21*LOOKUP($B$36,$E$1:$BS$1,$E$2:$BS$2)/D$2,2)</f>
        <v>#N/A</v>
      </c>
      <c r="E41" s="72" t="e">
        <f ca="1">ROUND(E21*LOOKUP($B$36,$E$1:$BS$1,$E$2:$BS$2)/E$2,2)</f>
        <v>#N/A</v>
      </c>
      <c r="F41" s="72" t="e">
        <f ca="1">ROUND(F21*LOOKUP($B$36,$E$1:$BS$1,$E$2:$BS$2)/F$2,2)</f>
        <v>#N/A</v>
      </c>
      <c r="G41" s="72" t="e">
        <f ca="1">ROUND(G21*LOOKUP($B$36,$E$1:$BS$1,$E$2:$BS$2)/G$2,2)</f>
        <v>#N/A</v>
      </c>
      <c r="H41" s="72" t="e">
        <f ca="1">ROUND(H21*LOOKUP($B$36,$E$1:$BS$1,$E$2:$BS$2)/H$2,2)</f>
        <v>#N/A</v>
      </c>
      <c r="I41" s="72" t="e">
        <f ca="1">ROUND(I21*LOOKUP($B$36,$E$1:$BS$1,$E$2:$BS$2)/I$2,2)</f>
        <v>#N/A</v>
      </c>
      <c r="J41" s="72" t="e">
        <f ca="1">ROUND(J21*LOOKUP($B$36,$E$1:$BS$1,$E$2:$BS$2)/J$2,2)</f>
        <v>#N/A</v>
      </c>
      <c r="K41" s="72" t="e">
        <f ca="1">ROUND(K21*LOOKUP($B$36,$E$1:$BS$1,$E$2:$BS$2)/K$2,2)</f>
        <v>#N/A</v>
      </c>
      <c r="L41" s="72" t="e">
        <f ca="1">ROUND(L21*LOOKUP($B$36,$E$1:$BS$1,$E$2:$BS$2)/L$2,2)</f>
        <v>#N/A</v>
      </c>
      <c r="M41" s="72" t="e">
        <f ca="1">ROUND(M21*LOOKUP($B$36,$E$1:$BS$1,$E$2:$BS$2)/M$2,2)</f>
        <v>#N/A</v>
      </c>
      <c r="N41" s="72" t="e">
        <f ca="1">ROUND(N21*LOOKUP($B$36,$E$1:$BS$1,$E$2:$BS$2)/N$2,2)</f>
        <v>#N/A</v>
      </c>
      <c r="O41" s="72" t="e">
        <f ca="1">ROUND(O21*LOOKUP($B$36,$E$1:$BS$1,$E$2:$BS$2)/O$2,2)</f>
        <v>#N/A</v>
      </c>
      <c r="P41" s="72" t="e">
        <f ca="1">ROUND(P21*LOOKUP($B$36,$E$1:$BS$1,$E$2:$BS$2)/P$2,2)</f>
        <v>#N/A</v>
      </c>
      <c r="Q41" s="72" t="e">
        <f ca="1">ROUND(Q21*LOOKUP($B$36,$E$1:$BS$1,$E$2:$BS$2)/Q$2,2)</f>
        <v>#N/A</v>
      </c>
      <c r="R41" s="72" t="e">
        <f ca="1">ROUND(R21*LOOKUP($B$36,$E$1:$BS$1,$E$2:$BS$2)/R$2,2)</f>
        <v>#N/A</v>
      </c>
      <c r="S41" s="72" t="e">
        <f ca="1">ROUND(S21*LOOKUP($B$36,$E$1:$BS$1,$E$2:$BS$2)/S$2,2)</f>
        <v>#N/A</v>
      </c>
      <c r="T41" s="72" t="e">
        <f ca="1">ROUND(T21*LOOKUP($B$36,$E$1:$BS$1,$E$2:$BS$2)/T$2,2)</f>
        <v>#N/A</v>
      </c>
      <c r="U41" s="72" t="e">
        <f ca="1">ROUND(U21*LOOKUP($B$36,$E$1:$BS$1,$E$2:$BS$2)/U$2,2)</f>
        <v>#N/A</v>
      </c>
      <c r="V41" s="72" t="e">
        <f ca="1">ROUND(V21*LOOKUP($B$36,$E$1:$BS$1,$E$2:$BS$2)/V$2,2)</f>
        <v>#N/A</v>
      </c>
      <c r="W41" s="72" t="e">
        <f ca="1">ROUND(W21*LOOKUP($B$36,$E$1:$BS$1,$E$2:$BS$2)/W$2,2)</f>
        <v>#N/A</v>
      </c>
      <c r="X41" s="72" t="e">
        <f ca="1">ROUND(X21*LOOKUP($B$36,$E$1:$BS$1,$E$2:$BS$2)/X$2,2)</f>
        <v>#N/A</v>
      </c>
      <c r="Y41" s="72" t="e">
        <f ca="1">ROUND(Y21*LOOKUP($B$36,$E$1:$BS$1,$E$2:$BS$2)/Y$2,2)</f>
        <v>#N/A</v>
      </c>
      <c r="Z41" s="72" t="e">
        <f ca="1">ROUND(Z21*LOOKUP($B$36,$E$1:$BS$1,$E$2:$BS$2)/Z$2,2)</f>
        <v>#N/A</v>
      </c>
      <c r="AA41" s="72" t="e">
        <f ca="1">ROUND(AA21*LOOKUP($B$36,$E$1:$BS$1,$E$2:$BS$2)/AA$2,2)</f>
        <v>#N/A</v>
      </c>
      <c r="AB41" s="72" t="e">
        <f ca="1">ROUND(AB21*LOOKUP($B$36,$E$1:$BS$1,$E$2:$BS$2)/AB$2,2)</f>
        <v>#N/A</v>
      </c>
      <c r="AC41" s="72" t="e">
        <f ca="1">ROUND(AC21*LOOKUP($B$36,$E$1:$BS$1,$E$2:$BS$2)/AC$2,2)</f>
        <v>#N/A</v>
      </c>
      <c r="AD41" s="72" t="e">
        <f ca="1">ROUND(AD21*LOOKUP($B$36,$E$1:$BS$1,$E$2:$BS$2)/AD$2,2)</f>
        <v>#N/A</v>
      </c>
      <c r="AE41" s="72" t="e">
        <f ca="1">ROUND(AE21*LOOKUP($B$36,$E$1:$BS$1,$E$2:$BS$2)/AE$2,2)</f>
        <v>#N/A</v>
      </c>
      <c r="AF41" s="72">
        <f ca="1">ROUND(AF21*LOOKUP($B$36,$E$1:$BS$1,$E$2:$BS$2)/AF$2,2)</f>
        <v>17.2</v>
      </c>
      <c r="AG41" s="72">
        <f ca="1">ROUND(AG21*LOOKUP($B$36,$E$1:$BS$1,$E$2:$BS$2)/AG$2,2)</f>
        <v>18.3</v>
      </c>
      <c r="AH41" s="72">
        <f ca="1">ROUND(AH21*LOOKUP($B$36,$E$1:$BS$1,$E$2:$BS$2)/AH$2,2)</f>
        <v>20.65</v>
      </c>
      <c r="AI41" s="72">
        <f ca="1">ROUND(AI21*LOOKUP($B$36,$E$1:$BS$1,$E$2:$BS$2)/AI$2,2)</f>
        <v>21.34</v>
      </c>
      <c r="AJ41" s="72">
        <f ca="1">ROUND(AJ21*LOOKUP($B$36,$E$1:$BS$1,$E$2:$BS$2)/AJ$2,2)</f>
        <v>21.24</v>
      </c>
      <c r="AK41" s="72">
        <f ca="1">ROUND(AK21*LOOKUP($B$36,$E$1:$BS$1,$E$2:$BS$2)/AK$2,2)</f>
        <v>20.84</v>
      </c>
      <c r="AL41" s="72">
        <f ca="1">ROUND(AL21*LOOKUP($B$36,$E$1:$BS$1,$E$2:$BS$2)/AL$2,2)</f>
        <v>20.02</v>
      </c>
      <c r="AM41" s="72">
        <f ca="1">ROUND(AM21*LOOKUP($B$36,$E$1:$BS$1,$E$2:$BS$2)/AM$2,2)</f>
        <v>19.88</v>
      </c>
      <c r="AN41" s="72">
        <f ca="1">ROUND(AN21*LOOKUP($B$36,$E$1:$BS$1,$E$2:$BS$2)/AN$2,2)</f>
        <v>19.46</v>
      </c>
      <c r="AO41" s="72">
        <f ca="1">ROUND(AO21*LOOKUP($B$36,$E$1:$BS$1,$E$2:$BS$2)/AO$2,2)</f>
        <v>18.73</v>
      </c>
      <c r="AP41" s="72">
        <f ca="1">ROUND(AP21*LOOKUP($B$36,$E$1:$BS$1,$E$2:$BS$2)/AP$2,2)</f>
        <v>18.690000000000001</v>
      </c>
      <c r="AQ41" s="72">
        <f ca="1">ROUND(AQ21*LOOKUP($B$36,$E$1:$BS$1,$E$2:$BS$2)/AQ$2,2)</f>
        <v>19.72</v>
      </c>
      <c r="AR41" s="72">
        <f ca="1">ROUND(AR21*LOOKUP($B$36,$E$1:$BS$1,$E$2:$BS$2)/AR$2,2)</f>
        <v>20.18</v>
      </c>
      <c r="AS41" s="72">
        <f ca="1">ROUND(AS21*LOOKUP($B$36,$E$1:$BS$1,$E$2:$BS$2)/AS$2,2)</f>
        <v>20.25</v>
      </c>
      <c r="AT41" s="72">
        <f ca="1">ROUND(AT21*LOOKUP($B$36,$E$1:$BS$1,$E$2:$BS$2)/AT$2,2)</f>
        <v>19.399999999999999</v>
      </c>
      <c r="AU41" s="72">
        <f ca="1">ROUND(AU21*LOOKUP($B$36,$E$1:$BS$1,$E$2:$BS$2)/AU$2,2)</f>
        <v>18.86</v>
      </c>
      <c r="AV41" s="72">
        <f ca="1">ROUND(AV21*LOOKUP($B$36,$E$1:$BS$1,$E$2:$BS$2)/AV$2,2)</f>
        <v>19.04</v>
      </c>
      <c r="AW41" s="72">
        <f ca="1">ROUND(AW21*LOOKUP($B$36,$E$1:$BS$1,$E$2:$BS$2)/AW$2,2)</f>
        <v>19.05</v>
      </c>
      <c r="AX41" s="72">
        <f ca="1">ROUND(AX21*LOOKUP($B$36,$E$1:$BS$1,$E$2:$BS$2)/AX$2,2)</f>
        <v>18.260000000000002</v>
      </c>
      <c r="AY41" s="72">
        <f ca="1">ROUND(AY21*LOOKUP($B$36,$E$1:$BS$1,$E$2:$BS$2)/AY$2,2)</f>
        <v>17.84</v>
      </c>
      <c r="AZ41" s="72">
        <f ca="1">ROUND(AZ21*LOOKUP($B$36,$E$1:$BS$1,$E$2:$BS$2)/AZ$2,2)</f>
        <v>18.690000000000001</v>
      </c>
      <c r="BA41" s="72">
        <f ca="1">ROUND(BA21*LOOKUP($B$36,$E$1:$BS$1,$E$2:$BS$2)/BA$2,2)</f>
        <v>18.89</v>
      </c>
      <c r="BB41" s="72">
        <f ca="1">ROUND(BB21*LOOKUP($B$36,$E$1:$BS$1,$E$2:$BS$2)/BB$2,2)</f>
        <v>19.22</v>
      </c>
      <c r="BC41" s="72">
        <f ca="1">ROUND(BC21*LOOKUP($B$36,$E$1:$BS$1,$E$2:$BS$2)/BC$2,2)</f>
        <v>19.37</v>
      </c>
      <c r="BD41" s="72">
        <f ca="1">ROUND(BD21*LOOKUP($B$36,$E$1:$BS$1,$E$2:$BS$2)/BD$2,2)</f>
        <v>19.43</v>
      </c>
      <c r="BE41" s="72">
        <f ca="1">ROUND(BE21*LOOKUP($B$36,$E$1:$BS$1,$E$2:$BS$2)/BE$2,2)</f>
        <v>19.18</v>
      </c>
      <c r="BF41" s="72">
        <f ca="1">ROUND(BF21*LOOKUP($B$36,$E$1:$BS$1,$E$2:$BS$2)/BF$2,2)</f>
        <v>19.39</v>
      </c>
      <c r="BG41" s="72">
        <f ca="1">ROUND(BG21*LOOKUP($B$36,$E$1:$BS$1,$E$2:$BS$2)/BG$2,2)</f>
        <v>20.02</v>
      </c>
      <c r="BH41" s="72">
        <f ca="1">ROUND(BH21*LOOKUP($B$36,$E$1:$BS$1,$E$2:$BS$2)/BH$2,2)</f>
        <v>21.53</v>
      </c>
      <c r="BI41" s="72">
        <f ca="1">ROUND(BI21*LOOKUP($B$36,$E$1:$BS$1,$E$2:$BS$2)/BI$2,2)</f>
        <v>24.42</v>
      </c>
      <c r="BJ41" s="72">
        <f ca="1">ROUND(BJ21*LOOKUP($B$36,$E$1:$BS$1,$E$2:$BS$2)/BJ$2,2)</f>
        <v>26.39</v>
      </c>
      <c r="BK41" s="72">
        <f ca="1">ROUND(BK21*LOOKUP($B$36,$E$1:$BS$1,$E$2:$BS$2)/BK$2,2)</f>
        <v>29</v>
      </c>
      <c r="BL41" s="72">
        <f ca="1">ROUND(BL21*LOOKUP($B$36,$E$1:$BS$1,$E$2:$BS$2)/BL$2,2)</f>
        <v>33.32</v>
      </c>
      <c r="BM41" s="72">
        <f ca="1">ROUND(BM21*LOOKUP($B$36,$E$1:$BS$1,$E$2:$BS$2)/BM$2,2)</f>
        <v>34.18</v>
      </c>
      <c r="BN41" s="72">
        <f ca="1">ROUND(BN21*LOOKUP($B$36,$E$1:$BS$1,$E$2:$BS$2)/BN$2,2)</f>
        <v>32.28</v>
      </c>
      <c r="BO41" s="72">
        <f ca="1">ROUND(BO21*LOOKUP($B$36,$E$1:$BS$1,$E$2:$BS$2)/BO$2,2)</f>
        <v>31.61</v>
      </c>
      <c r="BP41" s="72">
        <f ca="1">ROUND(BP21*LOOKUP($B$36,$E$1:$BS$1,$E$2:$BS$2)/BP$2,2)</f>
        <v>32.93</v>
      </c>
      <c r="BQ41" s="72">
        <f ca="1">ROUND(BQ21*LOOKUP($B$36,$E$1:$BS$1,$E$2:$BS$2)/BQ$2,2)</f>
        <v>35.97</v>
      </c>
      <c r="BR41" s="72">
        <f ca="1">ROUND(BR21*LOOKUP($B$36,$E$1:$BS$1,$E$2:$BS$2)/BR$2,2)</f>
        <v>35.590000000000003</v>
      </c>
      <c r="BS41" s="73">
        <f ca="1">ROUND(BS21*LOOKUP($B$36,$E$1:$BS$1,$E$2:$BS$2)/BS$2,2)</f>
        <v>34.840000000000003</v>
      </c>
    </row>
    <row r="42" spans="1:71" s="12" customFormat="1" x14ac:dyDescent="0.25">
      <c r="A42" s="60" t="s">
        <v>64</v>
      </c>
      <c r="B42" s="60"/>
      <c r="C42" s="71" t="e">
        <f ca="1">ROUND(C22*LOOKUP($B$36,$E$1:$BS$1,$E$2:$BS$2)/C$2,2)</f>
        <v>#N/A</v>
      </c>
      <c r="D42" s="72" t="e">
        <f ca="1">ROUND(D22*LOOKUP($B$36,$E$1:$BS$1,$E$2:$BS$2)/D$2,2)</f>
        <v>#N/A</v>
      </c>
      <c r="E42" s="72" t="e">
        <f ca="1">ROUND(E22*LOOKUP($B$36,$E$1:$BS$1,$E$2:$BS$2)/E$2,2)</f>
        <v>#N/A</v>
      </c>
      <c r="F42" s="72" t="e">
        <f ca="1">ROUND(F22*LOOKUP($B$36,$E$1:$BS$1,$E$2:$BS$2)/F$2,2)</f>
        <v>#N/A</v>
      </c>
      <c r="G42" s="72" t="e">
        <f ca="1">ROUND(G22*LOOKUP($B$36,$E$1:$BS$1,$E$2:$BS$2)/G$2,2)</f>
        <v>#N/A</v>
      </c>
      <c r="H42" s="72" t="e">
        <f ca="1">ROUND(H22*LOOKUP($B$36,$E$1:$BS$1,$E$2:$BS$2)/H$2,2)</f>
        <v>#N/A</v>
      </c>
      <c r="I42" s="72" t="e">
        <f ca="1">ROUND(I22*LOOKUP($B$36,$E$1:$BS$1,$E$2:$BS$2)/I$2,2)</f>
        <v>#N/A</v>
      </c>
      <c r="J42" s="72" t="e">
        <f ca="1">ROUND(J22*LOOKUP($B$36,$E$1:$BS$1,$E$2:$BS$2)/J$2,2)</f>
        <v>#N/A</v>
      </c>
      <c r="K42" s="72" t="e">
        <f ca="1">ROUND(K22*LOOKUP($B$36,$E$1:$BS$1,$E$2:$BS$2)/K$2,2)</f>
        <v>#N/A</v>
      </c>
      <c r="L42" s="72" t="e">
        <f ca="1">ROUND(L22*LOOKUP($B$36,$E$1:$BS$1,$E$2:$BS$2)/L$2,2)</f>
        <v>#N/A</v>
      </c>
      <c r="M42" s="72" t="e">
        <f ca="1">ROUND(M22*LOOKUP($B$36,$E$1:$BS$1,$E$2:$BS$2)/M$2,2)</f>
        <v>#N/A</v>
      </c>
      <c r="N42" s="72" t="e">
        <f ca="1">ROUND(N22*LOOKUP($B$36,$E$1:$BS$1,$E$2:$BS$2)/N$2,2)</f>
        <v>#N/A</v>
      </c>
      <c r="O42" s="72" t="e">
        <f ca="1">ROUND(O22*LOOKUP($B$36,$E$1:$BS$1,$E$2:$BS$2)/O$2,2)</f>
        <v>#N/A</v>
      </c>
      <c r="P42" s="72" t="e">
        <f ca="1">ROUND(P22*LOOKUP($B$36,$E$1:$BS$1,$E$2:$BS$2)/P$2,2)</f>
        <v>#N/A</v>
      </c>
      <c r="Q42" s="72" t="e">
        <f ca="1">ROUND(Q22*LOOKUP($B$36,$E$1:$BS$1,$E$2:$BS$2)/Q$2,2)</f>
        <v>#N/A</v>
      </c>
      <c r="R42" s="72" t="e">
        <f ca="1">ROUND(R22*LOOKUP($B$36,$E$1:$BS$1,$E$2:$BS$2)/R$2,2)</f>
        <v>#N/A</v>
      </c>
      <c r="S42" s="72" t="e">
        <f ca="1">ROUND(S22*LOOKUP($B$36,$E$1:$BS$1,$E$2:$BS$2)/S$2,2)</f>
        <v>#N/A</v>
      </c>
      <c r="T42" s="72" t="e">
        <f ca="1">ROUND(T22*LOOKUP($B$36,$E$1:$BS$1,$E$2:$BS$2)/T$2,2)</f>
        <v>#N/A</v>
      </c>
      <c r="U42" s="72" t="e">
        <f ca="1">ROUND(U22*LOOKUP($B$36,$E$1:$BS$1,$E$2:$BS$2)/U$2,2)</f>
        <v>#N/A</v>
      </c>
      <c r="V42" s="72" t="e">
        <f ca="1">ROUND(V22*LOOKUP($B$36,$E$1:$BS$1,$E$2:$BS$2)/V$2,2)</f>
        <v>#N/A</v>
      </c>
      <c r="W42" s="72" t="e">
        <f ca="1">ROUND(W22*LOOKUP($B$36,$E$1:$BS$1,$E$2:$BS$2)/W$2,2)</f>
        <v>#N/A</v>
      </c>
      <c r="X42" s="72" t="e">
        <f ca="1">ROUND(X22*LOOKUP($B$36,$E$1:$BS$1,$E$2:$BS$2)/X$2,2)</f>
        <v>#N/A</v>
      </c>
      <c r="Y42" s="72" t="e">
        <f ca="1">ROUND(Y22*LOOKUP($B$36,$E$1:$BS$1,$E$2:$BS$2)/Y$2,2)</f>
        <v>#N/A</v>
      </c>
      <c r="Z42" s="72" t="e">
        <f ca="1">ROUND(Z22*LOOKUP($B$36,$E$1:$BS$1,$E$2:$BS$2)/Z$2,2)</f>
        <v>#N/A</v>
      </c>
      <c r="AA42" s="72" t="e">
        <f ca="1">ROUND(AA22*LOOKUP($B$36,$E$1:$BS$1,$E$2:$BS$2)/AA$2,2)</f>
        <v>#N/A</v>
      </c>
      <c r="AB42" s="72" t="e">
        <f ca="1">ROUND(AB22*LOOKUP($B$36,$E$1:$BS$1,$E$2:$BS$2)/AB$2,2)</f>
        <v>#N/A</v>
      </c>
      <c r="AC42" s="72" t="e">
        <f ca="1">ROUND(AC22*LOOKUP($B$36,$E$1:$BS$1,$E$2:$BS$2)/AC$2,2)</f>
        <v>#N/A</v>
      </c>
      <c r="AD42" s="72" t="e">
        <f ca="1">ROUND(AD22*LOOKUP($B$36,$E$1:$BS$1,$E$2:$BS$2)/AD$2,2)</f>
        <v>#N/A</v>
      </c>
      <c r="AE42" s="72" t="e">
        <f ca="1">ROUND(AE22*LOOKUP($B$36,$E$1:$BS$1,$E$2:$BS$2)/AE$2,2)</f>
        <v>#N/A</v>
      </c>
      <c r="AF42" s="72">
        <f ca="1">ROUND(AF22*LOOKUP($B$36,$E$1:$BS$1,$E$2:$BS$2)/AF$2,2)</f>
        <v>16.53</v>
      </c>
      <c r="AG42" s="72">
        <f ca="1">ROUND(AG22*LOOKUP($B$36,$E$1:$BS$1,$E$2:$BS$2)/AG$2,2)</f>
        <v>17.59</v>
      </c>
      <c r="AH42" s="72">
        <f ca="1">ROUND(AH22*LOOKUP($B$36,$E$1:$BS$1,$E$2:$BS$2)/AH$2,2)</f>
        <v>19.850000000000001</v>
      </c>
      <c r="AI42" s="72">
        <f ca="1">ROUND(AI22*LOOKUP($B$36,$E$1:$BS$1,$E$2:$BS$2)/AI$2,2)</f>
        <v>20.51</v>
      </c>
      <c r="AJ42" s="72">
        <f ca="1">ROUND(AJ22*LOOKUP($B$36,$E$1:$BS$1,$E$2:$BS$2)/AJ$2,2)</f>
        <v>20.41</v>
      </c>
      <c r="AK42" s="72">
        <f ca="1">ROUND(AK22*LOOKUP($B$36,$E$1:$BS$1,$E$2:$BS$2)/AK$2,2)</f>
        <v>20.03</v>
      </c>
      <c r="AL42" s="72">
        <f ca="1">ROUND(AL22*LOOKUP($B$36,$E$1:$BS$1,$E$2:$BS$2)/AL$2,2)</f>
        <v>19.239999999999998</v>
      </c>
      <c r="AM42" s="72">
        <f ca="1">ROUND(AM22*LOOKUP($B$36,$E$1:$BS$1,$E$2:$BS$2)/AM$2,2)</f>
        <v>19.100000000000001</v>
      </c>
      <c r="AN42" s="72">
        <f ca="1">ROUND(AN22*LOOKUP($B$36,$E$1:$BS$1,$E$2:$BS$2)/AN$2,2)</f>
        <v>18.71</v>
      </c>
      <c r="AO42" s="72">
        <f ca="1">ROUND(AO22*LOOKUP($B$36,$E$1:$BS$1,$E$2:$BS$2)/AO$2,2)</f>
        <v>18</v>
      </c>
      <c r="AP42" s="72">
        <f ca="1">ROUND(AP22*LOOKUP($B$36,$E$1:$BS$1,$E$2:$BS$2)/AP$2,2)</f>
        <v>17.97</v>
      </c>
      <c r="AQ42" s="72">
        <f ca="1">ROUND(AQ22*LOOKUP($B$36,$E$1:$BS$1,$E$2:$BS$2)/AQ$2,2)</f>
        <v>18.95</v>
      </c>
      <c r="AR42" s="72">
        <f ca="1">ROUND(AR22*LOOKUP($B$36,$E$1:$BS$1,$E$2:$BS$2)/AR$2,2)</f>
        <v>19.39</v>
      </c>
      <c r="AS42" s="72">
        <f ca="1">ROUND(AS22*LOOKUP($B$36,$E$1:$BS$1,$E$2:$BS$2)/AS$2,2)</f>
        <v>19.46</v>
      </c>
      <c r="AT42" s="72">
        <f ca="1">ROUND(AT22*LOOKUP($B$36,$E$1:$BS$1,$E$2:$BS$2)/AT$2,2)</f>
        <v>18.64</v>
      </c>
      <c r="AU42" s="72">
        <f ca="1">ROUND(AU22*LOOKUP($B$36,$E$1:$BS$1,$E$2:$BS$2)/AU$2,2)</f>
        <v>18.13</v>
      </c>
      <c r="AV42" s="72">
        <f ca="1">ROUND(AV22*LOOKUP($B$36,$E$1:$BS$1,$E$2:$BS$2)/AV$2,2)</f>
        <v>18.3</v>
      </c>
      <c r="AW42" s="72">
        <f ca="1">ROUND(AW22*LOOKUP($B$36,$E$1:$BS$1,$E$2:$BS$2)/AW$2,2)</f>
        <v>18.309999999999999</v>
      </c>
      <c r="AX42" s="72">
        <f ca="1">ROUND(AX22*LOOKUP($B$36,$E$1:$BS$1,$E$2:$BS$2)/AX$2,2)</f>
        <v>17.55</v>
      </c>
      <c r="AY42" s="72">
        <f ca="1">ROUND(AY22*LOOKUP($B$36,$E$1:$BS$1,$E$2:$BS$2)/AY$2,2)</f>
        <v>17.14</v>
      </c>
      <c r="AZ42" s="72">
        <f ca="1">ROUND(AZ22*LOOKUP($B$36,$E$1:$BS$1,$E$2:$BS$2)/AZ$2,2)</f>
        <v>17.97</v>
      </c>
      <c r="BA42" s="72">
        <f ca="1">ROUND(BA22*LOOKUP($B$36,$E$1:$BS$1,$E$2:$BS$2)/BA$2,2)</f>
        <v>18.16</v>
      </c>
      <c r="BB42" s="72">
        <f ca="1">ROUND(BB22*LOOKUP($B$36,$E$1:$BS$1,$E$2:$BS$2)/BB$2,2)</f>
        <v>18.47</v>
      </c>
      <c r="BC42" s="72">
        <f ca="1">ROUND(BC22*LOOKUP($B$36,$E$1:$BS$1,$E$2:$BS$2)/BC$2,2)</f>
        <v>18.62</v>
      </c>
      <c r="BD42" s="72">
        <f ca="1">ROUND(BD22*LOOKUP($B$36,$E$1:$BS$1,$E$2:$BS$2)/BD$2,2)</f>
        <v>18.670000000000002</v>
      </c>
      <c r="BE42" s="72">
        <f ca="1">ROUND(BE22*LOOKUP($B$36,$E$1:$BS$1,$E$2:$BS$2)/BE$2,2)</f>
        <v>18.43</v>
      </c>
      <c r="BF42" s="72">
        <f ca="1">ROUND(BF22*LOOKUP($B$36,$E$1:$BS$1,$E$2:$BS$2)/BF$2,2)</f>
        <v>18.64</v>
      </c>
      <c r="BG42" s="72">
        <f ca="1">ROUND(BG22*LOOKUP($B$36,$E$1:$BS$1,$E$2:$BS$2)/BG$2,2)</f>
        <v>19.239999999999998</v>
      </c>
      <c r="BH42" s="72">
        <f ca="1">ROUND(BH22*LOOKUP($B$36,$E$1:$BS$1,$E$2:$BS$2)/BH$2,2)</f>
        <v>20.7</v>
      </c>
      <c r="BI42" s="72">
        <f ca="1">ROUND(BI22*LOOKUP($B$36,$E$1:$BS$1,$E$2:$BS$2)/BI$2,2)</f>
        <v>23.46</v>
      </c>
      <c r="BJ42" s="72">
        <f ca="1">ROUND(BJ22*LOOKUP($B$36,$E$1:$BS$1,$E$2:$BS$2)/BJ$2,2)</f>
        <v>25.36</v>
      </c>
      <c r="BK42" s="72">
        <f ca="1">ROUND(BK22*LOOKUP($B$36,$E$1:$BS$1,$E$2:$BS$2)/BK$2,2)</f>
        <v>27.87</v>
      </c>
      <c r="BL42" s="72">
        <f ca="1">ROUND(BL22*LOOKUP($B$36,$E$1:$BS$1,$E$2:$BS$2)/BL$2,2)</f>
        <v>32.020000000000003</v>
      </c>
      <c r="BM42" s="72">
        <f ca="1">ROUND(BM22*LOOKUP($B$36,$E$1:$BS$1,$E$2:$BS$2)/BM$2,2)</f>
        <v>32.85</v>
      </c>
      <c r="BN42" s="72">
        <f ca="1">ROUND(BN22*LOOKUP($B$36,$E$1:$BS$1,$E$2:$BS$2)/BN$2,2)</f>
        <v>31.02</v>
      </c>
      <c r="BO42" s="72">
        <f ca="1">ROUND(BO22*LOOKUP($B$36,$E$1:$BS$1,$E$2:$BS$2)/BO$2,2)</f>
        <v>30.38</v>
      </c>
      <c r="BP42" s="72">
        <f ca="1">ROUND(BP22*LOOKUP($B$36,$E$1:$BS$1,$E$2:$BS$2)/BP$2,2)</f>
        <v>31.65</v>
      </c>
      <c r="BQ42" s="72">
        <f ca="1">ROUND(BQ22*LOOKUP($B$36,$E$1:$BS$1,$E$2:$BS$2)/BQ$2,2)</f>
        <v>34.57</v>
      </c>
      <c r="BR42" s="72">
        <f ca="1">ROUND(BR22*LOOKUP($B$36,$E$1:$BS$1,$E$2:$BS$2)/BR$2,2)</f>
        <v>34.200000000000003</v>
      </c>
      <c r="BS42" s="73">
        <f ca="1">ROUND(BS22*LOOKUP($B$36,$E$1:$BS$1,$E$2:$BS$2)/BS$2,2)</f>
        <v>33.479999999999997</v>
      </c>
    </row>
    <row r="43" spans="1:71" s="12" customFormat="1" x14ac:dyDescent="0.25">
      <c r="A43" s="60" t="s">
        <v>65</v>
      </c>
      <c r="B43" s="60"/>
      <c r="C43" s="71" t="e">
        <f>ROUND(C23*LOOKUP($B$36,$E$1:$BS$1,$E$2:$BS$2)/C$2,2)</f>
        <v>#N/A</v>
      </c>
      <c r="D43" s="72" t="e">
        <f>ROUND(D23*LOOKUP($B$36,$E$1:$BS$1,$E$2:$BS$2)/D$2,2)</f>
        <v>#N/A</v>
      </c>
      <c r="E43" s="72" t="e">
        <f>ROUND(E23*LOOKUP($B$36,$E$1:$BS$1,$E$2:$BS$2)/E$2,2)</f>
        <v>#N/A</v>
      </c>
      <c r="F43" s="72" t="e">
        <f>ROUND(F23*LOOKUP($B$36,$E$1:$BS$1,$E$2:$BS$2)/F$2,2)</f>
        <v>#N/A</v>
      </c>
      <c r="G43" s="72" t="e">
        <f>ROUND(G23*LOOKUP($B$36,$E$1:$BS$1,$E$2:$BS$2)/G$2,2)</f>
        <v>#N/A</v>
      </c>
      <c r="H43" s="72" t="e">
        <f>ROUND(H23*LOOKUP($B$36,$E$1:$BS$1,$E$2:$BS$2)/H$2,2)</f>
        <v>#N/A</v>
      </c>
      <c r="I43" s="72" t="e">
        <f>ROUND(I23*LOOKUP($B$36,$E$1:$BS$1,$E$2:$BS$2)/I$2,2)</f>
        <v>#N/A</v>
      </c>
      <c r="J43" s="72" t="e">
        <f>ROUND(J23*LOOKUP($B$36,$E$1:$BS$1,$E$2:$BS$2)/J$2,2)</f>
        <v>#N/A</v>
      </c>
      <c r="K43" s="72" t="e">
        <f>ROUND(K23*LOOKUP($B$36,$E$1:$BS$1,$E$2:$BS$2)/K$2,2)</f>
        <v>#N/A</v>
      </c>
      <c r="L43" s="72" t="e">
        <f>ROUND(L23*LOOKUP($B$36,$E$1:$BS$1,$E$2:$BS$2)/L$2,2)</f>
        <v>#N/A</v>
      </c>
      <c r="M43" s="72" t="e">
        <f>ROUND(M23*LOOKUP($B$36,$E$1:$BS$1,$E$2:$BS$2)/M$2,2)</f>
        <v>#N/A</v>
      </c>
      <c r="N43" s="72" t="e">
        <f>ROUND(N23*LOOKUP($B$36,$E$1:$BS$1,$E$2:$BS$2)/N$2,2)</f>
        <v>#N/A</v>
      </c>
      <c r="O43" s="72" t="e">
        <f>ROUND(O23*LOOKUP($B$36,$E$1:$BS$1,$E$2:$BS$2)/O$2,2)</f>
        <v>#N/A</v>
      </c>
      <c r="P43" s="72" t="e">
        <f>ROUND(P23*LOOKUP($B$36,$E$1:$BS$1,$E$2:$BS$2)/P$2,2)</f>
        <v>#N/A</v>
      </c>
      <c r="Q43" s="72" t="e">
        <f>ROUND(Q23*LOOKUP($B$36,$E$1:$BS$1,$E$2:$BS$2)/Q$2,2)</f>
        <v>#N/A</v>
      </c>
      <c r="R43" s="72" t="e">
        <f>ROUND(R23*LOOKUP($B$36,$E$1:$BS$1,$E$2:$BS$2)/R$2,2)</f>
        <v>#N/A</v>
      </c>
      <c r="S43" s="72" t="e">
        <f>ROUND(S23*LOOKUP($B$36,$E$1:$BS$1,$E$2:$BS$2)/S$2,2)</f>
        <v>#N/A</v>
      </c>
      <c r="T43" s="72" t="e">
        <f>ROUND(T23*LOOKUP($B$36,$E$1:$BS$1,$E$2:$BS$2)/T$2,2)</f>
        <v>#N/A</v>
      </c>
      <c r="U43" s="72" t="e">
        <f>ROUND(U23*LOOKUP($B$36,$E$1:$BS$1,$E$2:$BS$2)/U$2,2)</f>
        <v>#N/A</v>
      </c>
      <c r="V43" s="72" t="e">
        <f>ROUND(V23*LOOKUP($B$36,$E$1:$BS$1,$E$2:$BS$2)/V$2,2)</f>
        <v>#N/A</v>
      </c>
      <c r="W43" s="72" t="e">
        <f>ROUND(W23*LOOKUP($B$36,$E$1:$BS$1,$E$2:$BS$2)/W$2,2)</f>
        <v>#N/A</v>
      </c>
      <c r="X43" s="72" t="e">
        <f>ROUND(X23*LOOKUP($B$36,$E$1:$BS$1,$E$2:$BS$2)/X$2,2)</f>
        <v>#N/A</v>
      </c>
      <c r="Y43" s="72" t="e">
        <f>ROUND(Y23*LOOKUP($B$36,$E$1:$BS$1,$E$2:$BS$2)/Y$2,2)</f>
        <v>#N/A</v>
      </c>
      <c r="Z43" s="72" t="e">
        <f>ROUND(Z23*LOOKUP($B$36,$E$1:$BS$1,$E$2:$BS$2)/Z$2,2)</f>
        <v>#N/A</v>
      </c>
      <c r="AA43" s="72" t="e">
        <f>ROUND(AA23*LOOKUP($B$36,$E$1:$BS$1,$E$2:$BS$2)/AA$2,2)</f>
        <v>#N/A</v>
      </c>
      <c r="AB43" s="72" t="e">
        <f>ROUND(AB23*LOOKUP($B$36,$E$1:$BS$1,$E$2:$BS$2)/AB$2,2)</f>
        <v>#N/A</v>
      </c>
      <c r="AC43" s="72" t="e">
        <f>ROUND(AC23*LOOKUP($B$36,$E$1:$BS$1,$E$2:$BS$2)/AC$2,2)</f>
        <v>#N/A</v>
      </c>
      <c r="AD43" s="72" t="e">
        <f>ROUND(AD23*LOOKUP($B$36,$E$1:$BS$1,$E$2:$BS$2)/AD$2,2)</f>
        <v>#N/A</v>
      </c>
      <c r="AE43" s="72" t="e">
        <f>ROUND(AE23*LOOKUP($B$36,$E$1:$BS$1,$E$2:$BS$2)/AE$2,2)</f>
        <v>#N/A</v>
      </c>
      <c r="AF43" s="72">
        <f>ROUND(AF23*LOOKUP($B$36,$E$1:$BS$1,$E$2:$BS$2)/AF$2,2)</f>
        <v>14.65</v>
      </c>
      <c r="AG43" s="72">
        <f>ROUND(AG23*LOOKUP($B$36,$E$1:$BS$1,$E$2:$BS$2)/AG$2,2)</f>
        <v>15.59</v>
      </c>
      <c r="AH43" s="72">
        <f>ROUND(AH23*LOOKUP($B$36,$E$1:$BS$1,$E$2:$BS$2)/AH$2,2)</f>
        <v>17.59</v>
      </c>
      <c r="AI43" s="72">
        <f>ROUND(AI23*LOOKUP($B$36,$E$1:$BS$1,$E$2:$BS$2)/AI$2,2)</f>
        <v>18.170000000000002</v>
      </c>
      <c r="AJ43" s="72">
        <f>ROUND(AJ23*LOOKUP($B$36,$E$1:$BS$1,$E$2:$BS$2)/AJ$2,2)</f>
        <v>18.09</v>
      </c>
      <c r="AK43" s="72">
        <f>ROUND(AK23*LOOKUP($B$36,$E$1:$BS$1,$E$2:$BS$2)/AK$2,2)</f>
        <v>17.739999999999998</v>
      </c>
      <c r="AL43" s="72">
        <f>ROUND(AL23*LOOKUP($B$36,$E$1:$BS$1,$E$2:$BS$2)/AL$2,2)</f>
        <v>17.05</v>
      </c>
      <c r="AM43" s="72">
        <f>ROUND(AM23*LOOKUP($B$36,$E$1:$BS$1,$E$2:$BS$2)/AM$2,2)</f>
        <v>16.93</v>
      </c>
      <c r="AN43" s="72">
        <f>ROUND(AN23*LOOKUP($B$36,$E$1:$BS$1,$E$2:$BS$2)/AN$2,2)</f>
        <v>16.57</v>
      </c>
      <c r="AO43" s="72">
        <f>ROUND(AO23*LOOKUP($B$36,$E$1:$BS$1,$E$2:$BS$2)/AO$2,2)</f>
        <v>15.95</v>
      </c>
      <c r="AP43" s="72">
        <f>ROUND(AP23*LOOKUP($B$36,$E$1:$BS$1,$E$2:$BS$2)/AP$2,2)</f>
        <v>15.92</v>
      </c>
      <c r="AQ43" s="72">
        <f>ROUND(AQ23*LOOKUP($B$36,$E$1:$BS$1,$E$2:$BS$2)/AQ$2,2)</f>
        <v>16.79</v>
      </c>
      <c r="AR43" s="72">
        <f>ROUND(AR23*LOOKUP($B$36,$E$1:$BS$1,$E$2:$BS$2)/AR$2,2)</f>
        <v>17.18</v>
      </c>
      <c r="AS43" s="72">
        <f>ROUND(AS23*LOOKUP($B$36,$E$1:$BS$1,$E$2:$BS$2)/AS$2,2)</f>
        <v>17.25</v>
      </c>
      <c r="AT43" s="72">
        <f>ROUND(AT23*LOOKUP($B$36,$E$1:$BS$1,$E$2:$BS$2)/AT$2,2)</f>
        <v>16.52</v>
      </c>
      <c r="AU43" s="72">
        <f>ROUND(AU23*LOOKUP($B$36,$E$1:$BS$1,$E$2:$BS$2)/AU$2,2)</f>
        <v>16.059999999999999</v>
      </c>
      <c r="AV43" s="72">
        <f>ROUND(AV23*LOOKUP($B$36,$E$1:$BS$1,$E$2:$BS$2)/AV$2,2)</f>
        <v>16.22</v>
      </c>
      <c r="AW43" s="72">
        <f>ROUND(AW23*LOOKUP($B$36,$E$1:$BS$1,$E$2:$BS$2)/AW$2,2)</f>
        <v>16.23</v>
      </c>
      <c r="AX43" s="72">
        <f>ROUND(AX23*LOOKUP($B$36,$E$1:$BS$1,$E$2:$BS$2)/AX$2,2)</f>
        <v>15.55</v>
      </c>
      <c r="AY43" s="72">
        <f>ROUND(AY23*LOOKUP($B$36,$E$1:$BS$1,$E$2:$BS$2)/AY$2,2)</f>
        <v>15.19</v>
      </c>
      <c r="AZ43" s="72">
        <f>ROUND(AZ23*LOOKUP($B$36,$E$1:$BS$1,$E$2:$BS$2)/AZ$2,2)</f>
        <v>15.92</v>
      </c>
      <c r="BA43" s="72">
        <f>ROUND(BA23*LOOKUP($B$36,$E$1:$BS$1,$E$2:$BS$2)/BA$2,2)</f>
        <v>16.09</v>
      </c>
      <c r="BB43" s="72">
        <f>ROUND(BB23*LOOKUP($B$36,$E$1:$BS$1,$E$2:$BS$2)/BB$2,2)</f>
        <v>16.37</v>
      </c>
      <c r="BC43" s="72">
        <f>ROUND(BC23*LOOKUP($B$36,$E$1:$BS$1,$E$2:$BS$2)/BC$2,2)</f>
        <v>16.5</v>
      </c>
      <c r="BD43" s="72">
        <f>ROUND(BD23*LOOKUP($B$36,$E$1:$BS$1,$E$2:$BS$2)/BD$2,2)</f>
        <v>16.54</v>
      </c>
      <c r="BE43" s="72">
        <f>ROUND(BE23*LOOKUP($B$36,$E$1:$BS$1,$E$2:$BS$2)/BE$2,2)</f>
        <v>16.329999999999998</v>
      </c>
      <c r="BF43" s="72">
        <f>ROUND(BF23*LOOKUP($B$36,$E$1:$BS$1,$E$2:$BS$2)/BF$2,2)</f>
        <v>16.510000000000002</v>
      </c>
      <c r="BG43" s="72">
        <f>ROUND(BG23*LOOKUP($B$36,$E$1:$BS$1,$E$2:$BS$2)/BG$2,2)</f>
        <v>17.05</v>
      </c>
      <c r="BH43" s="72">
        <f>ROUND(BH23*LOOKUP($B$36,$E$1:$BS$1,$E$2:$BS$2)/BH$2,2)</f>
        <v>18.34</v>
      </c>
      <c r="BI43" s="72">
        <f>ROUND(BI23*LOOKUP($B$36,$E$1:$BS$1,$E$2:$BS$2)/BI$2,2)</f>
        <v>20.79</v>
      </c>
      <c r="BJ43" s="72">
        <f>ROUND(BJ23*LOOKUP($B$36,$E$1:$BS$1,$E$2:$BS$2)/BJ$2,2)</f>
        <v>22.47</v>
      </c>
      <c r="BK43" s="72">
        <f>ROUND(BK23*LOOKUP($B$36,$E$1:$BS$1,$E$2:$BS$2)/BK$2,2)</f>
        <v>24.7</v>
      </c>
      <c r="BL43" s="72">
        <f>ROUND(BL23*LOOKUP($B$36,$E$1:$BS$1,$E$2:$BS$2)/BL$2,2)</f>
        <v>28.37</v>
      </c>
      <c r="BM43" s="72">
        <f>ROUND(BM23*LOOKUP($B$36,$E$1:$BS$1,$E$2:$BS$2)/BM$2,2)</f>
        <v>29.11</v>
      </c>
      <c r="BN43" s="72">
        <f>ROUND(BN23*LOOKUP($B$36,$E$1:$BS$1,$E$2:$BS$2)/BN$2,2)</f>
        <v>27.49</v>
      </c>
      <c r="BO43" s="72">
        <f>ROUND(BO23*LOOKUP($B$36,$E$1:$BS$1,$E$2:$BS$2)/BO$2,2)</f>
        <v>26.92</v>
      </c>
      <c r="BP43" s="72">
        <f>ROUND(BP23*LOOKUP($B$36,$E$1:$BS$1,$E$2:$BS$2)/BP$2,2)</f>
        <v>28.05</v>
      </c>
      <c r="BQ43" s="72">
        <f>ROUND(BQ23*LOOKUP($B$36,$E$1:$BS$1,$E$2:$BS$2)/BQ$2,2)</f>
        <v>30.63</v>
      </c>
      <c r="BR43" s="72">
        <f>ROUND(BR23*LOOKUP($B$36,$E$1:$BS$1,$E$2:$BS$2)/BR$2,2)</f>
        <v>30.31</v>
      </c>
      <c r="BS43" s="73">
        <f>ROUND(BS23*LOOKUP($B$36,$E$1:$BS$1,$E$2:$BS$2)/BS$2,2)</f>
        <v>29.67</v>
      </c>
    </row>
    <row r="44" spans="1:71" s="3" customFormat="1" x14ac:dyDescent="0.25">
      <c r="A44" s="60" t="s">
        <v>61</v>
      </c>
      <c r="B44" s="60"/>
      <c r="C44" s="71" t="e">
        <f>ROUND(C26*LOOKUP($B$36,$E$1:$BS$1,$E$2:$BS$2)/C$2,2)</f>
        <v>#N/A</v>
      </c>
      <c r="D44" s="72" t="e">
        <f>ROUND(D26*LOOKUP($B$36,$E$1:$BS$1,$E$2:$BS$2)/D$2,2)</f>
        <v>#N/A</v>
      </c>
      <c r="E44" s="72" t="e">
        <f>ROUND(E26*LOOKUP($B$36,$E$1:$BS$1,$E$2:$BS$2)/E$2,2)</f>
        <v>#N/A</v>
      </c>
      <c r="F44" s="72" t="e">
        <f>ROUND(F26*LOOKUP($B$36,$E$1:$BS$1,$E$2:$BS$2)/F$2,2)</f>
        <v>#N/A</v>
      </c>
      <c r="G44" s="72" t="e">
        <f>ROUND(G26*LOOKUP($B$36,$E$1:$BS$1,$E$2:$BS$2)/G$2,2)</f>
        <v>#N/A</v>
      </c>
      <c r="H44" s="72" t="e">
        <f>ROUND(H26*LOOKUP($B$36,$E$1:$BS$1,$E$2:$BS$2)/H$2,2)</f>
        <v>#N/A</v>
      </c>
      <c r="I44" s="72" t="e">
        <f>ROUND(I26*LOOKUP($B$36,$E$1:$BS$1,$E$2:$BS$2)/I$2,2)</f>
        <v>#N/A</v>
      </c>
      <c r="J44" s="72" t="e">
        <f>ROUND(J26*LOOKUP($B$36,$E$1:$BS$1,$E$2:$BS$2)/J$2,2)</f>
        <v>#N/A</v>
      </c>
      <c r="K44" s="72" t="e">
        <f>ROUND(K26*LOOKUP($B$36,$E$1:$BS$1,$E$2:$BS$2)/K$2,2)</f>
        <v>#N/A</v>
      </c>
      <c r="L44" s="72" t="e">
        <f>ROUND(L26*LOOKUP($B$36,$E$1:$BS$1,$E$2:$BS$2)/L$2,2)</f>
        <v>#N/A</v>
      </c>
      <c r="M44" s="72" t="e">
        <f>ROUND(M26*LOOKUP($B$36,$E$1:$BS$1,$E$2:$BS$2)/M$2,2)</f>
        <v>#N/A</v>
      </c>
      <c r="N44" s="72" t="e">
        <f>ROUND(N26*LOOKUP($B$36,$E$1:$BS$1,$E$2:$BS$2)/N$2,2)</f>
        <v>#N/A</v>
      </c>
      <c r="O44" s="72" t="e">
        <f>ROUND(O26*LOOKUP($B$36,$E$1:$BS$1,$E$2:$BS$2)/O$2,2)</f>
        <v>#N/A</v>
      </c>
      <c r="P44" s="72" t="e">
        <f>ROUND(P26*LOOKUP($B$36,$E$1:$BS$1,$E$2:$BS$2)/P$2,2)</f>
        <v>#N/A</v>
      </c>
      <c r="Q44" s="72" t="e">
        <f>ROUND(Q26*LOOKUP($B$36,$E$1:$BS$1,$E$2:$BS$2)/Q$2,2)</f>
        <v>#N/A</v>
      </c>
      <c r="R44" s="72" t="e">
        <f>ROUND(R26*LOOKUP($B$36,$E$1:$BS$1,$E$2:$BS$2)/R$2,2)</f>
        <v>#N/A</v>
      </c>
      <c r="S44" s="72" t="e">
        <f>ROUND(S26*LOOKUP($B$36,$E$1:$BS$1,$E$2:$BS$2)/S$2,2)</f>
        <v>#N/A</v>
      </c>
      <c r="T44" s="72" t="e">
        <f>ROUND(T26*LOOKUP($B$36,$E$1:$BS$1,$E$2:$BS$2)/T$2,2)</f>
        <v>#N/A</v>
      </c>
      <c r="U44" s="72" t="e">
        <f>ROUND(U26*LOOKUP($B$36,$E$1:$BS$1,$E$2:$BS$2)/U$2,2)</f>
        <v>#N/A</v>
      </c>
      <c r="V44" s="72" t="e">
        <f>ROUND(V26*LOOKUP($B$36,$E$1:$BS$1,$E$2:$BS$2)/V$2,2)</f>
        <v>#N/A</v>
      </c>
      <c r="W44" s="72" t="e">
        <f>ROUND(W26*LOOKUP($B$36,$E$1:$BS$1,$E$2:$BS$2)/W$2,2)</f>
        <v>#N/A</v>
      </c>
      <c r="X44" s="72" t="e">
        <f>ROUND(X26*LOOKUP($B$36,$E$1:$BS$1,$E$2:$BS$2)/X$2,2)</f>
        <v>#N/A</v>
      </c>
      <c r="Y44" s="72" t="e">
        <f>ROUND(Y26*LOOKUP($B$36,$E$1:$BS$1,$E$2:$BS$2)/Y$2,2)</f>
        <v>#N/A</v>
      </c>
      <c r="Z44" s="72" t="e">
        <f>ROUND(Z26*LOOKUP($B$36,$E$1:$BS$1,$E$2:$BS$2)/Z$2,2)</f>
        <v>#N/A</v>
      </c>
      <c r="AA44" s="72" t="e">
        <f>ROUND(AA26*LOOKUP($B$36,$E$1:$BS$1,$E$2:$BS$2)/AA$2,2)</f>
        <v>#N/A</v>
      </c>
      <c r="AB44" s="72" t="e">
        <f>ROUND(AB26*LOOKUP($B$36,$E$1:$BS$1,$E$2:$BS$2)/AB$2,2)</f>
        <v>#N/A</v>
      </c>
      <c r="AC44" s="72" t="e">
        <f>ROUND(AC26*LOOKUP($B$36,$E$1:$BS$1,$E$2:$BS$2)/AC$2,2)</f>
        <v>#N/A</v>
      </c>
      <c r="AD44" s="72" t="e">
        <f>ROUND(AD26*LOOKUP($B$36,$E$1:$BS$1,$E$2:$BS$2)/AD$2,2)</f>
        <v>#N/A</v>
      </c>
      <c r="AE44" s="72" t="e">
        <f>ROUND(AE26*LOOKUP($B$36,$E$1:$BS$1,$E$2:$BS$2)/AE$2,2)</f>
        <v>#N/A</v>
      </c>
      <c r="AF44" s="72" t="e">
        <f>ROUND(AF26*LOOKUP($B$36,$E$1:$BS$1,$E$2:$BS$2)/AF$2,2)</f>
        <v>#N/A</v>
      </c>
      <c r="AG44" s="72" t="e">
        <f>ROUND(AG26*LOOKUP($B$36,$E$1:$BS$1,$E$2:$BS$2)/AG$2,2)</f>
        <v>#N/A</v>
      </c>
      <c r="AH44" s="72" t="e">
        <f>ROUND(AH26*LOOKUP($B$36,$E$1:$BS$1,$E$2:$BS$2)/AH$2,2)</f>
        <v>#N/A</v>
      </c>
      <c r="AI44" s="72" t="e">
        <f>ROUND(AI26*LOOKUP($B$36,$E$1:$BS$1,$E$2:$BS$2)/AI$2,2)</f>
        <v>#N/A</v>
      </c>
      <c r="AJ44" s="72" t="e">
        <f>ROUND(AJ26*LOOKUP($B$36,$E$1:$BS$1,$E$2:$BS$2)/AJ$2,2)</f>
        <v>#N/A</v>
      </c>
      <c r="AK44" s="72" t="e">
        <f>ROUND(AK26*LOOKUP($B$36,$E$1:$BS$1,$E$2:$BS$2)/AK$2,2)</f>
        <v>#N/A</v>
      </c>
      <c r="AL44" s="72" t="e">
        <f>ROUND(AL26*LOOKUP($B$36,$E$1:$BS$1,$E$2:$BS$2)/AL$2,2)</f>
        <v>#N/A</v>
      </c>
      <c r="AM44" s="72" t="e">
        <f>ROUND(AM26*LOOKUP($B$36,$E$1:$BS$1,$E$2:$BS$2)/AM$2,2)</f>
        <v>#N/A</v>
      </c>
      <c r="AN44" s="72" t="e">
        <f>ROUND(AN26*LOOKUP($B$36,$E$1:$BS$1,$E$2:$BS$2)/AN$2,2)</f>
        <v>#N/A</v>
      </c>
      <c r="AO44" s="72" t="e">
        <f>ROUND(AO26*LOOKUP($B$36,$E$1:$BS$1,$E$2:$BS$2)/AO$2,2)</f>
        <v>#N/A</v>
      </c>
      <c r="AP44" s="72" t="e">
        <f>ROUND(AP26*LOOKUP($B$36,$E$1:$BS$1,$E$2:$BS$2)/AP$2,2)</f>
        <v>#N/A</v>
      </c>
      <c r="AQ44" s="72" t="e">
        <f>ROUND(AQ26*LOOKUP($B$36,$E$1:$BS$1,$E$2:$BS$2)/AQ$2,2)</f>
        <v>#N/A</v>
      </c>
      <c r="AR44" s="72" t="e">
        <f>ROUND(AR26*LOOKUP($B$36,$E$1:$BS$1,$E$2:$BS$2)/AR$2,2)</f>
        <v>#N/A</v>
      </c>
      <c r="AS44" s="72" t="e">
        <f>ROUND(AS26*LOOKUP($B$36,$E$1:$BS$1,$E$2:$BS$2)/AS$2,2)</f>
        <v>#N/A</v>
      </c>
      <c r="AT44" s="72" t="e">
        <f>ROUND(AT26*LOOKUP($B$36,$E$1:$BS$1,$E$2:$BS$2)/AT$2,2)</f>
        <v>#N/A</v>
      </c>
      <c r="AU44" s="72" t="e">
        <f>ROUND(AU26*LOOKUP($B$36,$E$1:$BS$1,$E$2:$BS$2)/AU$2,2)</f>
        <v>#N/A</v>
      </c>
      <c r="AV44" s="72" t="e">
        <f>ROUND(AV26*LOOKUP($B$36,$E$1:$BS$1,$E$2:$BS$2)/AV$2,2)</f>
        <v>#N/A</v>
      </c>
      <c r="AW44" s="72" t="e">
        <f>ROUND(AW26*LOOKUP($B$36,$E$1:$BS$1,$E$2:$BS$2)/AW$2,2)</f>
        <v>#N/A</v>
      </c>
      <c r="AX44" s="72" t="e">
        <f>ROUND(AX26*LOOKUP($B$36,$E$1:$BS$1,$E$2:$BS$2)/AX$2,2)</f>
        <v>#N/A</v>
      </c>
      <c r="AY44" s="72" t="e">
        <f>ROUND(AY26*LOOKUP($B$36,$E$1:$BS$1,$E$2:$BS$2)/AY$2,2)</f>
        <v>#N/A</v>
      </c>
      <c r="AZ44" s="72" t="e">
        <f>ROUND(AZ26*LOOKUP($B$36,$E$1:$BS$1,$E$2:$BS$2)/AZ$2,2)</f>
        <v>#N/A</v>
      </c>
      <c r="BA44" s="72" t="e">
        <f>ROUND(BA26*LOOKUP($B$36,$E$1:$BS$1,$E$2:$BS$2)/BA$2,2)</f>
        <v>#N/A</v>
      </c>
      <c r="BB44" s="72" t="e">
        <f>ROUND(BB26*LOOKUP($B$36,$E$1:$BS$1,$E$2:$BS$2)/BB$2,2)</f>
        <v>#N/A</v>
      </c>
      <c r="BC44" s="72" t="e">
        <f>ROUND(BC26*LOOKUP($B$36,$E$1:$BS$1,$E$2:$BS$2)/BC$2,2)</f>
        <v>#N/A</v>
      </c>
      <c r="BD44" s="72" t="e">
        <f>ROUND(BD26*LOOKUP($B$36,$E$1:$BS$1,$E$2:$BS$2)/BD$2,2)</f>
        <v>#N/A</v>
      </c>
      <c r="BE44" s="72" t="e">
        <f>ROUND(BE26*LOOKUP($B$36,$E$1:$BS$1,$E$2:$BS$2)/BE$2,2)</f>
        <v>#N/A</v>
      </c>
      <c r="BF44" s="72" t="e">
        <f>ROUND(BF26*LOOKUP($B$36,$E$1:$BS$1,$E$2:$BS$2)/BF$2,2)</f>
        <v>#N/A</v>
      </c>
      <c r="BG44" s="72">
        <f>ROUND(BG26*LOOKUP($B$36,$E$1:$BS$1,$E$2:$BS$2)/BG$2,2)</f>
        <v>19.64</v>
      </c>
      <c r="BH44" s="72" t="e">
        <f>ROUND(BH26*LOOKUP($B$36,$E$1:$BS$1,$E$2:$BS$2)/BH$2,2)</f>
        <v>#N/A</v>
      </c>
      <c r="BI44" s="72" t="e">
        <f>ROUND(BI26*LOOKUP($B$36,$E$1:$BS$1,$E$2:$BS$2)/BI$2,2)</f>
        <v>#N/A</v>
      </c>
      <c r="BJ44" s="72" t="e">
        <f>ROUND(BJ26*LOOKUP($B$36,$E$1:$BS$1,$E$2:$BS$2)/BJ$2,2)</f>
        <v>#N/A</v>
      </c>
      <c r="BK44" s="72" t="e">
        <f>ROUND(BK26*LOOKUP($B$36,$E$1:$BS$1,$E$2:$BS$2)/BK$2,2)</f>
        <v>#N/A</v>
      </c>
      <c r="BL44" s="72" t="e">
        <f>ROUND(BL26*LOOKUP($B$36,$E$1:$BS$1,$E$2:$BS$2)/BL$2,2)</f>
        <v>#N/A</v>
      </c>
      <c r="BM44" s="72" t="e">
        <f>ROUND(BM26*LOOKUP($B$36,$E$1:$BS$1,$E$2:$BS$2)/BM$2,2)</f>
        <v>#N/A</v>
      </c>
      <c r="BN44" s="72" t="e">
        <f>ROUND(BN26*LOOKUP($B$36,$E$1:$BS$1,$E$2:$BS$2)/BN$2,2)</f>
        <v>#N/A</v>
      </c>
      <c r="BO44" s="72" t="e">
        <f>ROUND(BO26*LOOKUP($B$36,$E$1:$BS$1,$E$2:$BS$2)/BO$2,2)</f>
        <v>#N/A</v>
      </c>
      <c r="BP44" s="72" t="e">
        <f>ROUND(BP26*LOOKUP($B$36,$E$1:$BS$1,$E$2:$BS$2)/BP$2,2)</f>
        <v>#N/A</v>
      </c>
      <c r="BQ44" s="72">
        <f>ROUND(BQ26*LOOKUP($B$36,$E$1:$BS$1,$E$2:$BS$2)/BQ$2,2)</f>
        <v>30.59</v>
      </c>
      <c r="BR44" s="72" t="e">
        <f>ROUND(BR26*LOOKUP($B$36,$E$1:$BS$1,$E$2:$BS$2)/BR$2,2)</f>
        <v>#N/A</v>
      </c>
      <c r="BS44" s="73" t="e">
        <f>ROUND(BS26*LOOKUP($B$36,$E$1:$BS$1,$E$2:$BS$2)/BS$2,2)</f>
        <v>#N/A</v>
      </c>
    </row>
    <row r="45" spans="1:71" s="3" customFormat="1" x14ac:dyDescent="0.25">
      <c r="A45" s="60" t="s">
        <v>62</v>
      </c>
      <c r="B45" s="60"/>
      <c r="C45" s="71" t="e">
        <f>ROUND(C28*LOOKUP($B$36,$E$1:$BS$1,$E$2:$BS$2)/C$2,2)</f>
        <v>#N/A</v>
      </c>
      <c r="D45" s="72" t="e">
        <f>ROUND(D28*LOOKUP($B$36,$E$1:$BS$1,$E$2:$BS$2)/D$2,2)</f>
        <v>#N/A</v>
      </c>
      <c r="E45" s="72" t="e">
        <f>ROUND(E28*LOOKUP($B$36,$E$1:$BS$1,$E$2:$BS$2)/E$2,2)</f>
        <v>#N/A</v>
      </c>
      <c r="F45" s="72" t="e">
        <f>ROUND(F28*LOOKUP($B$36,$E$1:$BS$1,$E$2:$BS$2)/F$2,2)</f>
        <v>#N/A</v>
      </c>
      <c r="G45" s="72" t="e">
        <f>ROUND(G28*LOOKUP($B$36,$E$1:$BS$1,$E$2:$BS$2)/G$2,2)</f>
        <v>#N/A</v>
      </c>
      <c r="H45" s="72" t="e">
        <f>ROUND(H28*LOOKUP($B$36,$E$1:$BS$1,$E$2:$BS$2)/H$2,2)</f>
        <v>#N/A</v>
      </c>
      <c r="I45" s="72" t="e">
        <f>ROUND(I28*LOOKUP($B$36,$E$1:$BS$1,$E$2:$BS$2)/I$2,2)</f>
        <v>#N/A</v>
      </c>
      <c r="J45" s="72" t="e">
        <f>ROUND(J28*LOOKUP($B$36,$E$1:$BS$1,$E$2:$BS$2)/J$2,2)</f>
        <v>#N/A</v>
      </c>
      <c r="K45" s="72" t="e">
        <f>ROUND(K28*LOOKUP($B$36,$E$1:$BS$1,$E$2:$BS$2)/K$2,2)</f>
        <v>#N/A</v>
      </c>
      <c r="L45" s="72" t="e">
        <f>ROUND(L28*LOOKUP($B$36,$E$1:$BS$1,$E$2:$BS$2)/L$2,2)</f>
        <v>#N/A</v>
      </c>
      <c r="M45" s="72" t="e">
        <f>ROUND(M28*LOOKUP($B$36,$E$1:$BS$1,$E$2:$BS$2)/M$2,2)</f>
        <v>#N/A</v>
      </c>
      <c r="N45" s="72" t="e">
        <f>ROUND(N28*LOOKUP($B$36,$E$1:$BS$1,$E$2:$BS$2)/N$2,2)</f>
        <v>#N/A</v>
      </c>
      <c r="O45" s="72" t="e">
        <f>ROUND(O28*LOOKUP($B$36,$E$1:$BS$1,$E$2:$BS$2)/O$2,2)</f>
        <v>#N/A</v>
      </c>
      <c r="P45" s="72" t="e">
        <f>ROUND(P28*LOOKUP($B$36,$E$1:$BS$1,$E$2:$BS$2)/P$2,2)</f>
        <v>#N/A</v>
      </c>
      <c r="Q45" s="72" t="e">
        <f>ROUND(Q28*LOOKUP($B$36,$E$1:$BS$1,$E$2:$BS$2)/Q$2,2)</f>
        <v>#N/A</v>
      </c>
      <c r="R45" s="72" t="e">
        <f>ROUND(R28*LOOKUP($B$36,$E$1:$BS$1,$E$2:$BS$2)/R$2,2)</f>
        <v>#N/A</v>
      </c>
      <c r="S45" s="72" t="e">
        <f>ROUND(S28*LOOKUP($B$36,$E$1:$BS$1,$E$2:$BS$2)/S$2,2)</f>
        <v>#N/A</v>
      </c>
      <c r="T45" s="72" t="e">
        <f>ROUND(T28*LOOKUP($B$36,$E$1:$BS$1,$E$2:$BS$2)/T$2,2)</f>
        <v>#N/A</v>
      </c>
      <c r="U45" s="72" t="e">
        <f>ROUND(U28*LOOKUP($B$36,$E$1:$BS$1,$E$2:$BS$2)/U$2,2)</f>
        <v>#N/A</v>
      </c>
      <c r="V45" s="72" t="e">
        <f>ROUND(V28*LOOKUP($B$36,$E$1:$BS$1,$E$2:$BS$2)/V$2,2)</f>
        <v>#N/A</v>
      </c>
      <c r="W45" s="72" t="e">
        <f>ROUND(W28*LOOKUP($B$36,$E$1:$BS$1,$E$2:$BS$2)/W$2,2)</f>
        <v>#N/A</v>
      </c>
      <c r="X45" s="72" t="e">
        <f>ROUND(X28*LOOKUP($B$36,$E$1:$BS$1,$E$2:$BS$2)/X$2,2)</f>
        <v>#N/A</v>
      </c>
      <c r="Y45" s="72" t="e">
        <f>ROUND(Y28*LOOKUP($B$36,$E$1:$BS$1,$E$2:$BS$2)/Y$2,2)</f>
        <v>#N/A</v>
      </c>
      <c r="Z45" s="72" t="e">
        <f>ROUND(Z28*LOOKUP($B$36,$E$1:$BS$1,$E$2:$BS$2)/Z$2,2)</f>
        <v>#N/A</v>
      </c>
      <c r="AA45" s="72" t="e">
        <f>ROUND(AA28*LOOKUP($B$36,$E$1:$BS$1,$E$2:$BS$2)/AA$2,2)</f>
        <v>#N/A</v>
      </c>
      <c r="AB45" s="72" t="e">
        <f>ROUND(AB28*LOOKUP($B$36,$E$1:$BS$1,$E$2:$BS$2)/AB$2,2)</f>
        <v>#N/A</v>
      </c>
      <c r="AC45" s="72" t="e">
        <f>ROUND(AC28*LOOKUP($B$36,$E$1:$BS$1,$E$2:$BS$2)/AC$2,2)</f>
        <v>#N/A</v>
      </c>
      <c r="AD45" s="72" t="e">
        <f>ROUND(AD28*LOOKUP($B$36,$E$1:$BS$1,$E$2:$BS$2)/AD$2,2)</f>
        <v>#N/A</v>
      </c>
      <c r="AE45" s="72" t="e">
        <f>ROUND(AE28*LOOKUP($B$36,$E$1:$BS$1,$E$2:$BS$2)/AE$2,2)</f>
        <v>#N/A</v>
      </c>
      <c r="AF45" s="72" t="e">
        <f>ROUND(AF28*LOOKUP($B$36,$E$1:$BS$1,$E$2:$BS$2)/AF$2,2)</f>
        <v>#N/A</v>
      </c>
      <c r="AG45" s="72" t="e">
        <f>ROUND(AG28*LOOKUP($B$36,$E$1:$BS$1,$E$2:$BS$2)/AG$2,2)</f>
        <v>#N/A</v>
      </c>
      <c r="AH45" s="72" t="e">
        <f>ROUND(AH28*LOOKUP($B$36,$E$1:$BS$1,$E$2:$BS$2)/AH$2,2)</f>
        <v>#N/A</v>
      </c>
      <c r="AI45" s="72" t="e">
        <f>ROUND(AI28*LOOKUP($B$36,$E$1:$BS$1,$E$2:$BS$2)/AI$2,2)</f>
        <v>#N/A</v>
      </c>
      <c r="AJ45" s="72" t="e">
        <f>ROUND(AJ28*LOOKUP($B$36,$E$1:$BS$1,$E$2:$BS$2)/AJ$2,2)</f>
        <v>#N/A</v>
      </c>
      <c r="AK45" s="72" t="e">
        <f>ROUND(AK28*LOOKUP($B$36,$E$1:$BS$1,$E$2:$BS$2)/AK$2,2)</f>
        <v>#N/A</v>
      </c>
      <c r="AL45" s="72" t="e">
        <f>ROUND(AL28*LOOKUP($B$36,$E$1:$BS$1,$E$2:$BS$2)/AL$2,2)</f>
        <v>#N/A</v>
      </c>
      <c r="AM45" s="72" t="e">
        <f>ROUND(AM28*LOOKUP($B$36,$E$1:$BS$1,$E$2:$BS$2)/AM$2,2)</f>
        <v>#N/A</v>
      </c>
      <c r="AN45" s="72" t="e">
        <f>ROUND(AN28*LOOKUP($B$36,$E$1:$BS$1,$E$2:$BS$2)/AN$2,2)</f>
        <v>#N/A</v>
      </c>
      <c r="AO45" s="72" t="e">
        <f>ROUND(AO28*LOOKUP($B$36,$E$1:$BS$1,$E$2:$BS$2)/AO$2,2)</f>
        <v>#N/A</v>
      </c>
      <c r="AP45" s="72" t="e">
        <f>ROUND(AP28*LOOKUP($B$36,$E$1:$BS$1,$E$2:$BS$2)/AP$2,2)</f>
        <v>#N/A</v>
      </c>
      <c r="AQ45" s="72" t="e">
        <f>ROUND(AQ28*LOOKUP($B$36,$E$1:$BS$1,$E$2:$BS$2)/AQ$2,2)</f>
        <v>#N/A</v>
      </c>
      <c r="AR45" s="72" t="e">
        <f>ROUND(AR28*LOOKUP($B$36,$E$1:$BS$1,$E$2:$BS$2)/AR$2,2)</f>
        <v>#N/A</v>
      </c>
      <c r="AS45" s="72" t="e">
        <f>ROUND(AS28*LOOKUP($B$36,$E$1:$BS$1,$E$2:$BS$2)/AS$2,2)</f>
        <v>#N/A</v>
      </c>
      <c r="AT45" s="72" t="e">
        <f>ROUND(AT28*LOOKUP($B$36,$E$1:$BS$1,$E$2:$BS$2)/AT$2,2)</f>
        <v>#N/A</v>
      </c>
      <c r="AU45" s="72" t="e">
        <f>ROUND(AU28*LOOKUP($B$36,$E$1:$BS$1,$E$2:$BS$2)/AU$2,2)</f>
        <v>#N/A</v>
      </c>
      <c r="AV45" s="72" t="e">
        <f>ROUND(AV28*LOOKUP($B$36,$E$1:$BS$1,$E$2:$BS$2)/AV$2,2)</f>
        <v>#N/A</v>
      </c>
      <c r="AW45" s="72" t="e">
        <f>ROUND(AW28*LOOKUP($B$36,$E$1:$BS$1,$E$2:$BS$2)/AW$2,2)</f>
        <v>#N/A</v>
      </c>
      <c r="AX45" s="72" t="e">
        <f>ROUND(AX28*LOOKUP($B$36,$E$1:$BS$1,$E$2:$BS$2)/AX$2,2)</f>
        <v>#N/A</v>
      </c>
      <c r="AY45" s="72" t="e">
        <f>ROUND(AY28*LOOKUP($B$36,$E$1:$BS$1,$E$2:$BS$2)/AY$2,2)</f>
        <v>#N/A</v>
      </c>
      <c r="AZ45" s="72" t="e">
        <f>ROUND(AZ28*LOOKUP($B$36,$E$1:$BS$1,$E$2:$BS$2)/AZ$2,2)</f>
        <v>#N/A</v>
      </c>
      <c r="BA45" s="72" t="e">
        <f>ROUND(BA28*LOOKUP($B$36,$E$1:$BS$1,$E$2:$BS$2)/BA$2,2)</f>
        <v>#N/A</v>
      </c>
      <c r="BB45" s="72" t="e">
        <f>ROUND(BB28*LOOKUP($B$36,$E$1:$BS$1,$E$2:$BS$2)/BB$2,2)</f>
        <v>#N/A</v>
      </c>
      <c r="BC45" s="72" t="e">
        <f>ROUND(BC28*LOOKUP($B$36,$E$1:$BS$1,$E$2:$BS$2)/BC$2,2)</f>
        <v>#N/A</v>
      </c>
      <c r="BD45" s="72" t="e">
        <f>ROUND(BD28*LOOKUP($B$36,$E$1:$BS$1,$E$2:$BS$2)/BD$2,2)</f>
        <v>#N/A</v>
      </c>
      <c r="BE45" s="72" t="e">
        <f>ROUND(BE28*LOOKUP($B$36,$E$1:$BS$1,$E$2:$BS$2)/BE$2,2)</f>
        <v>#N/A</v>
      </c>
      <c r="BF45" s="72" t="e">
        <f>ROUND(BF28*LOOKUP($B$36,$E$1:$BS$1,$E$2:$BS$2)/BF$2,2)</f>
        <v>#N/A</v>
      </c>
      <c r="BG45" s="72" t="e">
        <f>ROUND(BG28*LOOKUP($B$36,$E$1:$BS$1,$E$2:$BS$2)/BG$2,2)</f>
        <v>#N/A</v>
      </c>
      <c r="BH45" s="72" t="e">
        <f>ROUND(BH28*LOOKUP($B$36,$E$1:$BS$1,$E$2:$BS$2)/BH$2,2)</f>
        <v>#N/A</v>
      </c>
      <c r="BI45" s="72" t="e">
        <f>ROUND(BI28*LOOKUP($B$36,$E$1:$BS$1,$E$2:$BS$2)/BI$2,2)</f>
        <v>#N/A</v>
      </c>
      <c r="BJ45" s="72" t="e">
        <f>ROUND(BJ28*LOOKUP($B$36,$E$1:$BS$1,$E$2:$BS$2)/BJ$2,2)</f>
        <v>#N/A</v>
      </c>
      <c r="BK45" s="72" t="e">
        <f>ROUND(BK28*LOOKUP($B$36,$E$1:$BS$1,$E$2:$BS$2)/BK$2,2)</f>
        <v>#N/A</v>
      </c>
      <c r="BL45" s="72">
        <f>ROUND(BL28*LOOKUP($B$36,$E$1:$BS$1,$E$2:$BS$2)/BL$2,2)</f>
        <v>30.17</v>
      </c>
      <c r="BM45" s="72">
        <f>ROUND(BM28*LOOKUP($B$36,$E$1:$BS$1,$E$2:$BS$2)/BM$2,2)</f>
        <v>30.86</v>
      </c>
      <c r="BN45" s="72">
        <f>ROUND(BN28*LOOKUP($B$36,$E$1:$BS$1,$E$2:$BS$2)/BN$2,2)</f>
        <v>27.33</v>
      </c>
      <c r="BO45" s="72">
        <f>ROUND(BO28*LOOKUP($B$36,$E$1:$BS$1,$E$2:$BS$2)/BO$2,2)</f>
        <v>26.03</v>
      </c>
      <c r="BP45" s="72">
        <f>ROUND(BP28*LOOKUP($B$36,$E$1:$BS$1,$E$2:$BS$2)/BP$2,2)</f>
        <v>29.1</v>
      </c>
      <c r="BQ45" s="72">
        <f>ROUND(BQ28*LOOKUP($B$36,$E$1:$BS$1,$E$2:$BS$2)/BQ$2,2)</f>
        <v>30.61</v>
      </c>
      <c r="BR45" s="72">
        <f>ROUND(BR28*LOOKUP($B$36,$E$1:$BS$1,$E$2:$BS$2)/BR$2,2)</f>
        <v>30.1</v>
      </c>
      <c r="BS45" s="73" t="e">
        <f>ROUND(BS28*LOOKUP($B$36,$E$1:$BS$1,$E$2:$BS$2)/BS$2,2)</f>
        <v>#N/A</v>
      </c>
    </row>
    <row r="46" spans="1:71" s="16" customFormat="1" ht="15.75" thickBot="1" x14ac:dyDescent="0.3">
      <c r="A46" s="60" t="s">
        <v>139</v>
      </c>
      <c r="B46" s="60"/>
      <c r="C46" s="75">
        <f ca="1">C38</f>
        <v>27.43</v>
      </c>
      <c r="D46" s="76">
        <f ca="1">D38</f>
        <v>32.92</v>
      </c>
      <c r="E46" s="76">
        <f ca="1">E38</f>
        <v>32.53</v>
      </c>
      <c r="F46" s="76">
        <f ca="1">F38</f>
        <v>33.54</v>
      </c>
      <c r="G46" s="76">
        <f ca="1">G38</f>
        <v>32.619999999999997</v>
      </c>
      <c r="H46" s="76">
        <f ca="1">H38</f>
        <v>31.96</v>
      </c>
      <c r="I46" s="76">
        <f ca="1">I38</f>
        <v>32.47</v>
      </c>
      <c r="J46" s="76">
        <f ca="1">J38</f>
        <v>32.200000000000003</v>
      </c>
      <c r="K46" s="76">
        <f ca="1">K38</f>
        <v>30.7</v>
      </c>
      <c r="L46" s="76">
        <f ca="1">L38</f>
        <v>29.11</v>
      </c>
      <c r="M46" s="76">
        <f ca="1">M38</f>
        <v>30.14</v>
      </c>
      <c r="N46" s="76">
        <f ca="1">N38</f>
        <v>29.2</v>
      </c>
      <c r="O46" s="76">
        <f ca="1">O38</f>
        <v>28.17</v>
      </c>
      <c r="P46" s="76">
        <f ca="1">P38</f>
        <v>26.74</v>
      </c>
      <c r="Q46" s="76">
        <f ca="1">Q38</f>
        <v>25.96</v>
      </c>
      <c r="R46" s="76">
        <f ca="1">R38</f>
        <v>24.98</v>
      </c>
      <c r="S46" s="76">
        <f ca="1">S38</f>
        <v>24.61</v>
      </c>
      <c r="T46" s="76">
        <f ca="1">T38</f>
        <v>24.19</v>
      </c>
      <c r="U46" s="76">
        <f ca="1">U38</f>
        <v>23.7</v>
      </c>
      <c r="V46" s="76">
        <f ca="1">V38</f>
        <v>22.31</v>
      </c>
      <c r="W46" s="76">
        <f ca="1">W38</f>
        <v>21.36</v>
      </c>
      <c r="X46" s="76">
        <f ca="1">X38</f>
        <v>20.28</v>
      </c>
      <c r="Y46" s="76">
        <f ca="1">Y38</f>
        <v>18.7</v>
      </c>
      <c r="Z46" s="76">
        <f ca="1">Z38</f>
        <v>17.739999999999998</v>
      </c>
      <c r="AA46" s="76">
        <f ca="1">AA38</f>
        <v>18</v>
      </c>
      <c r="AB46" s="76">
        <f ca="1">AB38</f>
        <v>17.04</v>
      </c>
      <c r="AC46" s="76">
        <f ca="1">AC38</f>
        <v>17.11</v>
      </c>
      <c r="AD46" s="76">
        <f ca="1">AD38</f>
        <v>16.97</v>
      </c>
      <c r="AE46" s="76">
        <f ca="1">AE38</f>
        <v>16.57</v>
      </c>
      <c r="AF46" s="76">
        <f ca="1">AF38</f>
        <v>17.2</v>
      </c>
      <c r="AG46" s="76">
        <f ca="1">AG38</f>
        <v>18.059999999999999</v>
      </c>
      <c r="AH46" s="76">
        <f ca="1">AH38</f>
        <v>20.28</v>
      </c>
      <c r="AI46" s="76">
        <f ca="1">AI38</f>
        <v>21.16</v>
      </c>
      <c r="AJ46" s="76">
        <f ca="1">AJ38</f>
        <v>20.85</v>
      </c>
      <c r="AK46" s="76">
        <f ca="1">AK38</f>
        <v>20.54</v>
      </c>
      <c r="AL46" s="76">
        <f ca="1">AL38</f>
        <v>19.77</v>
      </c>
      <c r="AM46" s="76">
        <f ca="1">AM38</f>
        <v>19.510000000000002</v>
      </c>
      <c r="AN46" s="76">
        <f ca="1">AN38</f>
        <v>19.170000000000002</v>
      </c>
      <c r="AO46" s="76">
        <f ca="1">AO38</f>
        <v>18.420000000000002</v>
      </c>
      <c r="AP46" s="76">
        <f ca="1">AP38</f>
        <v>18.63</v>
      </c>
      <c r="AQ46" s="76">
        <f ca="1">AQ38</f>
        <v>19.260000000000002</v>
      </c>
      <c r="AR46" s="76">
        <f ca="1">AR38</f>
        <v>19.68</v>
      </c>
      <c r="AS46" s="76">
        <f ca="1">AS38</f>
        <v>19.7</v>
      </c>
      <c r="AT46" s="76">
        <f ca="1">AT38</f>
        <v>18.95</v>
      </c>
      <c r="AU46" s="76">
        <f ca="1">AU38</f>
        <v>18.2</v>
      </c>
      <c r="AV46" s="76">
        <f ca="1">AV38</f>
        <v>18.45</v>
      </c>
      <c r="AW46" s="76">
        <f ca="1">AW38</f>
        <v>18.52</v>
      </c>
      <c r="AX46" s="76">
        <f ca="1">AX38</f>
        <v>18.23</v>
      </c>
      <c r="AY46" s="76">
        <f ca="1">AY38</f>
        <v>17.78</v>
      </c>
      <c r="AZ46" s="76">
        <f ca="1">AZ38</f>
        <v>18.670000000000002</v>
      </c>
      <c r="BA46" s="76">
        <f ca="1">BA38</f>
        <v>18.309999999999999</v>
      </c>
      <c r="BB46" s="76">
        <f ca="1">BB38</f>
        <v>18.47</v>
      </c>
      <c r="BC46" s="77">
        <f ca="1">BC42</f>
        <v>18.62</v>
      </c>
      <c r="BD46" s="77">
        <f t="shared" ref="BD46:BH46" ca="1" si="12">BD42</f>
        <v>18.670000000000002</v>
      </c>
      <c r="BE46" s="77">
        <f t="shared" ca="1" si="12"/>
        <v>18.43</v>
      </c>
      <c r="BF46" s="77">
        <f t="shared" ca="1" si="12"/>
        <v>18.64</v>
      </c>
      <c r="BG46" s="77">
        <f t="shared" ca="1" si="12"/>
        <v>19.239999999999998</v>
      </c>
      <c r="BH46" s="77">
        <f t="shared" ca="1" si="12"/>
        <v>20.7</v>
      </c>
      <c r="BI46" s="78">
        <f>BI39</f>
        <v>22.04</v>
      </c>
      <c r="BJ46" s="78">
        <f>BJ39</f>
        <v>22.59</v>
      </c>
      <c r="BK46" s="79">
        <f t="shared" ref="BK46:BS46" si="13">BK43</f>
        <v>24.7</v>
      </c>
      <c r="BL46" s="79">
        <f t="shared" si="13"/>
        <v>28.37</v>
      </c>
      <c r="BM46" s="79">
        <f t="shared" si="13"/>
        <v>29.11</v>
      </c>
      <c r="BN46" s="79">
        <f t="shared" si="13"/>
        <v>27.49</v>
      </c>
      <c r="BO46" s="79">
        <f t="shared" si="13"/>
        <v>26.92</v>
      </c>
      <c r="BP46" s="79">
        <f t="shared" si="13"/>
        <v>28.05</v>
      </c>
      <c r="BQ46" s="79">
        <f t="shared" si="13"/>
        <v>30.63</v>
      </c>
      <c r="BR46" s="79">
        <f t="shared" si="13"/>
        <v>30.31</v>
      </c>
      <c r="BS46" s="80">
        <f t="shared" si="13"/>
        <v>29.67</v>
      </c>
    </row>
    <row r="47" spans="1:71" s="12" customFormat="1" ht="15.75" thickTop="1" x14ac:dyDescent="0.25">
      <c r="A47" s="60"/>
      <c r="B47" s="60"/>
      <c r="C47" s="60"/>
      <c r="D47" s="60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</row>
    <row r="48" spans="1:71" s="12" customFormat="1" x14ac:dyDescent="0.25">
      <c r="A48" s="60"/>
      <c r="B48" s="60"/>
      <c r="C48" s="60"/>
      <c r="D48" s="60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</row>
    <row r="49" spans="1:71" s="12" customFormat="1" x14ac:dyDescent="0.25">
      <c r="A49" s="63" t="s">
        <v>136</v>
      </c>
      <c r="B49" s="60"/>
      <c r="C49" s="60"/>
      <c r="D49" s="60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</row>
    <row r="50" spans="1:71" s="12" customFormat="1" x14ac:dyDescent="0.25">
      <c r="A50" s="60" t="s">
        <v>137</v>
      </c>
      <c r="B50" s="64" t="str">
        <f>CONCATENATE("Average Prices c/kWh (",TEXT(B36,0), " Dollars)")</f>
        <v>Average Prices c/kWh (2020 Dollars)</v>
      </c>
      <c r="C50" s="64"/>
      <c r="D50" s="60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</row>
    <row r="51" spans="1:71" s="12" customFormat="1" x14ac:dyDescent="0.25">
      <c r="A51" s="60" t="s">
        <v>138</v>
      </c>
      <c r="B51" s="60" t="s">
        <v>140</v>
      </c>
      <c r="C51" s="60"/>
      <c r="D51" s="60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</row>
    <row r="52" spans="1:71" s="12" customFormat="1" x14ac:dyDescent="0.25">
      <c r="A52" s="60" t="s">
        <v>141</v>
      </c>
      <c r="B52" s="60" t="s">
        <v>142</v>
      </c>
      <c r="C52" s="60"/>
      <c r="D52" s="60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</row>
    <row r="53" spans="1:71" s="12" customFormat="1" x14ac:dyDescent="0.25">
      <c r="A53" s="60" t="s">
        <v>143</v>
      </c>
      <c r="B53" s="60" t="s">
        <v>144</v>
      </c>
      <c r="C53" s="60"/>
      <c r="D53" s="60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</row>
    <row r="54" spans="1:71" s="12" customFormat="1" x14ac:dyDescent="0.25">
      <c r="A54" s="60" t="s">
        <v>145</v>
      </c>
      <c r="B54" s="60" t="s">
        <v>146</v>
      </c>
      <c r="C54" s="60"/>
      <c r="D54" s="60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</row>
    <row r="55" spans="1:71" s="12" customFormat="1" x14ac:dyDescent="0.25">
      <c r="A55" s="60" t="s">
        <v>147</v>
      </c>
      <c r="B55" s="60" t="s">
        <v>148</v>
      </c>
      <c r="C55" s="60"/>
      <c r="D55" s="60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>
        <f>35.97/30.59-1</f>
        <v>0.17587446878064728</v>
      </c>
      <c r="BR55" s="66"/>
      <c r="BS55" s="66"/>
    </row>
    <row r="56" spans="1:71" s="12" customFormat="1" x14ac:dyDescent="0.25"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6">
        <f>34.57/30.59-1</f>
        <v>0.13010787839163118</v>
      </c>
      <c r="BR56" s="66"/>
      <c r="BS56" s="60"/>
    </row>
    <row r="57" spans="1:71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</row>
    <row r="58" spans="1:71" s="17" customFormat="1" x14ac:dyDescent="0.25">
      <c r="A58" s="56" t="s">
        <v>58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</row>
    <row r="59" spans="1:71" x14ac:dyDescent="0.25">
      <c r="A59" t="s">
        <v>48</v>
      </c>
      <c r="E59" t="s">
        <v>67</v>
      </c>
    </row>
  </sheetData>
  <phoneticPr fontId="1" type="noConversion"/>
  <dataValidations count="1">
    <dataValidation type="whole" allowBlank="1" showInputMessage="1" showErrorMessage="1" sqref="B36" xr:uid="{1D929DB0-BF54-4FC1-9A41-9DB24E631674}">
      <formula1>1954</formula1>
      <formula2>2020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68AB-E704-4BB8-B5BB-03DCDEB0EB85}">
  <sheetPr>
    <tabColor rgb="FF00B050"/>
  </sheetPr>
  <dimension ref="A1:DZ176"/>
  <sheetViews>
    <sheetView topLeftCell="BK13" workbookViewId="0">
      <selection activeCell="BX20" sqref="BX20:BX22"/>
    </sheetView>
  </sheetViews>
  <sheetFormatPr defaultColWidth="9.140625" defaultRowHeight="15" x14ac:dyDescent="0.25"/>
  <cols>
    <col min="1" max="1" width="32.140625" style="14" customWidth="1"/>
    <col min="2" max="2" width="15.28515625" style="14" customWidth="1"/>
    <col min="3" max="8" width="10.42578125" style="14" customWidth="1"/>
    <col min="9" max="10" width="10" style="14" customWidth="1"/>
    <col min="11" max="19" width="9.5703125" style="14" customWidth="1"/>
    <col min="20" max="23" width="9.28515625" style="14" customWidth="1"/>
    <col min="24" max="27" width="9.5703125" style="14" customWidth="1"/>
    <col min="28" max="31" width="9.28515625" style="14" customWidth="1"/>
    <col min="32" max="35" width="9.5703125" style="14" customWidth="1"/>
    <col min="36" max="36" width="9.28515625" style="14" customWidth="1"/>
    <col min="37" max="37" width="9.5703125" style="14" customWidth="1"/>
    <col min="38" max="39" width="9.28515625" style="14" customWidth="1"/>
    <col min="40" max="48" width="9.5703125" style="14" customWidth="1"/>
    <col min="49" max="49" width="9.28515625" style="14" customWidth="1"/>
    <col min="50" max="58" width="9.5703125" style="14" customWidth="1"/>
    <col min="59" max="59" width="14.85546875" style="14" customWidth="1"/>
    <col min="60" max="75" width="12.28515625" style="14" bestFit="1" customWidth="1"/>
    <col min="76" max="76" width="9.85546875" style="14" bestFit="1" customWidth="1"/>
    <col min="77" max="16384" width="9.140625" style="10"/>
  </cols>
  <sheetData>
    <row r="1" spans="1:129" x14ac:dyDescent="0.25">
      <c r="A1" s="55" t="s">
        <v>0</v>
      </c>
      <c r="B1" s="55" t="s">
        <v>128</v>
      </c>
      <c r="C1" s="56">
        <v>1947</v>
      </c>
      <c r="D1" s="56">
        <v>1948</v>
      </c>
      <c r="E1" s="56">
        <v>1949</v>
      </c>
      <c r="F1" s="56">
        <v>1950</v>
      </c>
      <c r="G1" s="56">
        <v>1951</v>
      </c>
      <c r="H1" s="56">
        <v>1952</v>
      </c>
      <c r="I1" s="56">
        <v>1953</v>
      </c>
      <c r="J1" s="56">
        <v>1954</v>
      </c>
      <c r="K1" s="56">
        <v>1955</v>
      </c>
      <c r="L1" s="56">
        <v>1956</v>
      </c>
      <c r="M1" s="56">
        <v>1957</v>
      </c>
      <c r="N1" s="56">
        <v>1958</v>
      </c>
      <c r="O1" s="56">
        <v>1959</v>
      </c>
      <c r="P1" s="56">
        <v>1960</v>
      </c>
      <c r="Q1" s="56">
        <v>1961</v>
      </c>
      <c r="R1" s="56">
        <v>1962</v>
      </c>
      <c r="S1" s="56">
        <v>1963</v>
      </c>
      <c r="T1" s="56">
        <v>1964</v>
      </c>
      <c r="U1" s="56">
        <v>1965</v>
      </c>
      <c r="V1" s="56">
        <v>1966</v>
      </c>
      <c r="W1" s="56">
        <v>1967</v>
      </c>
      <c r="X1" s="56">
        <v>1968</v>
      </c>
      <c r="Y1" s="56">
        <v>1969</v>
      </c>
      <c r="Z1" s="56">
        <v>1970</v>
      </c>
      <c r="AA1" s="56">
        <v>1971</v>
      </c>
      <c r="AB1" s="56">
        <v>1972</v>
      </c>
      <c r="AC1" s="56">
        <v>1973</v>
      </c>
      <c r="AD1" s="56">
        <v>1974</v>
      </c>
      <c r="AE1" s="56">
        <v>1975</v>
      </c>
      <c r="AF1" s="56">
        <v>1976</v>
      </c>
      <c r="AG1" s="56">
        <v>1977</v>
      </c>
      <c r="AH1" s="56">
        <v>1978</v>
      </c>
      <c r="AI1" s="56">
        <v>1979</v>
      </c>
      <c r="AJ1" s="56">
        <v>1980</v>
      </c>
      <c r="AK1" s="56">
        <v>1981</v>
      </c>
      <c r="AL1" s="56">
        <v>1982</v>
      </c>
      <c r="AM1" s="56">
        <v>1983</v>
      </c>
      <c r="AN1" s="56">
        <v>1984</v>
      </c>
      <c r="AO1" s="56">
        <v>1985</v>
      </c>
      <c r="AP1" s="56">
        <v>1986</v>
      </c>
      <c r="AQ1" s="56">
        <v>1987</v>
      </c>
      <c r="AR1" s="56">
        <v>1988</v>
      </c>
      <c r="AS1" s="56">
        <v>1989</v>
      </c>
      <c r="AT1" s="56">
        <v>1990</v>
      </c>
      <c r="AU1" s="56">
        <v>1991</v>
      </c>
      <c r="AV1" s="56">
        <v>1992</v>
      </c>
      <c r="AW1" s="56">
        <v>1993</v>
      </c>
      <c r="AX1" s="56">
        <v>1994</v>
      </c>
      <c r="AY1" s="56">
        <v>1995</v>
      </c>
      <c r="AZ1" s="56">
        <v>1996</v>
      </c>
      <c r="BA1" s="56">
        <v>1997</v>
      </c>
      <c r="BB1" s="56">
        <v>1998</v>
      </c>
      <c r="BC1" s="56">
        <v>1999</v>
      </c>
      <c r="BD1" s="56">
        <v>2000</v>
      </c>
      <c r="BE1" s="56">
        <v>2001</v>
      </c>
      <c r="BF1" s="56">
        <v>2002</v>
      </c>
      <c r="BG1" s="56">
        <v>2003</v>
      </c>
      <c r="BH1" s="56">
        <v>2004</v>
      </c>
      <c r="BI1" s="56">
        <v>2005</v>
      </c>
      <c r="BJ1" s="56">
        <v>2006</v>
      </c>
      <c r="BK1" s="56">
        <v>2007</v>
      </c>
      <c r="BL1" s="56">
        <v>2008</v>
      </c>
      <c r="BM1" s="56">
        <v>2009</v>
      </c>
      <c r="BN1" s="56">
        <v>2010</v>
      </c>
      <c r="BO1" s="56">
        <v>2011</v>
      </c>
      <c r="BP1" s="56">
        <v>2012</v>
      </c>
      <c r="BQ1" s="56">
        <v>2013</v>
      </c>
      <c r="BR1" s="56">
        <v>2014</v>
      </c>
      <c r="BS1" s="56">
        <v>2015</v>
      </c>
      <c r="BT1" s="56">
        <v>2016</v>
      </c>
      <c r="BU1" s="56">
        <v>2017</v>
      </c>
      <c r="BV1" s="56">
        <v>2018</v>
      </c>
      <c r="BW1" s="56">
        <v>2019</v>
      </c>
      <c r="BX1" s="56">
        <v>2020</v>
      </c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</row>
    <row r="2" spans="1:129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6">
        <v>6.5</v>
      </c>
      <c r="K2" s="56">
        <v>6.6</v>
      </c>
      <c r="L2" s="56">
        <v>7</v>
      </c>
      <c r="M2" s="56">
        <v>7.2</v>
      </c>
      <c r="N2" s="56">
        <v>7.2</v>
      </c>
      <c r="O2" s="56">
        <v>7.3</v>
      </c>
      <c r="P2" s="56">
        <v>7.6</v>
      </c>
      <c r="Q2" s="56">
        <v>7.9</v>
      </c>
      <c r="R2" s="56">
        <v>7.8</v>
      </c>
      <c r="S2" s="56">
        <v>7.8</v>
      </c>
      <c r="T2" s="56">
        <v>8</v>
      </c>
      <c r="U2" s="56">
        <v>8.3000000000000007</v>
      </c>
      <c r="V2" s="56">
        <v>8.6</v>
      </c>
      <c r="W2" s="56">
        <v>8.9</v>
      </c>
      <c r="X2" s="56">
        <v>9.1</v>
      </c>
      <c r="Y2" s="56">
        <v>9.4</v>
      </c>
      <c r="Z2" s="56">
        <v>9.6999999999999993</v>
      </c>
      <c r="AA2" s="56">
        <v>10.199999999999999</v>
      </c>
      <c r="AB2" s="56">
        <v>10.9</v>
      </c>
      <c r="AC2" s="56">
        <v>11.8</v>
      </c>
      <c r="AD2" s="56">
        <v>13.5</v>
      </c>
      <c r="AE2" s="56">
        <v>15.8</v>
      </c>
      <c r="AF2" s="56">
        <v>17.7</v>
      </c>
      <c r="AG2" s="56">
        <v>20.100000000000001</v>
      </c>
      <c r="AH2" s="56">
        <v>21.7</v>
      </c>
      <c r="AI2" s="56">
        <v>23.6</v>
      </c>
      <c r="AJ2" s="56">
        <v>26.2</v>
      </c>
      <c r="AK2" s="56">
        <v>28.4</v>
      </c>
      <c r="AL2" s="56">
        <v>31.5</v>
      </c>
      <c r="AM2" s="56">
        <v>35</v>
      </c>
      <c r="AN2" s="56">
        <v>36.4</v>
      </c>
      <c r="AO2" s="56">
        <v>38.799999999999997</v>
      </c>
      <c r="AP2" s="56">
        <v>42.1</v>
      </c>
      <c r="AQ2" s="56">
        <v>46</v>
      </c>
      <c r="AR2" s="56">
        <v>49.3</v>
      </c>
      <c r="AS2" s="56">
        <v>53</v>
      </c>
      <c r="AT2" s="56">
        <v>57.1</v>
      </c>
      <c r="AU2" s="56">
        <v>59</v>
      </c>
      <c r="AV2" s="56">
        <v>59.7</v>
      </c>
      <c r="AW2" s="56">
        <v>60.8</v>
      </c>
      <c r="AX2" s="56">
        <v>61.9</v>
      </c>
      <c r="AY2" s="56">
        <v>64.7</v>
      </c>
      <c r="AZ2" s="56">
        <v>66.7</v>
      </c>
      <c r="BA2" s="56">
        <v>66.900000000000006</v>
      </c>
      <c r="BB2" s="56">
        <v>67.400000000000006</v>
      </c>
      <c r="BC2" s="56">
        <v>68.099999999999994</v>
      </c>
      <c r="BD2" s="56">
        <v>70.2</v>
      </c>
      <c r="BE2" s="56">
        <v>74.5</v>
      </c>
      <c r="BF2" s="56">
        <v>76.599999999999994</v>
      </c>
      <c r="BG2" s="56">
        <v>78.599999999999994</v>
      </c>
      <c r="BH2" s="56">
        <v>80.599999999999994</v>
      </c>
      <c r="BI2" s="56">
        <v>82.6</v>
      </c>
      <c r="BJ2" s="56">
        <v>85.9</v>
      </c>
      <c r="BK2" s="56">
        <v>87.7</v>
      </c>
      <c r="BL2" s="56">
        <v>91.6</v>
      </c>
      <c r="BM2" s="56">
        <v>92.9</v>
      </c>
      <c r="BN2" s="56">
        <v>95.8</v>
      </c>
      <c r="BO2" s="56">
        <v>99.2</v>
      </c>
      <c r="BP2" s="56">
        <v>100.4</v>
      </c>
      <c r="BQ2" s="56">
        <v>102.8</v>
      </c>
      <c r="BR2" s="56">
        <v>105.9</v>
      </c>
      <c r="BS2" s="56">
        <v>107.5</v>
      </c>
      <c r="BT2" s="56">
        <v>108.6</v>
      </c>
      <c r="BU2" s="56">
        <v>110.7</v>
      </c>
      <c r="BV2" s="56">
        <v>113</v>
      </c>
      <c r="BW2" s="56">
        <v>114.8</v>
      </c>
      <c r="BX2" s="56">
        <v>114.4</v>
      </c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</row>
    <row r="3" spans="1:129" x14ac:dyDescent="0.25">
      <c r="A3" s="55"/>
      <c r="B3" s="55"/>
      <c r="C3" s="55"/>
      <c r="D3" s="55"/>
      <c r="E3" s="55"/>
      <c r="F3" s="55"/>
      <c r="G3" s="55"/>
      <c r="H3" s="55"/>
      <c r="I3" s="55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</row>
    <row r="4" spans="1:129" x14ac:dyDescent="0.25">
      <c r="A4" s="55"/>
      <c r="B4" s="55"/>
      <c r="C4" s="55"/>
      <c r="D4" s="55"/>
      <c r="E4" s="55"/>
      <c r="F4" s="55"/>
      <c r="G4" s="55"/>
      <c r="H4" s="55"/>
      <c r="I4" s="55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64"/>
      <c r="BM4" s="56"/>
      <c r="BN4" s="56"/>
      <c r="BO4" s="56"/>
      <c r="BP4" s="56"/>
      <c r="BQ4" s="56"/>
      <c r="BR4" s="56"/>
      <c r="BS4" s="56"/>
      <c r="BT4" s="56"/>
      <c r="BU4" s="56"/>
      <c r="BV4" s="64"/>
      <c r="BW4" s="56"/>
      <c r="BX4" s="56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</row>
    <row r="5" spans="1:129" x14ac:dyDescent="0.25">
      <c r="A5" s="55" t="s">
        <v>129</v>
      </c>
      <c r="B5" s="55"/>
      <c r="C5" s="55"/>
      <c r="D5" s="55"/>
      <c r="E5" s="55"/>
      <c r="F5" s="55"/>
      <c r="G5" s="55"/>
      <c r="H5" s="55"/>
      <c r="I5" s="55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64"/>
      <c r="BM5" s="56"/>
      <c r="BN5" s="56"/>
      <c r="BO5" s="56"/>
      <c r="BP5" s="56"/>
      <c r="BQ5" s="56"/>
      <c r="BR5" s="56"/>
      <c r="BS5" s="56"/>
      <c r="BT5" s="56"/>
      <c r="BU5" s="56"/>
      <c r="BV5" s="64"/>
      <c r="BW5" s="56"/>
      <c r="BX5" s="56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</row>
    <row r="6" spans="1:129" x14ac:dyDescent="0.25">
      <c r="A6" s="56" t="s">
        <v>34</v>
      </c>
      <c r="B6" s="56" t="s">
        <v>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64"/>
      <c r="BM6" s="56"/>
      <c r="BN6" s="56"/>
      <c r="BO6" s="56"/>
      <c r="BP6" s="56"/>
      <c r="BQ6" s="56"/>
      <c r="BR6" s="56"/>
      <c r="BS6" s="56"/>
      <c r="BT6" s="56"/>
      <c r="BU6" s="56"/>
      <c r="BV6" s="64"/>
      <c r="BW6" s="56"/>
      <c r="BX6" s="56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</row>
    <row r="7" spans="1:129" x14ac:dyDescent="0.25">
      <c r="A7" s="56" t="s">
        <v>7</v>
      </c>
      <c r="B7" s="56" t="s">
        <v>27</v>
      </c>
      <c r="C7" s="56" t="str">
        <f>CONCATENATE("'[Data.xlsx]",C$1,"'!",$B7)</f>
        <v>'[Data.xlsx]1947'!$K$24</v>
      </c>
      <c r="D7" s="56" t="str">
        <f t="shared" ref="D7:BO7" si="0">CONCATENATE("'[Data.xlsx]",D$1,"'!",$B7)</f>
        <v>'[Data.xlsx]1948'!$K$24</v>
      </c>
      <c r="E7" s="56" t="str">
        <f t="shared" si="0"/>
        <v>'[Data.xlsx]1949'!$K$24</v>
      </c>
      <c r="F7" s="56" t="str">
        <f t="shared" si="0"/>
        <v>'[Data.xlsx]1950'!$K$24</v>
      </c>
      <c r="G7" s="56" t="str">
        <f t="shared" si="0"/>
        <v>'[Data.xlsx]1951'!$K$24</v>
      </c>
      <c r="H7" s="56" t="str">
        <f t="shared" si="0"/>
        <v>'[Data.xlsx]1952'!$K$24</v>
      </c>
      <c r="I7" s="56" t="str">
        <f t="shared" si="0"/>
        <v>'[Data.xlsx]1953'!$K$24</v>
      </c>
      <c r="J7" s="56" t="str">
        <f t="shared" si="0"/>
        <v>'[Data.xlsx]1954'!$K$24</v>
      </c>
      <c r="K7" s="56" t="str">
        <f t="shared" si="0"/>
        <v>'[Data.xlsx]1955'!$K$24</v>
      </c>
      <c r="L7" s="56" t="str">
        <f t="shared" si="0"/>
        <v>'[Data.xlsx]1956'!$K$24</v>
      </c>
      <c r="M7" s="56" t="str">
        <f t="shared" si="0"/>
        <v>'[Data.xlsx]1957'!$K$24</v>
      </c>
      <c r="N7" s="56" t="str">
        <f t="shared" si="0"/>
        <v>'[Data.xlsx]1958'!$K$24</v>
      </c>
      <c r="O7" s="56" t="str">
        <f t="shared" si="0"/>
        <v>'[Data.xlsx]1959'!$K$24</v>
      </c>
      <c r="P7" s="56" t="str">
        <f t="shared" si="0"/>
        <v>'[Data.xlsx]1960'!$K$24</v>
      </c>
      <c r="Q7" s="56" t="str">
        <f t="shared" si="0"/>
        <v>'[Data.xlsx]1961'!$K$24</v>
      </c>
      <c r="R7" s="56" t="str">
        <f t="shared" si="0"/>
        <v>'[Data.xlsx]1962'!$K$24</v>
      </c>
      <c r="S7" s="56" t="str">
        <f t="shared" si="0"/>
        <v>'[Data.xlsx]1963'!$K$24</v>
      </c>
      <c r="T7" s="56" t="str">
        <f t="shared" si="0"/>
        <v>'[Data.xlsx]1964'!$K$24</v>
      </c>
      <c r="U7" s="56" t="str">
        <f t="shared" si="0"/>
        <v>'[Data.xlsx]1965'!$K$24</v>
      </c>
      <c r="V7" s="56" t="str">
        <f t="shared" si="0"/>
        <v>'[Data.xlsx]1966'!$K$24</v>
      </c>
      <c r="W7" s="56" t="str">
        <f t="shared" si="0"/>
        <v>'[Data.xlsx]1967'!$K$24</v>
      </c>
      <c r="X7" s="56" t="str">
        <f t="shared" si="0"/>
        <v>'[Data.xlsx]1968'!$K$24</v>
      </c>
      <c r="Y7" s="56" t="str">
        <f t="shared" si="0"/>
        <v>'[Data.xlsx]1969'!$K$24</v>
      </c>
      <c r="Z7" s="56" t="str">
        <f t="shared" si="0"/>
        <v>'[Data.xlsx]1970'!$K$24</v>
      </c>
      <c r="AA7" s="56" t="str">
        <f t="shared" si="0"/>
        <v>'[Data.xlsx]1971'!$K$24</v>
      </c>
      <c r="AB7" s="56" t="str">
        <f t="shared" si="0"/>
        <v>'[Data.xlsx]1972'!$K$24</v>
      </c>
      <c r="AC7" s="56" t="str">
        <f t="shared" si="0"/>
        <v>'[Data.xlsx]1973'!$K$24</v>
      </c>
      <c r="AD7" s="56" t="str">
        <f t="shared" si="0"/>
        <v>'[Data.xlsx]1974'!$K$24</v>
      </c>
      <c r="AE7" s="56" t="str">
        <f t="shared" si="0"/>
        <v>'[Data.xlsx]1975'!$K$24</v>
      </c>
      <c r="AF7" s="56" t="str">
        <f t="shared" si="0"/>
        <v>'[Data.xlsx]1976'!$K$24</v>
      </c>
      <c r="AG7" s="56" t="str">
        <f t="shared" si="0"/>
        <v>'[Data.xlsx]1977'!$K$24</v>
      </c>
      <c r="AH7" s="56" t="str">
        <f t="shared" si="0"/>
        <v>'[Data.xlsx]1978'!$K$24</v>
      </c>
      <c r="AI7" s="56" t="str">
        <f t="shared" si="0"/>
        <v>'[Data.xlsx]1979'!$K$24</v>
      </c>
      <c r="AJ7" s="56" t="str">
        <f t="shared" si="0"/>
        <v>'[Data.xlsx]1980'!$K$24</v>
      </c>
      <c r="AK7" s="56" t="str">
        <f t="shared" si="0"/>
        <v>'[Data.xlsx]1981'!$K$24</v>
      </c>
      <c r="AL7" s="56" t="str">
        <f t="shared" si="0"/>
        <v>'[Data.xlsx]1982'!$K$24</v>
      </c>
      <c r="AM7" s="56" t="str">
        <f t="shared" si="0"/>
        <v>'[Data.xlsx]1983'!$K$24</v>
      </c>
      <c r="AN7" s="56" t="str">
        <f t="shared" si="0"/>
        <v>'[Data.xlsx]1984'!$K$24</v>
      </c>
      <c r="AO7" s="56" t="str">
        <f t="shared" si="0"/>
        <v>'[Data.xlsx]1985'!$K$24</v>
      </c>
      <c r="AP7" s="56" t="str">
        <f t="shared" si="0"/>
        <v>'[Data.xlsx]1986'!$K$24</v>
      </c>
      <c r="AQ7" s="56" t="str">
        <f t="shared" si="0"/>
        <v>'[Data.xlsx]1987'!$K$24</v>
      </c>
      <c r="AR7" s="56" t="str">
        <f t="shared" si="0"/>
        <v>'[Data.xlsx]1988'!$K$24</v>
      </c>
      <c r="AS7" s="56" t="str">
        <f t="shared" si="0"/>
        <v>'[Data.xlsx]1989'!$K$24</v>
      </c>
      <c r="AT7" s="56" t="str">
        <f t="shared" si="0"/>
        <v>'[Data.xlsx]1990'!$K$24</v>
      </c>
      <c r="AU7" s="56" t="str">
        <f t="shared" si="0"/>
        <v>'[Data.xlsx]1991'!$K$24</v>
      </c>
      <c r="AV7" s="56" t="str">
        <f t="shared" si="0"/>
        <v>'[Data.xlsx]1992'!$K$24</v>
      </c>
      <c r="AW7" s="56" t="str">
        <f t="shared" si="0"/>
        <v>'[Data.xlsx]1993'!$K$24</v>
      </c>
      <c r="AX7" s="56" t="str">
        <f t="shared" si="0"/>
        <v>'[Data.xlsx]1994'!$K$24</v>
      </c>
      <c r="AY7" s="56" t="str">
        <f t="shared" si="0"/>
        <v>'[Data.xlsx]1995'!$K$24</v>
      </c>
      <c r="AZ7" s="56" t="str">
        <f t="shared" si="0"/>
        <v>'[Data.xlsx]1996'!$K$24</v>
      </c>
      <c r="BA7" s="56" t="str">
        <f t="shared" si="0"/>
        <v>'[Data.xlsx]1997'!$K$24</v>
      </c>
      <c r="BB7" s="56" t="str">
        <f t="shared" si="0"/>
        <v>'[Data.xlsx]1998'!$K$24</v>
      </c>
      <c r="BC7" s="56" t="str">
        <f t="shared" si="0"/>
        <v>'[Data.xlsx]1999'!$K$24</v>
      </c>
      <c r="BD7" s="56" t="str">
        <f t="shared" si="0"/>
        <v>'[Data.xlsx]2000'!$K$24</v>
      </c>
      <c r="BE7" s="56" t="str">
        <f t="shared" si="0"/>
        <v>'[Data.xlsx]2001'!$K$24</v>
      </c>
      <c r="BF7" s="56" t="str">
        <f t="shared" si="0"/>
        <v>'[Data.xlsx]2002'!$K$24</v>
      </c>
      <c r="BG7" s="56" t="str">
        <f t="shared" si="0"/>
        <v>'[Data.xlsx]2003'!$K$24</v>
      </c>
      <c r="BH7" s="56" t="str">
        <f t="shared" si="0"/>
        <v>'[Data.xlsx]2004'!$K$24</v>
      </c>
      <c r="BI7" s="56" t="str">
        <f t="shared" si="0"/>
        <v>'[Data.xlsx]2005'!$K$24</v>
      </c>
      <c r="BJ7" s="56" t="str">
        <f t="shared" si="0"/>
        <v>'[Data.xlsx]2006'!$K$24</v>
      </c>
      <c r="BK7" s="56" t="str">
        <f t="shared" si="0"/>
        <v>'[Data.xlsx]2007'!$K$24</v>
      </c>
      <c r="BL7" s="56" t="str">
        <f t="shared" si="0"/>
        <v>'[Data.xlsx]2008'!$K$24</v>
      </c>
      <c r="BM7" s="56" t="str">
        <f t="shared" si="0"/>
        <v>'[Data.xlsx]2009'!$K$24</v>
      </c>
      <c r="BN7" s="56" t="str">
        <f t="shared" si="0"/>
        <v>'[Data.xlsx]2010'!$K$24</v>
      </c>
      <c r="BO7" s="56" t="str">
        <f t="shared" si="0"/>
        <v>'[Data.xlsx]2011'!$K$24</v>
      </c>
      <c r="BP7" s="56" t="str">
        <f t="shared" ref="BP7:BX7" si="1">CONCATENATE("'[Data.xlsx]",BP$1,"'!",$B7)</f>
        <v>'[Data.xlsx]2012'!$K$24</v>
      </c>
      <c r="BQ7" s="56" t="str">
        <f t="shared" si="1"/>
        <v>'[Data.xlsx]2013'!$K$24</v>
      </c>
      <c r="BR7" s="56" t="str">
        <f t="shared" si="1"/>
        <v>'[Data.xlsx]2014'!$K$24</v>
      </c>
      <c r="BS7" s="56" t="str">
        <f t="shared" si="1"/>
        <v>'[Data.xlsx]2015'!$K$24</v>
      </c>
      <c r="BT7" s="56" t="str">
        <f t="shared" si="1"/>
        <v>'[Data.xlsx]2016'!$K$24</v>
      </c>
      <c r="BU7" s="56" t="str">
        <f t="shared" si="1"/>
        <v>'[Data.xlsx]2017'!$K$24</v>
      </c>
      <c r="BV7" s="56" t="str">
        <f t="shared" si="1"/>
        <v>'[Data.xlsx]2018'!$K$24</v>
      </c>
      <c r="BW7" s="56" t="str">
        <f t="shared" si="1"/>
        <v>'[Data.xlsx]2019'!$K$24</v>
      </c>
      <c r="BX7" s="56" t="str">
        <f t="shared" si="1"/>
        <v>'[Data.xlsx]2020'!$K$24</v>
      </c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</row>
    <row r="8" spans="1:129" x14ac:dyDescent="0.25">
      <c r="A8" s="56" t="s">
        <v>31</v>
      </c>
      <c r="B8" s="56"/>
      <c r="C8" s="58" cm="1">
        <f t="array" aca="1" ref="C8" ca="1">IF(INDIRECT(C7)=0,NA(),INDIRECT(C7)/10^6)</f>
        <v>5398.6220000000003</v>
      </c>
      <c r="D8" s="58" t="e" cm="1">
        <f t="array" aca="1" ref="D8" ca="1">IF(INDIRECT(D7)=0,NA(),INDIRECT(D7)/10^6)</f>
        <v>#N/A</v>
      </c>
      <c r="E8" s="58" cm="1">
        <f t="array" aca="1" ref="E8" ca="1">IF(INDIRECT(E7)=0,NA(),INDIRECT(E7)/10^6)</f>
        <v>6194.2733470000003</v>
      </c>
      <c r="F8" s="58" cm="1">
        <f t="array" aca="1" ref="F8" ca="1">IF(INDIRECT(F7)=0,NA(),INDIRECT(F7)/10^6)</f>
        <v>6787.4887900000003</v>
      </c>
      <c r="G8" s="58" cm="1">
        <f t="array" aca="1" ref="G8" ca="1">IF(INDIRECT(G7)=0,NA(),INDIRECT(G7)/10^6)</f>
        <v>7428.4721490000002</v>
      </c>
      <c r="H8" s="58" cm="1">
        <f t="array" aca="1" ref="H8" ca="1">IF(INDIRECT(H7)=0,NA(),INDIRECT(H7)/10^6)</f>
        <v>7959.6807209999997</v>
      </c>
      <c r="I8" s="58" cm="1">
        <f t="array" aca="1" ref="I8" ca="1">IF(INDIRECT(I7)=0,NA(),INDIRECT(I7)/10^6)</f>
        <v>8761.8155210000004</v>
      </c>
      <c r="J8" s="58" cm="1">
        <f t="array" aca="1" ref="J8" ca="1">IF(INDIRECT(J7)=0,NA(),INDIRECT(J7)/10^6)</f>
        <v>10094.516168</v>
      </c>
      <c r="K8" s="58" cm="1">
        <f t="array" aca="1" ref="K8" ca="1">IF(INDIRECT(K7)=0,NA(),INDIRECT(K7)/10^6)</f>
        <v>11248.090781000001</v>
      </c>
      <c r="L8" s="58" cm="1">
        <f t="array" aca="1" ref="L8" ca="1">IF(INDIRECT(L7)=0,NA(),INDIRECT(L7)/10^6)</f>
        <v>12450.460428</v>
      </c>
      <c r="M8" s="58" cm="1">
        <f t="array" aca="1" ref="M8" ca="1">IF(INDIRECT(M7)=0,NA(),INDIRECT(M7))</f>
        <v>13845.218999999999</v>
      </c>
      <c r="N8" s="58" cm="1">
        <f t="array" aca="1" ref="N8" ca="1">IF(INDIRECT(N7)=0,NA(),INDIRECT(N7))</f>
        <v>15048.261</v>
      </c>
      <c r="O8" s="58" cm="1">
        <f t="array" aca="1" ref="O8" ca="1">IF(INDIRECT(O7)=0,NA(),INDIRECT(O7))</f>
        <v>16057.450999999999</v>
      </c>
      <c r="P8" s="58" cm="1">
        <f t="array" aca="1" ref="P8" ca="1">IF(INDIRECT(P7)=0,NA(),INDIRECT(P7))</f>
        <v>17639.834999999999</v>
      </c>
      <c r="Q8" s="58" cm="1">
        <f t="array" aca="1" ref="Q8" ca="1">IF(INDIRECT(Q7)=0,NA(),INDIRECT(Q7))</f>
        <v>19108.212</v>
      </c>
      <c r="R8" s="58" cm="1">
        <f t="array" aca="1" ref="R8" ca="1">IF(INDIRECT(R7)=0,NA(),INDIRECT(R7))</f>
        <v>20243.753000000001</v>
      </c>
      <c r="S8" s="58" cm="1">
        <f t="array" aca="1" ref="S8" ca="1">IF(INDIRECT(S7)=0,NA(),INDIRECT(S7))</f>
        <v>22598.534</v>
      </c>
      <c r="T8" s="58" cm="1">
        <f t="array" aca="1" ref="T8" ca="1">IF(INDIRECT(T7)=0,NA(),INDIRECT(T7))</f>
        <v>25202.535</v>
      </c>
      <c r="U8" s="58" cm="1">
        <f t="array" aca="1" ref="U8" ca="1">IF(INDIRECT(U7)=0,NA(),INDIRECT(U7))</f>
        <v>27976.481</v>
      </c>
      <c r="V8" s="58" cm="1">
        <f t="array" aca="1" ref="V8" ca="1">IF(INDIRECT(V7)=0,NA(),INDIRECT(V7))</f>
        <v>30078.256000000001</v>
      </c>
      <c r="W8" s="58" cm="1">
        <f t="array" aca="1" ref="W8" ca="1">IF(INDIRECT(W7)=0,NA(),INDIRECT(W7))</f>
        <v>32754.037</v>
      </c>
      <c r="X8" s="58" cm="1">
        <f t="array" aca="1" ref="X8" ca="1">IF(INDIRECT(X7)=0,NA(),INDIRECT(X7))</f>
        <v>34829.427000000003</v>
      </c>
      <c r="Y8" s="58" cm="1">
        <f t="array" aca="1" ref="Y8" ca="1">IF(INDIRECT(Y7)=0,NA(),INDIRECT(Y7))</f>
        <v>38225.641000000003</v>
      </c>
      <c r="Z8" s="58" cm="1">
        <f t="array" aca="1" ref="Z8" ca="1">IF(INDIRECT(Z7)=0,NA(),INDIRECT(Z7))</f>
        <v>41806.195</v>
      </c>
      <c r="AA8" s="58" cm="1">
        <f t="array" aca="1" ref="AA8" ca="1">IF(INDIRECT(AA7)=0,NA(),INDIRECT(AA7))</f>
        <v>45010.103000000003</v>
      </c>
      <c r="AB8" s="58" cm="1">
        <f t="array" aca="1" ref="AB8" ca="1">IF(INDIRECT(AB7)=0,NA(),INDIRECT(AB7))</f>
        <v>47608.423999999999</v>
      </c>
      <c r="AC8" s="58" cm="1">
        <f t="array" aca="1" ref="AC8" ca="1">IF(INDIRECT(AC7)=0,NA(),INDIRECT(AC7))</f>
        <v>50506.411999999997</v>
      </c>
      <c r="AD8" s="58" cm="1">
        <f t="array" aca="1" ref="AD8" ca="1">IF(INDIRECT(AD7)=0,NA(),INDIRECT(AD7))</f>
        <v>53701.648000000001</v>
      </c>
      <c r="AE8" s="58" cm="1">
        <f t="array" aca="1" ref="AE8" ca="1">IF(INDIRECT(AE7)=0,NA(),INDIRECT(AE7))</f>
        <v>56136.362000000001</v>
      </c>
      <c r="AF8" s="58" cm="1">
        <f t="array" aca="1" ref="AF8" ca="1">IF(INDIRECT(AF7)=0,NA(),INDIRECT(AF7))</f>
        <v>58217.735999999997</v>
      </c>
      <c r="AG8" s="58" cm="1">
        <f t="array" aca="1" ref="AG8" ca="1">IF(INDIRECT(AG7)=0,NA(),INDIRECT(AG7))</f>
        <v>63011.451000000001</v>
      </c>
      <c r="AH8" s="58" cm="1">
        <f t="array" aca="1" ref="AH8" ca="1">IF(INDIRECT(AH7)=0,NA(),INDIRECT(AH7))</f>
        <v>66523.642999999996</v>
      </c>
      <c r="AI8" s="58" cm="1">
        <f t="array" aca="1" ref="AI8" ca="1">IF(INDIRECT(AI7)=0,NA(),INDIRECT(AI7))</f>
        <v>70520.145999999993</v>
      </c>
      <c r="AJ8" s="58" cm="1">
        <f t="array" aca="1" ref="AJ8" ca="1">IF(INDIRECT(AJ7)=0,NA(),INDIRECT(AJ7))</f>
        <v>74306.112999999998</v>
      </c>
      <c r="AK8" s="58" cm="1">
        <f t="array" aca="1" ref="AK8" ca="1">IF(INDIRECT(AK7)=0,NA(),INDIRECT(AK7))</f>
        <v>79158.913</v>
      </c>
      <c r="AL8" s="58" cm="1">
        <f t="array" aca="1" ref="AL8" ca="1">IF(INDIRECT(AL7)=0,NA(),INDIRECT(AL7))</f>
        <v>82546.720000000001</v>
      </c>
      <c r="AM8" s="58" cm="1">
        <f t="array" aca="1" ref="AM8" ca="1">IF(INDIRECT(AM7)=0,NA(),INDIRECT(AM7))</f>
        <v>83874.119000000006</v>
      </c>
      <c r="AN8" s="58" cm="1">
        <f t="array" aca="1" ref="AN8" ca="1">IF(INDIRECT(AN7)=0,NA(),INDIRECT(AN7))</f>
        <v>88677.088000000003</v>
      </c>
      <c r="AO8" s="58" cm="1">
        <f t="array" aca="1" ref="AO8" ca="1">IF(INDIRECT(AO7)=0,NA(),INDIRECT(AO7))</f>
        <v>94092.577999999994</v>
      </c>
      <c r="AP8" s="58" cm="1">
        <f t="array" aca="1" ref="AP8" ca="1">IF(INDIRECT(AP7)=0,NA(),INDIRECT(AP7))</f>
        <v>99619.478000000003</v>
      </c>
      <c r="AQ8" s="58" cm="1">
        <f t="array" aca="1" ref="AQ8" ca="1">IF(INDIRECT(AQ7)=0,NA(),INDIRECT(AQ7))</f>
        <v>104416.731</v>
      </c>
      <c r="AR8" s="58" cm="1">
        <f t="array" aca="1" ref="AR8" ca="1">IF(INDIRECT(AR7)=0,NA(),INDIRECT(AR7))</f>
        <v>110985.621</v>
      </c>
      <c r="AS8" s="58" cm="1">
        <f t="array" aca="1" ref="AS8" ca="1">IF(INDIRECT(AS7)=0,NA(),INDIRECT(AS7))</f>
        <v>117272.958</v>
      </c>
      <c r="AT8" s="58" cm="1">
        <f t="array" aca="1" ref="AT8" ca="1">IF(INDIRECT(AT7)=0,NA(),INDIRECT(AT7))</f>
        <v>123957.41099999999</v>
      </c>
      <c r="AU8" s="58" cm="1">
        <f t="array" aca="1" ref="AU8" ca="1">IF(INDIRECT(AU7)=0,NA(),INDIRECT(AU7))</f>
        <v>126875.389</v>
      </c>
      <c r="AV8" s="58" cm="1">
        <f t="array" aca="1" ref="AV8" ca="1">IF(INDIRECT(AV7)=0,NA(),INDIRECT(AV7))</f>
        <v>128007.012</v>
      </c>
      <c r="AW8" s="58" cm="1">
        <f t="array" aca="1" ref="AW8" ca="1">IF(INDIRECT(AW7)=0,NA(),INDIRECT(AW7))</f>
        <v>132365.39199999999</v>
      </c>
      <c r="AX8" s="58" cm="1">
        <f t="array" aca="1" ref="AX8" ca="1">IF(INDIRECT(AX7)=0,NA(),INDIRECT(AX7))</f>
        <v>135679.44699999999</v>
      </c>
      <c r="AY8" s="58" cm="1">
        <f t="array" aca="1" ref="AY8" ca="1">IF(INDIRECT(AY7)=0,NA(),INDIRECT(AY7))</f>
        <v>140205.323</v>
      </c>
      <c r="AZ8" s="58" cm="1">
        <f t="array" aca="1" ref="AZ8" ca="1">IF(INDIRECT(AZ7)=0,NA(),INDIRECT(AZ7))</f>
        <v>144291.375</v>
      </c>
      <c r="BA8" s="58" cm="1">
        <f t="array" aca="1" ref="BA8" ca="1">IF(INDIRECT(BA7)=0,NA(),INDIRECT(BA7))</f>
        <v>149254.149</v>
      </c>
      <c r="BB8" s="58" cm="1">
        <f t="array" aca="1" ref="BB8" ca="1">IF(INDIRECT(BB7)=0,NA(),INDIRECT(BB7))</f>
        <v>157290.25399999999</v>
      </c>
      <c r="BC8" s="58" cm="1">
        <f t="array" aca="1" ref="BC8" ca="1">IF(INDIRECT(BC7)=0,NA(),INDIRECT(BC7))</f>
        <v>161761.91200000001</v>
      </c>
      <c r="BD8" s="58" cm="1">
        <f t="array" aca="1" ref="BD8" ca="1">IF(INDIRECT(BD7)=0,NA(),INDIRECT(BD7))</f>
        <v>167635.40299999999</v>
      </c>
      <c r="BE8" s="58" cm="1">
        <f t="array" aca="1" ref="BE8" ca="1">IF(INDIRECT(BE7)=0,NA(),INDIRECT(BE7))</f>
        <v>173075.054</v>
      </c>
      <c r="BF8" s="58" cm="1">
        <f t="array" aca="1" ref="BF8" ca="1">IF(INDIRECT(BF7)=0,NA(),INDIRECT(BF7))</f>
        <v>176278.78</v>
      </c>
      <c r="BG8" s="58" cm="1">
        <f t="array" aca="1" ref="BG8" ca="1">IF(INDIRECT(BG7)=0,NA(),INDIRECT(BG7))</f>
        <v>182319.11499999999</v>
      </c>
      <c r="BH8" s="58" cm="1">
        <f t="array" aca="1" ref="BH8" ca="1">IF(INDIRECT(BH7)=0,NA(),INDIRECT(BH7))</f>
        <v>192780.65</v>
      </c>
      <c r="BI8" s="58" cm="1">
        <f t="array" aca="1" ref="BI8" ca="1">IF(INDIRECT(BI7)=0,NA(),INDIRECT(BI7))</f>
        <v>193790.65</v>
      </c>
      <c r="BJ8" s="58" cm="1">
        <f t="array" aca="1" ref="BJ8" ca="1">IF(INDIRECT(BJ7)=0,NA(),INDIRECT(BJ7))</f>
        <v>195947.58</v>
      </c>
      <c r="BK8" s="58" cm="1">
        <f t="array" aca="1" ref="BK8" ca="1">IF(INDIRECT(BK7)=0,NA(),INDIRECT(BK7))</f>
        <v>198830.8</v>
      </c>
      <c r="BL8" s="58" cm="1">
        <f t="array" aca="1" ref="BL8" ca="1">IF(INDIRECT(BL7)=0,NA(),INDIRECT(BL7))</f>
        <v>201306.8</v>
      </c>
      <c r="BM8" s="58" cm="1">
        <f t="array" aca="1" ref="BM8" ca="1">IF(INDIRECT(BM7)=0,NA(),INDIRECT(BM7))</f>
        <v>204300.7</v>
      </c>
      <c r="BN8" s="58" cm="1">
        <f t="array" aca="1" ref="BN8" ca="1">IF(INDIRECT(BN7)=0,NA(),INDIRECT(BN7))</f>
        <v>204296</v>
      </c>
      <c r="BO8" s="58" cm="1">
        <f t="array" aca="1" ref="BO8" ca="1">IF(INDIRECT(BO7)=0,NA(),INDIRECT(BO7))</f>
        <v>202946.9</v>
      </c>
      <c r="BP8" s="58" cm="1">
        <f t="array" aca="1" ref="BP8" ca="1">IF(INDIRECT(BP7)=0,NA(),INDIRECT(BP7))</f>
        <v>200065</v>
      </c>
      <c r="BQ8" s="58" cm="1">
        <f t="array" aca="1" ref="BQ8" ca="1">IF(INDIRECT(BQ7)=0,NA(),INDIRECT(BQ7))</f>
        <v>196987.6</v>
      </c>
      <c r="BR8" s="58" cm="1">
        <f t="array" aca="1" ref="BR8" ca="1">IF(INDIRECT(BR7)=0,NA(),INDIRECT(BR7))</f>
        <v>196358.2</v>
      </c>
      <c r="BS8" s="58" cm="1">
        <f t="array" aca="1" ref="BS8" ca="1">IF(INDIRECT(BS7)=0,NA(),INDIRECT(BS7))</f>
        <v>197856.32458061178</v>
      </c>
      <c r="BT8" s="58" cm="1">
        <f t="array" aca="1" ref="BT8" ca="1">IF(INDIRECT(BT7)=0,NA(),INDIRECT(BT7))</f>
        <v>202286.56140305716</v>
      </c>
      <c r="BU8" s="58" cm="1">
        <f t="array" aca="1" ref="BU8" ca="1">IF(INDIRECT(BU7)=0,NA(),INDIRECT(BU7))</f>
        <v>201609.16823171359</v>
      </c>
      <c r="BV8" s="58" cm="1">
        <f t="array" aca="1" ref="BV8" ca="1">IF(INDIRECT(BV7)=0,NA(),INDIRECT(BV7))</f>
        <v>201103.8302794302</v>
      </c>
      <c r="BW8" s="58" cm="1">
        <f t="array" aca="1" ref="BW8" ca="1">IF(INDIRECT(BW7)=0,NA(),INDIRECT(BW7))</f>
        <v>200163.41932315339</v>
      </c>
      <c r="BX8" s="58" t="e" cm="1">
        <f t="array" aca="1" ref="BX8" ca="1">IF(INDIRECT(BX7)=0,NA(),INDIRECT(BX7))</f>
        <v>#N/A</v>
      </c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</row>
    <row r="9" spans="1:129" x14ac:dyDescent="0.25">
      <c r="A9" s="56" t="s">
        <v>9</v>
      </c>
      <c r="B9" s="56" t="s">
        <v>4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</row>
    <row r="10" spans="1:129" x14ac:dyDescent="0.25">
      <c r="A10" s="56" t="s">
        <v>7</v>
      </c>
      <c r="B10" s="56" t="s">
        <v>28</v>
      </c>
      <c r="C10" s="56" t="str">
        <f>CONCATENATE("'[Data.xlsx]",C$1,"'!",$B10)</f>
        <v>'[Data.xlsx]1947'!$K$16</v>
      </c>
      <c r="D10" s="56" t="str">
        <f t="shared" ref="D10:BO10" si="2">CONCATENATE("'[Data.xlsx]",D$1,"'!",$B10)</f>
        <v>'[Data.xlsx]1948'!$K$16</v>
      </c>
      <c r="E10" s="56" t="str">
        <f t="shared" si="2"/>
        <v>'[Data.xlsx]1949'!$K$16</v>
      </c>
      <c r="F10" s="56" t="str">
        <f t="shared" si="2"/>
        <v>'[Data.xlsx]1950'!$K$16</v>
      </c>
      <c r="G10" s="56" t="str">
        <f t="shared" si="2"/>
        <v>'[Data.xlsx]1951'!$K$16</v>
      </c>
      <c r="H10" s="56" t="str">
        <f t="shared" si="2"/>
        <v>'[Data.xlsx]1952'!$K$16</v>
      </c>
      <c r="I10" s="56" t="str">
        <f t="shared" si="2"/>
        <v>'[Data.xlsx]1953'!$K$16</v>
      </c>
      <c r="J10" s="56" t="str">
        <f t="shared" si="2"/>
        <v>'[Data.xlsx]1954'!$K$16</v>
      </c>
      <c r="K10" s="56" t="str">
        <f t="shared" si="2"/>
        <v>'[Data.xlsx]1955'!$K$16</v>
      </c>
      <c r="L10" s="56" t="str">
        <f t="shared" si="2"/>
        <v>'[Data.xlsx]1956'!$K$16</v>
      </c>
      <c r="M10" s="56" t="str">
        <f t="shared" si="2"/>
        <v>'[Data.xlsx]1957'!$K$16</v>
      </c>
      <c r="N10" s="56" t="str">
        <f t="shared" si="2"/>
        <v>'[Data.xlsx]1958'!$K$16</v>
      </c>
      <c r="O10" s="56" t="str">
        <f t="shared" si="2"/>
        <v>'[Data.xlsx]1959'!$K$16</v>
      </c>
      <c r="P10" s="56" t="str">
        <f t="shared" si="2"/>
        <v>'[Data.xlsx]1960'!$K$16</v>
      </c>
      <c r="Q10" s="56" t="str">
        <f t="shared" si="2"/>
        <v>'[Data.xlsx]1961'!$K$16</v>
      </c>
      <c r="R10" s="56" t="str">
        <f t="shared" si="2"/>
        <v>'[Data.xlsx]1962'!$K$16</v>
      </c>
      <c r="S10" s="56" t="str">
        <f t="shared" si="2"/>
        <v>'[Data.xlsx]1963'!$K$16</v>
      </c>
      <c r="T10" s="56" t="str">
        <f t="shared" si="2"/>
        <v>'[Data.xlsx]1964'!$K$16</v>
      </c>
      <c r="U10" s="56" t="str">
        <f t="shared" si="2"/>
        <v>'[Data.xlsx]1965'!$K$16</v>
      </c>
      <c r="V10" s="56" t="str">
        <f t="shared" si="2"/>
        <v>'[Data.xlsx]1966'!$K$16</v>
      </c>
      <c r="W10" s="56" t="str">
        <f t="shared" si="2"/>
        <v>'[Data.xlsx]1967'!$K$16</v>
      </c>
      <c r="X10" s="56" t="str">
        <f t="shared" si="2"/>
        <v>'[Data.xlsx]1968'!$K$16</v>
      </c>
      <c r="Y10" s="56" t="str">
        <f t="shared" si="2"/>
        <v>'[Data.xlsx]1969'!$K$16</v>
      </c>
      <c r="Z10" s="56" t="str">
        <f t="shared" si="2"/>
        <v>'[Data.xlsx]1970'!$K$16</v>
      </c>
      <c r="AA10" s="56" t="str">
        <f t="shared" si="2"/>
        <v>'[Data.xlsx]1971'!$K$16</v>
      </c>
      <c r="AB10" s="56" t="str">
        <f t="shared" si="2"/>
        <v>'[Data.xlsx]1972'!$K$16</v>
      </c>
      <c r="AC10" s="56" t="str">
        <f t="shared" si="2"/>
        <v>'[Data.xlsx]1973'!$K$16</v>
      </c>
      <c r="AD10" s="56" t="str">
        <f t="shared" si="2"/>
        <v>'[Data.xlsx]1974'!$K$16</v>
      </c>
      <c r="AE10" s="56" t="str">
        <f t="shared" si="2"/>
        <v>'[Data.xlsx]1975'!$K$16</v>
      </c>
      <c r="AF10" s="56" t="str">
        <f t="shared" si="2"/>
        <v>'[Data.xlsx]1976'!$K$16</v>
      </c>
      <c r="AG10" s="56" t="str">
        <f t="shared" si="2"/>
        <v>'[Data.xlsx]1977'!$K$16</v>
      </c>
      <c r="AH10" s="56" t="str">
        <f t="shared" si="2"/>
        <v>'[Data.xlsx]1978'!$K$16</v>
      </c>
      <c r="AI10" s="56" t="str">
        <f t="shared" si="2"/>
        <v>'[Data.xlsx]1979'!$K$16</v>
      </c>
      <c r="AJ10" s="56" t="str">
        <f t="shared" si="2"/>
        <v>'[Data.xlsx]1980'!$K$16</v>
      </c>
      <c r="AK10" s="56" t="str">
        <f t="shared" si="2"/>
        <v>'[Data.xlsx]1981'!$K$16</v>
      </c>
      <c r="AL10" s="56" t="str">
        <f t="shared" si="2"/>
        <v>'[Data.xlsx]1982'!$K$16</v>
      </c>
      <c r="AM10" s="56" t="str">
        <f t="shared" si="2"/>
        <v>'[Data.xlsx]1983'!$K$16</v>
      </c>
      <c r="AN10" s="56" t="str">
        <f t="shared" si="2"/>
        <v>'[Data.xlsx]1984'!$K$16</v>
      </c>
      <c r="AO10" s="56" t="str">
        <f t="shared" si="2"/>
        <v>'[Data.xlsx]1985'!$K$16</v>
      </c>
      <c r="AP10" s="56" t="str">
        <f t="shared" si="2"/>
        <v>'[Data.xlsx]1986'!$K$16</v>
      </c>
      <c r="AQ10" s="56" t="str">
        <f t="shared" si="2"/>
        <v>'[Data.xlsx]1987'!$K$16</v>
      </c>
      <c r="AR10" s="56" t="str">
        <f t="shared" si="2"/>
        <v>'[Data.xlsx]1988'!$K$16</v>
      </c>
      <c r="AS10" s="56" t="str">
        <f t="shared" si="2"/>
        <v>'[Data.xlsx]1989'!$K$16</v>
      </c>
      <c r="AT10" s="56" t="str">
        <f t="shared" si="2"/>
        <v>'[Data.xlsx]1990'!$K$16</v>
      </c>
      <c r="AU10" s="56" t="str">
        <f t="shared" si="2"/>
        <v>'[Data.xlsx]1991'!$K$16</v>
      </c>
      <c r="AV10" s="56" t="str">
        <f t="shared" si="2"/>
        <v>'[Data.xlsx]1992'!$K$16</v>
      </c>
      <c r="AW10" s="56" t="str">
        <f t="shared" si="2"/>
        <v>'[Data.xlsx]1993'!$K$16</v>
      </c>
      <c r="AX10" s="56" t="str">
        <f t="shared" si="2"/>
        <v>'[Data.xlsx]1994'!$K$16</v>
      </c>
      <c r="AY10" s="56" t="str">
        <f t="shared" si="2"/>
        <v>'[Data.xlsx]1995'!$K$16</v>
      </c>
      <c r="AZ10" s="56" t="str">
        <f t="shared" si="2"/>
        <v>'[Data.xlsx]1996'!$K$16</v>
      </c>
      <c r="BA10" s="56" t="str">
        <f t="shared" si="2"/>
        <v>'[Data.xlsx]1997'!$K$16</v>
      </c>
      <c r="BB10" s="56" t="str">
        <f t="shared" si="2"/>
        <v>'[Data.xlsx]1998'!$K$16</v>
      </c>
      <c r="BC10" s="56" t="str">
        <f t="shared" si="2"/>
        <v>'[Data.xlsx]1999'!$K$16</v>
      </c>
      <c r="BD10" s="56" t="str">
        <f t="shared" si="2"/>
        <v>'[Data.xlsx]2000'!$K$16</v>
      </c>
      <c r="BE10" s="56" t="str">
        <f t="shared" si="2"/>
        <v>'[Data.xlsx]2001'!$K$16</v>
      </c>
      <c r="BF10" s="56" t="str">
        <f t="shared" si="2"/>
        <v>'[Data.xlsx]2002'!$K$16</v>
      </c>
      <c r="BG10" s="56" t="str">
        <f t="shared" si="2"/>
        <v>'[Data.xlsx]2003'!$K$16</v>
      </c>
      <c r="BH10" s="56" t="str">
        <f t="shared" si="2"/>
        <v>'[Data.xlsx]2004'!$K$16</v>
      </c>
      <c r="BI10" s="56" t="str">
        <f t="shared" si="2"/>
        <v>'[Data.xlsx]2005'!$K$16</v>
      </c>
      <c r="BJ10" s="56" t="str">
        <f t="shared" si="2"/>
        <v>'[Data.xlsx]2006'!$K$16</v>
      </c>
      <c r="BK10" s="56" t="str">
        <f t="shared" si="2"/>
        <v>'[Data.xlsx]2007'!$K$16</v>
      </c>
      <c r="BL10" s="56" t="str">
        <f t="shared" si="2"/>
        <v>'[Data.xlsx]2008'!$K$16</v>
      </c>
      <c r="BM10" s="56" t="str">
        <f t="shared" si="2"/>
        <v>'[Data.xlsx]2009'!$K$16</v>
      </c>
      <c r="BN10" s="56" t="str">
        <f t="shared" si="2"/>
        <v>'[Data.xlsx]2010'!$K$16</v>
      </c>
      <c r="BO10" s="56" t="str">
        <f t="shared" si="2"/>
        <v>'[Data.xlsx]2011'!$K$16</v>
      </c>
      <c r="BP10" s="56" t="str">
        <f t="shared" ref="BP10:BX10" si="3">CONCATENATE("'[Data.xlsx]",BP$1,"'!",$B10)</f>
        <v>'[Data.xlsx]2012'!$K$16</v>
      </c>
      <c r="BQ10" s="56" t="str">
        <f t="shared" si="3"/>
        <v>'[Data.xlsx]2013'!$K$16</v>
      </c>
      <c r="BR10" s="56" t="str">
        <f t="shared" si="3"/>
        <v>'[Data.xlsx]2014'!$K$16</v>
      </c>
      <c r="BS10" s="56" t="str">
        <f t="shared" si="3"/>
        <v>'[Data.xlsx]2015'!$K$16</v>
      </c>
      <c r="BT10" s="56" t="str">
        <f t="shared" si="3"/>
        <v>'[Data.xlsx]2016'!$K$16</v>
      </c>
      <c r="BU10" s="56" t="str">
        <f t="shared" si="3"/>
        <v>'[Data.xlsx]2017'!$K$16</v>
      </c>
      <c r="BV10" s="56" t="str">
        <f t="shared" si="3"/>
        <v>'[Data.xlsx]2018'!$K$16</v>
      </c>
      <c r="BW10" s="56" t="str">
        <f t="shared" si="3"/>
        <v>'[Data.xlsx]2019'!$K$16</v>
      </c>
      <c r="BX10" s="56" t="str">
        <f t="shared" si="3"/>
        <v>'[Data.xlsx]2020'!$K$16</v>
      </c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</row>
    <row r="11" spans="1:129" x14ac:dyDescent="0.25">
      <c r="A11" s="56" t="s">
        <v>32</v>
      </c>
      <c r="B11" s="56"/>
      <c r="C11" s="58" t="e" cm="1">
        <f t="array" aca="1" ref="C11" ca="1">IF(INDIRECT(C10)=0,NA(),INDIRECT(C10)/10^6)</f>
        <v>#N/A</v>
      </c>
      <c r="D11" s="58" t="e" cm="1">
        <f t="array" aca="1" ref="D11" ca="1">IF(INDIRECT(D10)=0,NA(),INDIRECT(D10)/10^6)</f>
        <v>#N/A</v>
      </c>
      <c r="E11" s="58" t="e" cm="1">
        <f t="array" aca="1" ref="E11" ca="1">IF(INDIRECT(E10)=0,NA(),INDIRECT(E10)/10^6)</f>
        <v>#N/A</v>
      </c>
      <c r="F11" s="58" t="e" cm="1">
        <f t="array" aca="1" ref="F11" ca="1">IF(INDIRECT(F10)=0,NA(),INDIRECT(F10)/10^6)</f>
        <v>#N/A</v>
      </c>
      <c r="G11" s="58" t="e" cm="1">
        <f t="array" aca="1" ref="G11" ca="1">IF(INDIRECT(G10)=0,NA(),INDIRECT(G10)/10^6)</f>
        <v>#N/A</v>
      </c>
      <c r="H11" s="58" t="e" cm="1">
        <f t="array" aca="1" ref="H11" ca="1">IF(INDIRECT(H10)=0,NA(),INDIRECT(H10)/10^6)</f>
        <v>#N/A</v>
      </c>
      <c r="I11" s="58" t="e" cm="1">
        <f t="array" aca="1" ref="I11" ca="1">IF(INDIRECT(I10)=0,NA(),INDIRECT(I10)/10^6)</f>
        <v>#N/A</v>
      </c>
      <c r="J11" s="58" t="e" cm="1">
        <f t="array" aca="1" ref="J11" ca="1">IF(INDIRECT(J10)=0,NA(),INDIRECT(J10)/10^6)</f>
        <v>#N/A</v>
      </c>
      <c r="K11" s="58" t="e" cm="1">
        <f t="array" aca="1" ref="K11" ca="1">IF(INDIRECT(K10)=0,NA(),INDIRECT(K10)/10^6)</f>
        <v>#N/A</v>
      </c>
      <c r="L11" s="58" cm="1">
        <f t="array" aca="1" ref="L11" ca="1">IF(INDIRECT(L10)=0,NA(),INDIRECT(L10)/10^6)</f>
        <v>4686.5588799999996</v>
      </c>
      <c r="M11" s="58" cm="1">
        <f t="array" aca="1" ref="M11" ca="1">IF(INDIRECT(M10)=0,NA(),INDIRECT(M10))</f>
        <v>5237.6099999999997</v>
      </c>
      <c r="N11" s="58" cm="1">
        <f t="array" aca="1" ref="N11" ca="1">IF(INDIRECT(N10)=0,NA(),INDIRECT(N10))</f>
        <v>5632.9920000000002</v>
      </c>
      <c r="O11" s="58" cm="1">
        <f t="array" aca="1" ref="O11" ca="1">IF(INDIRECT(O10)=0,NA(),INDIRECT(O10))</f>
        <v>6181.1760000000004</v>
      </c>
      <c r="P11" s="58" cm="1">
        <f t="array" aca="1" ref="P11" ca="1">IF(INDIRECT(P10)=0,NA(),INDIRECT(P10))</f>
        <v>6772.4589999999998</v>
      </c>
      <c r="Q11" s="58" cm="1">
        <f t="array" aca="1" ref="Q11" ca="1">IF(INDIRECT(Q10)=0,NA(),INDIRECT(Q10))</f>
        <v>7544.8440000000001</v>
      </c>
      <c r="R11" s="58" cm="1">
        <f t="array" aca="1" ref="R11" ca="1">IF(INDIRECT(R10)=0,NA(),INDIRECT(R10))</f>
        <v>8050.9160000000002</v>
      </c>
      <c r="S11" s="58" cm="1">
        <f t="array" aca="1" ref="S11" ca="1">IF(INDIRECT(S10)=0,NA(),INDIRECT(S10))</f>
        <v>8789.0020000000004</v>
      </c>
      <c r="T11" s="58" cm="1">
        <f t="array" aca="1" ref="T11" ca="1">IF(INDIRECT(T10)=0,NA(),INDIRECT(T10))</f>
        <v>9586.3349999999991</v>
      </c>
      <c r="U11" s="58" cm="1">
        <f t="array" aca="1" ref="U11" ca="1">IF(INDIRECT(U10)=0,NA(),INDIRECT(U10))</f>
        <v>10345.950000000001</v>
      </c>
      <c r="V11" s="58" cm="1">
        <f t="array" aca="1" ref="V11" ca="1">IF(INDIRECT(V10)=0,NA(),INDIRECT(V10))</f>
        <v>11222.025</v>
      </c>
      <c r="W11" s="58" cm="1">
        <f t="array" aca="1" ref="W11" ca="1">IF(INDIRECT(W10)=0,NA(),INDIRECT(W10))</f>
        <v>12228.885</v>
      </c>
      <c r="X11" s="58" cm="1">
        <f t="array" aca="1" ref="X11" ca="1">IF(INDIRECT(X10)=0,NA(),INDIRECT(X10))</f>
        <v>13049.348</v>
      </c>
      <c r="Y11" s="58" cm="1">
        <f t="array" aca="1" ref="Y11" ca="1">IF(INDIRECT(Y10)=0,NA(),INDIRECT(Y10))</f>
        <v>14345.9</v>
      </c>
      <c r="Z11" s="58" cm="1">
        <f t="array" aca="1" ref="Z11" ca="1">IF(INDIRECT(Z10)=0,NA(),INDIRECT(Z10))</f>
        <v>15330.308000000001</v>
      </c>
      <c r="AA11" s="58" cm="1">
        <f t="array" aca="1" ref="AA11" ca="1">IF(INDIRECT(AA10)=0,NA(),INDIRECT(AA10))</f>
        <v>16627.689999999999</v>
      </c>
      <c r="AB11" s="58" cm="1">
        <f t="array" aca="1" ref="AB11" ca="1">IF(INDIRECT(AB10)=0,NA(),INDIRECT(AB10))</f>
        <v>17950.805</v>
      </c>
      <c r="AC11" s="58" cm="1">
        <f t="array" aca="1" ref="AC11" ca="1">IF(INDIRECT(AC10)=0,NA(),INDIRECT(AC10))</f>
        <v>18735.178</v>
      </c>
      <c r="AD11" s="58" cm="1">
        <f t="array" aca="1" ref="AD11" ca="1">IF(INDIRECT(AD10)=0,NA(),INDIRECT(AD10))</f>
        <v>19987.633999999998</v>
      </c>
      <c r="AE11" s="58" cm="1">
        <f t="array" aca="1" ref="AE11" ca="1">IF(INDIRECT(AE10)=0,NA(),INDIRECT(AE10))</f>
        <v>22199.144</v>
      </c>
      <c r="AF11" s="58" cm="1">
        <f t="array" aca="1" ref="AF11" ca="1">IF(INDIRECT(AF10)=0,NA(),INDIRECT(AF10))</f>
        <v>23301.69</v>
      </c>
      <c r="AG11" s="58" cm="1">
        <f t="array" aca="1" ref="AG11" ca="1">IF(INDIRECT(AG10)=0,NA(),INDIRECT(AG10))</f>
        <v>25425.405999999999</v>
      </c>
      <c r="AH11" s="58" cm="1">
        <f t="array" aca="1" ref="AH11" ca="1">IF(INDIRECT(AH10)=0,NA(),INDIRECT(AH10))</f>
        <v>26630.433000000001</v>
      </c>
      <c r="AI11" s="58" cm="1">
        <f t="array" aca="1" ref="AI11" ca="1">IF(INDIRECT(AI10)=0,NA(),INDIRECT(AI10))</f>
        <v>28263.671999999999</v>
      </c>
      <c r="AJ11" s="58" cm="1">
        <f t="array" aca="1" ref="AJ11" ca="1">IF(INDIRECT(AJ10)=0,NA(),INDIRECT(AJ10))</f>
        <v>29026.182000000001</v>
      </c>
      <c r="AK11" s="58" cm="1">
        <f t="array" aca="1" ref="AK11" ca="1">IF(INDIRECT(AK10)=0,NA(),INDIRECT(AK10))</f>
        <v>30557.535</v>
      </c>
      <c r="AL11" s="58" cm="1">
        <f t="array" aca="1" ref="AL11" ca="1">IF(INDIRECT(AL10)=0,NA(),INDIRECT(AL10))</f>
        <v>32048.768</v>
      </c>
      <c r="AM11" s="58" cm="1">
        <f t="array" aca="1" ref="AM11" ca="1">IF(INDIRECT(AM10)=0,NA(),INDIRECT(AM10))</f>
        <v>32403.502</v>
      </c>
      <c r="AN11" s="58" cm="1">
        <f t="array" aca="1" ref="AN11" ca="1">IF(INDIRECT(AN10)=0,NA(),INDIRECT(AN10))</f>
        <v>32706.210999999999</v>
      </c>
      <c r="AO11" s="58" cm="1">
        <f t="array" aca="1" ref="AO11" ca="1">IF(INDIRECT(AO10)=0,NA(),INDIRECT(AO10))</f>
        <v>33358.500999999997</v>
      </c>
      <c r="AP11" s="58" cm="1">
        <f t="array" aca="1" ref="AP11" ca="1">IF(INDIRECT(AP10)=0,NA(),INDIRECT(AP10))</f>
        <v>34568.945</v>
      </c>
      <c r="AQ11" s="58" cm="1">
        <f t="array" aca="1" ref="AQ11" ca="1">IF(INDIRECT(AQ10)=0,NA(),INDIRECT(AQ10))</f>
        <v>35659.406999999999</v>
      </c>
      <c r="AR11" s="58" cm="1">
        <f t="array" aca="1" ref="AR11" ca="1">IF(INDIRECT(AR10)=0,NA(),INDIRECT(AR10))</f>
        <v>36276.230000000003</v>
      </c>
      <c r="AS11" s="58" cm="1">
        <f t="array" aca="1" ref="AS11" ca="1">IF(INDIRECT(AS10)=0,NA(),INDIRECT(AS10))</f>
        <v>36730.974000000002</v>
      </c>
      <c r="AT11" s="58" cm="1">
        <f t="array" aca="1" ref="AT11" ca="1">IF(INDIRECT(AT10)=0,NA(),INDIRECT(AT10))</f>
        <v>38684.898999999998</v>
      </c>
      <c r="AU11" s="58" cm="1">
        <f t="array" aca="1" ref="AU11" ca="1">IF(INDIRECT(AU10)=0,NA(),INDIRECT(AU10))</f>
        <v>39380.106</v>
      </c>
      <c r="AV11" s="58" cm="1">
        <f t="array" aca="1" ref="AV11" ca="1">IF(INDIRECT(AV10)=0,NA(),INDIRECT(AV10))</f>
        <v>39470.482000000004</v>
      </c>
      <c r="AW11" s="58" cm="1">
        <f t="array" aca="1" ref="AW11" ca="1">IF(INDIRECT(AW10)=0,NA(),INDIRECT(AW10))</f>
        <v>40811.485999999997</v>
      </c>
      <c r="AX11" s="58" cm="1">
        <f t="array" aca="1" ref="AX11" ca="1">IF(INDIRECT(AX10)=0,NA(),INDIRECT(AX10))</f>
        <v>40545.919999999998</v>
      </c>
      <c r="AY11" s="58" cm="1">
        <f t="array" aca="1" ref="AY11" ca="1">IF(INDIRECT(AY10)=0,NA(),INDIRECT(AY10))</f>
        <v>42172.66</v>
      </c>
      <c r="AZ11" s="58" cm="1">
        <f t="array" aca="1" ref="AZ11" ca="1">IF(INDIRECT(AZ10)=0,NA(),INDIRECT(AZ10))</f>
        <v>43413.868999999999</v>
      </c>
      <c r="BA11" s="58" cm="1">
        <f t="array" aca="1" ref="BA11" ca="1">IF(INDIRECT(BA10)=0,NA(),INDIRECT(BA10))</f>
        <v>44988.33</v>
      </c>
      <c r="BB11" s="58" cm="1">
        <f t="array" aca="1" ref="BB11" ca="1">IF(INDIRECT(BB10)=0,NA(),INDIRECT(BB10))</f>
        <v>47225.133999999998</v>
      </c>
      <c r="BC11" s="58" cm="1">
        <f t="array" aca="1" ref="BC11" ca="1">IF(INDIRECT(BC10)=0,NA(),INDIRECT(BC10))</f>
        <v>48333.766000000003</v>
      </c>
      <c r="BD11" s="58" cm="1">
        <f t="array" aca="1" ref="BD11" ca="1">IF(INDIRECT(BD10)=0,NA(),INDIRECT(BD10))</f>
        <v>49139.281999999999</v>
      </c>
      <c r="BE11" s="58" cm="1">
        <f t="array" aca="1" ref="BE11" ca="1">IF(INDIRECT(BE10)=0,NA(),INDIRECT(BE10))</f>
        <v>50319.178999999996</v>
      </c>
      <c r="BF11" s="58" cm="1">
        <f t="array" aca="1" ref="BF11" ca="1">IF(INDIRECT(BF10)=0,NA(),INDIRECT(BF10))</f>
        <v>51012.192999999999</v>
      </c>
      <c r="BG11" s="58" cm="1">
        <f t="array" aca="1" ref="BG11" ca="1">IF(INDIRECT(BG10)=0,NA(),INDIRECT(BG10))</f>
        <v>52902.389000000003</v>
      </c>
      <c r="BH11" s="58" cm="1">
        <f t="array" aca="1" ref="BH11" ca="1">IF(INDIRECT(BH10)=0,NA(),INDIRECT(BH10))</f>
        <v>55263.99</v>
      </c>
      <c r="BI11" s="58" cm="1">
        <f t="array" aca="1" ref="BI11" ca="1">IF(INDIRECT(BI10)=0,NA(),INDIRECT(BI10))</f>
        <v>57112.56</v>
      </c>
      <c r="BJ11" s="58" cm="1">
        <f t="array" aca="1" ref="BJ11" ca="1">IF(INDIRECT(BJ10)=0,NA(),INDIRECT(BJ10))</f>
        <v>58901.457387095063</v>
      </c>
      <c r="BK11" s="58" cm="1">
        <f t="array" aca="1" ref="BK11" ca="1">IF(INDIRECT(BK10)=0,NA(),INDIRECT(BK10))</f>
        <v>58665.8</v>
      </c>
      <c r="BL11" s="58" cm="1">
        <f t="array" aca="1" ref="BL11" ca="1">IF(INDIRECT(BL10)=0,NA(),INDIRECT(BL10))</f>
        <v>57867.8</v>
      </c>
      <c r="BM11" s="58" cm="1">
        <f t="array" aca="1" ref="BM11" ca="1">IF(INDIRECT(BM10)=0,NA(),INDIRECT(BM10))</f>
        <v>59881.2</v>
      </c>
      <c r="BN11" s="58" cm="1">
        <f t="array" aca="1" ref="BN11" ca="1">IF(INDIRECT(BN10)=0,NA(),INDIRECT(BN10))</f>
        <v>60386.2</v>
      </c>
      <c r="BO11" s="58" cm="1">
        <f t="array" aca="1" ref="BO11" ca="1">IF(INDIRECT(BO10)=0,NA(),INDIRECT(BO10))</f>
        <v>60153.2</v>
      </c>
      <c r="BP11" s="58" cm="1">
        <f t="array" aca="1" ref="BP11" ca="1">IF(INDIRECT(BP10)=0,NA(),INDIRECT(BP10))</f>
        <v>56081.3</v>
      </c>
      <c r="BQ11" s="58" cm="1">
        <f t="array" aca="1" ref="BQ11" ca="1">IF(INDIRECT(BQ10)=0,NA(),INDIRECT(BQ10))</f>
        <v>54689.1</v>
      </c>
      <c r="BR11" s="58" cm="1">
        <f t="array" aca="1" ref="BR11" ca="1">IF(INDIRECT(BR10)=0,NA(),INDIRECT(BR10))</f>
        <v>53688.2</v>
      </c>
      <c r="BS11" s="58" cm="1">
        <f t="array" aca="1" ref="BS11" ca="1">IF(INDIRECT(BS10)=0,NA(),INDIRECT(BS10))</f>
        <v>54200.323309182044</v>
      </c>
      <c r="BT11" s="58" cm="1">
        <f t="array" aca="1" ref="BT11" ca="1">IF(INDIRECT(BT10)=0,NA(),INDIRECT(BT10))</f>
        <v>55451.442677926389</v>
      </c>
      <c r="BU11" s="58" cm="1">
        <f t="array" aca="1" ref="BU11" ca="1">IF(INDIRECT(BU10)=0,NA(),INDIRECT(BU10))</f>
        <v>56020.908283589997</v>
      </c>
      <c r="BV11" s="58" cm="1">
        <f t="array" aca="1" ref="BV11" ca="1">IF(INDIRECT(BV10)=0,NA(),INDIRECT(BV10))</f>
        <v>55296.140473152693</v>
      </c>
      <c r="BW11" s="58" cm="1">
        <f t="array" aca="1" ref="BW11" ca="1">IF(INDIRECT(BW10)=0,NA(),INDIRECT(BW10))</f>
        <v>55370.5760298108</v>
      </c>
      <c r="BX11" s="58" t="e" cm="1">
        <f t="array" aca="1" ref="BX11" ca="1">IF(INDIRECT(BX10)=0,NA(),INDIRECT(BX10))</f>
        <v>#N/A</v>
      </c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</row>
    <row r="12" spans="1:129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</row>
    <row r="13" spans="1:129" x14ac:dyDescent="0.25">
      <c r="A13" s="55" t="s">
        <v>130</v>
      </c>
      <c r="B13" s="55"/>
      <c r="C13" s="55"/>
      <c r="D13" s="55"/>
      <c r="E13" s="55"/>
      <c r="F13" s="55"/>
      <c r="G13" s="55"/>
      <c r="H13" s="55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64"/>
      <c r="BM13" s="56"/>
      <c r="BN13" s="56"/>
      <c r="BO13" s="56"/>
      <c r="BP13" s="56"/>
      <c r="BQ13" s="56"/>
      <c r="BR13" s="56"/>
      <c r="BS13" s="56"/>
      <c r="BT13" s="56"/>
      <c r="BU13" s="56"/>
      <c r="BV13" s="64"/>
      <c r="BW13" s="56"/>
      <c r="BX13" s="56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</row>
    <row r="14" spans="1:129" x14ac:dyDescent="0.25">
      <c r="A14" s="56" t="s">
        <v>30</v>
      </c>
      <c r="B14" s="56" t="s">
        <v>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64"/>
      <c r="BM14" s="56"/>
      <c r="BN14" s="56"/>
      <c r="BO14" s="56"/>
      <c r="BP14" s="56"/>
      <c r="BQ14" s="56"/>
      <c r="BR14" s="56"/>
      <c r="BS14" s="56"/>
      <c r="BT14" s="56"/>
      <c r="BU14" s="56"/>
      <c r="BV14" s="64"/>
      <c r="BW14" s="56"/>
      <c r="BX14" s="56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</row>
    <row r="15" spans="1:129" x14ac:dyDescent="0.25">
      <c r="A15" s="56" t="s">
        <v>7</v>
      </c>
      <c r="B15" s="56" t="s">
        <v>29</v>
      </c>
      <c r="C15" s="56" t="str">
        <f>CONCATENATE("'[Data.xlsx]",C$1,"'!",$B15)</f>
        <v>'[Data.xlsx]1947'!$K$3</v>
      </c>
      <c r="D15" s="56" t="str">
        <f t="shared" ref="D15:BO15" si="4">CONCATENATE("'[Data.xlsx]",D$1,"'!",$B15)</f>
        <v>'[Data.xlsx]1948'!$K$3</v>
      </c>
      <c r="E15" s="56" t="str">
        <f t="shared" si="4"/>
        <v>'[Data.xlsx]1949'!$K$3</v>
      </c>
      <c r="F15" s="56" t="str">
        <f t="shared" si="4"/>
        <v>'[Data.xlsx]1950'!$K$3</v>
      </c>
      <c r="G15" s="56" t="str">
        <f t="shared" si="4"/>
        <v>'[Data.xlsx]1951'!$K$3</v>
      </c>
      <c r="H15" s="56" t="str">
        <f t="shared" si="4"/>
        <v>'[Data.xlsx]1952'!$K$3</v>
      </c>
      <c r="I15" s="56" t="str">
        <f t="shared" si="4"/>
        <v>'[Data.xlsx]1953'!$K$3</v>
      </c>
      <c r="J15" s="56" t="str">
        <f t="shared" si="4"/>
        <v>'[Data.xlsx]1954'!$K$3</v>
      </c>
      <c r="K15" s="56" t="str">
        <f t="shared" si="4"/>
        <v>'[Data.xlsx]1955'!$K$3</v>
      </c>
      <c r="L15" s="56" t="str">
        <f t="shared" si="4"/>
        <v>'[Data.xlsx]1956'!$K$3</v>
      </c>
      <c r="M15" s="56" t="str">
        <f t="shared" si="4"/>
        <v>'[Data.xlsx]1957'!$K$3</v>
      </c>
      <c r="N15" s="56" t="str">
        <f t="shared" si="4"/>
        <v>'[Data.xlsx]1958'!$K$3</v>
      </c>
      <c r="O15" s="56" t="str">
        <f t="shared" si="4"/>
        <v>'[Data.xlsx]1959'!$K$3</v>
      </c>
      <c r="P15" s="56" t="str">
        <f t="shared" si="4"/>
        <v>'[Data.xlsx]1960'!$K$3</v>
      </c>
      <c r="Q15" s="56" t="str">
        <f t="shared" si="4"/>
        <v>'[Data.xlsx]1961'!$K$3</v>
      </c>
      <c r="R15" s="56" t="str">
        <f t="shared" si="4"/>
        <v>'[Data.xlsx]1962'!$K$3</v>
      </c>
      <c r="S15" s="56" t="str">
        <f t="shared" si="4"/>
        <v>'[Data.xlsx]1963'!$K$3</v>
      </c>
      <c r="T15" s="56" t="str">
        <f t="shared" si="4"/>
        <v>'[Data.xlsx]1964'!$K$3</v>
      </c>
      <c r="U15" s="56" t="str">
        <f t="shared" si="4"/>
        <v>'[Data.xlsx]1965'!$K$3</v>
      </c>
      <c r="V15" s="56" t="str">
        <f t="shared" si="4"/>
        <v>'[Data.xlsx]1966'!$K$3</v>
      </c>
      <c r="W15" s="56" t="str">
        <f t="shared" si="4"/>
        <v>'[Data.xlsx]1967'!$K$3</v>
      </c>
      <c r="X15" s="56" t="str">
        <f t="shared" si="4"/>
        <v>'[Data.xlsx]1968'!$K$3</v>
      </c>
      <c r="Y15" s="56" t="str">
        <f t="shared" si="4"/>
        <v>'[Data.xlsx]1969'!$K$3</v>
      </c>
      <c r="Z15" s="56" t="str">
        <f t="shared" si="4"/>
        <v>'[Data.xlsx]1970'!$K$3</v>
      </c>
      <c r="AA15" s="56" t="str">
        <f t="shared" si="4"/>
        <v>'[Data.xlsx]1971'!$K$3</v>
      </c>
      <c r="AB15" s="56" t="str">
        <f t="shared" si="4"/>
        <v>'[Data.xlsx]1972'!$K$3</v>
      </c>
      <c r="AC15" s="56" t="str">
        <f t="shared" si="4"/>
        <v>'[Data.xlsx]1973'!$K$3</v>
      </c>
      <c r="AD15" s="56" t="str">
        <f t="shared" si="4"/>
        <v>'[Data.xlsx]1974'!$K$3</v>
      </c>
      <c r="AE15" s="56" t="str">
        <f t="shared" si="4"/>
        <v>'[Data.xlsx]1975'!$K$3</v>
      </c>
      <c r="AF15" s="56" t="str">
        <f t="shared" si="4"/>
        <v>'[Data.xlsx]1976'!$K$3</v>
      </c>
      <c r="AG15" s="56" t="str">
        <f t="shared" si="4"/>
        <v>'[Data.xlsx]1977'!$K$3</v>
      </c>
      <c r="AH15" s="56" t="str">
        <f t="shared" si="4"/>
        <v>'[Data.xlsx]1978'!$K$3</v>
      </c>
      <c r="AI15" s="56" t="str">
        <f t="shared" si="4"/>
        <v>'[Data.xlsx]1979'!$K$3</v>
      </c>
      <c r="AJ15" s="56" t="str">
        <f t="shared" si="4"/>
        <v>'[Data.xlsx]1980'!$K$3</v>
      </c>
      <c r="AK15" s="56" t="str">
        <f t="shared" si="4"/>
        <v>'[Data.xlsx]1981'!$K$3</v>
      </c>
      <c r="AL15" s="56" t="str">
        <f t="shared" si="4"/>
        <v>'[Data.xlsx]1982'!$K$3</v>
      </c>
      <c r="AM15" s="56" t="str">
        <f t="shared" si="4"/>
        <v>'[Data.xlsx]1983'!$K$3</v>
      </c>
      <c r="AN15" s="56" t="str">
        <f t="shared" si="4"/>
        <v>'[Data.xlsx]1984'!$K$3</v>
      </c>
      <c r="AO15" s="56" t="str">
        <f t="shared" si="4"/>
        <v>'[Data.xlsx]1985'!$K$3</v>
      </c>
      <c r="AP15" s="56" t="str">
        <f t="shared" si="4"/>
        <v>'[Data.xlsx]1986'!$K$3</v>
      </c>
      <c r="AQ15" s="56" t="str">
        <f t="shared" si="4"/>
        <v>'[Data.xlsx]1987'!$K$3</v>
      </c>
      <c r="AR15" s="56" t="str">
        <f t="shared" si="4"/>
        <v>'[Data.xlsx]1988'!$K$3</v>
      </c>
      <c r="AS15" s="56" t="str">
        <f t="shared" si="4"/>
        <v>'[Data.xlsx]1989'!$K$3</v>
      </c>
      <c r="AT15" s="56" t="str">
        <f t="shared" si="4"/>
        <v>'[Data.xlsx]1990'!$K$3</v>
      </c>
      <c r="AU15" s="56" t="str">
        <f t="shared" si="4"/>
        <v>'[Data.xlsx]1991'!$K$3</v>
      </c>
      <c r="AV15" s="56" t="str">
        <f t="shared" si="4"/>
        <v>'[Data.xlsx]1992'!$K$3</v>
      </c>
      <c r="AW15" s="56" t="str">
        <f t="shared" si="4"/>
        <v>'[Data.xlsx]1993'!$K$3</v>
      </c>
      <c r="AX15" s="56" t="str">
        <f t="shared" si="4"/>
        <v>'[Data.xlsx]1994'!$K$3</v>
      </c>
      <c r="AY15" s="56" t="str">
        <f t="shared" si="4"/>
        <v>'[Data.xlsx]1995'!$K$3</v>
      </c>
      <c r="AZ15" s="56" t="str">
        <f t="shared" si="4"/>
        <v>'[Data.xlsx]1996'!$K$3</v>
      </c>
      <c r="BA15" s="56" t="str">
        <f t="shared" si="4"/>
        <v>'[Data.xlsx]1997'!$K$3</v>
      </c>
      <c r="BB15" s="56" t="str">
        <f t="shared" si="4"/>
        <v>'[Data.xlsx]1998'!$K$3</v>
      </c>
      <c r="BC15" s="56" t="str">
        <f t="shared" si="4"/>
        <v>'[Data.xlsx]1999'!$K$3</v>
      </c>
      <c r="BD15" s="56" t="str">
        <f t="shared" si="4"/>
        <v>'[Data.xlsx]2000'!$K$3</v>
      </c>
      <c r="BE15" s="56" t="str">
        <f t="shared" si="4"/>
        <v>'[Data.xlsx]2001'!$K$3</v>
      </c>
      <c r="BF15" s="56" t="str">
        <f t="shared" si="4"/>
        <v>'[Data.xlsx]2002'!$K$3</v>
      </c>
      <c r="BG15" s="56" t="str">
        <f t="shared" si="4"/>
        <v>'[Data.xlsx]2003'!$K$3</v>
      </c>
      <c r="BH15" s="56" t="str">
        <f t="shared" si="4"/>
        <v>'[Data.xlsx]2004'!$K$3</v>
      </c>
      <c r="BI15" s="56" t="str">
        <f t="shared" si="4"/>
        <v>'[Data.xlsx]2005'!$K$3</v>
      </c>
      <c r="BJ15" s="56" t="str">
        <f t="shared" si="4"/>
        <v>'[Data.xlsx]2006'!$K$3</v>
      </c>
      <c r="BK15" s="56" t="str">
        <f t="shared" si="4"/>
        <v>'[Data.xlsx]2007'!$K$3</v>
      </c>
      <c r="BL15" s="56" t="str">
        <f t="shared" si="4"/>
        <v>'[Data.xlsx]2008'!$K$3</v>
      </c>
      <c r="BM15" s="56" t="str">
        <f t="shared" si="4"/>
        <v>'[Data.xlsx]2009'!$K$3</v>
      </c>
      <c r="BN15" s="56" t="str">
        <f t="shared" si="4"/>
        <v>'[Data.xlsx]2010'!$K$3</v>
      </c>
      <c r="BO15" s="56" t="str">
        <f t="shared" si="4"/>
        <v>'[Data.xlsx]2011'!$K$3</v>
      </c>
      <c r="BP15" s="56" t="str">
        <f t="shared" ref="BP15:BX15" si="5">CONCATENATE("'[Data.xlsx]",BP$1,"'!",$B15)</f>
        <v>'[Data.xlsx]2012'!$K$3</v>
      </c>
      <c r="BQ15" s="56" t="str">
        <f t="shared" si="5"/>
        <v>'[Data.xlsx]2013'!$K$3</v>
      </c>
      <c r="BR15" s="56" t="str">
        <f t="shared" si="5"/>
        <v>'[Data.xlsx]2014'!$K$3</v>
      </c>
      <c r="BS15" s="56" t="str">
        <f t="shared" si="5"/>
        <v>'[Data.xlsx]2015'!$K$3</v>
      </c>
      <c r="BT15" s="56" t="str">
        <f t="shared" si="5"/>
        <v>'[Data.xlsx]2016'!$K$3</v>
      </c>
      <c r="BU15" s="56" t="str">
        <f t="shared" si="5"/>
        <v>'[Data.xlsx]2017'!$K$3</v>
      </c>
      <c r="BV15" s="56" t="str">
        <f t="shared" si="5"/>
        <v>'[Data.xlsx]2018'!$K$3</v>
      </c>
      <c r="BW15" s="56" t="str">
        <f t="shared" si="5"/>
        <v>'[Data.xlsx]2019'!$K$3</v>
      </c>
      <c r="BX15" s="56" t="str">
        <f t="shared" si="5"/>
        <v>'[Data.xlsx]2020'!$K$3</v>
      </c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</row>
    <row r="16" spans="1:129" x14ac:dyDescent="0.25">
      <c r="A16" s="56" t="s">
        <v>33</v>
      </c>
      <c r="B16" s="56"/>
      <c r="C16" s="58" t="e" cm="1">
        <f t="array" aca="1" ref="C16" ca="1">INDIRECT(C15)/10^6</f>
        <v>#N/A</v>
      </c>
      <c r="D16" s="58" t="e" cm="1">
        <f t="array" aca="1" ref="D16" ca="1">INDIRECT(D15)/10^6</f>
        <v>#N/A</v>
      </c>
      <c r="E16" s="58" cm="1">
        <f t="array" aca="1" ref="E16" ca="1">INDIRECT(E15)/10^6</f>
        <v>1.5460389999999999</v>
      </c>
      <c r="F16" s="58" cm="1">
        <f t="array" aca="1" ref="F16" ca="1">INDIRECT(F15)/10^6</f>
        <v>1.5964259999999999</v>
      </c>
      <c r="G16" s="58" cm="1">
        <f t="array" aca="1" ref="G16" ca="1">INDIRECT(G15)/10^6</f>
        <v>1.681413</v>
      </c>
      <c r="H16" s="58" cm="1">
        <f t="array" aca="1" ref="H16" ca="1">INDIRECT(H15)/10^6</f>
        <v>1.7733270000000001</v>
      </c>
      <c r="I16" s="58" cm="1">
        <f t="array" aca="1" ref="I16" ca="1">INDIRECT(I15)/10^6</f>
        <v>1.8995089999999999</v>
      </c>
      <c r="J16" s="58" cm="1">
        <f t="array" aca="1" ref="J16" ca="1">INDIRECT(J15)/10^6</f>
        <v>1.991538</v>
      </c>
      <c r="K16" s="58" cm="1">
        <f t="array" aca="1" ref="K16" ca="1">INDIRECT(K15)/10^6</f>
        <v>2.117896</v>
      </c>
      <c r="L16" s="58" cm="1">
        <f t="array" aca="1" ref="L16" ca="1">INDIRECT(L15)/10^6</f>
        <v>2.2303540000000002</v>
      </c>
      <c r="M16" s="58" cm="1">
        <f t="array" aca="1" ref="M16" ca="1">INDIRECT(M15)/10^6</f>
        <v>2.3085810000000002</v>
      </c>
      <c r="N16" s="58" cm="1">
        <f t="array" aca="1" ref="N16" ca="1">INDIRECT(N15)/10^6</f>
        <v>2.4127960000000002</v>
      </c>
      <c r="O16" s="58" cm="1">
        <f t="array" aca="1" ref="O16" ca="1">INDIRECT(O15)/10^6</f>
        <v>2.5085069999999998</v>
      </c>
      <c r="P16" s="58" cm="1">
        <f t="array" aca="1" ref="P16" ca="1">INDIRECT(P15)/10^6</f>
        <v>2.608187</v>
      </c>
      <c r="Q16" s="58" cm="1">
        <f t="array" aca="1" ref="Q16" ca="1">INDIRECT(Q15)/10^6</f>
        <v>2.7072050000000001</v>
      </c>
      <c r="R16" s="58" cm="1">
        <f t="array" aca="1" ref="R16" ca="1">INDIRECT(R15)/10^6</f>
        <v>2.7958690000000002</v>
      </c>
      <c r="S16" s="58" cm="1">
        <f t="array" aca="1" ref="S16" ca="1">INDIRECT(S15)/10^6</f>
        <v>2.8828930000000001</v>
      </c>
      <c r="T16" s="58" cm="1">
        <f t="array" aca="1" ref="T16" ca="1">INDIRECT(T15)/10^6</f>
        <v>2.9839899999999999</v>
      </c>
      <c r="U16" s="58" cm="1">
        <f t="array" aca="1" ref="U16" ca="1">INDIRECT(U15)/10^6</f>
        <v>3.102395</v>
      </c>
      <c r="V16" s="58" cm="1">
        <f t="array" aca="1" ref="V16" ca="1">INDIRECT(V15)/10^6</f>
        <v>3.2219090000000001</v>
      </c>
      <c r="W16" s="58" cm="1">
        <f t="array" aca="1" ref="W16" ca="1">INDIRECT(W15)/10^6</f>
        <v>3.3370109999999999</v>
      </c>
      <c r="X16" s="58" cm="1">
        <f t="array" aca="1" ref="X16" ca="1">INDIRECT(X15)/10^6</f>
        <v>3.4445420000000002</v>
      </c>
      <c r="Y16" s="58" cm="1">
        <f t="array" aca="1" ref="Y16" ca="1">INDIRECT(Y15)/10^6</f>
        <v>3.5707939999999998</v>
      </c>
      <c r="Z16" s="58" cm="1">
        <f t="array" aca="1" ref="Z16" ca="1">INDIRECT(Z15)/10^6</f>
        <v>3.6951369999999999</v>
      </c>
      <c r="AA16" s="58" cm="1">
        <f t="array" aca="1" ref="AA16" ca="1">INDIRECT(AA15)/10^6</f>
        <v>3.8208359999999999</v>
      </c>
      <c r="AB16" s="58" cm="1">
        <f t="array" aca="1" ref="AB16" ca="1">INDIRECT(AB15)/10^6</f>
        <v>3.9417810000000002</v>
      </c>
      <c r="AC16" s="58" cm="1">
        <f t="array" aca="1" ref="AC16" ca="1">INDIRECT(AC15)/10^6</f>
        <v>4.0739809999999999</v>
      </c>
      <c r="AD16" s="58" cm="1">
        <f t="array" aca="1" ref="AD16" ca="1">INDIRECT(AD15)/10^6</f>
        <v>4.2101759999999997</v>
      </c>
      <c r="AE16" s="58" cm="1">
        <f t="array" aca="1" ref="AE16" ca="1">INDIRECT(AE15)/10^6</f>
        <v>4.2973270000000001</v>
      </c>
      <c r="AF16" s="58" cm="1">
        <f t="array" aca="1" ref="AF16" ca="1">INDIRECT(AF15)/10^6</f>
        <v>4.4163759999999996</v>
      </c>
      <c r="AG16" s="58" cm="1">
        <f t="array" aca="1" ref="AG16" ca="1">INDIRECT(AG15)/10^6</f>
        <v>4.5405090000000001</v>
      </c>
      <c r="AH16" s="58" cm="1">
        <f t="array" aca="1" ref="AH16" ca="1">INDIRECT(AH15)/10^6</f>
        <v>4.6834740000000004</v>
      </c>
      <c r="AI16" s="58" cm="1">
        <f t="array" aca="1" ref="AI16" ca="1">INDIRECT(AI15)/10^6</f>
        <v>4.7774089999999996</v>
      </c>
      <c r="AJ16" s="58" cm="1">
        <f t="array" aca="1" ref="AJ16" ca="1">INDIRECT(AJ15)/10^6</f>
        <v>4.9114639999999996</v>
      </c>
      <c r="AK16" s="58" cm="1">
        <f t="array" aca="1" ref="AK16" ca="1">INDIRECT(AK15)/10^6</f>
        <v>5.040883</v>
      </c>
      <c r="AL16" s="58" cm="1">
        <f t="array" aca="1" ref="AL16" ca="1">INDIRECT(AL15)/10^6</f>
        <v>5.1553120000000003</v>
      </c>
      <c r="AM16" s="58" cm="1">
        <f t="array" aca="1" ref="AM16" ca="1">INDIRECT(AM15)/10^6</f>
        <v>5.2678000000000003</v>
      </c>
      <c r="AN16" s="58" cm="1">
        <f t="array" aca="1" ref="AN16" ca="1">INDIRECT(AN15)/10^6</f>
        <v>5.3729579999999997</v>
      </c>
      <c r="AO16" s="58" cm="1">
        <f t="array" aca="1" ref="AO16" ca="1">INDIRECT(AO15)/10^6</f>
        <v>5.5218230000000004</v>
      </c>
      <c r="AP16" s="58" cm="1">
        <f t="array" aca="1" ref="AP16" ca="1">INDIRECT(AP15)/10^6</f>
        <v>5.6623890000000001</v>
      </c>
      <c r="AQ16" s="58" cm="1">
        <f t="array" aca="1" ref="AQ16" ca="1">INDIRECT(AQ15)/10^6</f>
        <v>5.7765750000000002</v>
      </c>
      <c r="AR16" s="58" cm="1">
        <f t="array" aca="1" ref="AR16" ca="1">INDIRECT(AR15)/10^6</f>
        <v>5.9094470000000001</v>
      </c>
      <c r="AS16" s="58" cm="1">
        <f t="array" aca="1" ref="AS16" ca="1">INDIRECT(AS15)/10^6</f>
        <v>6.0377130000000001</v>
      </c>
      <c r="AT16" s="58" cm="1">
        <f t="array" aca="1" ref="AT16" ca="1">INDIRECT(AT15)/10^6</f>
        <v>6.198334</v>
      </c>
      <c r="AU16" s="58" cm="1">
        <f t="array" aca="1" ref="AU16" ca="1">INDIRECT(AU15)/10^6</f>
        <v>6.3259939999999997</v>
      </c>
      <c r="AV16" s="58" cm="1">
        <f t="array" aca="1" ref="AV16" ca="1">INDIRECT(AV15)/10^6</f>
        <v>6.4588729999999996</v>
      </c>
      <c r="AW16" s="58" cm="1">
        <f t="array" aca="1" ref="AW16" ca="1">INDIRECT(AW15)/10^6</f>
        <v>6.6342910000000002</v>
      </c>
      <c r="AX16" s="58" cm="1">
        <f t="array" aca="1" ref="AX16" ca="1">INDIRECT(AX15)/10^6</f>
        <v>6.7801790000000004</v>
      </c>
      <c r="AY16" s="58" cm="1">
        <f t="array" aca="1" ref="AY16" ca="1">INDIRECT(AY15)/10^6</f>
        <v>6.9247969999999999</v>
      </c>
      <c r="AZ16" s="58" cm="1">
        <f t="array" aca="1" ref="AZ16" ca="1">INDIRECT(AZ15)/10^6</f>
        <v>7.0482379999999996</v>
      </c>
      <c r="BA16" s="58" cm="1">
        <f t="array" aca="1" ref="BA16" ca="1">INDIRECT(BA15)/10^6</f>
        <v>7.1602269999999999</v>
      </c>
      <c r="BB16" s="58" cm="1">
        <f t="array" aca="1" ref="BB16" ca="1">INDIRECT(BB15)/10^6</f>
        <v>7.2721780000000003</v>
      </c>
      <c r="BC16" s="58" cm="1">
        <f t="array" aca="1" ref="BC16" ca="1">INDIRECT(BC15)/10^6</f>
        <v>7.2716190000000003</v>
      </c>
      <c r="BD16" s="58" cm="1">
        <f t="array" aca="1" ref="BD16" ca="1">INDIRECT(BD15)/10^6</f>
        <v>7.4717070000000003</v>
      </c>
      <c r="BE16" s="58" cm="1">
        <f t="array" aca="1" ref="BE16" ca="1">INDIRECT(BE15)/10^6</f>
        <v>7.6024900000000004</v>
      </c>
      <c r="BF16" s="58" cm="1">
        <f t="array" aca="1" ref="BF16" ca="1">INDIRECT(BF15)/10^6</f>
        <v>7.749047</v>
      </c>
      <c r="BG16" s="58" cm="1">
        <f t="array" aca="1" ref="BG16" ca="1">INDIRECT(BG15)/10^6</f>
        <v>8.0212540000000008</v>
      </c>
      <c r="BH16" s="58" cm="1">
        <f t="array" aca="1" ref="BH16" ca="1">INDIRECT(BH15)/10^6</f>
        <v>8.1653289999999998</v>
      </c>
      <c r="BI16" s="58" cm="1">
        <f t="array" aca="1" ref="BI16" ca="1">INDIRECT(BI15)/10^6</f>
        <v>8.3578100000000006</v>
      </c>
      <c r="BJ16" s="58" cm="1">
        <f t="array" aca="1" ref="BJ16" ca="1">INDIRECT(BJ15)/10^6</f>
        <v>8.403764444115863</v>
      </c>
      <c r="BK16" s="58" cm="1">
        <f t="array" aca="1" ref="BK16" ca="1">INDIRECT(BK15)/10^6</f>
        <v>8.4708749999999995</v>
      </c>
      <c r="BL16" s="58" cm="1">
        <f t="array" aca="1" ref="BL16" ca="1">INDIRECT(BL15)/10^6</f>
        <v>8.6786890000000003</v>
      </c>
      <c r="BM16" s="58" cm="1">
        <f t="array" aca="1" ref="BM16" ca="1">INDIRECT(BM15)/10^6</f>
        <v>8.790185610219508</v>
      </c>
      <c r="BN16" s="58" cm="1">
        <f t="array" aca="1" ref="BN16" ca="1">INDIRECT(BN15)/10^6</f>
        <v>8.9876400000000007</v>
      </c>
      <c r="BO16" s="58" cm="1">
        <f t="array" aca="1" ref="BO16" ca="1">INDIRECT(BO15)/10^6</f>
        <v>9.0909069999999996</v>
      </c>
      <c r="BP16" s="58" cm="1">
        <f t="array" aca="1" ref="BP16" ca="1">INDIRECT(BP15)/10^6</f>
        <v>9.2245439999999999</v>
      </c>
      <c r="BQ16" s="58" cm="1">
        <f t="array" aca="1" ref="BQ16" ca="1">INDIRECT(BQ15)/10^6</f>
        <v>9.3454630000000005</v>
      </c>
      <c r="BR16" s="58" cm="1">
        <f t="array" aca="1" ref="BR16" ca="1">INDIRECT(BR15)/10^6</f>
        <v>9.4755470000000006</v>
      </c>
      <c r="BS16" s="58" cm="1">
        <f t="array" aca="1" ref="BS16" ca="1">INDIRECT(BS15)/10^6</f>
        <v>9.5791760000000004</v>
      </c>
      <c r="BT16" s="58" cm="1">
        <f t="array" aca="1" ref="BT16" ca="1">INDIRECT(BT15)/10^6</f>
        <v>9.747522</v>
      </c>
      <c r="BU16" s="58" cm="1">
        <f t="array" aca="1" ref="BU16" ca="1">INDIRECT(BU15)/10^6</f>
        <v>9.8941770000000009</v>
      </c>
      <c r="BV16" s="58" cm="1">
        <f t="array" aca="1" ref="BV16" ca="1">INDIRECT(BV15)/10^6</f>
        <v>10.082169</v>
      </c>
      <c r="BW16" s="58" cm="1">
        <f t="array" aca="1" ref="BW16" ca="1">INDIRECT(BW15)/10^6</f>
        <v>10.226633</v>
      </c>
      <c r="BX16" s="58" cm="1">
        <f t="array" aca="1" ref="BX16" ca="1">INDIRECT(BX15)/10^6</f>
        <v>0</v>
      </c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</row>
    <row r="17" spans="1:129" x14ac:dyDescent="0.2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64"/>
      <c r="BM17" s="56"/>
      <c r="BN17" s="56"/>
      <c r="BO17" s="56"/>
      <c r="BP17" s="56"/>
      <c r="BQ17" s="56"/>
      <c r="BR17" s="56"/>
      <c r="BS17" s="56"/>
      <c r="BT17" s="56"/>
      <c r="BU17" s="56"/>
      <c r="BV17" s="64"/>
      <c r="BW17" s="56"/>
      <c r="BX17" s="56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</row>
    <row r="18" spans="1:129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60"/>
      <c r="BM18" s="56"/>
      <c r="BN18" s="56"/>
      <c r="BO18" s="56"/>
      <c r="BP18" s="56"/>
      <c r="BQ18" s="56"/>
      <c r="BR18" s="56"/>
      <c r="BS18" s="56"/>
      <c r="BT18" s="56"/>
      <c r="BU18" s="60"/>
      <c r="BV18" s="60"/>
      <c r="BW18" s="56"/>
      <c r="BX18" s="56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</row>
    <row r="19" spans="1:129" x14ac:dyDescent="0.25">
      <c r="A19" s="55" t="s">
        <v>131</v>
      </c>
      <c r="B19" s="55"/>
      <c r="C19" s="55"/>
      <c r="D19" s="55"/>
      <c r="E19" s="55"/>
      <c r="F19" s="55"/>
      <c r="G19" s="55"/>
      <c r="H19" s="55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60"/>
      <c r="BM19" s="56"/>
      <c r="BN19" s="56"/>
      <c r="BO19" s="56"/>
      <c r="BP19" s="56"/>
      <c r="BQ19" s="56"/>
      <c r="BR19" s="56"/>
      <c r="BS19" s="56"/>
      <c r="BT19" s="56"/>
      <c r="BU19" s="60"/>
      <c r="BV19" s="60"/>
      <c r="BW19" s="56"/>
      <c r="BX19" s="56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</row>
    <row r="20" spans="1:129" x14ac:dyDescent="0.25">
      <c r="A20" s="56" t="s">
        <v>35</v>
      </c>
      <c r="B20" s="56"/>
      <c r="C20" s="56" t="e">
        <f>NA()</f>
        <v>#N/A</v>
      </c>
      <c r="D20" s="56" t="e">
        <f>NA()</f>
        <v>#N/A</v>
      </c>
      <c r="E20" s="56" t="e">
        <f>NA()</f>
        <v>#N/A</v>
      </c>
      <c r="F20" s="56" t="e">
        <f>NA()</f>
        <v>#N/A</v>
      </c>
      <c r="G20" s="56" t="e">
        <f>NA()</f>
        <v>#N/A</v>
      </c>
      <c r="H20" s="56" t="e">
        <f>NA()</f>
        <v>#N/A</v>
      </c>
      <c r="I20" s="56" t="e">
        <f>NA()</f>
        <v>#N/A</v>
      </c>
      <c r="J20" s="56" t="e">
        <f>NA()</f>
        <v>#N/A</v>
      </c>
      <c r="K20" s="56" t="e">
        <f>NA()</f>
        <v>#N/A</v>
      </c>
      <c r="L20" s="56" t="e">
        <f>NA()</f>
        <v>#N/A</v>
      </c>
      <c r="M20" s="56" t="e">
        <f>NA()</f>
        <v>#N/A</v>
      </c>
      <c r="N20" s="56" t="e">
        <f>NA()</f>
        <v>#N/A</v>
      </c>
      <c r="O20" s="56" t="e">
        <f>NA()</f>
        <v>#N/A</v>
      </c>
      <c r="P20" s="56" t="e">
        <f>NA()</f>
        <v>#N/A</v>
      </c>
      <c r="Q20" s="56" t="e">
        <f>NA()</f>
        <v>#N/A</v>
      </c>
      <c r="R20" s="56" t="e">
        <f>NA()</f>
        <v>#N/A</v>
      </c>
      <c r="S20" s="56" t="e">
        <f>NA()</f>
        <v>#N/A</v>
      </c>
      <c r="T20" s="56" t="e">
        <f>NA()</f>
        <v>#N/A</v>
      </c>
      <c r="U20" s="56" t="e">
        <f>NA()</f>
        <v>#N/A</v>
      </c>
      <c r="V20" s="56" t="e">
        <f>NA()</f>
        <v>#N/A</v>
      </c>
      <c r="W20" s="56" t="e">
        <f>NA()</f>
        <v>#N/A</v>
      </c>
      <c r="X20" s="56" t="e">
        <f>NA()</f>
        <v>#N/A</v>
      </c>
      <c r="Y20" s="56" t="e">
        <f>NA()</f>
        <v>#N/A</v>
      </c>
      <c r="Z20" s="56" t="e">
        <f>NA()</f>
        <v>#N/A</v>
      </c>
      <c r="AA20" s="56" t="e">
        <f>NA()</f>
        <v>#N/A</v>
      </c>
      <c r="AB20" s="56" t="e">
        <f>NA()</f>
        <v>#N/A</v>
      </c>
      <c r="AC20" s="56" t="e">
        <f>NA()</f>
        <v>#N/A</v>
      </c>
      <c r="AD20" s="56" t="e">
        <f>NA()</f>
        <v>#N/A</v>
      </c>
      <c r="AE20" s="56" t="e">
        <f>NA()</f>
        <v>#N/A</v>
      </c>
      <c r="AF20" s="56" t="e">
        <f>NA()</f>
        <v>#N/A</v>
      </c>
      <c r="AG20" s="56" t="e">
        <f>NA()</f>
        <v>#N/A</v>
      </c>
      <c r="AH20" s="56" t="e">
        <f>NA()</f>
        <v>#N/A</v>
      </c>
      <c r="AI20" s="56" t="e">
        <f>NA()</f>
        <v>#N/A</v>
      </c>
      <c r="AJ20" s="56" t="e">
        <f>NA()</f>
        <v>#N/A</v>
      </c>
      <c r="AK20" s="56" t="e">
        <f>NA()</f>
        <v>#N/A</v>
      </c>
      <c r="AL20" s="56" t="e">
        <f>NA()</f>
        <v>#N/A</v>
      </c>
      <c r="AM20" s="56" t="e">
        <f>NA()</f>
        <v>#N/A</v>
      </c>
      <c r="AN20" s="56" t="e">
        <f>NA()</f>
        <v>#N/A</v>
      </c>
      <c r="AO20" s="56" t="e">
        <f>NA()</f>
        <v>#N/A</v>
      </c>
      <c r="AP20" s="56" t="e">
        <f>NA()</f>
        <v>#N/A</v>
      </c>
      <c r="AQ20" s="56" t="e">
        <f>NA()</f>
        <v>#N/A</v>
      </c>
      <c r="AR20" s="56" t="e">
        <f>NA()</f>
        <v>#N/A</v>
      </c>
      <c r="AS20" s="56" t="e">
        <f>NA()</f>
        <v>#N/A</v>
      </c>
      <c r="AT20" s="56" t="e">
        <f>NA()</f>
        <v>#N/A</v>
      </c>
      <c r="AU20" s="56" t="e">
        <f>NA()</f>
        <v>#N/A</v>
      </c>
      <c r="AV20" s="56" t="e">
        <f>NA()</f>
        <v>#N/A</v>
      </c>
      <c r="AW20" s="56" t="e">
        <f>NA()</f>
        <v>#N/A</v>
      </c>
      <c r="AX20" s="56" t="e">
        <f>NA()</f>
        <v>#N/A</v>
      </c>
      <c r="AY20" s="56" t="e">
        <f>NA()</f>
        <v>#N/A</v>
      </c>
      <c r="AZ20" s="56" t="e">
        <f>NA()</f>
        <v>#N/A</v>
      </c>
      <c r="BA20" s="56" t="e">
        <f>NA()</f>
        <v>#N/A</v>
      </c>
      <c r="BB20" s="56" t="e">
        <f>NA()</f>
        <v>#N/A</v>
      </c>
      <c r="BC20" s="56" t="e">
        <f>NA()</f>
        <v>#N/A</v>
      </c>
      <c r="BD20" s="56" t="e">
        <f>NA()</f>
        <v>#N/A</v>
      </c>
      <c r="BE20" s="56" t="e">
        <f>NA()</f>
        <v>#N/A</v>
      </c>
      <c r="BF20" s="56" t="e">
        <f>NA()</f>
        <v>#N/A</v>
      </c>
      <c r="BG20" s="67">
        <f>'[2]ABS-EA'!C9/10^6</f>
        <v>184444.44444444394</v>
      </c>
      <c r="BH20" s="67">
        <f>'[2]ABS-EA'!D9/10^6</f>
        <v>188055.55555555507</v>
      </c>
      <c r="BI20" s="67">
        <f>'[2]ABS-EA'!E9/10^6</f>
        <v>188333.33333333282</v>
      </c>
      <c r="BJ20" s="67">
        <f>'[2]ABS-EA'!F9/10^6</f>
        <v>189999.99999999948</v>
      </c>
      <c r="BK20" s="67">
        <f>'[2]ABS-EA'!G9/10^6</f>
        <v>199722.22222222167</v>
      </c>
      <c r="BL20" s="67">
        <f>'[2]ABS-EA'!H9/10^6</f>
        <v>200555.55555555498</v>
      </c>
      <c r="BM20" s="67">
        <f>'[2]ABS-EA'!I9/10^6</f>
        <v>201111.11111111057</v>
      </c>
      <c r="BN20" s="67">
        <f>'[2]ABS-EA'!J9/10^6</f>
        <v>206111.11111111054</v>
      </c>
      <c r="BO20" s="67">
        <f>'[2]ABS-EA'!K9/10^6</f>
        <v>206388.88888888832</v>
      </c>
      <c r="BP20" s="67">
        <f>'[2]ABS-EA'!L9/10^6</f>
        <v>203611.11111111057</v>
      </c>
      <c r="BQ20" s="67">
        <f>'[2]ABS-EA'!M9/10^6</f>
        <v>200833.33333333279</v>
      </c>
      <c r="BR20" s="67">
        <f>'[2]ABS-EA'!N9/10^6</f>
        <v>200555.55555555498</v>
      </c>
      <c r="BS20" s="67">
        <f>'[2]ABS-EA'!O9/10^6</f>
        <v>202777.77777777723</v>
      </c>
      <c r="BT20" s="67">
        <f>'[2]ABS-EA'!P9/10^6</f>
        <v>206388.88888888832</v>
      </c>
      <c r="BU20" s="67">
        <f>'[2]ABS-EA'!Q9/10^6</f>
        <v>206388.88888888832</v>
      </c>
      <c r="BV20" s="67">
        <f>'[2]ABS-EA'!R9/10^6</f>
        <v>209444.44444444389</v>
      </c>
      <c r="BW20" s="67">
        <f>'[2]ABS-EA'!S9/10^6</f>
        <v>211666.66666666607</v>
      </c>
      <c r="BX20" s="56" t="e">
        <f>NA()</f>
        <v>#N/A</v>
      </c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</row>
    <row r="21" spans="1:129" x14ac:dyDescent="0.25">
      <c r="A21" s="56" t="s">
        <v>36</v>
      </c>
      <c r="B21" s="56"/>
      <c r="C21" s="56" t="e">
        <f>NA()</f>
        <v>#N/A</v>
      </c>
      <c r="D21" s="56" t="e">
        <f>NA()</f>
        <v>#N/A</v>
      </c>
      <c r="E21" s="56" t="e">
        <f>NA()</f>
        <v>#N/A</v>
      </c>
      <c r="F21" s="56" t="e">
        <f>NA()</f>
        <v>#N/A</v>
      </c>
      <c r="G21" s="56" t="e">
        <f>NA()</f>
        <v>#N/A</v>
      </c>
      <c r="H21" s="56" t="e">
        <f>NA()</f>
        <v>#N/A</v>
      </c>
      <c r="I21" s="56" t="e">
        <f>NA()</f>
        <v>#N/A</v>
      </c>
      <c r="J21" s="56" t="e">
        <f>NA()</f>
        <v>#N/A</v>
      </c>
      <c r="K21" s="56" t="e">
        <f>NA()</f>
        <v>#N/A</v>
      </c>
      <c r="L21" s="56" t="e">
        <f>NA()</f>
        <v>#N/A</v>
      </c>
      <c r="M21" s="56" t="e">
        <f>NA()</f>
        <v>#N/A</v>
      </c>
      <c r="N21" s="56" t="e">
        <f>NA()</f>
        <v>#N/A</v>
      </c>
      <c r="O21" s="56" t="e">
        <f>NA()</f>
        <v>#N/A</v>
      </c>
      <c r="P21" s="56" t="e">
        <f>NA()</f>
        <v>#N/A</v>
      </c>
      <c r="Q21" s="56" t="e">
        <f>NA()</f>
        <v>#N/A</v>
      </c>
      <c r="R21" s="56" t="e">
        <f>NA()</f>
        <v>#N/A</v>
      </c>
      <c r="S21" s="56" t="e">
        <f>NA()</f>
        <v>#N/A</v>
      </c>
      <c r="T21" s="56" t="e">
        <f>NA()</f>
        <v>#N/A</v>
      </c>
      <c r="U21" s="56" t="e">
        <f>NA()</f>
        <v>#N/A</v>
      </c>
      <c r="V21" s="56" t="e">
        <f>NA()</f>
        <v>#N/A</v>
      </c>
      <c r="W21" s="56" t="e">
        <f>NA()</f>
        <v>#N/A</v>
      </c>
      <c r="X21" s="56" t="e">
        <f>NA()</f>
        <v>#N/A</v>
      </c>
      <c r="Y21" s="56" t="e">
        <f>NA()</f>
        <v>#N/A</v>
      </c>
      <c r="Z21" s="56" t="e">
        <f>NA()</f>
        <v>#N/A</v>
      </c>
      <c r="AA21" s="56" t="e">
        <f>NA()</f>
        <v>#N/A</v>
      </c>
      <c r="AB21" s="56" t="e">
        <f>NA()</f>
        <v>#N/A</v>
      </c>
      <c r="AC21" s="56" t="e">
        <f>NA()</f>
        <v>#N/A</v>
      </c>
      <c r="AD21" s="56" t="e">
        <f>NA()</f>
        <v>#N/A</v>
      </c>
      <c r="AE21" s="56" t="e">
        <f>NA()</f>
        <v>#N/A</v>
      </c>
      <c r="AF21" s="56" t="e">
        <f>NA()</f>
        <v>#N/A</v>
      </c>
      <c r="AG21" s="56" t="e">
        <f>NA()</f>
        <v>#N/A</v>
      </c>
      <c r="AH21" s="56" t="e">
        <f>NA()</f>
        <v>#N/A</v>
      </c>
      <c r="AI21" s="56" t="e">
        <f>NA()</f>
        <v>#N/A</v>
      </c>
      <c r="AJ21" s="56" t="e">
        <f>NA()</f>
        <v>#N/A</v>
      </c>
      <c r="AK21" s="56" t="e">
        <f>NA()</f>
        <v>#N/A</v>
      </c>
      <c r="AL21" s="56" t="e">
        <f>NA()</f>
        <v>#N/A</v>
      </c>
      <c r="AM21" s="56" t="e">
        <f>NA()</f>
        <v>#N/A</v>
      </c>
      <c r="AN21" s="56" t="e">
        <f>NA()</f>
        <v>#N/A</v>
      </c>
      <c r="AO21" s="56" t="e">
        <f>NA()</f>
        <v>#N/A</v>
      </c>
      <c r="AP21" s="56" t="e">
        <f>NA()</f>
        <v>#N/A</v>
      </c>
      <c r="AQ21" s="56" t="e">
        <f>NA()</f>
        <v>#N/A</v>
      </c>
      <c r="AR21" s="56" t="e">
        <f>NA()</f>
        <v>#N/A</v>
      </c>
      <c r="AS21" s="56" t="e">
        <f>NA()</f>
        <v>#N/A</v>
      </c>
      <c r="AT21" s="56" t="e">
        <f>NA()</f>
        <v>#N/A</v>
      </c>
      <c r="AU21" s="56" t="e">
        <f>NA()</f>
        <v>#N/A</v>
      </c>
      <c r="AV21" s="56" t="e">
        <f>NA()</f>
        <v>#N/A</v>
      </c>
      <c r="AW21" s="56" t="e">
        <f>NA()</f>
        <v>#N/A</v>
      </c>
      <c r="AX21" s="56" t="e">
        <f>NA()</f>
        <v>#N/A</v>
      </c>
      <c r="AY21" s="56" t="e">
        <f>NA()</f>
        <v>#N/A</v>
      </c>
      <c r="AZ21" s="56" t="e">
        <f>NA()</f>
        <v>#N/A</v>
      </c>
      <c r="BA21" s="56" t="e">
        <f>NA()</f>
        <v>#N/A</v>
      </c>
      <c r="BB21" s="56" t="e">
        <f>NA()</f>
        <v>#N/A</v>
      </c>
      <c r="BC21" s="56" t="e">
        <f>NA()</f>
        <v>#N/A</v>
      </c>
      <c r="BD21" s="56" t="e">
        <f>NA()</f>
        <v>#N/A</v>
      </c>
      <c r="BE21" s="56" t="e">
        <f>NA()</f>
        <v>#N/A</v>
      </c>
      <c r="BF21" s="56" t="e">
        <f>NA()</f>
        <v>#N/A</v>
      </c>
      <c r="BG21" s="67">
        <f>'[2]ABS-EA'!C5/10^6</f>
        <v>52499.999999999854</v>
      </c>
      <c r="BH21" s="67">
        <f>'[2]ABS-EA'!D5/10^6</f>
        <v>54444.4444444443</v>
      </c>
      <c r="BI21" s="67">
        <f>'[2]ABS-EA'!E5/10^6</f>
        <v>53611.111111110964</v>
      </c>
      <c r="BJ21" s="67">
        <f>'[2]ABS-EA'!F5/10^6</f>
        <v>54444.4444444443</v>
      </c>
      <c r="BK21" s="67">
        <f>'[2]ABS-EA'!G5/10^6</f>
        <v>56111.111111110957</v>
      </c>
      <c r="BL21" s="67">
        <f>'[2]ABS-EA'!H5/10^6</f>
        <v>56388.88888888873</v>
      </c>
      <c r="BM21" s="67">
        <f>'[2]ABS-EA'!I5/10^6</f>
        <v>56944.444444444292</v>
      </c>
      <c r="BN21" s="67">
        <f>'[2]ABS-EA'!J5/10^6</f>
        <v>58611.111111110949</v>
      </c>
      <c r="BO21" s="67">
        <f>'[2]ABS-EA'!K5/10^6</f>
        <v>60833.333333333168</v>
      </c>
      <c r="BP21" s="67">
        <f>'[2]ABS-EA'!L5/10^6</f>
        <v>59999.999999999833</v>
      </c>
      <c r="BQ21" s="67">
        <f>'[2]ABS-EA'!M5/10^6</f>
        <v>59166.666666666504</v>
      </c>
      <c r="BR21" s="67">
        <f>'[2]ABS-EA'!N5/10^6</f>
        <v>56388.88888888873</v>
      </c>
      <c r="BS21" s="67">
        <f>'[2]ABS-EA'!O5/10^6</f>
        <v>57777.777777777621</v>
      </c>
      <c r="BT21" s="67">
        <f>'[2]ABS-EA'!P5/10^6</f>
        <v>57777.777777777621</v>
      </c>
      <c r="BU21" s="67">
        <f>'[2]ABS-EA'!Q5/10^6</f>
        <v>57222.222222222066</v>
      </c>
      <c r="BV21" s="67">
        <f>'[2]ABS-EA'!R5/10^6</f>
        <v>57222.222222222066</v>
      </c>
      <c r="BW21" s="67">
        <f>'[2]ABS-EA'!S5/10^6</f>
        <v>56944.444444444292</v>
      </c>
      <c r="BX21" s="56" t="e">
        <f>NA()</f>
        <v>#N/A</v>
      </c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</row>
    <row r="22" spans="1:129" x14ac:dyDescent="0.25">
      <c r="A22" s="56" t="s">
        <v>37</v>
      </c>
      <c r="B22" s="56"/>
      <c r="C22" s="56" t="e">
        <f>NA()</f>
        <v>#N/A</v>
      </c>
      <c r="D22" s="56" t="e">
        <f>NA()</f>
        <v>#N/A</v>
      </c>
      <c r="E22" s="56" t="e">
        <f>NA()</f>
        <v>#N/A</v>
      </c>
      <c r="F22" s="56" t="e">
        <f>NA()</f>
        <v>#N/A</v>
      </c>
      <c r="G22" s="56" t="e">
        <f>NA()</f>
        <v>#N/A</v>
      </c>
      <c r="H22" s="56" t="e">
        <f>NA()</f>
        <v>#N/A</v>
      </c>
      <c r="I22" s="56" t="e">
        <f>NA()</f>
        <v>#N/A</v>
      </c>
      <c r="J22" s="56" t="e">
        <f>NA()</f>
        <v>#N/A</v>
      </c>
      <c r="K22" s="56" t="e">
        <f>NA()</f>
        <v>#N/A</v>
      </c>
      <c r="L22" s="56" t="e">
        <f>NA()</f>
        <v>#N/A</v>
      </c>
      <c r="M22" s="56" t="e">
        <f>NA()</f>
        <v>#N/A</v>
      </c>
      <c r="N22" s="56" t="e">
        <f>NA()</f>
        <v>#N/A</v>
      </c>
      <c r="O22" s="56" t="e">
        <f>NA()</f>
        <v>#N/A</v>
      </c>
      <c r="P22" s="56" t="e">
        <f>NA()</f>
        <v>#N/A</v>
      </c>
      <c r="Q22" s="56" t="e">
        <f>NA()</f>
        <v>#N/A</v>
      </c>
      <c r="R22" s="56" t="e">
        <f>NA()</f>
        <v>#N/A</v>
      </c>
      <c r="S22" s="56" t="e">
        <f>NA()</f>
        <v>#N/A</v>
      </c>
      <c r="T22" s="56" t="e">
        <f>NA()</f>
        <v>#N/A</v>
      </c>
      <c r="U22" s="56" t="e">
        <f>NA()</f>
        <v>#N/A</v>
      </c>
      <c r="V22" s="56" t="e">
        <f>NA()</f>
        <v>#N/A</v>
      </c>
      <c r="W22" s="56" t="e">
        <f>NA()</f>
        <v>#N/A</v>
      </c>
      <c r="X22" s="56" t="e">
        <f>NA()</f>
        <v>#N/A</v>
      </c>
      <c r="Y22" s="56" t="e">
        <f>NA()</f>
        <v>#N/A</v>
      </c>
      <c r="Z22" s="56" t="e">
        <f>NA()</f>
        <v>#N/A</v>
      </c>
      <c r="AA22" s="56" t="e">
        <f>NA()</f>
        <v>#N/A</v>
      </c>
      <c r="AB22" s="56" t="e">
        <f>NA()</f>
        <v>#N/A</v>
      </c>
      <c r="AC22" s="56" t="e">
        <f>NA()</f>
        <v>#N/A</v>
      </c>
      <c r="AD22" s="56" t="e">
        <f>NA()</f>
        <v>#N/A</v>
      </c>
      <c r="AE22" s="56" t="e">
        <f>NA()</f>
        <v>#N/A</v>
      </c>
      <c r="AF22" s="56" t="e">
        <f>NA()</f>
        <v>#N/A</v>
      </c>
      <c r="AG22" s="56" t="e">
        <f>NA()</f>
        <v>#N/A</v>
      </c>
      <c r="AH22" s="56" t="e">
        <f>NA()</f>
        <v>#N/A</v>
      </c>
      <c r="AI22" s="56" t="e">
        <f>NA()</f>
        <v>#N/A</v>
      </c>
      <c r="AJ22" s="56" t="e">
        <f>NA()</f>
        <v>#N/A</v>
      </c>
      <c r="AK22" s="56" t="e">
        <f>NA()</f>
        <v>#N/A</v>
      </c>
      <c r="AL22" s="56" t="e">
        <f>NA()</f>
        <v>#N/A</v>
      </c>
      <c r="AM22" s="56" t="e">
        <f>NA()</f>
        <v>#N/A</v>
      </c>
      <c r="AN22" s="56" t="e">
        <f>NA()</f>
        <v>#N/A</v>
      </c>
      <c r="AO22" s="56" t="e">
        <f>NA()</f>
        <v>#N/A</v>
      </c>
      <c r="AP22" s="56" t="e">
        <f>NA()</f>
        <v>#N/A</v>
      </c>
      <c r="AQ22" s="56" t="e">
        <f>NA()</f>
        <v>#N/A</v>
      </c>
      <c r="AR22" s="56" t="e">
        <f>NA()</f>
        <v>#N/A</v>
      </c>
      <c r="AS22" s="56" t="e">
        <f>NA()</f>
        <v>#N/A</v>
      </c>
      <c r="AT22" s="56" t="e">
        <f>NA()</f>
        <v>#N/A</v>
      </c>
      <c r="AU22" s="56" t="e">
        <f>NA()</f>
        <v>#N/A</v>
      </c>
      <c r="AV22" s="56" t="e">
        <f>NA()</f>
        <v>#N/A</v>
      </c>
      <c r="AW22" s="56" t="e">
        <f>NA()</f>
        <v>#N/A</v>
      </c>
      <c r="AX22" s="56" t="e">
        <f>NA()</f>
        <v>#N/A</v>
      </c>
      <c r="AY22" s="56" t="e">
        <f>NA()</f>
        <v>#N/A</v>
      </c>
      <c r="AZ22" s="56" t="e">
        <f>NA()</f>
        <v>#N/A</v>
      </c>
      <c r="BA22" s="56" t="e">
        <f>NA()</f>
        <v>#N/A</v>
      </c>
      <c r="BB22" s="56" t="e">
        <f>NA()</f>
        <v>#N/A</v>
      </c>
      <c r="BC22" s="56" t="e">
        <f>NA()</f>
        <v>#N/A</v>
      </c>
      <c r="BD22" s="56" t="e">
        <f>NA()</f>
        <v>#N/A</v>
      </c>
      <c r="BE22" s="56" t="e">
        <f>NA()</f>
        <v>#N/A</v>
      </c>
      <c r="BF22" s="56" t="e">
        <f>NA()</f>
        <v>#N/A</v>
      </c>
      <c r="BG22" s="67">
        <f>'[2]ABS-EA'!C17</f>
        <v>7.4760759999999999</v>
      </c>
      <c r="BH22" s="67">
        <f>'[2]ABS-EA'!D17</f>
        <v>7.5441180000000001</v>
      </c>
      <c r="BI22" s="67">
        <f>'[2]ABS-EA'!E17</f>
        <v>7.623621</v>
      </c>
      <c r="BJ22" s="67">
        <f>'[2]ABS-EA'!F17</f>
        <v>7.7117139999999997</v>
      </c>
      <c r="BK22" s="67">
        <f>'[2]ABS-EA'!G17</f>
        <v>7.8578340000000004</v>
      </c>
      <c r="BL22" s="67">
        <f>'[2]ABS-EA'!H17</f>
        <v>8.020054</v>
      </c>
      <c r="BM22" s="67">
        <f>'[2]ABS-EA'!I17</f>
        <v>8.1900239999999993</v>
      </c>
      <c r="BN22" s="67">
        <f>'[2]ABS-EA'!J17</f>
        <v>8.3198439999999998</v>
      </c>
      <c r="BO22" s="67">
        <f>'[2]ABS-EA'!K17</f>
        <v>8.4371120000000008</v>
      </c>
      <c r="BP22" s="67">
        <f>'[2]ABS-EA'!L17</f>
        <v>8.6013470000000005</v>
      </c>
      <c r="BQ22" s="67">
        <f>'[2]ABS-EA'!M17</f>
        <v>8.7643780000000007</v>
      </c>
      <c r="BR22" s="67">
        <f>'[2]ABS-EA'!N17</f>
        <v>8.9117110000000004</v>
      </c>
      <c r="BS22" s="67">
        <f>'[2]ABS-EA'!O17</f>
        <v>9.0573429999999995</v>
      </c>
      <c r="BT22" s="67">
        <f>'[2]ABS-EA'!P17</f>
        <v>9.2118179999999992</v>
      </c>
      <c r="BU22" s="67">
        <f>'[2]ABS-EA'!Q17</f>
        <v>9.379664</v>
      </c>
      <c r="BV22" s="67">
        <f>'[2]ABS-EA'!R17</f>
        <v>9.5399569999999994</v>
      </c>
      <c r="BW22" s="67">
        <f>'[2]ABS-EA'!S17</f>
        <v>9.7034680000000009</v>
      </c>
      <c r="BX22" s="56" t="e">
        <f>NA()</f>
        <v>#N/A</v>
      </c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</row>
    <row r="23" spans="1:129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60"/>
      <c r="BM23" s="56"/>
      <c r="BN23" s="56"/>
      <c r="BO23" s="56"/>
      <c r="BP23" s="56"/>
      <c r="BQ23" s="56"/>
      <c r="BR23" s="56"/>
      <c r="BS23" s="56"/>
      <c r="BT23" s="56"/>
      <c r="BU23" s="56"/>
      <c r="BV23" s="60"/>
      <c r="BW23" s="56"/>
      <c r="BX23" s="56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</row>
    <row r="24" spans="1:129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60"/>
      <c r="BM24" s="56"/>
      <c r="BN24" s="56"/>
      <c r="BO24" s="56"/>
      <c r="BP24" s="56"/>
      <c r="BQ24" s="56"/>
      <c r="BR24" s="56"/>
      <c r="BS24" s="56"/>
      <c r="BT24" s="56"/>
      <c r="BU24" s="56"/>
      <c r="BV24" s="60"/>
      <c r="BW24" s="56"/>
      <c r="BX24" s="56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</row>
    <row r="25" spans="1:129" ht="15.75" thickBot="1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60"/>
      <c r="BM25" s="56"/>
      <c r="BN25" s="56"/>
      <c r="BO25" s="56"/>
      <c r="BP25" s="56"/>
      <c r="BQ25" s="56"/>
      <c r="BR25" s="56"/>
      <c r="BS25" s="56"/>
      <c r="BT25" s="56"/>
      <c r="BU25" s="56"/>
      <c r="BV25" s="60"/>
      <c r="BW25" s="56"/>
      <c r="BX25" s="56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</row>
    <row r="26" spans="1:129" s="12" customFormat="1" ht="15.75" thickTop="1" x14ac:dyDescent="0.25">
      <c r="A26" s="60" t="s">
        <v>38</v>
      </c>
      <c r="B26" s="60"/>
      <c r="C26" s="81" t="e">
        <f t="shared" ref="C26:H26" ca="1" si="6">C28/C32</f>
        <v>#N/A</v>
      </c>
      <c r="D26" s="82" t="e">
        <f t="shared" ca="1" si="6"/>
        <v>#N/A</v>
      </c>
      <c r="E26" s="82" t="e">
        <f t="shared" ca="1" si="6"/>
        <v>#N/A</v>
      </c>
      <c r="F26" s="82" t="e">
        <f t="shared" ca="1" si="6"/>
        <v>#N/A</v>
      </c>
      <c r="G26" s="82" t="e">
        <f t="shared" ca="1" si="6"/>
        <v>#N/A</v>
      </c>
      <c r="H26" s="82" t="e">
        <f t="shared" ca="1" si="6"/>
        <v>#N/A</v>
      </c>
      <c r="I26" s="82" t="e">
        <f ca="1">I28/I32</f>
        <v>#N/A</v>
      </c>
      <c r="J26" s="82" t="e">
        <f ca="1">J28/J32</f>
        <v>#N/A</v>
      </c>
      <c r="K26" s="82" t="e">
        <f ca="1">IFERROR(K11/K16,NA())</f>
        <v>#N/A</v>
      </c>
      <c r="L26" s="82">
        <f ca="1">IFERROR(L11/L16,NA())</f>
        <v>2101.2623466947398</v>
      </c>
      <c r="M26" s="82">
        <f ca="1">AVERAGE(L26,N26)</f>
        <v>2217.9474321607963</v>
      </c>
      <c r="N26" s="82">
        <f ca="1">IFERROR(N11/N16,NA())</f>
        <v>2334.6325176268529</v>
      </c>
      <c r="O26" s="82">
        <f ca="1">IFERROR(O11/O16,NA())</f>
        <v>2464.0856094880346</v>
      </c>
      <c r="P26" s="82">
        <f ca="1">IFERROR(P11/P16,NA())</f>
        <v>2596.6155800945253</v>
      </c>
      <c r="Q26" s="82">
        <f ca="1">IFERROR(Q11/Q16,NA())</f>
        <v>2786.9496399423019</v>
      </c>
      <c r="R26" s="82">
        <f ca="1">IFERROR(R11/R16,NA())</f>
        <v>2879.5755452061594</v>
      </c>
      <c r="S26" s="82">
        <f ca="1">IFERROR(S11/S16,NA())</f>
        <v>3048.6743698083833</v>
      </c>
      <c r="T26" s="82">
        <f ca="1">IFERROR(T11/T16,NA())</f>
        <v>3212.5895194018744</v>
      </c>
      <c r="U26" s="82">
        <f ca="1">IFERROR(U11/U16,NA())</f>
        <v>3334.8268031633629</v>
      </c>
      <c r="V26" s="82">
        <f ca="1">IFERROR(V11/V16,NA())</f>
        <v>3483.0359889121632</v>
      </c>
      <c r="W26" s="82">
        <f ca="1">IFERROR(W11/W16,NA())</f>
        <v>3664.6223221919258</v>
      </c>
      <c r="X26" s="82">
        <f ca="1">IFERROR(X11/X16,NA())</f>
        <v>3788.4130894615305</v>
      </c>
      <c r="Y26" s="82">
        <f ca="1">IFERROR(Y11/Y16,NA())</f>
        <v>4017.5658410986466</v>
      </c>
      <c r="Z26" s="82">
        <f ca="1">IFERROR(Z11/Z16,NA())</f>
        <v>4148.7793280736278</v>
      </c>
      <c r="AA26" s="82">
        <f ca="1">IFERROR(AA11/AA16,NA())</f>
        <v>4351.8460357890262</v>
      </c>
      <c r="AB26" s="82">
        <f ca="1">IFERROR(AB11/AB16,NA())</f>
        <v>4553.9833390033591</v>
      </c>
      <c r="AC26" s="82">
        <f ca="1">IFERROR(AC11/AC16,NA())</f>
        <v>4598.7396602978761</v>
      </c>
      <c r="AD26" s="82">
        <f ca="1">IFERROR(AD11/AD16,NA())</f>
        <v>4747.4580635108841</v>
      </c>
      <c r="AE26" s="82">
        <f ca="1">IFERROR(AE11/AE16,NA())</f>
        <v>5165.8028351112216</v>
      </c>
      <c r="AF26" s="82">
        <f ca="1">IFERROR(AF11/AF16,NA())</f>
        <v>5276.2015734167562</v>
      </c>
      <c r="AG26" s="82">
        <f ca="1">IFERROR(AG11/AG16,NA())</f>
        <v>5599.6818858854804</v>
      </c>
      <c r="AH26" s="82">
        <f ca="1">IFERROR(AH11/AH16,NA())</f>
        <v>5686.0426683269725</v>
      </c>
      <c r="AI26" s="82">
        <f ca="1">IFERROR(AI11/AI16,NA())</f>
        <v>5916.1089201280447</v>
      </c>
      <c r="AJ26" s="82">
        <f ca="1">IFERROR(AJ11/AJ16,NA())</f>
        <v>5909.8838961254733</v>
      </c>
      <c r="AK26" s="82">
        <f ca="1">IFERROR(AK11/AK16,NA())</f>
        <v>6061.9409337610095</v>
      </c>
      <c r="AL26" s="82">
        <f ca="1">IFERROR(AL11/AL16,NA())</f>
        <v>6216.6495451681676</v>
      </c>
      <c r="AM26" s="82">
        <f ca="1">IFERROR(AM11/AM16,NA())</f>
        <v>6151.2399863320552</v>
      </c>
      <c r="AN26" s="82">
        <f ca="1">IFERROR(AN11/AN16,NA())</f>
        <v>6087.1890306978021</v>
      </c>
      <c r="AO26" s="82">
        <f ca="1">IFERROR(AO11/AO16,NA())</f>
        <v>6041.2115708888159</v>
      </c>
      <c r="AP26" s="82">
        <f ca="1">IFERROR(AP11/AP16,NA())</f>
        <v>6105.0106236078091</v>
      </c>
      <c r="AQ26" s="82">
        <f ca="1">IFERROR(AQ11/AQ16,NA())</f>
        <v>6173.1055166772694</v>
      </c>
      <c r="AR26" s="82">
        <f ca="1">IFERROR(AR11/AR16,NA())</f>
        <v>6138.6843811273711</v>
      </c>
      <c r="AS26" s="82">
        <f ca="1">IFERROR(AS11/AS16,NA())</f>
        <v>6083.5905913381439</v>
      </c>
      <c r="AT26" s="82">
        <f ca="1">IFERROR(AT11/AT16,NA())</f>
        <v>6241.1769033420915</v>
      </c>
      <c r="AU26" s="82">
        <f ca="1">IFERROR(AU11/AU16,NA())</f>
        <v>6225.125411121162</v>
      </c>
      <c r="AV26" s="82">
        <f ca="1">IFERROR(AV11/AV16,NA())</f>
        <v>6111.0478561817217</v>
      </c>
      <c r="AW26" s="82">
        <f ca="1">IFERROR(AW11/AW16,NA())</f>
        <v>6151.5972091064432</v>
      </c>
      <c r="AX26" s="82">
        <f ca="1">IFERROR(AX11/AX16,NA())</f>
        <v>5980.0663079839032</v>
      </c>
      <c r="AY26" s="82">
        <f ca="1">IFERROR(AY11/AY16,NA())</f>
        <v>6090.0933269235193</v>
      </c>
      <c r="AZ26" s="82">
        <f ca="1">IFERROR(AZ11/AZ16,NA())</f>
        <v>6159.5350497528607</v>
      </c>
      <c r="BA26" s="82">
        <f ca="1">IFERROR(BA11/BA16,NA())</f>
        <v>6283.0871144169032</v>
      </c>
      <c r="BB26" s="82">
        <f ca="1">IFERROR(BB11/BB16,NA())</f>
        <v>6493.9463803003719</v>
      </c>
      <c r="BC26" s="82">
        <f ca="1">IFERROR(BC11/BC16,NA())</f>
        <v>6646.9057303469835</v>
      </c>
      <c r="BD26" s="82">
        <f ca="1">IFERROR(BD11/BD16,NA())</f>
        <v>6576.7142635544997</v>
      </c>
      <c r="BE26" s="82">
        <f ca="1">IFERROR(BE11/BE16,NA())</f>
        <v>6618.7760852036627</v>
      </c>
      <c r="BF26" s="82">
        <f ca="1">IFERROR(BF11/BF16,NA())</f>
        <v>6583.0279516952214</v>
      </c>
      <c r="BG26" s="82">
        <f ca="1">IFERROR(BG11/BG16,NA())</f>
        <v>6595.2766238296399</v>
      </c>
      <c r="BH26" s="82">
        <f ca="1">IFERROR(BH11/BH16,NA())</f>
        <v>6768.1277753780651</v>
      </c>
      <c r="BI26" s="82">
        <f ca="1">IFERROR(BI11/BI16,NA())</f>
        <v>6833.4360316877264</v>
      </c>
      <c r="BJ26" s="82">
        <f ca="1">IFERROR(BJ11/BJ16,NA())</f>
        <v>7008.937218407711</v>
      </c>
      <c r="BK26" s="82">
        <f ca="1">IFERROR(BK11/BK16,NA())</f>
        <v>6925.5891510617266</v>
      </c>
      <c r="BL26" s="82">
        <f ca="1">IFERROR(BL11/BL16,NA())</f>
        <v>6667.8043192929254</v>
      </c>
      <c r="BM26" s="82">
        <f ca="1">IFERROR(BM11/BM16,NA())</f>
        <v>6812.2793596510473</v>
      </c>
      <c r="BN26" s="82">
        <f ca="1">IFERROR(BN11/BN16,NA())</f>
        <v>6718.8049365573161</v>
      </c>
      <c r="BO26" s="82">
        <f ca="1">IFERROR(BO11/BO16,NA())</f>
        <v>6616.85352187631</v>
      </c>
      <c r="BP26" s="82">
        <f ca="1">IFERROR(BP11/BP16,NA())</f>
        <v>6079.5742315284097</v>
      </c>
      <c r="BQ26" s="82">
        <f ca="1">IFERROR(BQ11/BQ16,NA())</f>
        <v>5851.9412039831514</v>
      </c>
      <c r="BR26" s="82">
        <f ca="1">IFERROR(BR11/BR16,NA())</f>
        <v>5665.9736899621721</v>
      </c>
      <c r="BS26" s="82">
        <f ca="1">IFERROR(BS11/BS16,NA())</f>
        <v>5658.1404610565714</v>
      </c>
      <c r="BT26" s="82">
        <f ca="1">IFERROR(BT11/BT16,NA())</f>
        <v>5688.7732777547344</v>
      </c>
      <c r="BU26" s="82">
        <f ca="1">IFERROR(BU11/BU16,NA())</f>
        <v>5662.0078945009773</v>
      </c>
      <c r="BV26" s="82">
        <f ca="1">IFERROR(BV11/BV16,NA())</f>
        <v>5484.5480643255123</v>
      </c>
      <c r="BW26" s="82">
        <f ca="1">IFERROR(BW11/BW16,NA())</f>
        <v>5414.3505521133693</v>
      </c>
      <c r="BX26" s="83" t="e">
        <f ca="1">IFERROR(BX11/BX16,NA())</f>
        <v>#N/A</v>
      </c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</row>
    <row r="27" spans="1:129" s="12" customFormat="1" x14ac:dyDescent="0.25">
      <c r="A27" s="60" t="s">
        <v>45</v>
      </c>
      <c r="B27" s="60"/>
      <c r="C27" s="71" t="e">
        <f t="shared" ref="C27:H27" si="7">C21/C22</f>
        <v>#N/A</v>
      </c>
      <c r="D27" s="72" t="e">
        <f t="shared" si="7"/>
        <v>#N/A</v>
      </c>
      <c r="E27" s="72" t="e">
        <f t="shared" si="7"/>
        <v>#N/A</v>
      </c>
      <c r="F27" s="72" t="e">
        <f t="shared" si="7"/>
        <v>#N/A</v>
      </c>
      <c r="G27" s="72" t="e">
        <f t="shared" si="7"/>
        <v>#N/A</v>
      </c>
      <c r="H27" s="72" t="e">
        <f t="shared" si="7"/>
        <v>#N/A</v>
      </c>
      <c r="I27" s="72" t="e">
        <f>I21/I22</f>
        <v>#N/A</v>
      </c>
      <c r="J27" s="72" t="e">
        <f>J21/J22</f>
        <v>#N/A</v>
      </c>
      <c r="K27" s="72" t="e">
        <f t="shared" ref="K27:BV27" si="8">K21/K22</f>
        <v>#N/A</v>
      </c>
      <c r="L27" s="72" t="e">
        <f t="shared" si="8"/>
        <v>#N/A</v>
      </c>
      <c r="M27" s="72" t="e">
        <f t="shared" si="8"/>
        <v>#N/A</v>
      </c>
      <c r="N27" s="72" t="e">
        <f t="shared" si="8"/>
        <v>#N/A</v>
      </c>
      <c r="O27" s="72" t="e">
        <f t="shared" si="8"/>
        <v>#N/A</v>
      </c>
      <c r="P27" s="72" t="e">
        <f t="shared" si="8"/>
        <v>#N/A</v>
      </c>
      <c r="Q27" s="72" t="e">
        <f t="shared" si="8"/>
        <v>#N/A</v>
      </c>
      <c r="R27" s="72" t="e">
        <f t="shared" si="8"/>
        <v>#N/A</v>
      </c>
      <c r="S27" s="72" t="e">
        <f t="shared" si="8"/>
        <v>#N/A</v>
      </c>
      <c r="T27" s="72" t="e">
        <f t="shared" si="8"/>
        <v>#N/A</v>
      </c>
      <c r="U27" s="72" t="e">
        <f t="shared" si="8"/>
        <v>#N/A</v>
      </c>
      <c r="V27" s="72" t="e">
        <f t="shared" si="8"/>
        <v>#N/A</v>
      </c>
      <c r="W27" s="72" t="e">
        <f t="shared" si="8"/>
        <v>#N/A</v>
      </c>
      <c r="X27" s="72" t="e">
        <f t="shared" si="8"/>
        <v>#N/A</v>
      </c>
      <c r="Y27" s="72" t="e">
        <f t="shared" si="8"/>
        <v>#N/A</v>
      </c>
      <c r="Z27" s="72" t="e">
        <f t="shared" si="8"/>
        <v>#N/A</v>
      </c>
      <c r="AA27" s="72" t="e">
        <f t="shared" si="8"/>
        <v>#N/A</v>
      </c>
      <c r="AB27" s="72" t="e">
        <f t="shared" si="8"/>
        <v>#N/A</v>
      </c>
      <c r="AC27" s="72" t="e">
        <f t="shared" si="8"/>
        <v>#N/A</v>
      </c>
      <c r="AD27" s="72" t="e">
        <f t="shared" si="8"/>
        <v>#N/A</v>
      </c>
      <c r="AE27" s="72" t="e">
        <f t="shared" si="8"/>
        <v>#N/A</v>
      </c>
      <c r="AF27" s="72" t="e">
        <f t="shared" si="8"/>
        <v>#N/A</v>
      </c>
      <c r="AG27" s="72" t="e">
        <f t="shared" si="8"/>
        <v>#N/A</v>
      </c>
      <c r="AH27" s="72" t="e">
        <f t="shared" si="8"/>
        <v>#N/A</v>
      </c>
      <c r="AI27" s="72" t="e">
        <f t="shared" si="8"/>
        <v>#N/A</v>
      </c>
      <c r="AJ27" s="72" t="e">
        <f t="shared" si="8"/>
        <v>#N/A</v>
      </c>
      <c r="AK27" s="72" t="e">
        <f t="shared" si="8"/>
        <v>#N/A</v>
      </c>
      <c r="AL27" s="72" t="e">
        <f t="shared" si="8"/>
        <v>#N/A</v>
      </c>
      <c r="AM27" s="72" t="e">
        <f t="shared" si="8"/>
        <v>#N/A</v>
      </c>
      <c r="AN27" s="72" t="e">
        <f t="shared" si="8"/>
        <v>#N/A</v>
      </c>
      <c r="AO27" s="72" t="e">
        <f t="shared" si="8"/>
        <v>#N/A</v>
      </c>
      <c r="AP27" s="72" t="e">
        <f t="shared" si="8"/>
        <v>#N/A</v>
      </c>
      <c r="AQ27" s="72" t="e">
        <f t="shared" si="8"/>
        <v>#N/A</v>
      </c>
      <c r="AR27" s="72" t="e">
        <f t="shared" si="8"/>
        <v>#N/A</v>
      </c>
      <c r="AS27" s="72" t="e">
        <f t="shared" si="8"/>
        <v>#N/A</v>
      </c>
      <c r="AT27" s="72" t="e">
        <f t="shared" si="8"/>
        <v>#N/A</v>
      </c>
      <c r="AU27" s="72" t="e">
        <f t="shared" si="8"/>
        <v>#N/A</v>
      </c>
      <c r="AV27" s="72" t="e">
        <f t="shared" si="8"/>
        <v>#N/A</v>
      </c>
      <c r="AW27" s="72" t="e">
        <f t="shared" si="8"/>
        <v>#N/A</v>
      </c>
      <c r="AX27" s="72" t="e">
        <f t="shared" si="8"/>
        <v>#N/A</v>
      </c>
      <c r="AY27" s="72" t="e">
        <f t="shared" si="8"/>
        <v>#N/A</v>
      </c>
      <c r="AZ27" s="72" t="e">
        <f t="shared" si="8"/>
        <v>#N/A</v>
      </c>
      <c r="BA27" s="72" t="e">
        <f t="shared" si="8"/>
        <v>#N/A</v>
      </c>
      <c r="BB27" s="72" t="e">
        <f t="shared" si="8"/>
        <v>#N/A</v>
      </c>
      <c r="BC27" s="72" t="e">
        <f t="shared" si="8"/>
        <v>#N/A</v>
      </c>
      <c r="BD27" s="72" t="e">
        <f t="shared" si="8"/>
        <v>#N/A</v>
      </c>
      <c r="BE27" s="72" t="e">
        <f t="shared" si="8"/>
        <v>#N/A</v>
      </c>
      <c r="BF27" s="72" t="e">
        <f t="shared" si="8"/>
        <v>#N/A</v>
      </c>
      <c r="BG27" s="72">
        <f t="shared" si="8"/>
        <v>7022.4005213429955</v>
      </c>
      <c r="BH27" s="72">
        <f t="shared" si="8"/>
        <v>7216.8071130971575</v>
      </c>
      <c r="BI27" s="72">
        <f t="shared" si="8"/>
        <v>7032.237189009129</v>
      </c>
      <c r="BJ27" s="72">
        <f t="shared" si="8"/>
        <v>7059.9667524553297</v>
      </c>
      <c r="BK27" s="72">
        <f t="shared" si="8"/>
        <v>7140.7860119100196</v>
      </c>
      <c r="BL27" s="72">
        <f t="shared" si="8"/>
        <v>7030.9861864881123</v>
      </c>
      <c r="BM27" s="72">
        <f t="shared" si="8"/>
        <v>6952.9032447822246</v>
      </c>
      <c r="BN27" s="72">
        <f t="shared" si="8"/>
        <v>7044.7367896694877</v>
      </c>
      <c r="BO27" s="72">
        <f t="shared" si="8"/>
        <v>7210.2081059648326</v>
      </c>
      <c r="BP27" s="72">
        <f t="shared" si="8"/>
        <v>6975.6516043359061</v>
      </c>
      <c r="BQ27" s="72">
        <f t="shared" si="8"/>
        <v>6750.8118279091223</v>
      </c>
      <c r="BR27" s="72">
        <f t="shared" si="8"/>
        <v>6327.5042120293992</v>
      </c>
      <c r="BS27" s="72">
        <f t="shared" si="8"/>
        <v>6379.1089481515301</v>
      </c>
      <c r="BT27" s="72">
        <f t="shared" si="8"/>
        <v>6272.1362686255443</v>
      </c>
      <c r="BU27" s="72">
        <f t="shared" si="8"/>
        <v>6100.6686617156083</v>
      </c>
      <c r="BV27" s="72">
        <f t="shared" si="8"/>
        <v>5998.1635370287386</v>
      </c>
      <c r="BW27" s="72">
        <f t="shared" ref="BW27" si="9">BW21/BW22</f>
        <v>5868.4631561050428</v>
      </c>
      <c r="BX27" s="73" t="e">
        <f t="shared" ref="BX27" si="10">IFERROR(BX20/BX22,NA())</f>
        <v>#N/A</v>
      </c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</row>
    <row r="28" spans="1:129" s="12" customFormat="1" x14ac:dyDescent="0.25">
      <c r="A28" s="60" t="s">
        <v>39</v>
      </c>
      <c r="B28" s="60"/>
      <c r="C28" s="84" t="e">
        <f ca="1">IFERROR(C11,NA())</f>
        <v>#N/A</v>
      </c>
      <c r="D28" s="85" t="e">
        <f ca="1">IFERROR(D11,NA())</f>
        <v>#N/A</v>
      </c>
      <c r="E28" s="85" t="e">
        <f ca="1">IFERROR(E11,NA())</f>
        <v>#N/A</v>
      </c>
      <c r="F28" s="85" t="e">
        <f ca="1">IFERROR(F11,NA())</f>
        <v>#N/A</v>
      </c>
      <c r="G28" s="85" t="e">
        <f ca="1">IFERROR(G11,NA())</f>
        <v>#N/A</v>
      </c>
      <c r="H28" s="85" t="e">
        <f ca="1">IFERROR(H11,NA())</f>
        <v>#N/A</v>
      </c>
      <c r="I28" s="85" t="e">
        <f ca="1">IFERROR(I11,NA())</f>
        <v>#N/A</v>
      </c>
      <c r="J28" s="85" t="e">
        <f ca="1">IFERROR(J11,NA())</f>
        <v>#N/A</v>
      </c>
      <c r="K28" s="85" t="e">
        <f ca="1">IFERROR(K11,NA())</f>
        <v>#N/A</v>
      </c>
      <c r="L28" s="85">
        <f ca="1">IFERROR(L11,NA())</f>
        <v>4686.5588799999996</v>
      </c>
      <c r="M28" s="85">
        <f ca="1">IFERROR(M11,NA())</f>
        <v>5237.6099999999997</v>
      </c>
      <c r="N28" s="85">
        <f ca="1">IFERROR(N11,NA())</f>
        <v>5632.9920000000002</v>
      </c>
      <c r="O28" s="85">
        <f ca="1">IFERROR(O11,NA())</f>
        <v>6181.1760000000004</v>
      </c>
      <c r="P28" s="85">
        <f ca="1">IFERROR(P11,NA())</f>
        <v>6772.4589999999998</v>
      </c>
      <c r="Q28" s="85">
        <f ca="1">IFERROR(Q11,NA())</f>
        <v>7544.8440000000001</v>
      </c>
      <c r="R28" s="85">
        <f ca="1">IFERROR(R11,NA())</f>
        <v>8050.9160000000002</v>
      </c>
      <c r="S28" s="85">
        <f ca="1">IFERROR(S11,NA())</f>
        <v>8789.0020000000004</v>
      </c>
      <c r="T28" s="85">
        <f ca="1">IFERROR(T11,NA())</f>
        <v>9586.3349999999991</v>
      </c>
      <c r="U28" s="85">
        <f ca="1">IFERROR(U11,NA())</f>
        <v>10345.950000000001</v>
      </c>
      <c r="V28" s="85">
        <f ca="1">IFERROR(V11,NA())</f>
        <v>11222.025</v>
      </c>
      <c r="W28" s="85">
        <f ca="1">IFERROR(W11,NA())</f>
        <v>12228.885</v>
      </c>
      <c r="X28" s="85">
        <f ca="1">IFERROR(X11,NA())</f>
        <v>13049.348</v>
      </c>
      <c r="Y28" s="85">
        <f ca="1">IFERROR(Y11,NA())</f>
        <v>14345.9</v>
      </c>
      <c r="Z28" s="85">
        <f ca="1">IFERROR(Z11,NA())</f>
        <v>15330.308000000001</v>
      </c>
      <c r="AA28" s="85">
        <f ca="1">IFERROR(AA11,NA())</f>
        <v>16627.689999999999</v>
      </c>
      <c r="AB28" s="85">
        <f ca="1">IFERROR(AB11,NA())</f>
        <v>17950.805</v>
      </c>
      <c r="AC28" s="85">
        <f ca="1">IFERROR(AC11,NA())</f>
        <v>18735.178</v>
      </c>
      <c r="AD28" s="85">
        <f ca="1">IFERROR(AD11,NA())</f>
        <v>19987.633999999998</v>
      </c>
      <c r="AE28" s="85">
        <f ca="1">IFERROR(AE11,NA())</f>
        <v>22199.144</v>
      </c>
      <c r="AF28" s="85">
        <f ca="1">IFERROR(AF11,NA())</f>
        <v>23301.69</v>
      </c>
      <c r="AG28" s="85">
        <f ca="1">IFERROR(AG11,NA())</f>
        <v>25425.405999999999</v>
      </c>
      <c r="AH28" s="85">
        <f ca="1">IFERROR(AH11,NA())</f>
        <v>26630.433000000001</v>
      </c>
      <c r="AI28" s="85">
        <f ca="1">IFERROR(AI11,NA())</f>
        <v>28263.671999999999</v>
      </c>
      <c r="AJ28" s="85">
        <f ca="1">IFERROR(AJ11,NA())</f>
        <v>29026.182000000001</v>
      </c>
      <c r="AK28" s="85">
        <f ca="1">IFERROR(AK11,NA())</f>
        <v>30557.535</v>
      </c>
      <c r="AL28" s="85">
        <f ca="1">IFERROR(AL11,NA())</f>
        <v>32048.768</v>
      </c>
      <c r="AM28" s="85">
        <f ca="1">IFERROR(AM11,NA())</f>
        <v>32403.502</v>
      </c>
      <c r="AN28" s="85">
        <f ca="1">IFERROR(AN11,NA())</f>
        <v>32706.210999999999</v>
      </c>
      <c r="AO28" s="85">
        <f ca="1">IFERROR(AO11,NA())</f>
        <v>33358.500999999997</v>
      </c>
      <c r="AP28" s="85">
        <f ca="1">IFERROR(AP11,NA())</f>
        <v>34568.945</v>
      </c>
      <c r="AQ28" s="85">
        <f ca="1">IFERROR(AQ11,NA())</f>
        <v>35659.406999999999</v>
      </c>
      <c r="AR28" s="85">
        <f ca="1">IFERROR(AR11,NA())</f>
        <v>36276.230000000003</v>
      </c>
      <c r="AS28" s="85">
        <f ca="1">IFERROR(AS11,NA())</f>
        <v>36730.974000000002</v>
      </c>
      <c r="AT28" s="85">
        <f ca="1">IFERROR(AT11,NA())</f>
        <v>38684.898999999998</v>
      </c>
      <c r="AU28" s="85">
        <f ca="1">IFERROR(AU11,NA())</f>
        <v>39380.106</v>
      </c>
      <c r="AV28" s="85">
        <f ca="1">IFERROR(AV11,NA())</f>
        <v>39470.482000000004</v>
      </c>
      <c r="AW28" s="85">
        <f ca="1">IFERROR(AW11,NA())</f>
        <v>40811.485999999997</v>
      </c>
      <c r="AX28" s="85">
        <f ca="1">IFERROR(AX11,NA())</f>
        <v>40545.919999999998</v>
      </c>
      <c r="AY28" s="85">
        <f ca="1">IFERROR(AY11,NA())</f>
        <v>42172.66</v>
      </c>
      <c r="AZ28" s="85">
        <f ca="1">IFERROR(AZ11,NA())</f>
        <v>43413.868999999999</v>
      </c>
      <c r="BA28" s="85">
        <f ca="1">IFERROR(BA11,NA())</f>
        <v>44988.33</v>
      </c>
      <c r="BB28" s="85">
        <f ca="1">IFERROR(BB11,NA())</f>
        <v>47225.133999999998</v>
      </c>
      <c r="BC28" s="85">
        <f ca="1">IFERROR(BC11,NA())</f>
        <v>48333.766000000003</v>
      </c>
      <c r="BD28" s="85">
        <f ca="1">IFERROR(BD11,NA())</f>
        <v>49139.281999999999</v>
      </c>
      <c r="BE28" s="85">
        <f ca="1">IFERROR(BE11,NA())</f>
        <v>50319.178999999996</v>
      </c>
      <c r="BF28" s="85">
        <f ca="1">IFERROR(BF11,NA())</f>
        <v>51012.192999999999</v>
      </c>
      <c r="BG28" s="85">
        <f ca="1">IFERROR(BG11,NA())</f>
        <v>52902.389000000003</v>
      </c>
      <c r="BH28" s="85">
        <f ca="1">IFERROR(BH11,NA())</f>
        <v>55263.99</v>
      </c>
      <c r="BI28" s="85">
        <f ca="1">IFERROR(BI11,NA())</f>
        <v>57112.56</v>
      </c>
      <c r="BJ28" s="85">
        <f ca="1">IFERROR(BJ11,NA())</f>
        <v>58901.457387095063</v>
      </c>
      <c r="BK28" s="85">
        <f ca="1">IFERROR(BK11,NA())</f>
        <v>58665.8</v>
      </c>
      <c r="BL28" s="85">
        <f ca="1">IFERROR(BL11,NA())</f>
        <v>57867.8</v>
      </c>
      <c r="BM28" s="85">
        <f ca="1">IFERROR(BM11,NA())</f>
        <v>59881.2</v>
      </c>
      <c r="BN28" s="85">
        <f ca="1">IFERROR(BN11,NA())</f>
        <v>60386.2</v>
      </c>
      <c r="BO28" s="85">
        <f ca="1">IFERROR(BO11,NA())</f>
        <v>60153.2</v>
      </c>
      <c r="BP28" s="85">
        <f ca="1">IFERROR(BP11,NA())</f>
        <v>56081.3</v>
      </c>
      <c r="BQ28" s="85">
        <f ca="1">IFERROR(BQ11,NA())</f>
        <v>54689.1</v>
      </c>
      <c r="BR28" s="85">
        <f ca="1">IFERROR(BR11,NA())</f>
        <v>53688.2</v>
      </c>
      <c r="BS28" s="85">
        <f ca="1">IFERROR(BS11,NA())</f>
        <v>54200.323309182044</v>
      </c>
      <c r="BT28" s="85">
        <f ca="1">IFERROR(BT11,NA())</f>
        <v>55451.442677926389</v>
      </c>
      <c r="BU28" s="85">
        <f ca="1">IFERROR(BU11,NA())</f>
        <v>56020.908283589997</v>
      </c>
      <c r="BV28" s="85">
        <f ca="1">IFERROR(BV11,NA())</f>
        <v>55296.140473152693</v>
      </c>
      <c r="BW28" s="85">
        <f ca="1">IFERROR(BW11,NA())</f>
        <v>55370.5760298108</v>
      </c>
      <c r="BX28" s="86" t="e">
        <f ca="1">IFERROR(BX11,NA())</f>
        <v>#N/A</v>
      </c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</row>
    <row r="29" spans="1:129" s="12" customFormat="1" x14ac:dyDescent="0.25">
      <c r="A29" s="60" t="s">
        <v>40</v>
      </c>
      <c r="B29" s="60"/>
      <c r="C29" s="84">
        <f ca="1">IFERROR(C8,NA())</f>
        <v>5398.6220000000003</v>
      </c>
      <c r="D29" s="85" t="e">
        <f ca="1">IFERROR(D8,NA())</f>
        <v>#N/A</v>
      </c>
      <c r="E29" s="85">
        <f ca="1">IFERROR(E8,NA())</f>
        <v>6194.2733470000003</v>
      </c>
      <c r="F29" s="85">
        <f ca="1">IFERROR(F8,NA())</f>
        <v>6787.4887900000003</v>
      </c>
      <c r="G29" s="85">
        <f ca="1">IFERROR(G8,NA())</f>
        <v>7428.4721490000002</v>
      </c>
      <c r="H29" s="85">
        <f ca="1">IFERROR(H8,NA())</f>
        <v>7959.6807209999997</v>
      </c>
      <c r="I29" s="85">
        <f ca="1">IFERROR(I8,NA())</f>
        <v>8761.8155210000004</v>
      </c>
      <c r="J29" s="85">
        <f ca="1">IFERROR(J8,NA())</f>
        <v>10094.516168</v>
      </c>
      <c r="K29" s="85">
        <f ca="1">IFERROR(K8,NA())</f>
        <v>11248.090781000001</v>
      </c>
      <c r="L29" s="85">
        <f ca="1">IFERROR(L8,NA())</f>
        <v>12450.460428</v>
      </c>
      <c r="M29" s="85">
        <f ca="1">IFERROR(M8,NA())</f>
        <v>13845.218999999999</v>
      </c>
      <c r="N29" s="85">
        <f ca="1">IFERROR(N8,NA())</f>
        <v>15048.261</v>
      </c>
      <c r="O29" s="85">
        <f ca="1">IFERROR(O8,NA())</f>
        <v>16057.450999999999</v>
      </c>
      <c r="P29" s="85">
        <f ca="1">IFERROR(P8,NA())</f>
        <v>17639.834999999999</v>
      </c>
      <c r="Q29" s="85">
        <f ca="1">IFERROR(Q8,NA())</f>
        <v>19108.212</v>
      </c>
      <c r="R29" s="85">
        <f ca="1">IFERROR(R8,NA())</f>
        <v>20243.753000000001</v>
      </c>
      <c r="S29" s="85">
        <f ca="1">IFERROR(S8,NA())</f>
        <v>22598.534</v>
      </c>
      <c r="T29" s="85">
        <f ca="1">IFERROR(T8,NA())</f>
        <v>25202.535</v>
      </c>
      <c r="U29" s="85">
        <f ca="1">IFERROR(U8,NA())</f>
        <v>27976.481</v>
      </c>
      <c r="V29" s="85">
        <f ca="1">IFERROR(V8,NA())</f>
        <v>30078.256000000001</v>
      </c>
      <c r="W29" s="85">
        <f ca="1">IFERROR(W8,NA())</f>
        <v>32754.037</v>
      </c>
      <c r="X29" s="85">
        <f ca="1">IFERROR(X8,NA())</f>
        <v>34829.427000000003</v>
      </c>
      <c r="Y29" s="85">
        <f ca="1">IFERROR(Y8,NA())</f>
        <v>38225.641000000003</v>
      </c>
      <c r="Z29" s="85">
        <f ca="1">IFERROR(Z8,NA())</f>
        <v>41806.195</v>
      </c>
      <c r="AA29" s="85">
        <f ca="1">IFERROR(AA8,NA())</f>
        <v>45010.103000000003</v>
      </c>
      <c r="AB29" s="85">
        <f ca="1">IFERROR(AB8,NA())</f>
        <v>47608.423999999999</v>
      </c>
      <c r="AC29" s="85">
        <f ca="1">IFERROR(AC8,NA())</f>
        <v>50506.411999999997</v>
      </c>
      <c r="AD29" s="85">
        <f ca="1">IFERROR(AD8,NA())</f>
        <v>53701.648000000001</v>
      </c>
      <c r="AE29" s="85">
        <f ca="1">IFERROR(AE8,NA())</f>
        <v>56136.362000000001</v>
      </c>
      <c r="AF29" s="85">
        <f ca="1">IFERROR(AF8,NA())</f>
        <v>58217.735999999997</v>
      </c>
      <c r="AG29" s="85">
        <f ca="1">IFERROR(AG8,NA())</f>
        <v>63011.451000000001</v>
      </c>
      <c r="AH29" s="85">
        <f ca="1">IFERROR(AH8,NA())</f>
        <v>66523.642999999996</v>
      </c>
      <c r="AI29" s="85">
        <f ca="1">IFERROR(AI8,NA())</f>
        <v>70520.145999999993</v>
      </c>
      <c r="AJ29" s="85">
        <f ca="1">IFERROR(AJ8,NA())</f>
        <v>74306.112999999998</v>
      </c>
      <c r="AK29" s="85">
        <f ca="1">IFERROR(AK8,NA())</f>
        <v>79158.913</v>
      </c>
      <c r="AL29" s="85">
        <f ca="1">IFERROR(AL8,NA())</f>
        <v>82546.720000000001</v>
      </c>
      <c r="AM29" s="85">
        <f ca="1">IFERROR(AM8,NA())</f>
        <v>83874.119000000006</v>
      </c>
      <c r="AN29" s="85">
        <f ca="1">IFERROR(AN8,NA())</f>
        <v>88677.088000000003</v>
      </c>
      <c r="AO29" s="85">
        <f ca="1">IFERROR(AO8,NA())</f>
        <v>94092.577999999994</v>
      </c>
      <c r="AP29" s="85">
        <f ca="1">IFERROR(AP8,NA())</f>
        <v>99619.478000000003</v>
      </c>
      <c r="AQ29" s="85">
        <f ca="1">IFERROR(AQ8,NA())</f>
        <v>104416.731</v>
      </c>
      <c r="AR29" s="85">
        <f ca="1">IFERROR(AR8,NA())</f>
        <v>110985.621</v>
      </c>
      <c r="AS29" s="85">
        <f ca="1">IFERROR(AS8,NA())</f>
        <v>117272.958</v>
      </c>
      <c r="AT29" s="85">
        <f ca="1">IFERROR(AT8,NA())</f>
        <v>123957.41099999999</v>
      </c>
      <c r="AU29" s="85">
        <f ca="1">IFERROR(AU8,NA())</f>
        <v>126875.389</v>
      </c>
      <c r="AV29" s="85">
        <f ca="1">IFERROR(AV8,NA())</f>
        <v>128007.012</v>
      </c>
      <c r="AW29" s="85">
        <f ca="1">IFERROR(AW8,NA())</f>
        <v>132365.39199999999</v>
      </c>
      <c r="AX29" s="85">
        <f ca="1">IFERROR(AX8,NA())</f>
        <v>135679.44699999999</v>
      </c>
      <c r="AY29" s="85">
        <f ca="1">IFERROR(AY8,NA())</f>
        <v>140205.323</v>
      </c>
      <c r="AZ29" s="85">
        <f ca="1">IFERROR(AZ8,NA())</f>
        <v>144291.375</v>
      </c>
      <c r="BA29" s="85">
        <f ca="1">IFERROR(BA8,NA())</f>
        <v>149254.149</v>
      </c>
      <c r="BB29" s="85">
        <f ca="1">IFERROR(BB8,NA())</f>
        <v>157290.25399999999</v>
      </c>
      <c r="BC29" s="85">
        <f ca="1">IFERROR(BC8,NA())</f>
        <v>161761.91200000001</v>
      </c>
      <c r="BD29" s="85">
        <f ca="1">IFERROR(BD8,NA())</f>
        <v>167635.40299999999</v>
      </c>
      <c r="BE29" s="85">
        <f ca="1">IFERROR(BE8,NA())</f>
        <v>173075.054</v>
      </c>
      <c r="BF29" s="85">
        <f ca="1">IFERROR(BF8,NA())</f>
        <v>176278.78</v>
      </c>
      <c r="BG29" s="85">
        <f ca="1">IFERROR(BG8,NA())</f>
        <v>182319.11499999999</v>
      </c>
      <c r="BH29" s="85">
        <f ca="1">IFERROR(BH8,NA())</f>
        <v>192780.65</v>
      </c>
      <c r="BI29" s="85">
        <f ca="1">IFERROR(BI8,NA())</f>
        <v>193790.65</v>
      </c>
      <c r="BJ29" s="85">
        <f ca="1">IFERROR(BJ8,NA())</f>
        <v>195947.58</v>
      </c>
      <c r="BK29" s="85">
        <f ca="1">IFERROR(BK8,NA())</f>
        <v>198830.8</v>
      </c>
      <c r="BL29" s="85">
        <f ca="1">IFERROR(BL8,NA())</f>
        <v>201306.8</v>
      </c>
      <c r="BM29" s="85">
        <f ca="1">IFERROR(BM8,NA())</f>
        <v>204300.7</v>
      </c>
      <c r="BN29" s="85">
        <f ca="1">IFERROR(BN8,NA())</f>
        <v>204296</v>
      </c>
      <c r="BO29" s="85">
        <f ca="1">IFERROR(BO8,NA())</f>
        <v>202946.9</v>
      </c>
      <c r="BP29" s="85">
        <f ca="1">IFERROR(BP8,NA())</f>
        <v>200065</v>
      </c>
      <c r="BQ29" s="85">
        <f ca="1">IFERROR(BQ8,NA())</f>
        <v>196987.6</v>
      </c>
      <c r="BR29" s="85">
        <f ca="1">IFERROR(BR8,NA())</f>
        <v>196358.2</v>
      </c>
      <c r="BS29" s="85">
        <f ca="1">IFERROR(BS8,NA())</f>
        <v>197856.32458061178</v>
      </c>
      <c r="BT29" s="85">
        <f ca="1">IFERROR(BT8,NA())</f>
        <v>202286.56140305716</v>
      </c>
      <c r="BU29" s="85">
        <f ca="1">IFERROR(BU8,NA())</f>
        <v>201609.16823171359</v>
      </c>
      <c r="BV29" s="85">
        <f ca="1">IFERROR(BV8,NA())</f>
        <v>201103.8302794302</v>
      </c>
      <c r="BW29" s="85">
        <f ca="1">IFERROR(BW8,NA())</f>
        <v>200163.41932315339</v>
      </c>
      <c r="BX29" s="86" t="e">
        <f ca="1">IFERROR(BX8,NA())</f>
        <v>#N/A</v>
      </c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</row>
    <row r="30" spans="1:129" s="12" customFormat="1" x14ac:dyDescent="0.25">
      <c r="A30" s="60" t="s">
        <v>41</v>
      </c>
      <c r="B30" s="60"/>
      <c r="C30" s="84" t="e">
        <f t="shared" ref="C30:H30" si="11">C21</f>
        <v>#N/A</v>
      </c>
      <c r="D30" s="85" t="e">
        <f t="shared" si="11"/>
        <v>#N/A</v>
      </c>
      <c r="E30" s="85" t="e">
        <f t="shared" si="11"/>
        <v>#N/A</v>
      </c>
      <c r="F30" s="85" t="e">
        <f t="shared" si="11"/>
        <v>#N/A</v>
      </c>
      <c r="G30" s="85" t="e">
        <f t="shared" si="11"/>
        <v>#N/A</v>
      </c>
      <c r="H30" s="85" t="e">
        <f t="shared" si="11"/>
        <v>#N/A</v>
      </c>
      <c r="I30" s="85" t="e">
        <f t="shared" ref="I30" si="12">I21</f>
        <v>#N/A</v>
      </c>
      <c r="J30" s="85" t="e">
        <f t="shared" ref="J30:AO30" si="13">J21</f>
        <v>#N/A</v>
      </c>
      <c r="K30" s="85" t="e">
        <f t="shared" si="13"/>
        <v>#N/A</v>
      </c>
      <c r="L30" s="85" t="e">
        <f t="shared" si="13"/>
        <v>#N/A</v>
      </c>
      <c r="M30" s="85" t="e">
        <f t="shared" si="13"/>
        <v>#N/A</v>
      </c>
      <c r="N30" s="85" t="e">
        <f t="shared" si="13"/>
        <v>#N/A</v>
      </c>
      <c r="O30" s="85" t="e">
        <f t="shared" si="13"/>
        <v>#N/A</v>
      </c>
      <c r="P30" s="85" t="e">
        <f t="shared" si="13"/>
        <v>#N/A</v>
      </c>
      <c r="Q30" s="85" t="e">
        <f t="shared" si="13"/>
        <v>#N/A</v>
      </c>
      <c r="R30" s="85" t="e">
        <f t="shared" si="13"/>
        <v>#N/A</v>
      </c>
      <c r="S30" s="85" t="e">
        <f t="shared" si="13"/>
        <v>#N/A</v>
      </c>
      <c r="T30" s="85" t="e">
        <f t="shared" si="13"/>
        <v>#N/A</v>
      </c>
      <c r="U30" s="85" t="e">
        <f t="shared" si="13"/>
        <v>#N/A</v>
      </c>
      <c r="V30" s="85" t="e">
        <f t="shared" si="13"/>
        <v>#N/A</v>
      </c>
      <c r="W30" s="85" t="e">
        <f t="shared" si="13"/>
        <v>#N/A</v>
      </c>
      <c r="X30" s="85" t="e">
        <f t="shared" si="13"/>
        <v>#N/A</v>
      </c>
      <c r="Y30" s="85" t="e">
        <f t="shared" si="13"/>
        <v>#N/A</v>
      </c>
      <c r="Z30" s="85" t="e">
        <f t="shared" si="13"/>
        <v>#N/A</v>
      </c>
      <c r="AA30" s="85" t="e">
        <f t="shared" si="13"/>
        <v>#N/A</v>
      </c>
      <c r="AB30" s="85" t="e">
        <f t="shared" si="13"/>
        <v>#N/A</v>
      </c>
      <c r="AC30" s="85" t="e">
        <f t="shared" si="13"/>
        <v>#N/A</v>
      </c>
      <c r="AD30" s="85" t="e">
        <f t="shared" si="13"/>
        <v>#N/A</v>
      </c>
      <c r="AE30" s="85" t="e">
        <f t="shared" si="13"/>
        <v>#N/A</v>
      </c>
      <c r="AF30" s="85" t="e">
        <f t="shared" si="13"/>
        <v>#N/A</v>
      </c>
      <c r="AG30" s="85" t="e">
        <f t="shared" si="13"/>
        <v>#N/A</v>
      </c>
      <c r="AH30" s="85" t="e">
        <f t="shared" si="13"/>
        <v>#N/A</v>
      </c>
      <c r="AI30" s="85" t="e">
        <f t="shared" si="13"/>
        <v>#N/A</v>
      </c>
      <c r="AJ30" s="85" t="e">
        <f t="shared" si="13"/>
        <v>#N/A</v>
      </c>
      <c r="AK30" s="85" t="e">
        <f t="shared" si="13"/>
        <v>#N/A</v>
      </c>
      <c r="AL30" s="85" t="e">
        <f t="shared" si="13"/>
        <v>#N/A</v>
      </c>
      <c r="AM30" s="85" t="e">
        <f t="shared" si="13"/>
        <v>#N/A</v>
      </c>
      <c r="AN30" s="85" t="e">
        <f t="shared" si="13"/>
        <v>#N/A</v>
      </c>
      <c r="AO30" s="85" t="e">
        <f t="shared" si="13"/>
        <v>#N/A</v>
      </c>
      <c r="AP30" s="85" t="e">
        <f t="shared" ref="AP30:BX30" si="14">AP21</f>
        <v>#N/A</v>
      </c>
      <c r="AQ30" s="85" t="e">
        <f t="shared" si="14"/>
        <v>#N/A</v>
      </c>
      <c r="AR30" s="85" t="e">
        <f t="shared" si="14"/>
        <v>#N/A</v>
      </c>
      <c r="AS30" s="85" t="e">
        <f t="shared" si="14"/>
        <v>#N/A</v>
      </c>
      <c r="AT30" s="85" t="e">
        <f t="shared" si="14"/>
        <v>#N/A</v>
      </c>
      <c r="AU30" s="85" t="e">
        <f t="shared" si="14"/>
        <v>#N/A</v>
      </c>
      <c r="AV30" s="85" t="e">
        <f t="shared" si="14"/>
        <v>#N/A</v>
      </c>
      <c r="AW30" s="85" t="e">
        <f t="shared" si="14"/>
        <v>#N/A</v>
      </c>
      <c r="AX30" s="85" t="e">
        <f t="shared" si="14"/>
        <v>#N/A</v>
      </c>
      <c r="AY30" s="85" t="e">
        <f t="shared" si="14"/>
        <v>#N/A</v>
      </c>
      <c r="AZ30" s="85" t="e">
        <f t="shared" si="14"/>
        <v>#N/A</v>
      </c>
      <c r="BA30" s="85" t="e">
        <f t="shared" si="14"/>
        <v>#N/A</v>
      </c>
      <c r="BB30" s="85" t="e">
        <f t="shared" si="14"/>
        <v>#N/A</v>
      </c>
      <c r="BC30" s="85" t="e">
        <f t="shared" si="14"/>
        <v>#N/A</v>
      </c>
      <c r="BD30" s="85" t="e">
        <f t="shared" si="14"/>
        <v>#N/A</v>
      </c>
      <c r="BE30" s="85" t="e">
        <f t="shared" si="14"/>
        <v>#N/A</v>
      </c>
      <c r="BF30" s="85" t="e">
        <f t="shared" si="14"/>
        <v>#N/A</v>
      </c>
      <c r="BG30" s="85">
        <f t="shared" si="14"/>
        <v>52499.999999999854</v>
      </c>
      <c r="BH30" s="85">
        <f t="shared" si="14"/>
        <v>54444.4444444443</v>
      </c>
      <c r="BI30" s="85">
        <f t="shared" si="14"/>
        <v>53611.111111110964</v>
      </c>
      <c r="BJ30" s="85">
        <f t="shared" si="14"/>
        <v>54444.4444444443</v>
      </c>
      <c r="BK30" s="85">
        <f t="shared" si="14"/>
        <v>56111.111111110957</v>
      </c>
      <c r="BL30" s="85">
        <f t="shared" si="14"/>
        <v>56388.88888888873</v>
      </c>
      <c r="BM30" s="85">
        <f t="shared" si="14"/>
        <v>56944.444444444292</v>
      </c>
      <c r="BN30" s="85">
        <f t="shared" si="14"/>
        <v>58611.111111110949</v>
      </c>
      <c r="BO30" s="85">
        <f t="shared" si="14"/>
        <v>60833.333333333168</v>
      </c>
      <c r="BP30" s="85">
        <f t="shared" si="14"/>
        <v>59999.999999999833</v>
      </c>
      <c r="BQ30" s="85">
        <f t="shared" si="14"/>
        <v>59166.666666666504</v>
      </c>
      <c r="BR30" s="85">
        <f t="shared" si="14"/>
        <v>56388.88888888873</v>
      </c>
      <c r="BS30" s="85">
        <f t="shared" si="14"/>
        <v>57777.777777777621</v>
      </c>
      <c r="BT30" s="85">
        <f t="shared" si="14"/>
        <v>57777.777777777621</v>
      </c>
      <c r="BU30" s="85">
        <f t="shared" si="14"/>
        <v>57222.222222222066</v>
      </c>
      <c r="BV30" s="85">
        <f t="shared" si="14"/>
        <v>57222.222222222066</v>
      </c>
      <c r="BW30" s="85">
        <f t="shared" si="14"/>
        <v>56944.444444444292</v>
      </c>
      <c r="BX30" s="86" t="e">
        <f t="shared" si="14"/>
        <v>#N/A</v>
      </c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</row>
    <row r="31" spans="1:129" s="12" customFormat="1" x14ac:dyDescent="0.25">
      <c r="A31" s="60" t="s">
        <v>42</v>
      </c>
      <c r="B31" s="60"/>
      <c r="C31" s="84" t="e">
        <f t="shared" ref="C31:H31" si="15">IFERROR(C20,NA())</f>
        <v>#N/A</v>
      </c>
      <c r="D31" s="85" t="e">
        <f t="shared" si="15"/>
        <v>#N/A</v>
      </c>
      <c r="E31" s="85" t="e">
        <f t="shared" si="15"/>
        <v>#N/A</v>
      </c>
      <c r="F31" s="85" t="e">
        <f t="shared" si="15"/>
        <v>#N/A</v>
      </c>
      <c r="G31" s="85" t="e">
        <f t="shared" si="15"/>
        <v>#N/A</v>
      </c>
      <c r="H31" s="85" t="e">
        <f t="shared" si="15"/>
        <v>#N/A</v>
      </c>
      <c r="I31" s="85" t="e">
        <f t="shared" ref="I31" si="16">IFERROR(I20,NA())</f>
        <v>#N/A</v>
      </c>
      <c r="J31" s="85" t="e">
        <f t="shared" ref="J31:AO31" si="17">IFERROR(J20,NA())</f>
        <v>#N/A</v>
      </c>
      <c r="K31" s="85" t="e">
        <f t="shared" si="17"/>
        <v>#N/A</v>
      </c>
      <c r="L31" s="85" t="e">
        <f t="shared" si="17"/>
        <v>#N/A</v>
      </c>
      <c r="M31" s="85" t="e">
        <f t="shared" si="17"/>
        <v>#N/A</v>
      </c>
      <c r="N31" s="85" t="e">
        <f t="shared" si="17"/>
        <v>#N/A</v>
      </c>
      <c r="O31" s="85" t="e">
        <f t="shared" si="17"/>
        <v>#N/A</v>
      </c>
      <c r="P31" s="85" t="e">
        <f t="shared" si="17"/>
        <v>#N/A</v>
      </c>
      <c r="Q31" s="85" t="e">
        <f t="shared" si="17"/>
        <v>#N/A</v>
      </c>
      <c r="R31" s="85" t="e">
        <f t="shared" si="17"/>
        <v>#N/A</v>
      </c>
      <c r="S31" s="85" t="e">
        <f t="shared" si="17"/>
        <v>#N/A</v>
      </c>
      <c r="T31" s="85" t="e">
        <f t="shared" si="17"/>
        <v>#N/A</v>
      </c>
      <c r="U31" s="85" t="e">
        <f t="shared" si="17"/>
        <v>#N/A</v>
      </c>
      <c r="V31" s="85" t="e">
        <f t="shared" si="17"/>
        <v>#N/A</v>
      </c>
      <c r="W31" s="85" t="e">
        <f t="shared" si="17"/>
        <v>#N/A</v>
      </c>
      <c r="X31" s="85" t="e">
        <f t="shared" si="17"/>
        <v>#N/A</v>
      </c>
      <c r="Y31" s="85" t="e">
        <f t="shared" si="17"/>
        <v>#N/A</v>
      </c>
      <c r="Z31" s="85" t="e">
        <f t="shared" si="17"/>
        <v>#N/A</v>
      </c>
      <c r="AA31" s="85" t="e">
        <f t="shared" si="17"/>
        <v>#N/A</v>
      </c>
      <c r="AB31" s="85" t="e">
        <f t="shared" si="17"/>
        <v>#N/A</v>
      </c>
      <c r="AC31" s="85" t="e">
        <f t="shared" si="17"/>
        <v>#N/A</v>
      </c>
      <c r="AD31" s="85" t="e">
        <f t="shared" si="17"/>
        <v>#N/A</v>
      </c>
      <c r="AE31" s="85" t="e">
        <f t="shared" si="17"/>
        <v>#N/A</v>
      </c>
      <c r="AF31" s="85" t="e">
        <f t="shared" si="17"/>
        <v>#N/A</v>
      </c>
      <c r="AG31" s="85" t="e">
        <f t="shared" si="17"/>
        <v>#N/A</v>
      </c>
      <c r="AH31" s="85" t="e">
        <f t="shared" si="17"/>
        <v>#N/A</v>
      </c>
      <c r="AI31" s="85" t="e">
        <f t="shared" si="17"/>
        <v>#N/A</v>
      </c>
      <c r="AJ31" s="85" t="e">
        <f t="shared" si="17"/>
        <v>#N/A</v>
      </c>
      <c r="AK31" s="85" t="e">
        <f t="shared" si="17"/>
        <v>#N/A</v>
      </c>
      <c r="AL31" s="85" t="e">
        <f t="shared" si="17"/>
        <v>#N/A</v>
      </c>
      <c r="AM31" s="85" t="e">
        <f t="shared" si="17"/>
        <v>#N/A</v>
      </c>
      <c r="AN31" s="85" t="e">
        <f t="shared" si="17"/>
        <v>#N/A</v>
      </c>
      <c r="AO31" s="85" t="e">
        <f t="shared" si="17"/>
        <v>#N/A</v>
      </c>
      <c r="AP31" s="85" t="e">
        <f t="shared" ref="AP31:BX31" si="18">IFERROR(AP20,NA())</f>
        <v>#N/A</v>
      </c>
      <c r="AQ31" s="85" t="e">
        <f t="shared" si="18"/>
        <v>#N/A</v>
      </c>
      <c r="AR31" s="85" t="e">
        <f t="shared" si="18"/>
        <v>#N/A</v>
      </c>
      <c r="AS31" s="85" t="e">
        <f t="shared" si="18"/>
        <v>#N/A</v>
      </c>
      <c r="AT31" s="85" t="e">
        <f t="shared" si="18"/>
        <v>#N/A</v>
      </c>
      <c r="AU31" s="85" t="e">
        <f t="shared" si="18"/>
        <v>#N/A</v>
      </c>
      <c r="AV31" s="85" t="e">
        <f t="shared" si="18"/>
        <v>#N/A</v>
      </c>
      <c r="AW31" s="85" t="e">
        <f t="shared" si="18"/>
        <v>#N/A</v>
      </c>
      <c r="AX31" s="85" t="e">
        <f t="shared" si="18"/>
        <v>#N/A</v>
      </c>
      <c r="AY31" s="85" t="e">
        <f t="shared" si="18"/>
        <v>#N/A</v>
      </c>
      <c r="AZ31" s="85" t="e">
        <f t="shared" si="18"/>
        <v>#N/A</v>
      </c>
      <c r="BA31" s="85" t="e">
        <f t="shared" si="18"/>
        <v>#N/A</v>
      </c>
      <c r="BB31" s="85" t="e">
        <f t="shared" si="18"/>
        <v>#N/A</v>
      </c>
      <c r="BC31" s="85" t="e">
        <f t="shared" si="18"/>
        <v>#N/A</v>
      </c>
      <c r="BD31" s="85" t="e">
        <f t="shared" si="18"/>
        <v>#N/A</v>
      </c>
      <c r="BE31" s="85" t="e">
        <f t="shared" si="18"/>
        <v>#N/A</v>
      </c>
      <c r="BF31" s="85" t="e">
        <f t="shared" si="18"/>
        <v>#N/A</v>
      </c>
      <c r="BG31" s="85">
        <f t="shared" si="18"/>
        <v>184444.44444444394</v>
      </c>
      <c r="BH31" s="85">
        <f t="shared" si="18"/>
        <v>188055.55555555507</v>
      </c>
      <c r="BI31" s="85">
        <f t="shared" si="18"/>
        <v>188333.33333333282</v>
      </c>
      <c r="BJ31" s="85">
        <f t="shared" si="18"/>
        <v>189999.99999999948</v>
      </c>
      <c r="BK31" s="85">
        <f t="shared" si="18"/>
        <v>199722.22222222167</v>
      </c>
      <c r="BL31" s="85">
        <f t="shared" si="18"/>
        <v>200555.55555555498</v>
      </c>
      <c r="BM31" s="85">
        <f t="shared" si="18"/>
        <v>201111.11111111057</v>
      </c>
      <c r="BN31" s="85">
        <f t="shared" si="18"/>
        <v>206111.11111111054</v>
      </c>
      <c r="BO31" s="85">
        <f t="shared" si="18"/>
        <v>206388.88888888832</v>
      </c>
      <c r="BP31" s="85">
        <f t="shared" si="18"/>
        <v>203611.11111111057</v>
      </c>
      <c r="BQ31" s="85">
        <f t="shared" si="18"/>
        <v>200833.33333333279</v>
      </c>
      <c r="BR31" s="85">
        <f t="shared" si="18"/>
        <v>200555.55555555498</v>
      </c>
      <c r="BS31" s="85">
        <f t="shared" si="18"/>
        <v>202777.77777777723</v>
      </c>
      <c r="BT31" s="85">
        <f t="shared" si="18"/>
        <v>206388.88888888832</v>
      </c>
      <c r="BU31" s="85">
        <f t="shared" si="18"/>
        <v>206388.88888888832</v>
      </c>
      <c r="BV31" s="85">
        <f t="shared" si="18"/>
        <v>209444.44444444389</v>
      </c>
      <c r="BW31" s="85">
        <f t="shared" si="18"/>
        <v>211666.66666666607</v>
      </c>
      <c r="BX31" s="86" t="e">
        <f t="shared" si="18"/>
        <v>#N/A</v>
      </c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</row>
    <row r="32" spans="1:129" x14ac:dyDescent="0.25">
      <c r="A32" s="56" t="s">
        <v>43</v>
      </c>
      <c r="B32" s="56"/>
      <c r="C32" s="71" t="e">
        <f t="shared" ref="C32:H32" ca="1" si="19">IF(C16&gt;0,C16,NA())</f>
        <v>#N/A</v>
      </c>
      <c r="D32" s="72" t="e">
        <f t="shared" ca="1" si="19"/>
        <v>#N/A</v>
      </c>
      <c r="E32" s="72">
        <f t="shared" ca="1" si="19"/>
        <v>1.5460389999999999</v>
      </c>
      <c r="F32" s="72">
        <f t="shared" ca="1" si="19"/>
        <v>1.5964259999999999</v>
      </c>
      <c r="G32" s="72">
        <f t="shared" ca="1" si="19"/>
        <v>1.681413</v>
      </c>
      <c r="H32" s="72">
        <f t="shared" ca="1" si="19"/>
        <v>1.7733270000000001</v>
      </c>
      <c r="I32" s="72">
        <f t="shared" ref="I32:AO32" ca="1" si="20">IF(I16&gt;0,I16,NA())</f>
        <v>1.8995089999999999</v>
      </c>
      <c r="J32" s="72">
        <f t="shared" ca="1" si="20"/>
        <v>1.991538</v>
      </c>
      <c r="K32" s="72">
        <f t="shared" ca="1" si="20"/>
        <v>2.117896</v>
      </c>
      <c r="L32" s="72">
        <f t="shared" ca="1" si="20"/>
        <v>2.2303540000000002</v>
      </c>
      <c r="M32" s="72">
        <f t="shared" ca="1" si="20"/>
        <v>2.3085810000000002</v>
      </c>
      <c r="N32" s="72">
        <f t="shared" ca="1" si="20"/>
        <v>2.4127960000000002</v>
      </c>
      <c r="O32" s="72">
        <f t="shared" ca="1" si="20"/>
        <v>2.5085069999999998</v>
      </c>
      <c r="P32" s="72">
        <f t="shared" ca="1" si="20"/>
        <v>2.608187</v>
      </c>
      <c r="Q32" s="72">
        <f t="shared" ca="1" si="20"/>
        <v>2.7072050000000001</v>
      </c>
      <c r="R32" s="72">
        <f t="shared" ca="1" si="20"/>
        <v>2.7958690000000002</v>
      </c>
      <c r="S32" s="72">
        <f t="shared" ca="1" si="20"/>
        <v>2.8828930000000001</v>
      </c>
      <c r="T32" s="72">
        <f t="shared" ca="1" si="20"/>
        <v>2.9839899999999999</v>
      </c>
      <c r="U32" s="72">
        <f t="shared" ca="1" si="20"/>
        <v>3.102395</v>
      </c>
      <c r="V32" s="72">
        <f t="shared" ca="1" si="20"/>
        <v>3.2219090000000001</v>
      </c>
      <c r="W32" s="72">
        <f t="shared" ca="1" si="20"/>
        <v>3.3370109999999999</v>
      </c>
      <c r="X32" s="72">
        <f t="shared" ca="1" si="20"/>
        <v>3.4445420000000002</v>
      </c>
      <c r="Y32" s="72">
        <f t="shared" ca="1" si="20"/>
        <v>3.5707939999999998</v>
      </c>
      <c r="Z32" s="72">
        <f t="shared" ca="1" si="20"/>
        <v>3.6951369999999999</v>
      </c>
      <c r="AA32" s="72">
        <f t="shared" ca="1" si="20"/>
        <v>3.8208359999999999</v>
      </c>
      <c r="AB32" s="72">
        <f t="shared" ca="1" si="20"/>
        <v>3.9417810000000002</v>
      </c>
      <c r="AC32" s="72">
        <f t="shared" ca="1" si="20"/>
        <v>4.0739809999999999</v>
      </c>
      <c r="AD32" s="72">
        <f t="shared" ca="1" si="20"/>
        <v>4.2101759999999997</v>
      </c>
      <c r="AE32" s="72">
        <f t="shared" ca="1" si="20"/>
        <v>4.2973270000000001</v>
      </c>
      <c r="AF32" s="72">
        <f t="shared" ca="1" si="20"/>
        <v>4.4163759999999996</v>
      </c>
      <c r="AG32" s="72">
        <f t="shared" ca="1" si="20"/>
        <v>4.5405090000000001</v>
      </c>
      <c r="AH32" s="72">
        <f t="shared" ca="1" si="20"/>
        <v>4.6834740000000004</v>
      </c>
      <c r="AI32" s="72">
        <f t="shared" ca="1" si="20"/>
        <v>4.7774089999999996</v>
      </c>
      <c r="AJ32" s="72">
        <f t="shared" ca="1" si="20"/>
        <v>4.9114639999999996</v>
      </c>
      <c r="AK32" s="72">
        <f t="shared" ca="1" si="20"/>
        <v>5.040883</v>
      </c>
      <c r="AL32" s="72">
        <f t="shared" ca="1" si="20"/>
        <v>5.1553120000000003</v>
      </c>
      <c r="AM32" s="72">
        <f t="shared" ca="1" si="20"/>
        <v>5.2678000000000003</v>
      </c>
      <c r="AN32" s="72">
        <f t="shared" ca="1" si="20"/>
        <v>5.3729579999999997</v>
      </c>
      <c r="AO32" s="72">
        <f t="shared" ca="1" si="20"/>
        <v>5.5218230000000004</v>
      </c>
      <c r="AP32" s="72">
        <f t="shared" ref="AP32:BX32" ca="1" si="21">IF(AP16&gt;0,AP16,NA())</f>
        <v>5.6623890000000001</v>
      </c>
      <c r="AQ32" s="72">
        <f t="shared" ca="1" si="21"/>
        <v>5.7765750000000002</v>
      </c>
      <c r="AR32" s="72">
        <f t="shared" ca="1" si="21"/>
        <v>5.9094470000000001</v>
      </c>
      <c r="AS32" s="72">
        <f t="shared" ca="1" si="21"/>
        <v>6.0377130000000001</v>
      </c>
      <c r="AT32" s="72">
        <f t="shared" ca="1" si="21"/>
        <v>6.198334</v>
      </c>
      <c r="AU32" s="72">
        <f t="shared" ca="1" si="21"/>
        <v>6.3259939999999997</v>
      </c>
      <c r="AV32" s="72">
        <f t="shared" ca="1" si="21"/>
        <v>6.4588729999999996</v>
      </c>
      <c r="AW32" s="72">
        <f t="shared" ca="1" si="21"/>
        <v>6.6342910000000002</v>
      </c>
      <c r="AX32" s="72">
        <f t="shared" ca="1" si="21"/>
        <v>6.7801790000000004</v>
      </c>
      <c r="AY32" s="72">
        <f t="shared" ca="1" si="21"/>
        <v>6.9247969999999999</v>
      </c>
      <c r="AZ32" s="72">
        <f t="shared" ca="1" si="21"/>
        <v>7.0482379999999996</v>
      </c>
      <c r="BA32" s="72">
        <f t="shared" ca="1" si="21"/>
        <v>7.1602269999999999</v>
      </c>
      <c r="BB32" s="72">
        <f t="shared" ca="1" si="21"/>
        <v>7.2721780000000003</v>
      </c>
      <c r="BC32" s="72">
        <f t="shared" ca="1" si="21"/>
        <v>7.2716190000000003</v>
      </c>
      <c r="BD32" s="72">
        <f t="shared" ca="1" si="21"/>
        <v>7.4717070000000003</v>
      </c>
      <c r="BE32" s="72">
        <f t="shared" ca="1" si="21"/>
        <v>7.6024900000000004</v>
      </c>
      <c r="BF32" s="72">
        <f t="shared" ca="1" si="21"/>
        <v>7.749047</v>
      </c>
      <c r="BG32" s="72">
        <f t="shared" ca="1" si="21"/>
        <v>8.0212540000000008</v>
      </c>
      <c r="BH32" s="72">
        <f t="shared" ca="1" si="21"/>
        <v>8.1653289999999998</v>
      </c>
      <c r="BI32" s="72">
        <f t="shared" ca="1" si="21"/>
        <v>8.3578100000000006</v>
      </c>
      <c r="BJ32" s="72">
        <f t="shared" ca="1" si="21"/>
        <v>8.403764444115863</v>
      </c>
      <c r="BK32" s="72">
        <f t="shared" ca="1" si="21"/>
        <v>8.4708749999999995</v>
      </c>
      <c r="BL32" s="72">
        <f t="shared" ca="1" si="21"/>
        <v>8.6786890000000003</v>
      </c>
      <c r="BM32" s="72">
        <f t="shared" ca="1" si="21"/>
        <v>8.790185610219508</v>
      </c>
      <c r="BN32" s="72">
        <f t="shared" ca="1" si="21"/>
        <v>8.9876400000000007</v>
      </c>
      <c r="BO32" s="72">
        <f t="shared" ca="1" si="21"/>
        <v>9.0909069999999996</v>
      </c>
      <c r="BP32" s="72">
        <f t="shared" ca="1" si="21"/>
        <v>9.2245439999999999</v>
      </c>
      <c r="BQ32" s="72">
        <f t="shared" ca="1" si="21"/>
        <v>9.3454630000000005</v>
      </c>
      <c r="BR32" s="72">
        <f t="shared" ca="1" si="21"/>
        <v>9.4755470000000006</v>
      </c>
      <c r="BS32" s="72">
        <f t="shared" ca="1" si="21"/>
        <v>9.5791760000000004</v>
      </c>
      <c r="BT32" s="72">
        <f t="shared" ca="1" si="21"/>
        <v>9.747522</v>
      </c>
      <c r="BU32" s="72">
        <f t="shared" ca="1" si="21"/>
        <v>9.8941770000000009</v>
      </c>
      <c r="BV32" s="72">
        <f t="shared" ca="1" si="21"/>
        <v>10.082169</v>
      </c>
      <c r="BW32" s="72">
        <f t="shared" ca="1" si="21"/>
        <v>10.226633</v>
      </c>
      <c r="BX32" s="73" t="e">
        <f t="shared" ca="1" si="21"/>
        <v>#N/A</v>
      </c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</row>
    <row r="33" spans="1:130" x14ac:dyDescent="0.25">
      <c r="A33" s="56" t="s">
        <v>44</v>
      </c>
      <c r="B33" s="56"/>
      <c r="C33" s="71" t="e">
        <f t="shared" ref="C33:H33" si="22">IF(C22&gt;0,C22,NA())</f>
        <v>#N/A</v>
      </c>
      <c r="D33" s="72" t="e">
        <f t="shared" si="22"/>
        <v>#N/A</v>
      </c>
      <c r="E33" s="72" t="e">
        <f t="shared" si="22"/>
        <v>#N/A</v>
      </c>
      <c r="F33" s="72" t="e">
        <f t="shared" si="22"/>
        <v>#N/A</v>
      </c>
      <c r="G33" s="72" t="e">
        <f t="shared" si="22"/>
        <v>#N/A</v>
      </c>
      <c r="H33" s="72" t="e">
        <f t="shared" si="22"/>
        <v>#N/A</v>
      </c>
      <c r="I33" s="72" t="e">
        <f t="shared" ref="I33" si="23">IF(I22&gt;0,I22,NA())</f>
        <v>#N/A</v>
      </c>
      <c r="J33" s="72" t="e">
        <f t="shared" ref="J33:AO33" si="24">IF(J22&gt;0,J22,NA())</f>
        <v>#N/A</v>
      </c>
      <c r="K33" s="72" t="e">
        <f t="shared" si="24"/>
        <v>#N/A</v>
      </c>
      <c r="L33" s="72" t="e">
        <f t="shared" si="24"/>
        <v>#N/A</v>
      </c>
      <c r="M33" s="72" t="e">
        <f t="shared" si="24"/>
        <v>#N/A</v>
      </c>
      <c r="N33" s="72" t="e">
        <f t="shared" si="24"/>
        <v>#N/A</v>
      </c>
      <c r="O33" s="72" t="e">
        <f t="shared" si="24"/>
        <v>#N/A</v>
      </c>
      <c r="P33" s="72" t="e">
        <f t="shared" si="24"/>
        <v>#N/A</v>
      </c>
      <c r="Q33" s="72" t="e">
        <f t="shared" si="24"/>
        <v>#N/A</v>
      </c>
      <c r="R33" s="72" t="e">
        <f t="shared" si="24"/>
        <v>#N/A</v>
      </c>
      <c r="S33" s="72" t="e">
        <f t="shared" si="24"/>
        <v>#N/A</v>
      </c>
      <c r="T33" s="72" t="e">
        <f t="shared" si="24"/>
        <v>#N/A</v>
      </c>
      <c r="U33" s="72" t="e">
        <f t="shared" si="24"/>
        <v>#N/A</v>
      </c>
      <c r="V33" s="72" t="e">
        <f t="shared" si="24"/>
        <v>#N/A</v>
      </c>
      <c r="W33" s="72" t="e">
        <f t="shared" si="24"/>
        <v>#N/A</v>
      </c>
      <c r="X33" s="72" t="e">
        <f t="shared" si="24"/>
        <v>#N/A</v>
      </c>
      <c r="Y33" s="72" t="e">
        <f t="shared" si="24"/>
        <v>#N/A</v>
      </c>
      <c r="Z33" s="72" t="e">
        <f t="shared" si="24"/>
        <v>#N/A</v>
      </c>
      <c r="AA33" s="72" t="e">
        <f t="shared" si="24"/>
        <v>#N/A</v>
      </c>
      <c r="AB33" s="72" t="e">
        <f t="shared" si="24"/>
        <v>#N/A</v>
      </c>
      <c r="AC33" s="72" t="e">
        <f t="shared" si="24"/>
        <v>#N/A</v>
      </c>
      <c r="AD33" s="72" t="e">
        <f t="shared" si="24"/>
        <v>#N/A</v>
      </c>
      <c r="AE33" s="72" t="e">
        <f t="shared" si="24"/>
        <v>#N/A</v>
      </c>
      <c r="AF33" s="72" t="e">
        <f t="shared" si="24"/>
        <v>#N/A</v>
      </c>
      <c r="AG33" s="72" t="e">
        <f t="shared" si="24"/>
        <v>#N/A</v>
      </c>
      <c r="AH33" s="72" t="e">
        <f t="shared" si="24"/>
        <v>#N/A</v>
      </c>
      <c r="AI33" s="72" t="e">
        <f t="shared" si="24"/>
        <v>#N/A</v>
      </c>
      <c r="AJ33" s="72" t="e">
        <f t="shared" si="24"/>
        <v>#N/A</v>
      </c>
      <c r="AK33" s="72" t="e">
        <f t="shared" si="24"/>
        <v>#N/A</v>
      </c>
      <c r="AL33" s="72" t="e">
        <f t="shared" si="24"/>
        <v>#N/A</v>
      </c>
      <c r="AM33" s="72" t="e">
        <f t="shared" si="24"/>
        <v>#N/A</v>
      </c>
      <c r="AN33" s="72" t="e">
        <f t="shared" si="24"/>
        <v>#N/A</v>
      </c>
      <c r="AO33" s="72" t="e">
        <f t="shared" si="24"/>
        <v>#N/A</v>
      </c>
      <c r="AP33" s="72" t="e">
        <f t="shared" ref="AP33:BX33" si="25">IF(AP22&gt;0,AP22,NA())</f>
        <v>#N/A</v>
      </c>
      <c r="AQ33" s="72" t="e">
        <f t="shared" si="25"/>
        <v>#N/A</v>
      </c>
      <c r="AR33" s="72" t="e">
        <f t="shared" si="25"/>
        <v>#N/A</v>
      </c>
      <c r="AS33" s="72" t="e">
        <f t="shared" si="25"/>
        <v>#N/A</v>
      </c>
      <c r="AT33" s="72" t="e">
        <f t="shared" si="25"/>
        <v>#N/A</v>
      </c>
      <c r="AU33" s="72" t="e">
        <f t="shared" si="25"/>
        <v>#N/A</v>
      </c>
      <c r="AV33" s="72" t="e">
        <f t="shared" si="25"/>
        <v>#N/A</v>
      </c>
      <c r="AW33" s="72" t="e">
        <f t="shared" si="25"/>
        <v>#N/A</v>
      </c>
      <c r="AX33" s="72" t="e">
        <f t="shared" si="25"/>
        <v>#N/A</v>
      </c>
      <c r="AY33" s="72" t="e">
        <f t="shared" si="25"/>
        <v>#N/A</v>
      </c>
      <c r="AZ33" s="72" t="e">
        <f t="shared" si="25"/>
        <v>#N/A</v>
      </c>
      <c r="BA33" s="72" t="e">
        <f t="shared" si="25"/>
        <v>#N/A</v>
      </c>
      <c r="BB33" s="72" t="e">
        <f t="shared" si="25"/>
        <v>#N/A</v>
      </c>
      <c r="BC33" s="72" t="e">
        <f t="shared" si="25"/>
        <v>#N/A</v>
      </c>
      <c r="BD33" s="72" t="e">
        <f t="shared" si="25"/>
        <v>#N/A</v>
      </c>
      <c r="BE33" s="72" t="e">
        <f t="shared" si="25"/>
        <v>#N/A</v>
      </c>
      <c r="BF33" s="72" t="e">
        <f t="shared" si="25"/>
        <v>#N/A</v>
      </c>
      <c r="BG33" s="72">
        <f t="shared" si="25"/>
        <v>7.4760759999999999</v>
      </c>
      <c r="BH33" s="72">
        <f t="shared" si="25"/>
        <v>7.5441180000000001</v>
      </c>
      <c r="BI33" s="72">
        <f t="shared" si="25"/>
        <v>7.623621</v>
      </c>
      <c r="BJ33" s="72">
        <f t="shared" si="25"/>
        <v>7.7117139999999997</v>
      </c>
      <c r="BK33" s="72">
        <f t="shared" si="25"/>
        <v>7.8578340000000004</v>
      </c>
      <c r="BL33" s="72">
        <f t="shared" si="25"/>
        <v>8.020054</v>
      </c>
      <c r="BM33" s="72">
        <f t="shared" si="25"/>
        <v>8.1900239999999993</v>
      </c>
      <c r="BN33" s="72">
        <f t="shared" si="25"/>
        <v>8.3198439999999998</v>
      </c>
      <c r="BO33" s="72">
        <f t="shared" si="25"/>
        <v>8.4371120000000008</v>
      </c>
      <c r="BP33" s="72">
        <f t="shared" si="25"/>
        <v>8.6013470000000005</v>
      </c>
      <c r="BQ33" s="72">
        <f t="shared" si="25"/>
        <v>8.7643780000000007</v>
      </c>
      <c r="BR33" s="72">
        <f t="shared" si="25"/>
        <v>8.9117110000000004</v>
      </c>
      <c r="BS33" s="72">
        <f t="shared" si="25"/>
        <v>9.0573429999999995</v>
      </c>
      <c r="BT33" s="72">
        <f t="shared" si="25"/>
        <v>9.2118179999999992</v>
      </c>
      <c r="BU33" s="72">
        <f t="shared" si="25"/>
        <v>9.379664</v>
      </c>
      <c r="BV33" s="72">
        <f t="shared" si="25"/>
        <v>9.5399569999999994</v>
      </c>
      <c r="BW33" s="72">
        <f t="shared" si="25"/>
        <v>9.7034680000000009</v>
      </c>
      <c r="BX33" s="73" t="e">
        <f t="shared" si="25"/>
        <v>#N/A</v>
      </c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</row>
    <row r="34" spans="1:130" ht="15.75" thickBot="1" x14ac:dyDescent="0.3">
      <c r="A34" s="56" t="s">
        <v>47</v>
      </c>
      <c r="B34" s="56"/>
      <c r="C34" s="87" t="e">
        <f t="shared" ref="C34:H34" ca="1" si="26">C30/C16</f>
        <v>#N/A</v>
      </c>
      <c r="D34" s="88" t="e">
        <f t="shared" ca="1" si="26"/>
        <v>#N/A</v>
      </c>
      <c r="E34" s="88" t="e">
        <f t="shared" ca="1" si="26"/>
        <v>#N/A</v>
      </c>
      <c r="F34" s="88" t="e">
        <f t="shared" ca="1" si="26"/>
        <v>#N/A</v>
      </c>
      <c r="G34" s="88" t="e">
        <f t="shared" ca="1" si="26"/>
        <v>#N/A</v>
      </c>
      <c r="H34" s="88" t="e">
        <f t="shared" ca="1" si="26"/>
        <v>#N/A</v>
      </c>
      <c r="I34" s="88" t="e">
        <f t="shared" ref="I34" ca="1" si="27">I30/I16</f>
        <v>#N/A</v>
      </c>
      <c r="J34" s="88" t="e">
        <f t="shared" ref="J34:AO34" ca="1" si="28">J30/J16</f>
        <v>#N/A</v>
      </c>
      <c r="K34" s="88" t="e">
        <f t="shared" ca="1" si="28"/>
        <v>#N/A</v>
      </c>
      <c r="L34" s="88" t="e">
        <f t="shared" ca="1" si="28"/>
        <v>#N/A</v>
      </c>
      <c r="M34" s="88" t="e">
        <f t="shared" ca="1" si="28"/>
        <v>#N/A</v>
      </c>
      <c r="N34" s="88" t="e">
        <f t="shared" ca="1" si="28"/>
        <v>#N/A</v>
      </c>
      <c r="O34" s="88" t="e">
        <f t="shared" ca="1" si="28"/>
        <v>#N/A</v>
      </c>
      <c r="P34" s="88" t="e">
        <f t="shared" ca="1" si="28"/>
        <v>#N/A</v>
      </c>
      <c r="Q34" s="88" t="e">
        <f t="shared" ca="1" si="28"/>
        <v>#N/A</v>
      </c>
      <c r="R34" s="88" t="e">
        <f t="shared" ca="1" si="28"/>
        <v>#N/A</v>
      </c>
      <c r="S34" s="88" t="e">
        <f t="shared" ca="1" si="28"/>
        <v>#N/A</v>
      </c>
      <c r="T34" s="88" t="e">
        <f t="shared" ca="1" si="28"/>
        <v>#N/A</v>
      </c>
      <c r="U34" s="88" t="e">
        <f t="shared" ca="1" si="28"/>
        <v>#N/A</v>
      </c>
      <c r="V34" s="88" t="e">
        <f t="shared" ca="1" si="28"/>
        <v>#N/A</v>
      </c>
      <c r="W34" s="88" t="e">
        <f t="shared" ca="1" si="28"/>
        <v>#N/A</v>
      </c>
      <c r="X34" s="88" t="e">
        <f t="shared" ca="1" si="28"/>
        <v>#N/A</v>
      </c>
      <c r="Y34" s="88" t="e">
        <f t="shared" ca="1" si="28"/>
        <v>#N/A</v>
      </c>
      <c r="Z34" s="88" t="e">
        <f t="shared" ca="1" si="28"/>
        <v>#N/A</v>
      </c>
      <c r="AA34" s="88" t="e">
        <f t="shared" ca="1" si="28"/>
        <v>#N/A</v>
      </c>
      <c r="AB34" s="88" t="e">
        <f t="shared" ca="1" si="28"/>
        <v>#N/A</v>
      </c>
      <c r="AC34" s="88" t="e">
        <f t="shared" ca="1" si="28"/>
        <v>#N/A</v>
      </c>
      <c r="AD34" s="88" t="e">
        <f t="shared" ca="1" si="28"/>
        <v>#N/A</v>
      </c>
      <c r="AE34" s="88" t="e">
        <f t="shared" ca="1" si="28"/>
        <v>#N/A</v>
      </c>
      <c r="AF34" s="88" t="e">
        <f t="shared" ca="1" si="28"/>
        <v>#N/A</v>
      </c>
      <c r="AG34" s="88" t="e">
        <f t="shared" ca="1" si="28"/>
        <v>#N/A</v>
      </c>
      <c r="AH34" s="88" t="e">
        <f t="shared" ca="1" si="28"/>
        <v>#N/A</v>
      </c>
      <c r="AI34" s="88" t="e">
        <f t="shared" ca="1" si="28"/>
        <v>#N/A</v>
      </c>
      <c r="AJ34" s="88" t="e">
        <f t="shared" ca="1" si="28"/>
        <v>#N/A</v>
      </c>
      <c r="AK34" s="88" t="e">
        <f t="shared" ca="1" si="28"/>
        <v>#N/A</v>
      </c>
      <c r="AL34" s="88" t="e">
        <f t="shared" ca="1" si="28"/>
        <v>#N/A</v>
      </c>
      <c r="AM34" s="88" t="e">
        <f t="shared" ca="1" si="28"/>
        <v>#N/A</v>
      </c>
      <c r="AN34" s="88" t="e">
        <f t="shared" ca="1" si="28"/>
        <v>#N/A</v>
      </c>
      <c r="AO34" s="88" t="e">
        <f t="shared" ca="1" si="28"/>
        <v>#N/A</v>
      </c>
      <c r="AP34" s="88" t="e">
        <f t="shared" ref="AP34:BR34" ca="1" si="29">AP30/AP16</f>
        <v>#N/A</v>
      </c>
      <c r="AQ34" s="88" t="e">
        <f t="shared" ca="1" si="29"/>
        <v>#N/A</v>
      </c>
      <c r="AR34" s="88" t="e">
        <f t="shared" ca="1" si="29"/>
        <v>#N/A</v>
      </c>
      <c r="AS34" s="88" t="e">
        <f t="shared" ca="1" si="29"/>
        <v>#N/A</v>
      </c>
      <c r="AT34" s="88" t="e">
        <f t="shared" ca="1" si="29"/>
        <v>#N/A</v>
      </c>
      <c r="AU34" s="88" t="e">
        <f t="shared" ca="1" si="29"/>
        <v>#N/A</v>
      </c>
      <c r="AV34" s="88" t="e">
        <f t="shared" ca="1" si="29"/>
        <v>#N/A</v>
      </c>
      <c r="AW34" s="88" t="e">
        <f t="shared" ca="1" si="29"/>
        <v>#N/A</v>
      </c>
      <c r="AX34" s="88" t="e">
        <f t="shared" ca="1" si="29"/>
        <v>#N/A</v>
      </c>
      <c r="AY34" s="88" t="e">
        <f t="shared" ca="1" si="29"/>
        <v>#N/A</v>
      </c>
      <c r="AZ34" s="88" t="e">
        <f t="shared" ca="1" si="29"/>
        <v>#N/A</v>
      </c>
      <c r="BA34" s="88" t="e">
        <f t="shared" ca="1" si="29"/>
        <v>#N/A</v>
      </c>
      <c r="BB34" s="88" t="e">
        <f t="shared" ca="1" si="29"/>
        <v>#N/A</v>
      </c>
      <c r="BC34" s="88" t="e">
        <f t="shared" ca="1" si="29"/>
        <v>#N/A</v>
      </c>
      <c r="BD34" s="88" t="e">
        <f t="shared" ca="1" si="29"/>
        <v>#N/A</v>
      </c>
      <c r="BE34" s="88" t="e">
        <f t="shared" ca="1" si="29"/>
        <v>#N/A</v>
      </c>
      <c r="BF34" s="88" t="e">
        <f t="shared" ca="1" si="29"/>
        <v>#N/A</v>
      </c>
      <c r="BG34" s="88">
        <f t="shared" ca="1" si="29"/>
        <v>6545.1112756184821</v>
      </c>
      <c r="BH34" s="88">
        <f t="shared" ca="1" si="29"/>
        <v>6667.7588183457519</v>
      </c>
      <c r="BI34" s="88">
        <f t="shared" ca="1" si="29"/>
        <v>6414.4926854177065</v>
      </c>
      <c r="BJ34" s="88">
        <f t="shared" ca="1" si="29"/>
        <v>6478.5781189482459</v>
      </c>
      <c r="BK34" s="88">
        <f t="shared" ca="1" si="29"/>
        <v>6624.0041449213877</v>
      </c>
      <c r="BL34" s="88">
        <f t="shared" ca="1" si="29"/>
        <v>6497.3971171093617</v>
      </c>
      <c r="BM34" s="88">
        <f t="shared" ca="1" si="29"/>
        <v>6478.1845309660393</v>
      </c>
      <c r="BN34" s="88">
        <f t="shared" ca="1" si="29"/>
        <v>6521.3015998761575</v>
      </c>
      <c r="BO34" s="88">
        <f t="shared" ca="1" si="29"/>
        <v>6691.6682057503358</v>
      </c>
      <c r="BP34" s="88">
        <f t="shared" ca="1" si="29"/>
        <v>6504.3865582948956</v>
      </c>
      <c r="BQ34" s="88">
        <f t="shared" ca="1" si="29"/>
        <v>6331.0578263127791</v>
      </c>
      <c r="BR34" s="88">
        <f t="shared" ca="1" si="29"/>
        <v>5950.9903638163296</v>
      </c>
      <c r="BS34" s="88" t="e">
        <f>NA()</f>
        <v>#N/A</v>
      </c>
      <c r="BT34" s="88" t="e">
        <f>NA()</f>
        <v>#N/A</v>
      </c>
      <c r="BU34" s="88" t="e">
        <f>NA()</f>
        <v>#N/A</v>
      </c>
      <c r="BV34" s="88" t="e">
        <f>NA()</f>
        <v>#N/A</v>
      </c>
      <c r="BW34" s="88">
        <f ca="1">BW30/BW16</f>
        <v>5568.2495347632303</v>
      </c>
      <c r="BX34" s="89" t="e">
        <f ca="1">BX30/BX16</f>
        <v>#N/A</v>
      </c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</row>
    <row r="35" spans="1:130" s="12" customFormat="1" ht="15.75" thickTop="1" x14ac:dyDescent="0.2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</row>
    <row r="36" spans="1:130" s="12" customFormat="1" x14ac:dyDescent="0.25">
      <c r="A36" s="63" t="s">
        <v>132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</row>
    <row r="37" spans="1:130" s="12" customFormat="1" x14ac:dyDescent="0.25">
      <c r="A37" s="60" t="s">
        <v>133</v>
      </c>
      <c r="B37" s="60" t="str">
        <f>CONCATENATE("Annual Total Consumption and Consumption per Household")</f>
        <v>Annual Total Consumption and Consumption per Household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</row>
    <row r="38" spans="1:130" s="12" customFormat="1" x14ac:dyDescent="0.25">
      <c r="A38" s="60" t="s">
        <v>134</v>
      </c>
      <c r="B38" s="60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</row>
    <row r="39" spans="1:130" s="12" customFormat="1" x14ac:dyDescent="0.25">
      <c r="A39" s="60" t="s">
        <v>135</v>
      </c>
      <c r="B39" s="60" t="s">
        <v>49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</row>
    <row r="40" spans="1:130" x14ac:dyDescent="0.2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</row>
    <row r="41" spans="1:130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</row>
    <row r="42" spans="1:130" x14ac:dyDescent="0.2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</row>
    <row r="43" spans="1:130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</row>
    <row r="44" spans="1:130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</row>
    <row r="45" spans="1:130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</row>
    <row r="46" spans="1:130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</row>
    <row r="47" spans="1:130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</row>
    <row r="48" spans="1:130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</row>
    <row r="49" spans="1:129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</row>
    <row r="50" spans="1:129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</row>
    <row r="51" spans="1:129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</row>
    <row r="52" spans="1:129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</row>
    <row r="53" spans="1:129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</row>
    <row r="54" spans="1:129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</row>
    <row r="55" spans="1:129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</row>
    <row r="56" spans="1:129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</row>
    <row r="57" spans="1:129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</row>
    <row r="58" spans="1:129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</row>
    <row r="59" spans="1:129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</row>
    <row r="60" spans="1:129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</row>
    <row r="61" spans="1:129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</row>
    <row r="62" spans="1:129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</row>
    <row r="63" spans="1:129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</row>
    <row r="64" spans="1:129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</row>
    <row r="65" spans="1:129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</row>
    <row r="66" spans="1:129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</row>
    <row r="67" spans="1:129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</row>
    <row r="68" spans="1:129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</row>
    <row r="69" spans="1:129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</row>
    <row r="70" spans="1:129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</row>
    <row r="71" spans="1:129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</row>
    <row r="72" spans="1:129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</row>
    <row r="73" spans="1:129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</row>
    <row r="74" spans="1:129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</row>
    <row r="75" spans="1:129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</row>
    <row r="76" spans="1:129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</row>
    <row r="77" spans="1:129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</row>
    <row r="78" spans="1:129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</row>
    <row r="79" spans="1:129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</row>
    <row r="80" spans="1:129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</row>
    <row r="81" spans="1:129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</row>
    <row r="82" spans="1:129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</row>
    <row r="83" spans="1:129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</row>
    <row r="84" spans="1:129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</row>
    <row r="85" spans="1:129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</row>
    <row r="86" spans="1:129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</row>
    <row r="87" spans="1:129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</row>
    <row r="88" spans="1:129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</row>
    <row r="89" spans="1:129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</row>
    <row r="90" spans="1:129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</row>
    <row r="91" spans="1:129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</row>
    <row r="92" spans="1:129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</row>
    <row r="93" spans="1:129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</row>
    <row r="94" spans="1:129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</row>
    <row r="95" spans="1:129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</row>
    <row r="96" spans="1:129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</row>
    <row r="97" spans="1:129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</row>
    <row r="98" spans="1:129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</row>
    <row r="99" spans="1:129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</row>
    <row r="100" spans="1:129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</row>
    <row r="101" spans="1:129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</row>
    <row r="102" spans="1:129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</row>
    <row r="103" spans="1:129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</row>
    <row r="104" spans="1:129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</row>
    <row r="105" spans="1:129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</row>
    <row r="106" spans="1:129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</row>
    <row r="107" spans="1:129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</row>
    <row r="108" spans="1:129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</row>
    <row r="109" spans="1:129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</row>
    <row r="110" spans="1:129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</row>
    <row r="111" spans="1:129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</row>
    <row r="112" spans="1:129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</row>
    <row r="113" spans="1:129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</row>
    <row r="114" spans="1:129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</row>
    <row r="115" spans="1:129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</row>
    <row r="116" spans="1:129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</row>
    <row r="117" spans="1:129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</row>
    <row r="118" spans="1:129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</row>
    <row r="119" spans="1:129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</row>
    <row r="120" spans="1:129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</row>
    <row r="121" spans="1:129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</row>
    <row r="122" spans="1:129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</row>
    <row r="123" spans="1:129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</row>
    <row r="124" spans="1:129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</row>
    <row r="125" spans="1:129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</row>
    <row r="126" spans="1:129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</row>
    <row r="127" spans="1:129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</row>
    <row r="128" spans="1:129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</row>
    <row r="129" spans="1:129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</row>
    <row r="130" spans="1:129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</row>
    <row r="131" spans="1:129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</row>
    <row r="132" spans="1:129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</row>
    <row r="133" spans="1:129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</row>
    <row r="134" spans="1:129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</row>
    <row r="135" spans="1:129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</row>
    <row r="136" spans="1:129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</row>
    <row r="137" spans="1:129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</row>
    <row r="138" spans="1:129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</row>
    <row r="139" spans="1:129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</row>
    <row r="140" spans="1:129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</row>
    <row r="141" spans="1:129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</row>
    <row r="142" spans="1:129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</row>
    <row r="143" spans="1:129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</row>
    <row r="144" spans="1:129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</row>
    <row r="145" spans="1:129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</row>
    <row r="146" spans="1:129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</row>
    <row r="147" spans="1:129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</row>
    <row r="148" spans="1:129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  <c r="DX148" s="52"/>
      <c r="DY148" s="52"/>
    </row>
    <row r="149" spans="1:129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  <c r="DX149" s="52"/>
      <c r="DY149" s="52"/>
    </row>
    <row r="150" spans="1:129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</row>
    <row r="151" spans="1:129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</row>
    <row r="152" spans="1:129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</row>
    <row r="153" spans="1:129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</row>
    <row r="154" spans="1:129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  <c r="DF154" s="52"/>
      <c r="DG154" s="52"/>
      <c r="DH154" s="52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  <c r="DX154" s="52"/>
      <c r="DY154" s="52"/>
    </row>
    <row r="155" spans="1:129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  <c r="DX155" s="52"/>
      <c r="DY155" s="52"/>
    </row>
    <row r="156" spans="1:129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  <c r="DF156" s="52"/>
      <c r="DG156" s="52"/>
      <c r="DH156" s="52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</row>
    <row r="157" spans="1:129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  <c r="DF157" s="52"/>
      <c r="DG157" s="52"/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  <c r="DX157" s="52"/>
      <c r="DY157" s="52"/>
    </row>
    <row r="158" spans="1:129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</row>
    <row r="159" spans="1:129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</row>
    <row r="160" spans="1:129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</row>
    <row r="161" spans="1:129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2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  <c r="DX161" s="52"/>
      <c r="DY161" s="52"/>
    </row>
    <row r="162" spans="1:129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  <c r="DX162" s="52"/>
      <c r="DY162" s="52"/>
    </row>
    <row r="163" spans="1:129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  <c r="DF163" s="52"/>
      <c r="DG163" s="52"/>
      <c r="DH163" s="52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  <c r="DX163" s="52"/>
      <c r="DY163" s="52"/>
    </row>
    <row r="164" spans="1:129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</row>
    <row r="165" spans="1:129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</row>
    <row r="166" spans="1:129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  <c r="DF166" s="52"/>
      <c r="DG166" s="52"/>
      <c r="DH166" s="52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  <c r="DX166" s="52"/>
      <c r="DY166" s="52"/>
    </row>
    <row r="167" spans="1:129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  <c r="DX167" s="52"/>
      <c r="DY167" s="52"/>
    </row>
    <row r="168" spans="1:129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  <c r="DF168" s="52"/>
      <c r="DG168" s="52"/>
      <c r="DH168" s="52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</row>
    <row r="169" spans="1:129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</row>
    <row r="170" spans="1:129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</row>
    <row r="171" spans="1:129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</row>
    <row r="172" spans="1:129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52"/>
      <c r="DH172" s="52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</row>
    <row r="173" spans="1:129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  <c r="DF173" s="52"/>
      <c r="DG173" s="52"/>
      <c r="DH173" s="52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</row>
    <row r="174" spans="1:129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</row>
    <row r="175" spans="1:129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</row>
    <row r="176" spans="1:129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/>
      <c r="DF176" s="52"/>
      <c r="DG176" s="52"/>
      <c r="DH176" s="52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  <c r="DX176" s="52"/>
      <c r="DY176" s="5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AF9C-A8B9-400C-82BC-6D66AB0DEC5A}">
  <sheetPr>
    <tabColor rgb="FF00B050"/>
  </sheetPr>
  <dimension ref="A1:BY55"/>
  <sheetViews>
    <sheetView workbookViewId="0">
      <selection activeCell="A43" sqref="A43:BS55"/>
    </sheetView>
  </sheetViews>
  <sheetFormatPr defaultRowHeight="15" x14ac:dyDescent="0.25"/>
  <cols>
    <col min="1" max="1" width="29" style="29" customWidth="1"/>
    <col min="2" max="2" width="12.28515625" style="31" customWidth="1"/>
    <col min="3" max="3" width="12.7109375" style="29" customWidth="1"/>
    <col min="4" max="4" width="12.42578125" style="29" customWidth="1"/>
    <col min="5" max="5" width="10.28515625" style="29" customWidth="1"/>
    <col min="6" max="16384" width="9.140625" style="29"/>
  </cols>
  <sheetData>
    <row r="1" spans="1:77" x14ac:dyDescent="0.25">
      <c r="A1" s="29" t="s">
        <v>82</v>
      </c>
      <c r="B1" s="31" t="s">
        <v>7</v>
      </c>
      <c r="BW1" s="29" t="s">
        <v>90</v>
      </c>
      <c r="BX1" s="31" t="s">
        <v>98</v>
      </c>
      <c r="BY1" s="29">
        <v>1963</v>
      </c>
    </row>
    <row r="2" spans="1:77" s="31" customFormat="1" x14ac:dyDescent="0.25">
      <c r="A2" s="31" t="s">
        <v>83</v>
      </c>
      <c r="B2" s="31" t="s">
        <v>90</v>
      </c>
      <c r="C2" s="31" t="str">
        <f>LOOKUP($B$2,$BW$1:$BW$8,$BX$1:$BX$8)</f>
        <v>H</v>
      </c>
      <c r="D2" s="31">
        <f>LOOKUP($B$2,$BW$1:$BW$7,$BY$1:$BY$7)</f>
        <v>1963</v>
      </c>
      <c r="BW2" s="31" t="s">
        <v>84</v>
      </c>
      <c r="BX2" s="30" t="s">
        <v>92</v>
      </c>
      <c r="BY2" s="31">
        <v>1953</v>
      </c>
    </row>
    <row r="3" spans="1:77" s="31" customFormat="1" x14ac:dyDescent="0.25">
      <c r="BW3" s="31" t="s">
        <v>91</v>
      </c>
      <c r="BX3" s="31" t="s">
        <v>99</v>
      </c>
      <c r="BY3" s="31">
        <v>1974</v>
      </c>
    </row>
    <row r="4" spans="1:77" x14ac:dyDescent="0.25">
      <c r="A4" s="28" t="s">
        <v>0</v>
      </c>
      <c r="B4" s="30"/>
      <c r="C4" s="32">
        <v>1952</v>
      </c>
      <c r="D4" s="32">
        <v>1953</v>
      </c>
      <c r="E4" s="29">
        <v>1954</v>
      </c>
      <c r="F4" s="29">
        <f>E4+1</f>
        <v>1955</v>
      </c>
      <c r="G4" s="29">
        <f t="shared" ref="G4:BR4" si="0">F4+1</f>
        <v>1956</v>
      </c>
      <c r="H4" s="29">
        <f t="shared" si="0"/>
        <v>1957</v>
      </c>
      <c r="I4" s="29">
        <f t="shared" si="0"/>
        <v>1958</v>
      </c>
      <c r="J4" s="29">
        <f t="shared" si="0"/>
        <v>1959</v>
      </c>
      <c r="K4" s="29">
        <f t="shared" si="0"/>
        <v>1960</v>
      </c>
      <c r="L4" s="29">
        <f t="shared" si="0"/>
        <v>1961</v>
      </c>
      <c r="M4" s="29">
        <f t="shared" si="0"/>
        <v>1962</v>
      </c>
      <c r="N4" s="29">
        <f t="shared" si="0"/>
        <v>1963</v>
      </c>
      <c r="O4" s="29">
        <f t="shared" si="0"/>
        <v>1964</v>
      </c>
      <c r="P4" s="29">
        <f t="shared" si="0"/>
        <v>1965</v>
      </c>
      <c r="Q4" s="29">
        <f t="shared" si="0"/>
        <v>1966</v>
      </c>
      <c r="R4" s="29">
        <f t="shared" si="0"/>
        <v>1967</v>
      </c>
      <c r="S4" s="29">
        <f t="shared" si="0"/>
        <v>1968</v>
      </c>
      <c r="T4" s="29">
        <f t="shared" si="0"/>
        <v>1969</v>
      </c>
      <c r="U4" s="29">
        <f t="shared" si="0"/>
        <v>1970</v>
      </c>
      <c r="V4" s="29">
        <f t="shared" si="0"/>
        <v>1971</v>
      </c>
      <c r="W4" s="29">
        <f t="shared" si="0"/>
        <v>1972</v>
      </c>
      <c r="X4" s="29">
        <f t="shared" si="0"/>
        <v>1973</v>
      </c>
      <c r="Y4" s="29">
        <f t="shared" si="0"/>
        <v>1974</v>
      </c>
      <c r="Z4" s="29">
        <f t="shared" si="0"/>
        <v>1975</v>
      </c>
      <c r="AA4" s="29">
        <f t="shared" si="0"/>
        <v>1976</v>
      </c>
      <c r="AB4" s="29">
        <f t="shared" si="0"/>
        <v>1977</v>
      </c>
      <c r="AC4" s="29">
        <f t="shared" si="0"/>
        <v>1978</v>
      </c>
      <c r="AD4" s="29">
        <f t="shared" si="0"/>
        <v>1979</v>
      </c>
      <c r="AE4" s="29">
        <f t="shared" si="0"/>
        <v>1980</v>
      </c>
      <c r="AF4" s="29">
        <f t="shared" si="0"/>
        <v>1981</v>
      </c>
      <c r="AG4" s="29">
        <f t="shared" si="0"/>
        <v>1982</v>
      </c>
      <c r="AH4" s="29">
        <f t="shared" si="0"/>
        <v>1983</v>
      </c>
      <c r="AI4" s="29">
        <f t="shared" si="0"/>
        <v>1984</v>
      </c>
      <c r="AJ4" s="29">
        <f t="shared" si="0"/>
        <v>1985</v>
      </c>
      <c r="AK4" s="29">
        <f t="shared" si="0"/>
        <v>1986</v>
      </c>
      <c r="AL4" s="29">
        <f t="shared" si="0"/>
        <v>1987</v>
      </c>
      <c r="AM4" s="29">
        <f t="shared" si="0"/>
        <v>1988</v>
      </c>
      <c r="AN4" s="29">
        <f t="shared" si="0"/>
        <v>1989</v>
      </c>
      <c r="AO4" s="29">
        <f t="shared" si="0"/>
        <v>1990</v>
      </c>
      <c r="AP4" s="29">
        <f t="shared" si="0"/>
        <v>1991</v>
      </c>
      <c r="AQ4" s="29">
        <f t="shared" si="0"/>
        <v>1992</v>
      </c>
      <c r="AR4" s="29">
        <f t="shared" si="0"/>
        <v>1993</v>
      </c>
      <c r="AS4" s="29">
        <f t="shared" si="0"/>
        <v>1994</v>
      </c>
      <c r="AT4" s="29">
        <f t="shared" si="0"/>
        <v>1995</v>
      </c>
      <c r="AU4" s="29">
        <f t="shared" si="0"/>
        <v>1996</v>
      </c>
      <c r="AV4" s="29">
        <f t="shared" si="0"/>
        <v>1997</v>
      </c>
      <c r="AW4" s="29">
        <f t="shared" si="0"/>
        <v>1998</v>
      </c>
      <c r="AX4" s="29">
        <f t="shared" si="0"/>
        <v>1999</v>
      </c>
      <c r="AY4" s="29">
        <f t="shared" si="0"/>
        <v>2000</v>
      </c>
      <c r="AZ4" s="29">
        <f t="shared" si="0"/>
        <v>2001</v>
      </c>
      <c r="BA4" s="29">
        <f t="shared" si="0"/>
        <v>2002</v>
      </c>
      <c r="BB4" s="29">
        <f t="shared" si="0"/>
        <v>2003</v>
      </c>
      <c r="BC4" s="29">
        <f t="shared" si="0"/>
        <v>2004</v>
      </c>
      <c r="BD4" s="29">
        <f t="shared" si="0"/>
        <v>2005</v>
      </c>
      <c r="BE4" s="29">
        <f t="shared" si="0"/>
        <v>2006</v>
      </c>
      <c r="BF4" s="29">
        <f t="shared" si="0"/>
        <v>2007</v>
      </c>
      <c r="BG4" s="29">
        <f t="shared" si="0"/>
        <v>2008</v>
      </c>
      <c r="BH4" s="29">
        <f t="shared" si="0"/>
        <v>2009</v>
      </c>
      <c r="BI4" s="29">
        <f t="shared" si="0"/>
        <v>2010</v>
      </c>
      <c r="BJ4" s="29">
        <f t="shared" si="0"/>
        <v>2011</v>
      </c>
      <c r="BK4" s="29">
        <f t="shared" si="0"/>
        <v>2012</v>
      </c>
      <c r="BL4" s="29">
        <f t="shared" si="0"/>
        <v>2013</v>
      </c>
      <c r="BM4" s="29">
        <f t="shared" si="0"/>
        <v>2014</v>
      </c>
      <c r="BN4" s="29">
        <f t="shared" si="0"/>
        <v>2015</v>
      </c>
      <c r="BO4" s="29">
        <f t="shared" si="0"/>
        <v>2016</v>
      </c>
      <c r="BP4" s="29">
        <f t="shared" si="0"/>
        <v>2017</v>
      </c>
      <c r="BQ4" s="29">
        <f t="shared" si="0"/>
        <v>2018</v>
      </c>
      <c r="BR4" s="29">
        <f t="shared" si="0"/>
        <v>2019</v>
      </c>
      <c r="BS4" s="29">
        <f t="shared" ref="BS4" si="1">BR4+1</f>
        <v>2020</v>
      </c>
      <c r="BW4" s="31" t="s">
        <v>86</v>
      </c>
      <c r="BX4" s="29" t="s">
        <v>94</v>
      </c>
      <c r="BY4" s="29">
        <v>1953</v>
      </c>
    </row>
    <row r="5" spans="1:77" x14ac:dyDescent="0.25">
      <c r="A5" s="28" t="s">
        <v>1</v>
      </c>
      <c r="B5" s="30"/>
      <c r="C5" s="32">
        <v>6.1</v>
      </c>
      <c r="D5" s="32">
        <v>6.4</v>
      </c>
      <c r="E5" s="29">
        <v>6.5</v>
      </c>
      <c r="F5" s="29">
        <v>6.6</v>
      </c>
      <c r="G5" s="29">
        <v>7</v>
      </c>
      <c r="H5" s="29">
        <v>7.2</v>
      </c>
      <c r="I5" s="29">
        <v>7.2</v>
      </c>
      <c r="J5" s="29">
        <v>7.3</v>
      </c>
      <c r="K5" s="29">
        <v>7.6</v>
      </c>
      <c r="L5" s="29">
        <v>7.9</v>
      </c>
      <c r="M5" s="29">
        <v>7.8</v>
      </c>
      <c r="N5" s="29">
        <v>7.8</v>
      </c>
      <c r="O5" s="29">
        <v>8</v>
      </c>
      <c r="P5" s="29">
        <v>8.3000000000000007</v>
      </c>
      <c r="Q5" s="29">
        <v>8.6</v>
      </c>
      <c r="R5" s="29">
        <v>8.9</v>
      </c>
      <c r="S5" s="29">
        <v>9.1</v>
      </c>
      <c r="T5" s="29">
        <v>9.4</v>
      </c>
      <c r="U5" s="29">
        <v>9.6999999999999993</v>
      </c>
      <c r="V5" s="29">
        <v>10.199999999999999</v>
      </c>
      <c r="W5" s="29">
        <v>10.9</v>
      </c>
      <c r="X5" s="29">
        <v>11.8</v>
      </c>
      <c r="Y5" s="29">
        <v>13.5</v>
      </c>
      <c r="Z5" s="29">
        <v>15.8</v>
      </c>
      <c r="AA5" s="29">
        <v>17.7</v>
      </c>
      <c r="AB5" s="29">
        <v>20.100000000000001</v>
      </c>
      <c r="AC5" s="29">
        <v>21.7</v>
      </c>
      <c r="AD5" s="29">
        <v>23.6</v>
      </c>
      <c r="AE5" s="29">
        <v>26.2</v>
      </c>
      <c r="AF5" s="29">
        <v>28.4</v>
      </c>
      <c r="AG5" s="29">
        <v>31.5</v>
      </c>
      <c r="AH5" s="29">
        <v>35</v>
      </c>
      <c r="AI5" s="29">
        <v>36.4</v>
      </c>
      <c r="AJ5" s="29">
        <v>38.799999999999997</v>
      </c>
      <c r="AK5" s="29">
        <v>42.1</v>
      </c>
      <c r="AL5" s="29">
        <v>46</v>
      </c>
      <c r="AM5" s="29">
        <v>49.3</v>
      </c>
      <c r="AN5" s="29">
        <v>53</v>
      </c>
      <c r="AO5" s="29">
        <v>57.1</v>
      </c>
      <c r="AP5" s="29">
        <v>59</v>
      </c>
      <c r="AQ5" s="29">
        <v>59.7</v>
      </c>
      <c r="AR5" s="29">
        <v>60.8</v>
      </c>
      <c r="AS5" s="29">
        <v>61.9</v>
      </c>
      <c r="AT5" s="29">
        <v>64.7</v>
      </c>
      <c r="AU5" s="29">
        <v>66.7</v>
      </c>
      <c r="AV5" s="29">
        <v>66.900000000000006</v>
      </c>
      <c r="AW5" s="29">
        <v>67.400000000000006</v>
      </c>
      <c r="AX5" s="29">
        <v>68.099999999999994</v>
      </c>
      <c r="AY5" s="29">
        <v>70.2</v>
      </c>
      <c r="AZ5" s="29">
        <v>74.5</v>
      </c>
      <c r="BA5" s="29">
        <v>76.599999999999994</v>
      </c>
      <c r="BB5" s="29">
        <v>78.599999999999994</v>
      </c>
      <c r="BC5" s="29">
        <v>80.599999999999994</v>
      </c>
      <c r="BD5" s="29">
        <v>82.6</v>
      </c>
      <c r="BE5" s="29">
        <v>85.9</v>
      </c>
      <c r="BF5" s="29">
        <v>87.7</v>
      </c>
      <c r="BG5" s="29">
        <v>91.6</v>
      </c>
      <c r="BH5" s="29">
        <v>92.9</v>
      </c>
      <c r="BI5" s="29">
        <v>95.8</v>
      </c>
      <c r="BJ5" s="29">
        <v>99.2</v>
      </c>
      <c r="BK5" s="29">
        <v>100.4</v>
      </c>
      <c r="BL5" s="29">
        <v>102.8</v>
      </c>
      <c r="BM5" s="29">
        <v>105.9</v>
      </c>
      <c r="BN5" s="29">
        <v>107.5</v>
      </c>
      <c r="BO5" s="29">
        <v>108.6</v>
      </c>
      <c r="BP5" s="29">
        <v>110.7</v>
      </c>
      <c r="BQ5" s="29">
        <v>113</v>
      </c>
      <c r="BR5" s="29">
        <v>114.8</v>
      </c>
      <c r="BS5" s="29">
        <v>114.4</v>
      </c>
      <c r="BW5" s="31" t="s">
        <v>87</v>
      </c>
      <c r="BX5" s="29" t="s">
        <v>95</v>
      </c>
      <c r="BY5" s="29">
        <v>1953</v>
      </c>
    </row>
    <row r="6" spans="1:77" x14ac:dyDescent="0.25">
      <c r="A6" s="28" t="s">
        <v>14</v>
      </c>
      <c r="B6" s="30"/>
      <c r="C6" s="28"/>
      <c r="D6" s="28"/>
      <c r="BW6" s="31" t="s">
        <v>89</v>
      </c>
      <c r="BX6" s="29" t="s">
        <v>97</v>
      </c>
      <c r="BY6" s="29">
        <v>1953</v>
      </c>
    </row>
    <row r="7" spans="1:77" x14ac:dyDescent="0.25">
      <c r="A7" s="29" t="str">
        <f>CONCATENATE($B$2, " Total")</f>
        <v>ACT Total</v>
      </c>
      <c r="BW7" s="31" t="s">
        <v>85</v>
      </c>
      <c r="BX7" s="29" t="s">
        <v>93</v>
      </c>
      <c r="BY7" s="29">
        <v>1953</v>
      </c>
    </row>
    <row r="8" spans="1:77" x14ac:dyDescent="0.25">
      <c r="A8" s="29" t="s">
        <v>7</v>
      </c>
      <c r="B8" s="31" t="str">
        <f>CONCATENATE("$",$C$2,"$55")</f>
        <v>$H$55</v>
      </c>
      <c r="C8" s="29" t="str">
        <f>CONCATENATE("'[Data.xlsx]",C$4,"'!",$B8)</f>
        <v>'[Data.xlsx]1952'!$H$55</v>
      </c>
      <c r="D8" s="31" t="str">
        <f t="shared" ref="D8:BO8" si="2">CONCATENATE("'[Data.xlsx]",D$4,"'!",$B8)</f>
        <v>'[Data.xlsx]1953'!$H$55</v>
      </c>
      <c r="E8" s="31" t="str">
        <f t="shared" si="2"/>
        <v>'[Data.xlsx]1954'!$H$55</v>
      </c>
      <c r="F8" s="31" t="str">
        <f t="shared" si="2"/>
        <v>'[Data.xlsx]1955'!$H$55</v>
      </c>
      <c r="G8" s="31" t="str">
        <f t="shared" si="2"/>
        <v>'[Data.xlsx]1956'!$H$55</v>
      </c>
      <c r="H8" s="31" t="str">
        <f t="shared" si="2"/>
        <v>'[Data.xlsx]1957'!$H$55</v>
      </c>
      <c r="I8" s="31" t="str">
        <f t="shared" si="2"/>
        <v>'[Data.xlsx]1958'!$H$55</v>
      </c>
      <c r="J8" s="31" t="str">
        <f t="shared" si="2"/>
        <v>'[Data.xlsx]1959'!$H$55</v>
      </c>
      <c r="K8" s="31" t="str">
        <f t="shared" si="2"/>
        <v>'[Data.xlsx]1960'!$H$55</v>
      </c>
      <c r="L8" s="31" t="str">
        <f t="shared" si="2"/>
        <v>'[Data.xlsx]1961'!$H$55</v>
      </c>
      <c r="M8" s="31" t="str">
        <f t="shared" si="2"/>
        <v>'[Data.xlsx]1962'!$H$55</v>
      </c>
      <c r="N8" s="31" t="str">
        <f t="shared" si="2"/>
        <v>'[Data.xlsx]1963'!$H$55</v>
      </c>
      <c r="O8" s="31" t="str">
        <f t="shared" si="2"/>
        <v>'[Data.xlsx]1964'!$H$55</v>
      </c>
      <c r="P8" s="31" t="str">
        <f t="shared" si="2"/>
        <v>'[Data.xlsx]1965'!$H$55</v>
      </c>
      <c r="Q8" s="31" t="str">
        <f t="shared" si="2"/>
        <v>'[Data.xlsx]1966'!$H$55</v>
      </c>
      <c r="R8" s="31" t="str">
        <f t="shared" si="2"/>
        <v>'[Data.xlsx]1967'!$H$55</v>
      </c>
      <c r="S8" s="31" t="str">
        <f t="shared" si="2"/>
        <v>'[Data.xlsx]1968'!$H$55</v>
      </c>
      <c r="T8" s="31" t="str">
        <f t="shared" si="2"/>
        <v>'[Data.xlsx]1969'!$H$55</v>
      </c>
      <c r="U8" s="31" t="str">
        <f t="shared" si="2"/>
        <v>'[Data.xlsx]1970'!$H$55</v>
      </c>
      <c r="V8" s="31" t="str">
        <f t="shared" si="2"/>
        <v>'[Data.xlsx]1971'!$H$55</v>
      </c>
      <c r="W8" s="31" t="str">
        <f t="shared" si="2"/>
        <v>'[Data.xlsx]1972'!$H$55</v>
      </c>
      <c r="X8" s="31" t="str">
        <f t="shared" si="2"/>
        <v>'[Data.xlsx]1973'!$H$55</v>
      </c>
      <c r="Y8" s="31" t="str">
        <f t="shared" si="2"/>
        <v>'[Data.xlsx]1974'!$H$55</v>
      </c>
      <c r="Z8" s="31" t="str">
        <f t="shared" si="2"/>
        <v>'[Data.xlsx]1975'!$H$55</v>
      </c>
      <c r="AA8" s="31" t="str">
        <f t="shared" si="2"/>
        <v>'[Data.xlsx]1976'!$H$55</v>
      </c>
      <c r="AB8" s="31" t="str">
        <f t="shared" si="2"/>
        <v>'[Data.xlsx]1977'!$H$55</v>
      </c>
      <c r="AC8" s="31" t="str">
        <f t="shared" si="2"/>
        <v>'[Data.xlsx]1978'!$H$55</v>
      </c>
      <c r="AD8" s="31" t="str">
        <f t="shared" si="2"/>
        <v>'[Data.xlsx]1979'!$H$55</v>
      </c>
      <c r="AE8" s="31" t="str">
        <f t="shared" si="2"/>
        <v>'[Data.xlsx]1980'!$H$55</v>
      </c>
      <c r="AF8" s="31" t="str">
        <f t="shared" si="2"/>
        <v>'[Data.xlsx]1981'!$H$55</v>
      </c>
      <c r="AG8" s="31" t="str">
        <f t="shared" si="2"/>
        <v>'[Data.xlsx]1982'!$H$55</v>
      </c>
      <c r="AH8" s="31" t="str">
        <f t="shared" si="2"/>
        <v>'[Data.xlsx]1983'!$H$55</v>
      </c>
      <c r="AI8" s="31" t="str">
        <f t="shared" si="2"/>
        <v>'[Data.xlsx]1984'!$H$55</v>
      </c>
      <c r="AJ8" s="31" t="str">
        <f t="shared" si="2"/>
        <v>'[Data.xlsx]1985'!$H$55</v>
      </c>
      <c r="AK8" s="31" t="str">
        <f t="shared" si="2"/>
        <v>'[Data.xlsx]1986'!$H$55</v>
      </c>
      <c r="AL8" s="31" t="str">
        <f t="shared" si="2"/>
        <v>'[Data.xlsx]1987'!$H$55</v>
      </c>
      <c r="AM8" s="31" t="str">
        <f t="shared" si="2"/>
        <v>'[Data.xlsx]1988'!$H$55</v>
      </c>
      <c r="AN8" s="31" t="str">
        <f t="shared" si="2"/>
        <v>'[Data.xlsx]1989'!$H$55</v>
      </c>
      <c r="AO8" s="31" t="str">
        <f t="shared" si="2"/>
        <v>'[Data.xlsx]1990'!$H$55</v>
      </c>
      <c r="AP8" s="31" t="str">
        <f t="shared" si="2"/>
        <v>'[Data.xlsx]1991'!$H$55</v>
      </c>
      <c r="AQ8" s="31" t="str">
        <f t="shared" si="2"/>
        <v>'[Data.xlsx]1992'!$H$55</v>
      </c>
      <c r="AR8" s="31" t="str">
        <f t="shared" si="2"/>
        <v>'[Data.xlsx]1993'!$H$55</v>
      </c>
      <c r="AS8" s="31" t="str">
        <f t="shared" si="2"/>
        <v>'[Data.xlsx]1994'!$H$55</v>
      </c>
      <c r="AT8" s="31" t="str">
        <f t="shared" si="2"/>
        <v>'[Data.xlsx]1995'!$H$55</v>
      </c>
      <c r="AU8" s="31" t="str">
        <f t="shared" si="2"/>
        <v>'[Data.xlsx]1996'!$H$55</v>
      </c>
      <c r="AV8" s="31" t="str">
        <f t="shared" si="2"/>
        <v>'[Data.xlsx]1997'!$H$55</v>
      </c>
      <c r="AW8" s="31" t="str">
        <f t="shared" si="2"/>
        <v>'[Data.xlsx]1998'!$H$55</v>
      </c>
      <c r="AX8" s="31" t="str">
        <f t="shared" si="2"/>
        <v>'[Data.xlsx]1999'!$H$55</v>
      </c>
      <c r="AY8" s="31" t="str">
        <f t="shared" si="2"/>
        <v>'[Data.xlsx]2000'!$H$55</v>
      </c>
      <c r="AZ8" s="31" t="str">
        <f t="shared" si="2"/>
        <v>'[Data.xlsx]2001'!$H$55</v>
      </c>
      <c r="BA8" s="31" t="str">
        <f t="shared" si="2"/>
        <v>'[Data.xlsx]2002'!$H$55</v>
      </c>
      <c r="BB8" s="31" t="str">
        <f t="shared" si="2"/>
        <v>'[Data.xlsx]2003'!$H$55</v>
      </c>
      <c r="BC8" s="31" t="str">
        <f t="shared" si="2"/>
        <v>'[Data.xlsx]2004'!$H$55</v>
      </c>
      <c r="BD8" s="31" t="str">
        <f t="shared" si="2"/>
        <v>'[Data.xlsx]2005'!$H$55</v>
      </c>
      <c r="BE8" s="31" t="str">
        <f t="shared" si="2"/>
        <v>'[Data.xlsx]2006'!$H$55</v>
      </c>
      <c r="BF8" s="31" t="str">
        <f t="shared" si="2"/>
        <v>'[Data.xlsx]2007'!$H$55</v>
      </c>
      <c r="BG8" s="31" t="str">
        <f t="shared" si="2"/>
        <v>'[Data.xlsx]2008'!$H$55</v>
      </c>
      <c r="BH8" s="31" t="str">
        <f t="shared" si="2"/>
        <v>'[Data.xlsx]2009'!$H$55</v>
      </c>
      <c r="BI8" s="31" t="str">
        <f t="shared" si="2"/>
        <v>'[Data.xlsx]2010'!$H$55</v>
      </c>
      <c r="BJ8" s="31" t="str">
        <f t="shared" si="2"/>
        <v>'[Data.xlsx]2011'!$H$55</v>
      </c>
      <c r="BK8" s="31" t="str">
        <f t="shared" si="2"/>
        <v>'[Data.xlsx]2012'!$H$55</v>
      </c>
      <c r="BL8" s="31" t="str">
        <f t="shared" si="2"/>
        <v>'[Data.xlsx]2013'!$H$55</v>
      </c>
      <c r="BM8" s="31" t="str">
        <f t="shared" si="2"/>
        <v>'[Data.xlsx]2014'!$H$55</v>
      </c>
      <c r="BN8" s="31" t="str">
        <f t="shared" si="2"/>
        <v>'[Data.xlsx]2015'!$H$55</v>
      </c>
      <c r="BO8" s="31" t="str">
        <f t="shared" si="2"/>
        <v>'[Data.xlsx]2016'!$H$55</v>
      </c>
      <c r="BP8" s="31" t="str">
        <f t="shared" ref="BP8:BS8" si="3">CONCATENATE("'[Data.xlsx]",BP$4,"'!",$B8)</f>
        <v>'[Data.xlsx]2017'!$H$55</v>
      </c>
      <c r="BQ8" s="31" t="str">
        <f t="shared" si="3"/>
        <v>'[Data.xlsx]2018'!$H$55</v>
      </c>
      <c r="BR8" s="31" t="str">
        <f t="shared" si="3"/>
        <v>'[Data.xlsx]2019'!$H$55</v>
      </c>
      <c r="BS8" s="31" t="str">
        <f t="shared" si="3"/>
        <v>'[Data.xlsx]2020'!$H$55</v>
      </c>
      <c r="BW8" s="29" t="s">
        <v>88</v>
      </c>
      <c r="BX8" s="29" t="s">
        <v>96</v>
      </c>
      <c r="BY8" s="29">
        <v>1953</v>
      </c>
    </row>
    <row r="9" spans="1:77" x14ac:dyDescent="0.25">
      <c r="A9" s="30" t="str">
        <f>A7</f>
        <v>ACT Total</v>
      </c>
      <c r="C9" s="1" t="e" cm="1">
        <f t="array" aca="1" ref="C9" ca="1">INDIRECT(C8)</f>
        <v>#N/A</v>
      </c>
      <c r="D9" s="1" t="e" cm="1">
        <f t="array" aca="1" ref="D9" ca="1">INDIRECT(D8)</f>
        <v>#N/A</v>
      </c>
      <c r="E9" s="1" cm="1">
        <f t="array" aca="1" ref="E9" ca="1">INDIRECT(E8)</f>
        <v>2.507991791450435</v>
      </c>
      <c r="F9" s="1" cm="1">
        <f t="array" aca="1" ref="F9" ca="1">INDIRECT(F8)</f>
        <v>2.5796651509599244</v>
      </c>
      <c r="G9" s="1" cm="1">
        <f t="array" aca="1" ref="G9" ca="1">INDIRECT(G8)</f>
        <v>3.0298284790114227</v>
      </c>
      <c r="H9" s="1" cm="1">
        <f t="array" aca="1" ref="H9" ca="1">INDIRECT(H8)</f>
        <v>2.6636572892316241</v>
      </c>
      <c r="I9" s="1" cm="1">
        <f t="array" aca="1" ref="I9" ca="1">INDIRECT(I8)</f>
        <v>2.6825190414267142</v>
      </c>
      <c r="J9" s="1" cm="1">
        <f t="array" aca="1" ref="J9" ca="1">INDIRECT(J8)</f>
        <v>2.7317462239091883</v>
      </c>
      <c r="K9" s="1" cm="1">
        <f t="array" aca="1" ref="K9" ca="1">INDIRECT(K8)</f>
        <v>2.7892393407464389</v>
      </c>
      <c r="L9" s="1" cm="1">
        <f t="array" aca="1" ref="L9" ca="1">INDIRECT(L8)</f>
        <v>2.6725227371604965</v>
      </c>
      <c r="M9" s="1" t="e" cm="1">
        <f t="array" aca="1" ref="M9" ca="1">INDIRECT(M8)</f>
        <v>#N/A</v>
      </c>
      <c r="N9" s="1" cm="1">
        <f t="array" aca="1" ref="N9" ca="1">INDIRECT(N8)</f>
        <v>1.963197015673283</v>
      </c>
      <c r="O9" s="1" cm="1">
        <f t="array" aca="1" ref="O9" ca="1">INDIRECT(O8)</f>
        <v>1.9596846631193547</v>
      </c>
      <c r="P9" s="1" cm="1">
        <f t="array" aca="1" ref="P9" ca="1">INDIRECT(P8)</f>
        <v>1.951073205620198</v>
      </c>
      <c r="Q9" s="1" cm="1">
        <f t="array" aca="1" ref="Q9" ca="1">INDIRECT(Q8)</f>
        <v>1.8294434830251967</v>
      </c>
      <c r="R9" s="1" cm="1">
        <f t="array" aca="1" ref="R9" ca="1">INDIRECT(R8)</f>
        <v>1.8135043780210653</v>
      </c>
      <c r="S9" s="1" cm="1">
        <f t="array" aca="1" ref="S9" ca="1">INDIRECT(S8)</f>
        <v>1.8272527179350364</v>
      </c>
      <c r="T9" s="1" cm="1">
        <f t="array" aca="1" ref="T9" ca="1">INDIRECT(T8)</f>
        <v>1.808418872449898</v>
      </c>
      <c r="U9" s="1" cm="1">
        <f t="array" aca="1" ref="U9" ca="1">INDIRECT(U8)</f>
        <v>1.8018289208592877</v>
      </c>
      <c r="V9" s="1" cm="1">
        <f t="array" aca="1" ref="V9" ca="1">INDIRECT(V8)</f>
        <v>1.7625203833391976</v>
      </c>
      <c r="W9" s="1" cm="1">
        <f t="array" aca="1" ref="W9" ca="1">INDIRECT(W8)</f>
        <v>1.7503941340697255</v>
      </c>
      <c r="X9" s="1" cm="1">
        <f t="array" aca="1" ref="X9" ca="1">INDIRECT(X8)</f>
        <v>1.7886428864288642</v>
      </c>
      <c r="Y9" s="1" cm="1">
        <f t="array" aca="1" ref="Y9" ca="1">INDIRECT(Y8)</f>
        <v>1.925533682538904</v>
      </c>
      <c r="Z9" s="1" cm="1">
        <f t="array" aca="1" ref="Z9" ca="1">INDIRECT(Z8)</f>
        <v>2.1131734360424321</v>
      </c>
      <c r="AA9" s="1" cm="1">
        <f t="array" aca="1" ref="AA9" ca="1">INDIRECT(AA8)</f>
        <v>2.300870832690538</v>
      </c>
      <c r="AB9" s="1" cm="1">
        <f t="array" aca="1" ref="AB9" ca="1">INDIRECT(AB8)</f>
        <v>2.5239952023617991</v>
      </c>
      <c r="AC9" s="1" cm="1">
        <f t="array" aca="1" ref="AC9" ca="1">INDIRECT(AC8)</f>
        <v>2.7010092828998937</v>
      </c>
      <c r="AD9" s="1" cm="1">
        <f t="array" aca="1" ref="AD9" ca="1">INDIRECT(AD8)</f>
        <v>2.8376962384080282</v>
      </c>
      <c r="AE9" s="1" cm="1">
        <f t="array" aca="1" ref="AE9" ca="1">INDIRECT(AE8)</f>
        <v>3.0170866629286013</v>
      </c>
      <c r="AF9" s="1" cm="1">
        <f t="array" aca="1" ref="AF9" ca="1">INDIRECT(AF8)</f>
        <v>3.3193693205112722</v>
      </c>
      <c r="AG9" s="1" cm="1">
        <f t="array" aca="1" ref="AG9" ca="1">INDIRECT(AG8)</f>
        <v>4.0098868456818089</v>
      </c>
      <c r="AH9" s="1" cm="1">
        <f t="array" aca="1" ref="AH9" ca="1">INDIRECT(AH8)</f>
        <v>5.638414039522492</v>
      </c>
      <c r="AI9" s="1" cm="1">
        <f t="array" aca="1" ref="AI9" ca="1">INDIRECT(AI8)</f>
        <v>6.0822847168395509</v>
      </c>
      <c r="AJ9" s="1" cm="1">
        <f t="array" aca="1" ref="AJ9" ca="1">INDIRECT(AJ8)</f>
        <v>6.2100680826092942</v>
      </c>
      <c r="AK9" s="1" cm="1">
        <f t="array" aca="1" ref="AK9" ca="1">INDIRECT(AK8)</f>
        <v>6.6108663847159814</v>
      </c>
      <c r="AL9" s="1" cm="1">
        <f t="array" aca="1" ref="AL9" ca="1">INDIRECT(AL8)</f>
        <v>6.9584803439205904</v>
      </c>
      <c r="AM9" s="1" cm="1">
        <f t="array" aca="1" ref="AM9" ca="1">INDIRECT(AM8)</f>
        <v>7.9633554230083075</v>
      </c>
      <c r="AN9" s="1" cm="1">
        <f t="array" aca="1" ref="AN9" ca="1">INDIRECT(AN8)</f>
        <v>8.7950694682766848</v>
      </c>
      <c r="AO9" s="1" cm="1">
        <f t="array" aca="1" ref="AO9" ca="1">INDIRECT(AO8)</f>
        <v>8.7456726430699891</v>
      </c>
      <c r="AP9" s="1" cm="1">
        <f t="array" aca="1" ref="AP9" ca="1">INDIRECT(AP8)</f>
        <v>9.1550543317127637</v>
      </c>
      <c r="AQ9" s="1" cm="1">
        <f t="array" aca="1" ref="AQ9" ca="1">INDIRECT(AQ8)</f>
        <v>9.3856952421016278</v>
      </c>
      <c r="AR9" s="1" cm="1">
        <f t="array" aca="1" ref="AR9" ca="1">INDIRECT(AR8)</f>
        <v>9.8182737339772395</v>
      </c>
      <c r="AS9" s="1" cm="1">
        <f t="array" aca="1" ref="AS9" ca="1">INDIRECT(AS8)</f>
        <v>9.9492211227854188</v>
      </c>
      <c r="AT9" s="1" cm="1">
        <f t="array" aca="1" ref="AT9" ca="1">INDIRECT(AT8)</f>
        <v>9.7136517542724707</v>
      </c>
      <c r="AU9" s="1" cm="1">
        <f t="array" aca="1" ref="AU9" ca="1">INDIRECT(AU8)</f>
        <v>9.8996069714150305</v>
      </c>
      <c r="AV9" s="1" cm="1">
        <f t="array" aca="1" ref="AV9" ca="1">INDIRECT(AV8)</f>
        <v>9.7693223871708703</v>
      </c>
      <c r="AW9" s="1" cm="1">
        <f t="array" aca="1" ref="AW9" ca="1">INDIRECT(AW8)</f>
        <v>9.2846611935854355</v>
      </c>
      <c r="AX9" s="1" cm="1">
        <f t="array" aca="1" ref="AX9" ca="1">INDIRECT(AX8)</f>
        <v>8.8000000000000007</v>
      </c>
      <c r="AY9" s="1" cm="1">
        <f t="array" aca="1" ref="AY9" ca="1">INDIRECT(AY8)</f>
        <v>9.3949999999999996</v>
      </c>
      <c r="AZ9" s="1" cm="1">
        <f t="array" aca="1" ref="AZ9" ca="1">INDIRECT(AZ8)</f>
        <v>9.99</v>
      </c>
      <c r="BA9" s="1" cm="1">
        <f t="array" aca="1" ref="BA9" ca="1">INDIRECT(BA8)</f>
        <v>10.77</v>
      </c>
      <c r="BB9" s="1" cm="1">
        <f t="array" aca="1" ref="BB9" ca="1">INDIRECT(BB8)</f>
        <v>10.25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31" t="str">
        <f>CONCATENATE($B$2, " Residential")</f>
        <v>ACT Residential</v>
      </c>
    </row>
    <row r="11" spans="1:77" x14ac:dyDescent="0.25">
      <c r="A11" s="29" t="s">
        <v>7</v>
      </c>
      <c r="B11" s="31" t="str">
        <f>CONCATENATE("$",$C$2,"$53")</f>
        <v>$H$53</v>
      </c>
      <c r="C11" s="31" t="str">
        <f>CONCATENATE("'[Data.xlsx]",C$4,"'!",$B11)</f>
        <v>'[Data.xlsx]1952'!$H$53</v>
      </c>
      <c r="D11" s="31" t="str">
        <f t="shared" ref="D11:BO11" si="4">CONCATENATE("'[Data.xlsx]",D$4,"'!",$B11)</f>
        <v>'[Data.xlsx]1953'!$H$53</v>
      </c>
      <c r="E11" s="31" t="str">
        <f t="shared" si="4"/>
        <v>'[Data.xlsx]1954'!$H$53</v>
      </c>
      <c r="F11" s="31" t="str">
        <f t="shared" si="4"/>
        <v>'[Data.xlsx]1955'!$H$53</v>
      </c>
      <c r="G11" s="31" t="str">
        <f t="shared" si="4"/>
        <v>'[Data.xlsx]1956'!$H$53</v>
      </c>
      <c r="H11" s="31" t="str">
        <f t="shared" si="4"/>
        <v>'[Data.xlsx]1957'!$H$53</v>
      </c>
      <c r="I11" s="31" t="str">
        <f t="shared" si="4"/>
        <v>'[Data.xlsx]1958'!$H$53</v>
      </c>
      <c r="J11" s="31" t="str">
        <f t="shared" si="4"/>
        <v>'[Data.xlsx]1959'!$H$53</v>
      </c>
      <c r="K11" s="31" t="str">
        <f t="shared" si="4"/>
        <v>'[Data.xlsx]1960'!$H$53</v>
      </c>
      <c r="L11" s="31" t="str">
        <f t="shared" si="4"/>
        <v>'[Data.xlsx]1961'!$H$53</v>
      </c>
      <c r="M11" s="31" t="str">
        <f t="shared" si="4"/>
        <v>'[Data.xlsx]1962'!$H$53</v>
      </c>
      <c r="N11" s="31" t="str">
        <f t="shared" si="4"/>
        <v>'[Data.xlsx]1963'!$H$53</v>
      </c>
      <c r="O11" s="31" t="str">
        <f t="shared" si="4"/>
        <v>'[Data.xlsx]1964'!$H$53</v>
      </c>
      <c r="P11" s="31" t="str">
        <f t="shared" si="4"/>
        <v>'[Data.xlsx]1965'!$H$53</v>
      </c>
      <c r="Q11" s="31" t="str">
        <f t="shared" si="4"/>
        <v>'[Data.xlsx]1966'!$H$53</v>
      </c>
      <c r="R11" s="31" t="str">
        <f t="shared" si="4"/>
        <v>'[Data.xlsx]1967'!$H$53</v>
      </c>
      <c r="S11" s="31" t="str">
        <f t="shared" si="4"/>
        <v>'[Data.xlsx]1968'!$H$53</v>
      </c>
      <c r="T11" s="31" t="str">
        <f t="shared" si="4"/>
        <v>'[Data.xlsx]1969'!$H$53</v>
      </c>
      <c r="U11" s="31" t="str">
        <f t="shared" si="4"/>
        <v>'[Data.xlsx]1970'!$H$53</v>
      </c>
      <c r="V11" s="31" t="str">
        <f t="shared" si="4"/>
        <v>'[Data.xlsx]1971'!$H$53</v>
      </c>
      <c r="W11" s="31" t="str">
        <f t="shared" si="4"/>
        <v>'[Data.xlsx]1972'!$H$53</v>
      </c>
      <c r="X11" s="31" t="str">
        <f t="shared" si="4"/>
        <v>'[Data.xlsx]1973'!$H$53</v>
      </c>
      <c r="Y11" s="31" t="str">
        <f t="shared" si="4"/>
        <v>'[Data.xlsx]1974'!$H$53</v>
      </c>
      <c r="Z11" s="31" t="str">
        <f t="shared" si="4"/>
        <v>'[Data.xlsx]1975'!$H$53</v>
      </c>
      <c r="AA11" s="31" t="str">
        <f t="shared" si="4"/>
        <v>'[Data.xlsx]1976'!$H$53</v>
      </c>
      <c r="AB11" s="31" t="str">
        <f t="shared" si="4"/>
        <v>'[Data.xlsx]1977'!$H$53</v>
      </c>
      <c r="AC11" s="31" t="str">
        <f t="shared" si="4"/>
        <v>'[Data.xlsx]1978'!$H$53</v>
      </c>
      <c r="AD11" s="31" t="str">
        <f t="shared" si="4"/>
        <v>'[Data.xlsx]1979'!$H$53</v>
      </c>
      <c r="AE11" s="31" t="str">
        <f t="shared" si="4"/>
        <v>'[Data.xlsx]1980'!$H$53</v>
      </c>
      <c r="AF11" s="31" t="str">
        <f t="shared" si="4"/>
        <v>'[Data.xlsx]1981'!$H$53</v>
      </c>
      <c r="AG11" s="31" t="str">
        <f t="shared" si="4"/>
        <v>'[Data.xlsx]1982'!$H$53</v>
      </c>
      <c r="AH11" s="31" t="str">
        <f t="shared" si="4"/>
        <v>'[Data.xlsx]1983'!$H$53</v>
      </c>
      <c r="AI11" s="31" t="str">
        <f t="shared" si="4"/>
        <v>'[Data.xlsx]1984'!$H$53</v>
      </c>
      <c r="AJ11" s="31" t="str">
        <f t="shared" si="4"/>
        <v>'[Data.xlsx]1985'!$H$53</v>
      </c>
      <c r="AK11" s="31" t="str">
        <f t="shared" si="4"/>
        <v>'[Data.xlsx]1986'!$H$53</v>
      </c>
      <c r="AL11" s="31" t="str">
        <f t="shared" si="4"/>
        <v>'[Data.xlsx]1987'!$H$53</v>
      </c>
      <c r="AM11" s="31" t="str">
        <f t="shared" si="4"/>
        <v>'[Data.xlsx]1988'!$H$53</v>
      </c>
      <c r="AN11" s="31" t="str">
        <f t="shared" si="4"/>
        <v>'[Data.xlsx]1989'!$H$53</v>
      </c>
      <c r="AO11" s="31" t="str">
        <f t="shared" si="4"/>
        <v>'[Data.xlsx]1990'!$H$53</v>
      </c>
      <c r="AP11" s="31" t="str">
        <f t="shared" si="4"/>
        <v>'[Data.xlsx]1991'!$H$53</v>
      </c>
      <c r="AQ11" s="31" t="str">
        <f t="shared" si="4"/>
        <v>'[Data.xlsx]1992'!$H$53</v>
      </c>
      <c r="AR11" s="31" t="str">
        <f t="shared" si="4"/>
        <v>'[Data.xlsx]1993'!$H$53</v>
      </c>
      <c r="AS11" s="31" t="str">
        <f t="shared" si="4"/>
        <v>'[Data.xlsx]1994'!$H$53</v>
      </c>
      <c r="AT11" s="31" t="str">
        <f t="shared" si="4"/>
        <v>'[Data.xlsx]1995'!$H$53</v>
      </c>
      <c r="AU11" s="31" t="str">
        <f t="shared" si="4"/>
        <v>'[Data.xlsx]1996'!$H$53</v>
      </c>
      <c r="AV11" s="31" t="str">
        <f t="shared" si="4"/>
        <v>'[Data.xlsx]1997'!$H$53</v>
      </c>
      <c r="AW11" s="31" t="str">
        <f t="shared" si="4"/>
        <v>'[Data.xlsx]1998'!$H$53</v>
      </c>
      <c r="AX11" s="31" t="str">
        <f t="shared" si="4"/>
        <v>'[Data.xlsx]1999'!$H$53</v>
      </c>
      <c r="AY11" s="31" t="str">
        <f t="shared" si="4"/>
        <v>'[Data.xlsx]2000'!$H$53</v>
      </c>
      <c r="AZ11" s="31" t="str">
        <f t="shared" si="4"/>
        <v>'[Data.xlsx]2001'!$H$53</v>
      </c>
      <c r="BA11" s="31" t="str">
        <f t="shared" si="4"/>
        <v>'[Data.xlsx]2002'!$H$53</v>
      </c>
      <c r="BB11" s="31" t="str">
        <f t="shared" si="4"/>
        <v>'[Data.xlsx]2003'!$H$53</v>
      </c>
      <c r="BC11" s="31" t="str">
        <f t="shared" si="4"/>
        <v>'[Data.xlsx]2004'!$H$53</v>
      </c>
      <c r="BD11" s="31" t="str">
        <f t="shared" si="4"/>
        <v>'[Data.xlsx]2005'!$H$53</v>
      </c>
      <c r="BE11" s="31" t="str">
        <f t="shared" si="4"/>
        <v>'[Data.xlsx]2006'!$H$53</v>
      </c>
      <c r="BF11" s="31" t="str">
        <f t="shared" si="4"/>
        <v>'[Data.xlsx]2007'!$H$53</v>
      </c>
      <c r="BG11" s="31" t="str">
        <f t="shared" si="4"/>
        <v>'[Data.xlsx]2008'!$H$53</v>
      </c>
      <c r="BH11" s="31" t="str">
        <f t="shared" si="4"/>
        <v>'[Data.xlsx]2009'!$H$53</v>
      </c>
      <c r="BI11" s="31" t="str">
        <f t="shared" si="4"/>
        <v>'[Data.xlsx]2010'!$H$53</v>
      </c>
      <c r="BJ11" s="31" t="str">
        <f t="shared" si="4"/>
        <v>'[Data.xlsx]2011'!$H$53</v>
      </c>
      <c r="BK11" s="31" t="str">
        <f t="shared" si="4"/>
        <v>'[Data.xlsx]2012'!$H$53</v>
      </c>
      <c r="BL11" s="31" t="str">
        <f t="shared" si="4"/>
        <v>'[Data.xlsx]2013'!$H$53</v>
      </c>
      <c r="BM11" s="31" t="str">
        <f t="shared" si="4"/>
        <v>'[Data.xlsx]2014'!$H$53</v>
      </c>
      <c r="BN11" s="31" t="str">
        <f t="shared" si="4"/>
        <v>'[Data.xlsx]2015'!$H$53</v>
      </c>
      <c r="BO11" s="31" t="str">
        <f t="shared" si="4"/>
        <v>'[Data.xlsx]2016'!$H$53</v>
      </c>
      <c r="BP11" s="31" t="str">
        <f t="shared" ref="BP11:BS11" si="5">CONCATENATE("'[Data.xlsx]",BP$4,"'!",$B11)</f>
        <v>'[Data.xlsx]2017'!$H$53</v>
      </c>
      <c r="BQ11" s="31" t="str">
        <f t="shared" si="5"/>
        <v>'[Data.xlsx]2018'!$H$53</v>
      </c>
      <c r="BR11" s="31" t="str">
        <f t="shared" si="5"/>
        <v>'[Data.xlsx]2019'!$H$53</v>
      </c>
      <c r="BS11" s="31" t="str">
        <f t="shared" si="5"/>
        <v>'[Data.xlsx]2020'!$H$53</v>
      </c>
    </row>
    <row r="12" spans="1:77" x14ac:dyDescent="0.25">
      <c r="A12" s="30" t="str">
        <f>A10</f>
        <v>ACT Residential</v>
      </c>
      <c r="C12" s="1" t="e" cm="1">
        <f t="array" aca="1" ref="C12" ca="1">IF(INDIRECT(C11)=0,NA(),INDIRECT(C11))</f>
        <v>#N/A</v>
      </c>
      <c r="D12" s="1" t="e" cm="1">
        <f t="array" aca="1" ref="D12" ca="1">IF(INDIRECT(D11)=0,NA(),INDIRECT(D11))</f>
        <v>#N/A</v>
      </c>
      <c r="E12" s="1" cm="1">
        <f t="array" aca="1" ref="E12" ca="1">IF(INDIRECT(E11)=0,NA(),INDIRECT(E11))</f>
        <v>2.4513040085544833</v>
      </c>
      <c r="F12" s="1" cm="1">
        <f t="array" aca="1" ref="F12" ca="1">IF(INDIRECT(F11)=0,NA(),INDIRECT(F11))</f>
        <v>2.2255144723385745</v>
      </c>
      <c r="G12" s="1" cm="1">
        <f t="array" aca="1" ref="G12" ca="1">IF(INDIRECT(G11)=0,NA(),INDIRECT(G11))</f>
        <v>2.0216515213881721</v>
      </c>
      <c r="H12" s="1" cm="1">
        <f t="array" aca="1" ref="H12" ca="1">IF(INDIRECT(H11)=0,NA(),INDIRECT(H11))</f>
        <v>1.869434451848794</v>
      </c>
      <c r="I12" s="1" cm="1">
        <f t="array" aca="1" ref="I12" ca="1">IF(INDIRECT(I11)=0,NA(),INDIRECT(I11))</f>
        <v>2.1679514586167437</v>
      </c>
      <c r="J12" s="1" cm="1">
        <f t="array" aca="1" ref="J12" ca="1">IF(INDIRECT(J11)=0,NA(),INDIRECT(J11))</f>
        <v>2.571714317463845</v>
      </c>
      <c r="K12" s="1" cm="1">
        <f t="array" aca="1" ref="K12" ca="1">IF(INDIRECT(K11)=0,NA(),INDIRECT(K11))</f>
        <v>2.347872638743723</v>
      </c>
      <c r="L12" s="1" cm="1">
        <f t="array" aca="1" ref="L12" ca="1">IF(INDIRECT(L11)=0,NA(),INDIRECT(L11))</f>
        <v>2.3974079685063754</v>
      </c>
      <c r="M12" s="1" t="e" cm="1">
        <f t="array" aca="1" ref="M12" ca="1">IF(INDIRECT(M11)=0,NA(),INDIRECT(M11))</f>
        <v>#N/A</v>
      </c>
      <c r="N12" s="1" cm="1">
        <f t="array" aca="1" ref="N12" ca="1">IF(INDIRECT(N11)=0,NA(),INDIRECT(N11))</f>
        <v>1.6158428165007115</v>
      </c>
      <c r="O12" s="1" cm="1">
        <f t="array" aca="1" ref="O12" ca="1">IF(INDIRECT(O11)=0,NA(),INDIRECT(O11))</f>
        <v>1.6135221391335275</v>
      </c>
      <c r="P12" s="1" cm="1">
        <f t="array" aca="1" ref="P12" ca="1">IF(INDIRECT(P11)=0,NA(),INDIRECT(P11))</f>
        <v>1.5971506831812048</v>
      </c>
      <c r="Q12" s="1" cm="1">
        <f t="array" aca="1" ref="Q12" ca="1">IF(INDIRECT(Q11)=0,NA(),INDIRECT(Q11))</f>
        <v>1.5768661435928086</v>
      </c>
      <c r="R12" s="1" cm="1">
        <f t="array" aca="1" ref="R12" ca="1">IF(INDIRECT(R11)=0,NA(),INDIRECT(R11))</f>
        <v>1.5743232642618359</v>
      </c>
      <c r="S12" s="1" cm="1">
        <f t="array" aca="1" ref="S12" ca="1">IF(INDIRECT(S11)=0,NA(),INDIRECT(S11))</f>
        <v>1.5761811666842047</v>
      </c>
      <c r="T12" s="1" cm="1">
        <f t="array" aca="1" ref="T12" ca="1">IF(INDIRECT(T11)=0,NA(),INDIRECT(T11))</f>
        <v>1.5678529307149409</v>
      </c>
      <c r="U12" s="1" cm="1">
        <f t="array" aca="1" ref="U12" ca="1">IF(INDIRECT(U11)=0,NA(),INDIRECT(U11))</f>
        <v>1.5684295775543691</v>
      </c>
      <c r="V12" s="1" cm="1">
        <f t="array" aca="1" ref="V12" ca="1">IF(INDIRECT(V11)=0,NA(),INDIRECT(V11))</f>
        <v>1.5414509218553993</v>
      </c>
      <c r="W12" s="1" cm="1">
        <f t="array" aca="1" ref="W12" ca="1">IF(INDIRECT(W11)=0,NA(),INDIRECT(W11))</f>
        <v>1.5306504369334917</v>
      </c>
      <c r="X12" s="1" cm="1">
        <f t="array" aca="1" ref="X12" ca="1">IF(INDIRECT(X11)=0,NA(),INDIRECT(X11))</f>
        <v>1.5671046076836743</v>
      </c>
      <c r="Y12" s="1" cm="1">
        <f t="array" aca="1" ref="Y12" ca="1">IF(INDIRECT(Y11)=0,NA(),INDIRECT(Y11))</f>
        <v>1.6825948686977505</v>
      </c>
      <c r="Z12" s="1" cm="1">
        <f t="array" aca="1" ref="Z12" ca="1">IF(INDIRECT(Z11)=0,NA(),INDIRECT(Z11))</f>
        <v>1.8239861079745403</v>
      </c>
      <c r="AA12" s="1" cm="1">
        <f t="array" aca="1" ref="AA12" ca="1">IF(INDIRECT(AA11)=0,NA(),INDIRECT(AA11))</f>
        <v>1.9736081257302829</v>
      </c>
      <c r="AB12" s="1" cm="1">
        <f t="array" aca="1" ref="AB12" ca="1">IF(INDIRECT(AB11)=0,NA(),INDIRECT(AB11))</f>
        <v>2.2947833154255175</v>
      </c>
      <c r="AC12" s="1" cm="1">
        <f t="array" aca="1" ref="AC12" ca="1">IF(INDIRECT(AC11)=0,NA(),INDIRECT(AC11))</f>
        <v>2.2863876865415085</v>
      </c>
      <c r="AD12" s="1" cm="1">
        <f t="array" aca="1" ref="AD12" ca="1">IF(INDIRECT(AD11)=0,NA(),INDIRECT(AD11))</f>
        <v>2.3987758268915771</v>
      </c>
      <c r="AE12" s="1" cm="1">
        <f t="array" aca="1" ref="AE12" ca="1">IF(INDIRECT(AE11)=0,NA(),INDIRECT(AE11))</f>
        <v>2.5377490511688188</v>
      </c>
      <c r="AF12" s="1" cm="1">
        <f t="array" aca="1" ref="AF12" ca="1">IF(INDIRECT(AF11)=0,NA(),INDIRECT(AF11))</f>
        <v>2.7924158534557892</v>
      </c>
      <c r="AG12" s="1" cm="1">
        <f t="array" aca="1" ref="AG12" ca="1">IF(INDIRECT(AG11)=0,NA(),INDIRECT(AG11))</f>
        <v>3.3218001279711826</v>
      </c>
      <c r="AH12" s="1" cm="1">
        <f t="array" aca="1" ref="AH12" ca="1">IF(INDIRECT(AH11)=0,NA(),INDIRECT(AH11))</f>
        <v>4.547287259095846</v>
      </c>
      <c r="AI12" s="1" cm="1">
        <f t="array" aca="1" ref="AI12" ca="1">IF(INDIRECT(AI11)=0,NA(),INDIRECT(AI11))</f>
        <v>5.0990654119266514</v>
      </c>
      <c r="AJ12" s="1" cm="1">
        <f t="array" aca="1" ref="AJ12" ca="1">IF(INDIRECT(AJ11)=0,NA(),INDIRECT(AJ11))</f>
        <v>5.1536637089760244</v>
      </c>
      <c r="AK12" s="1" cm="1">
        <f t="array" aca="1" ref="AK12" ca="1">IF(INDIRECT(AK11)=0,NA(),INDIRECT(AK11))</f>
        <v>5.474136789412813</v>
      </c>
      <c r="AL12" s="1" cm="1">
        <f t="array" aca="1" ref="AL12" ca="1">IF(INDIRECT(AL11)=0,NA(),INDIRECT(AL11))</f>
        <v>5.7729497810050114</v>
      </c>
      <c r="AM12" s="1" cm="1">
        <f t="array" aca="1" ref="AM12" ca="1">IF(INDIRECT(AM11)=0,NA(),INDIRECT(AM11))</f>
        <v>6.5748569904689704</v>
      </c>
      <c r="AN12" s="1" cm="1">
        <f t="array" aca="1" ref="AN12" ca="1">IF(INDIRECT(AN11)=0,NA(),INDIRECT(AN11))</f>
        <v>7.2509266495037759</v>
      </c>
      <c r="AO12" s="1" cm="1">
        <f t="array" aca="1" ref="AO12" ca="1">IF(INDIRECT(AO11)=0,NA(),INDIRECT(AO11))</f>
        <v>7.1090653628744063</v>
      </c>
      <c r="AP12" s="1" cm="1">
        <f t="array" aca="1" ref="AP12" ca="1">IF(INDIRECT(AP11)=0,NA(),INDIRECT(AP11))</f>
        <v>7.3763576087778437</v>
      </c>
      <c r="AQ12" s="1" cm="1">
        <f t="array" aca="1" ref="AQ12" ca="1">IF(INDIRECT(AQ11)=0,NA(),INDIRECT(AQ11))</f>
        <v>7.6405809576771349</v>
      </c>
      <c r="AR12" s="1" cm="1">
        <f t="array" aca="1" ref="AR12" ca="1">IF(INDIRECT(AR11)=0,NA(),INDIRECT(AR11))</f>
        <v>8.0152729415141515</v>
      </c>
      <c r="AS12" s="1" cm="1">
        <f t="array" aca="1" ref="AS12" ca="1">IF(INDIRECT(AS11)=0,NA(),INDIRECT(AS11))</f>
        <v>8.1022127726592643</v>
      </c>
      <c r="AT12" s="1" cm="1">
        <f t="array" aca="1" ref="AT12" ca="1">IF(INDIRECT(AT11)=0,NA(),INDIRECT(AT11))</f>
        <v>8.056453193263426</v>
      </c>
      <c r="AU12" s="1" cm="1">
        <f t="array" aca="1" ref="AU12" ca="1">IF(INDIRECT(AU11)=0,NA(),INDIRECT(AU11))</f>
        <v>8.3589519077962766</v>
      </c>
      <c r="AV12" s="1" cm="1">
        <f t="array" aca="1" ref="AV12" ca="1">IF(INDIRECT(AV11)=0,NA(),INDIRECT(AV11))</f>
        <v>8.330002854696021</v>
      </c>
      <c r="AW12" s="1" cm="1">
        <f t="array" aca="1" ref="AW12" ca="1">IF(INDIRECT(AW11)=0,NA(),INDIRECT(AW11))</f>
        <v>8.3150014273480117</v>
      </c>
      <c r="AX12" s="1" cm="1">
        <f t="array" aca="1" ref="AX12" ca="1">IF(INDIRECT(AX11)=0,NA(),INDIRECT(AX11))</f>
        <v>8.3000000000000007</v>
      </c>
      <c r="AY12" s="1" cm="1">
        <f t="array" aca="1" ref="AY12" ca="1">IF(INDIRECT(AY11)=0,NA(),INDIRECT(AY11))</f>
        <v>8.98</v>
      </c>
      <c r="AZ12" s="1" cm="1">
        <f t="array" aca="1" ref="AZ12" ca="1">IF(INDIRECT(AZ11)=0,NA(),INDIRECT(AZ11))</f>
        <v>9.66</v>
      </c>
      <c r="BA12" s="1" cm="1">
        <f t="array" aca="1" ref="BA12" ca="1">IF(INDIRECT(BA11)=0,NA(),INDIRECT(BA11))</f>
        <v>10.09</v>
      </c>
      <c r="BB12" s="1" cm="1">
        <f t="array" aca="1" ref="BB12" ca="1">IF(INDIRECT(BB11)=0,NA(),INDIRECT(BB11))</f>
        <v>9.7799999999999994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28" t="s">
        <v>59</v>
      </c>
      <c r="B14" s="30"/>
      <c r="C14" s="35">
        <f ca="1">_xlfn.IFNA(C22,(_xlfn.IFNA(C12,0)+_xlfn.IFNA(C24,0)))</f>
        <v>0</v>
      </c>
      <c r="D14" s="35">
        <f t="shared" ref="D14:BO14" ca="1" si="6">_xlfn.IFNA(D22,(_xlfn.IFNA(D12,0)+_xlfn.IFNA(D24,0)))</f>
        <v>0</v>
      </c>
      <c r="E14" s="35">
        <f t="shared" ca="1" si="6"/>
        <v>2.4513040085544833</v>
      </c>
      <c r="F14" s="35">
        <f t="shared" ca="1" si="6"/>
        <v>2.2255144723385745</v>
      </c>
      <c r="G14" s="35">
        <f t="shared" ca="1" si="6"/>
        <v>2.0216515213881721</v>
      </c>
      <c r="H14" s="35">
        <f t="shared" ca="1" si="6"/>
        <v>1.869434451848794</v>
      </c>
      <c r="I14" s="35">
        <f t="shared" ca="1" si="6"/>
        <v>2.1679514586167437</v>
      </c>
      <c r="J14" s="35">
        <f t="shared" ca="1" si="6"/>
        <v>2.571714317463845</v>
      </c>
      <c r="K14" s="35">
        <f t="shared" ca="1" si="6"/>
        <v>2.347872638743723</v>
      </c>
      <c r="L14" s="35">
        <f t="shared" ca="1" si="6"/>
        <v>2.3974079685063754</v>
      </c>
      <c r="M14" s="35">
        <f t="shared" ca="1" si="6"/>
        <v>0</v>
      </c>
      <c r="N14" s="35">
        <f t="shared" ca="1" si="6"/>
        <v>1.6158428165007115</v>
      </c>
      <c r="O14" s="35">
        <f t="shared" ca="1" si="6"/>
        <v>1.6135221391335275</v>
      </c>
      <c r="P14" s="35">
        <f t="shared" ca="1" si="6"/>
        <v>1.5971506831812048</v>
      </c>
      <c r="Q14" s="35">
        <f t="shared" ca="1" si="6"/>
        <v>1.5768661435928086</v>
      </c>
      <c r="R14" s="35">
        <f t="shared" ca="1" si="6"/>
        <v>1.5743232642618359</v>
      </c>
      <c r="S14" s="35">
        <f t="shared" ca="1" si="6"/>
        <v>1.5761811666842047</v>
      </c>
      <c r="T14" s="35">
        <f t="shared" ca="1" si="6"/>
        <v>1.5678529307149409</v>
      </c>
      <c r="U14" s="35">
        <f t="shared" ca="1" si="6"/>
        <v>1.5684295775543691</v>
      </c>
      <c r="V14" s="35">
        <f t="shared" ca="1" si="6"/>
        <v>1.5414509218553993</v>
      </c>
      <c r="W14" s="35">
        <f t="shared" ca="1" si="6"/>
        <v>1.5306504369334917</v>
      </c>
      <c r="X14" s="35">
        <f t="shared" ca="1" si="6"/>
        <v>1.5671046076836743</v>
      </c>
      <c r="Y14" s="35">
        <f t="shared" ca="1" si="6"/>
        <v>1.6825948686977505</v>
      </c>
      <c r="Z14" s="35">
        <f t="shared" ca="1" si="6"/>
        <v>1.8239861079745403</v>
      </c>
      <c r="AA14" s="35">
        <f t="shared" ca="1" si="6"/>
        <v>1.9736081257302829</v>
      </c>
      <c r="AB14" s="35">
        <f t="shared" ca="1" si="6"/>
        <v>2.2947833154255175</v>
      </c>
      <c r="AC14" s="35">
        <f t="shared" ca="1" si="6"/>
        <v>2.2863876865415085</v>
      </c>
      <c r="AD14" s="35">
        <f t="shared" ca="1" si="6"/>
        <v>2.3987758268915771</v>
      </c>
      <c r="AE14" s="35">
        <f t="shared" ca="1" si="6"/>
        <v>2.5377490511688188</v>
      </c>
      <c r="AF14" s="35">
        <f t="shared" ca="1" si="6"/>
        <v>2.7924158534557892</v>
      </c>
      <c r="AG14" s="35">
        <f t="shared" ca="1" si="6"/>
        <v>3.3218001279711826</v>
      </c>
      <c r="AH14" s="35">
        <f t="shared" ca="1" si="6"/>
        <v>4.547287259095846</v>
      </c>
      <c r="AI14" s="35">
        <f t="shared" ca="1" si="6"/>
        <v>5.0990654119266514</v>
      </c>
      <c r="AJ14" s="35">
        <f t="shared" ca="1" si="6"/>
        <v>5.1536637089760244</v>
      </c>
      <c r="AK14" s="35">
        <f t="shared" ca="1" si="6"/>
        <v>5.474136789412813</v>
      </c>
      <c r="AL14" s="35">
        <f t="shared" ca="1" si="6"/>
        <v>5.7729497810050114</v>
      </c>
      <c r="AM14" s="35">
        <f t="shared" ca="1" si="6"/>
        <v>6.5748569904689704</v>
      </c>
      <c r="AN14" s="35">
        <f t="shared" ca="1" si="6"/>
        <v>7.2509266495037759</v>
      </c>
      <c r="AO14" s="35">
        <f t="shared" ca="1" si="6"/>
        <v>7.1090653628744063</v>
      </c>
      <c r="AP14" s="35">
        <f t="shared" ca="1" si="6"/>
        <v>7.3763576087778437</v>
      </c>
      <c r="AQ14" s="35">
        <f t="shared" ca="1" si="6"/>
        <v>7.6405809576771349</v>
      </c>
      <c r="AR14" s="35">
        <f t="shared" ca="1" si="6"/>
        <v>8.0152729415141515</v>
      </c>
      <c r="AS14" s="35">
        <f t="shared" ca="1" si="6"/>
        <v>8.1022127726592643</v>
      </c>
      <c r="AT14" s="35">
        <f t="shared" ca="1" si="6"/>
        <v>8.056453193263426</v>
      </c>
      <c r="AU14" s="35">
        <f t="shared" ca="1" si="6"/>
        <v>8.3589519077962766</v>
      </c>
      <c r="AV14" s="35">
        <f t="shared" ca="1" si="6"/>
        <v>8.330002854696021</v>
      </c>
      <c r="AW14" s="35">
        <f t="shared" ca="1" si="6"/>
        <v>8.3150014273480117</v>
      </c>
      <c r="AX14" s="35">
        <f t="shared" ca="1" si="6"/>
        <v>8.3000000000000007</v>
      </c>
      <c r="AY14" s="35">
        <f t="shared" ca="1" si="6"/>
        <v>8.98</v>
      </c>
      <c r="AZ14" s="35">
        <f t="shared" ca="1" si="6"/>
        <v>9.66</v>
      </c>
      <c r="BA14" s="35">
        <f t="shared" ca="1" si="6"/>
        <v>10.09</v>
      </c>
      <c r="BB14" s="35">
        <f t="shared" ca="1" si="6"/>
        <v>9.7799999999999994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ca="1" si="6"/>
        <v>0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20.78</v>
      </c>
      <c r="BM14" s="35">
        <f t="shared" ca="1" si="6"/>
        <v>21.7</v>
      </c>
      <c r="BN14" s="35">
        <f t="shared" ca="1" si="6"/>
        <v>20.079999999999998</v>
      </c>
      <c r="BO14" s="35">
        <f t="shared" ca="1" si="6"/>
        <v>18.440000000000001</v>
      </c>
      <c r="BP14" s="35">
        <f t="shared" ref="BP14:BS14" ca="1" si="7">_xlfn.IFNA(BP22,(_xlfn.IFNA(BP12,0)+_xlfn.IFNA(BP24,0)))</f>
        <v>19.68</v>
      </c>
      <c r="BQ14" s="35">
        <f t="shared" ca="1" si="7"/>
        <v>23.68</v>
      </c>
      <c r="BR14" s="35">
        <f t="shared" ca="1" si="7"/>
        <v>27.09</v>
      </c>
      <c r="BS14" s="35">
        <f t="shared" ca="1" si="7"/>
        <v>27.5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28" t="s">
        <v>101</v>
      </c>
      <c r="B16" s="30"/>
      <c r="AF16" s="2">
        <f>LOOKUP($B$2,'[1]ABS-MEIN'!$A$3:$A$10,'[1]ABS-MEIN'!C$3:C$10)</f>
        <v>59.4</v>
      </c>
      <c r="AG16" s="2">
        <f>LOOKUP($B$2,'[1]ABS-MEIN'!$A$3:$A$10,'[1]ABS-MEIN'!D$3:D$10)</f>
        <v>70.800000000000011</v>
      </c>
      <c r="AH16" s="2">
        <f>LOOKUP($B$2,'[1]ABS-MEIN'!$A$3:$A$10,'[1]ABS-MEIN'!E$3:E$10)</f>
        <v>99.5</v>
      </c>
      <c r="AI16" s="2">
        <f>LOOKUP($B$2,'[1]ABS-MEIN'!$A$3:$A$10,'[1]ABS-MEIN'!F$3:F$10)</f>
        <v>104</v>
      </c>
      <c r="AJ16" s="2">
        <f>LOOKUP($B$2,'[1]ABS-MEIN'!$A$3:$A$10,'[1]ABS-MEIN'!G$3:G$10)</f>
        <v>107</v>
      </c>
      <c r="AK16" s="2">
        <f>LOOKUP($B$2,'[1]ABS-MEIN'!$A$3:$A$10,'[1]ABS-MEIN'!H$3:H$10)</f>
        <v>115.3</v>
      </c>
      <c r="AL16" s="2">
        <f>LOOKUP($B$2,'[1]ABS-MEIN'!$A$3:$A$10,'[1]ABS-MEIN'!I$3:I$10)</f>
        <v>121.8</v>
      </c>
      <c r="AM16" s="2">
        <f>LOOKUP($B$2,'[1]ABS-MEIN'!$A$3:$A$10,'[1]ABS-MEIN'!J$3:J$10)</f>
        <v>138.30000000000001</v>
      </c>
      <c r="AN16" s="2">
        <f>LOOKUP($B$2,'[1]ABS-MEIN'!$A$3:$A$10,'[1]ABS-MEIN'!K$3:K$10)</f>
        <v>147.30000000000001</v>
      </c>
      <c r="AO16" s="2">
        <f>LOOKUP($B$2,'[1]ABS-MEIN'!$A$3:$A$10,'[1]ABS-MEIN'!L$3:L$10)</f>
        <v>153.20000000000002</v>
      </c>
      <c r="AP16" s="2">
        <f>LOOKUP($B$2,'[1]ABS-MEIN'!$A$3:$A$10,'[1]ABS-MEIN'!M$3:M$10)</f>
        <v>159.5</v>
      </c>
      <c r="AQ16" s="2">
        <f>LOOKUP($B$2,'[1]ABS-MEIN'!$A$3:$A$10,'[1]ABS-MEIN'!N$3:N$10)</f>
        <v>165.2</v>
      </c>
      <c r="AR16" s="2">
        <f>LOOKUP($B$2,'[1]ABS-MEIN'!$A$3:$A$10,'[1]ABS-MEIN'!O$3:O$10)</f>
        <v>173.6</v>
      </c>
      <c r="AS16" s="2">
        <f>LOOKUP($B$2,'[1]ABS-MEIN'!$A$3:$A$10,'[1]ABS-MEIN'!P$3:P$10)</f>
        <v>173.6</v>
      </c>
      <c r="AT16" s="2">
        <f>LOOKUP($B$2,'[1]ABS-MEIN'!$A$3:$A$10,'[1]ABS-MEIN'!Q$3:Q$10)</f>
        <v>173.9</v>
      </c>
      <c r="AU16" s="2">
        <f>LOOKUP($B$2,'[1]ABS-MEIN'!$A$3:$A$10,'[1]ABS-MEIN'!R$3:R$10)</f>
        <v>178.4</v>
      </c>
      <c r="AV16" s="2">
        <f>LOOKUP($B$2,'[1]ABS-MEIN'!$A$3:$A$10,'[1]ABS-MEIN'!S$3:S$10)</f>
        <v>178.4</v>
      </c>
      <c r="AW16" s="2">
        <f>LOOKUP($B$2,'[1]ABS-MEIN'!$A$3:$A$10,'[1]ABS-MEIN'!T$3:T$10)</f>
        <v>181.2</v>
      </c>
      <c r="AX16" s="2">
        <f>LOOKUP($B$2,'[1]ABS-MEIN'!$A$3:$A$10,'[1]ABS-MEIN'!U$3:U$10)</f>
        <v>186</v>
      </c>
      <c r="AY16" s="2">
        <f>LOOKUP($B$2,'[1]ABS-MEIN'!$A$3:$A$10,'[1]ABS-MEIN'!V$3:V$10)</f>
        <v>192</v>
      </c>
      <c r="AZ16" s="2">
        <f>LOOKUP($B$2,'[1]ABS-MEIN'!$A$3:$A$10,'[1]ABS-MEIN'!W$3:W$10)</f>
        <v>216.5</v>
      </c>
      <c r="BA16" s="2">
        <f>LOOKUP($B$2,'[1]ABS-MEIN'!$A$3:$A$10,'[1]ABS-MEIN'!X$3:X$10)</f>
        <v>223.3</v>
      </c>
      <c r="BB16" s="2">
        <f>LOOKUP($B$2,'[1]ABS-MEIN'!$A$3:$A$10,'[1]ABS-MEIN'!Y$3:Y$10)</f>
        <v>225.2</v>
      </c>
      <c r="BC16" s="2">
        <f>LOOKUP($B$2,'[1]ABS-MEIN'!$A$3:$A$10,'[1]ABS-MEIN'!Z$3:Z$10)</f>
        <v>252.4</v>
      </c>
      <c r="BD16" s="2">
        <f>LOOKUP($B$2,'[1]ABS-MEIN'!$A$3:$A$10,'[1]ABS-MEIN'!AA$3:AA$10)</f>
        <v>255.6</v>
      </c>
      <c r="BE16" s="2">
        <f>LOOKUP($B$2,'[1]ABS-MEIN'!$A$3:$A$10,'[1]ABS-MEIN'!AB$3:AB$10)</f>
        <v>265.2</v>
      </c>
      <c r="BF16" s="2">
        <f>LOOKUP($B$2,'[1]ABS-MEIN'!$A$3:$A$10,'[1]ABS-MEIN'!AC$3:AC$10)</f>
        <v>276.39999999999998</v>
      </c>
      <c r="BG16" s="2">
        <f>LOOKUP($B$2,'[1]ABS-MEIN'!$A$3:$A$10,'[1]ABS-MEIN'!AD$3:AD$10)</f>
        <v>326.39999999999998</v>
      </c>
      <c r="BH16" s="2">
        <f>LOOKUP($B$2,'[1]ABS-MEIN'!$A$3:$A$10,'[1]ABS-MEIN'!AE$3:AE$10)</f>
        <v>348</v>
      </c>
      <c r="BI16" s="2">
        <f>LOOKUP($B$2,'[1]ABS-MEIN'!$A$3:$A$10,'[1]ABS-MEIN'!AF$3:AF$10)</f>
        <v>373.2</v>
      </c>
      <c r="BJ16" s="2">
        <f>LOOKUP($B$2,'[1]ABS-MEIN'!$A$3:$A$10,'[1]ABS-MEIN'!AG$3:AG$10)</f>
        <v>379.6</v>
      </c>
      <c r="BK16" s="2">
        <f>LOOKUP($B$2,'[1]ABS-MEIN'!$A$3:$A$10,'[1]ABS-MEIN'!AH$3:AH$10)</f>
        <v>400</v>
      </c>
      <c r="BL16" s="2">
        <f>LOOKUP($B$2,'[1]ABS-MEIN'!$A$3:$A$10,'[1]ABS-MEIN'!AI$3:AI$10)</f>
        <v>474.79999999999995</v>
      </c>
      <c r="BM16" s="2">
        <f>LOOKUP($B$2,'[1]ABS-MEIN'!$A$3:$A$10,'[1]ABS-MEIN'!AJ$3:AJ$10)</f>
        <v>489.2</v>
      </c>
      <c r="BN16" s="2">
        <f>LOOKUP($B$2,'[1]ABS-MEIN'!$A$3:$A$10,'[1]ABS-MEIN'!AK$3:AK$10)</f>
        <v>450.4</v>
      </c>
      <c r="BO16" s="2">
        <f>LOOKUP($B$2,'[1]ABS-MEIN'!$A$3:$A$10,'[1]ABS-MEIN'!AL$3:AL$10)</f>
        <v>429.6</v>
      </c>
      <c r="BP16" s="2">
        <f>LOOKUP($B$2,'[1]ABS-MEIN'!$A$3:$A$10,'[1]ABS-MEIN'!AM$3:AM$10)</f>
        <v>456.8</v>
      </c>
      <c r="BQ16" s="2">
        <f>LOOKUP($B$2,'[1]ABS-MEIN'!$A$3:$A$10,'[1]ABS-MEIN'!AN$3:AN$10)</f>
        <v>505.2</v>
      </c>
      <c r="BR16" s="2">
        <f>LOOKUP($B$2,'[1]ABS-MEIN'!$A$3:$A$10,'[1]ABS-MEIN'!AO$3:AO$10)</f>
        <v>557.29999999999995</v>
      </c>
      <c r="BS16" s="2">
        <f>LOOKUP($B$2,'[1]ABS-MEIN'!$A$3:$A$10,'[1]ABS-MEIN'!AP$3:AP$10)</f>
        <v>559.79999999999995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8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2.7924158534557892</v>
      </c>
      <c r="AG17" s="27">
        <f t="shared" ca="1" si="8"/>
        <v>3.3283340475533656</v>
      </c>
      <c r="AH17" s="27">
        <f t="shared" ca="1" si="8"/>
        <v>4.6775316063779639</v>
      </c>
      <c r="AI17" s="27">
        <f t="shared" ca="1" si="8"/>
        <v>4.8890782619427968</v>
      </c>
      <c r="AJ17" s="27">
        <f t="shared" ca="1" si="8"/>
        <v>5.0301093656526836</v>
      </c>
      <c r="AK17" s="27">
        <f t="shared" ca="1" si="8"/>
        <v>5.4202954192500421</v>
      </c>
      <c r="AL17" s="27">
        <f t="shared" ca="1" si="8"/>
        <v>5.7258628106214671</v>
      </c>
      <c r="AM17" s="27">
        <f t="shared" ca="1" si="8"/>
        <v>6.5015338810258534</v>
      </c>
      <c r="AN17" s="27">
        <f t="shared" ca="1" si="8"/>
        <v>6.9246271921555191</v>
      </c>
      <c r="AO17" s="27">
        <f t="shared" ca="1" si="8"/>
        <v>7.2019883627849657</v>
      </c>
      <c r="AP17" s="27">
        <f t="shared" ca="1" si="8"/>
        <v>7.4981536805757303</v>
      </c>
      <c r="AQ17" s="27">
        <f t="shared" ca="1" si="8"/>
        <v>7.7661127776245182</v>
      </c>
      <c r="AR17" s="27">
        <f t="shared" ca="1" si="8"/>
        <v>8.1609998680122047</v>
      </c>
      <c r="AS17" s="27">
        <f t="shared" ca="1" si="8"/>
        <v>8.1609998680122047</v>
      </c>
      <c r="AT17" s="27">
        <f t="shared" ca="1" si="8"/>
        <v>8.1751029783831957</v>
      </c>
      <c r="AU17" s="27">
        <f t="shared" ca="1" si="8"/>
        <v>8.3866496339480268</v>
      </c>
      <c r="AV17" s="27">
        <f t="shared" ca="1" si="8"/>
        <v>8.3866496339480268</v>
      </c>
      <c r="AW17" s="27">
        <f t="shared" ca="1" si="8"/>
        <v>8.5182786640772559</v>
      </c>
      <c r="AX17" s="27">
        <f t="shared" ca="1" si="8"/>
        <v>8.7439284300130762</v>
      </c>
      <c r="AY17" s="27">
        <f t="shared" ca="1" si="8"/>
        <v>9.0259906374328533</v>
      </c>
      <c r="AZ17" s="27">
        <f t="shared" ca="1" si="8"/>
        <v>10.177744651063609</v>
      </c>
      <c r="BA17" s="27">
        <f t="shared" ca="1" si="8"/>
        <v>10.497415152806024</v>
      </c>
      <c r="BB17" s="27">
        <f t="shared" ca="1" si="8"/>
        <v>10.586734851822284</v>
      </c>
      <c r="BC17" s="27">
        <f t="shared" ca="1" si="8"/>
        <v>11.865416858791939</v>
      </c>
      <c r="BD17" s="27">
        <f t="shared" ca="1" si="8"/>
        <v>12.015850036082488</v>
      </c>
      <c r="BE17" s="27">
        <f t="shared" ca="1" si="8"/>
        <v>12.467149567954129</v>
      </c>
      <c r="BF17" s="27">
        <f t="shared" ca="1" si="8"/>
        <v>12.993665688471046</v>
      </c>
      <c r="BG17" s="27">
        <f t="shared" ca="1" si="8"/>
        <v>15.344184083635851</v>
      </c>
      <c r="BH17" s="27">
        <f t="shared" ca="1" si="8"/>
        <v>16.359608030347047</v>
      </c>
      <c r="BI17" s="27">
        <f t="shared" ca="1" si="8"/>
        <v>17.544269301510113</v>
      </c>
      <c r="BJ17" s="27">
        <f t="shared" ca="1" si="8"/>
        <v>17.845135656091209</v>
      </c>
      <c r="BK17" s="27">
        <f t="shared" ca="1" si="8"/>
        <v>18.804147161318447</v>
      </c>
      <c r="BL17" s="27">
        <f t="shared" ca="1" si="8"/>
        <v>22.320522680484995</v>
      </c>
      <c r="BM17" s="27">
        <f t="shared" ca="1" si="8"/>
        <v>22.997471978292459</v>
      </c>
      <c r="BN17" s="27">
        <f t="shared" ca="1" si="8"/>
        <v>21.173469703644567</v>
      </c>
      <c r="BO17" s="27">
        <f t="shared" ca="1" si="8"/>
        <v>20.195654051256014</v>
      </c>
      <c r="BP17" s="27">
        <f t="shared" ref="BP17:BS19" ca="1" si="9">(IF(BP$16&gt;0,LOOKUP($B17,$C$4:$BS$4,$C$14:$BS$14)*BP$16/LOOKUP($B17,$C$4:$BS$4,$C$16:$BS$16),NA()))</f>
        <v>21.474336058225667</v>
      </c>
      <c r="BQ17" s="27">
        <f t="shared" ca="1" si="9"/>
        <v>23.749637864745196</v>
      </c>
      <c r="BR17" s="27">
        <f t="shared" ca="1" si="9"/>
        <v>26.198878032506922</v>
      </c>
      <c r="BS17" s="27">
        <f t="shared" ca="1" si="9"/>
        <v>26.316403952265162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2.5796269982238007</v>
      </c>
      <c r="AG18" s="27">
        <f t="shared" ca="1" si="8"/>
        <v>3.074706927175844</v>
      </c>
      <c r="AH18" s="27">
        <f t="shared" ca="1" si="8"/>
        <v>4.321092362344582</v>
      </c>
      <c r="AI18" s="27">
        <f t="shared" ca="1" si="8"/>
        <v>4.5165186500888099</v>
      </c>
      <c r="AJ18" s="27">
        <f t="shared" ca="1" si="8"/>
        <v>4.6468028419182952</v>
      </c>
      <c r="AK18" s="27">
        <f t="shared" ca="1" si="8"/>
        <v>5.0072557726465359</v>
      </c>
      <c r="AL18" s="27">
        <f t="shared" ca="1" si="8"/>
        <v>5.2895381882770867</v>
      </c>
      <c r="AM18" s="27">
        <f t="shared" ca="1" si="8"/>
        <v>6.0061012433392547</v>
      </c>
      <c r="AN18" s="27">
        <f t="shared" ca="1" si="8"/>
        <v>6.3969538188277095</v>
      </c>
      <c r="AO18" s="27">
        <f t="shared" ca="1" si="8"/>
        <v>6.6531793960923631</v>
      </c>
      <c r="AP18" s="27">
        <f t="shared" ca="1" si="8"/>
        <v>6.92677619893428</v>
      </c>
      <c r="AQ18" s="27">
        <f t="shared" ca="1" si="8"/>
        <v>7.1743161634103014</v>
      </c>
      <c r="AR18" s="27">
        <f t="shared" ca="1" si="8"/>
        <v>7.5391119005328591</v>
      </c>
      <c r="AS18" s="27">
        <f t="shared" ca="1" si="8"/>
        <v>7.5391119005328591</v>
      </c>
      <c r="AT18" s="27">
        <f t="shared" ca="1" si="8"/>
        <v>7.5521403197158081</v>
      </c>
      <c r="AU18" s="27">
        <f t="shared" ca="1" si="8"/>
        <v>7.747566607460036</v>
      </c>
      <c r="AV18" s="27">
        <f t="shared" ca="1" si="8"/>
        <v>7.747566607460036</v>
      </c>
      <c r="AW18" s="27">
        <f t="shared" ca="1" si="8"/>
        <v>7.8691651865008874</v>
      </c>
      <c r="AX18" s="27">
        <f t="shared" ca="1" si="8"/>
        <v>8.0776198934280643</v>
      </c>
      <c r="AY18" s="27">
        <f t="shared" ca="1" si="8"/>
        <v>8.338188277087033</v>
      </c>
      <c r="AZ18" s="27">
        <f t="shared" ca="1" si="8"/>
        <v>9.4021758436944936</v>
      </c>
      <c r="BA18" s="27">
        <f t="shared" ca="1" si="8"/>
        <v>9.6974866785079925</v>
      </c>
      <c r="BB18" s="27">
        <f t="shared" ca="1" si="8"/>
        <v>9.7799999999999994</v>
      </c>
      <c r="BC18" s="27">
        <f t="shared" ca="1" si="8"/>
        <v>10.961243339253995</v>
      </c>
      <c r="BD18" s="27">
        <f t="shared" ca="1" si="8"/>
        <v>11.100213143872113</v>
      </c>
      <c r="BE18" s="27">
        <f t="shared" ca="1" si="8"/>
        <v>11.517122557726463</v>
      </c>
      <c r="BF18" s="27">
        <f t="shared" ca="1" si="8"/>
        <v>12.003516873889874</v>
      </c>
      <c r="BG18" s="27">
        <f t="shared" ca="1" si="8"/>
        <v>14.174920071047955</v>
      </c>
      <c r="BH18" s="27">
        <f t="shared" ca="1" si="8"/>
        <v>15.112966252220248</v>
      </c>
      <c r="BI18" s="27">
        <f t="shared" ca="1" si="8"/>
        <v>16.207353463587921</v>
      </c>
      <c r="BJ18" s="27">
        <f t="shared" ca="1" si="8"/>
        <v>16.485293072824156</v>
      </c>
      <c r="BK18" s="27">
        <f t="shared" ca="1" si="8"/>
        <v>17.371225577264653</v>
      </c>
      <c r="BL18" s="27">
        <f t="shared" ca="1" si="8"/>
        <v>20.619644760213141</v>
      </c>
      <c r="BM18" s="27">
        <f t="shared" ca="1" si="8"/>
        <v>21.245008880994668</v>
      </c>
      <c r="BN18" s="27">
        <f t="shared" ca="1" si="8"/>
        <v>19.559999999999999</v>
      </c>
      <c r="BO18" s="27">
        <f t="shared" ca="1" si="8"/>
        <v>18.656696269982241</v>
      </c>
      <c r="BP18" s="27">
        <f t="shared" ca="1" si="9"/>
        <v>19.837939609236233</v>
      </c>
      <c r="BQ18" s="27">
        <f t="shared" ca="1" si="9"/>
        <v>21.939857904085258</v>
      </c>
      <c r="BR18" s="27">
        <f t="shared" ca="1" si="9"/>
        <v>24.202460035523977</v>
      </c>
      <c r="BS18" s="27">
        <f t="shared" ca="1" si="9"/>
        <v>24.311030195381882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ref="D19:BO19" si="11">(IF(D$16&gt;0,LOOKUP($B19,$C$4:$BS$4,$C$14:$BS$14)*D$16/LOOKUP($B19,$C$4:$BS$4,$C$16:$BS$16),NA()))</f>
        <v>#N/A</v>
      </c>
      <c r="E19" s="27" t="e">
        <f t="shared" si="11"/>
        <v>#N/A</v>
      </c>
      <c r="F19" s="27" t="e">
        <f t="shared" si="11"/>
        <v>#N/A</v>
      </c>
      <c r="G19" s="27" t="e">
        <f t="shared" si="11"/>
        <v>#N/A</v>
      </c>
      <c r="H19" s="27" t="e">
        <f t="shared" si="11"/>
        <v>#N/A</v>
      </c>
      <c r="I19" s="27" t="e">
        <f t="shared" si="11"/>
        <v>#N/A</v>
      </c>
      <c r="J19" s="27" t="e">
        <f t="shared" si="11"/>
        <v>#N/A</v>
      </c>
      <c r="K19" s="27" t="e">
        <f t="shared" si="11"/>
        <v>#N/A</v>
      </c>
      <c r="L19" s="27" t="e">
        <f t="shared" si="11"/>
        <v>#N/A</v>
      </c>
      <c r="M19" s="27" t="e">
        <f t="shared" si="11"/>
        <v>#N/A</v>
      </c>
      <c r="N19" s="27" t="e">
        <f t="shared" si="11"/>
        <v>#N/A</v>
      </c>
      <c r="O19" s="27" t="e">
        <f t="shared" si="11"/>
        <v>#N/A</v>
      </c>
      <c r="P19" s="27" t="e">
        <f t="shared" si="11"/>
        <v>#N/A</v>
      </c>
      <c r="Q19" s="27" t="e">
        <f t="shared" si="11"/>
        <v>#N/A</v>
      </c>
      <c r="R19" s="27" t="e">
        <f t="shared" si="11"/>
        <v>#N/A</v>
      </c>
      <c r="S19" s="27" t="e">
        <f t="shared" si="11"/>
        <v>#N/A</v>
      </c>
      <c r="T19" s="27" t="e">
        <f t="shared" si="11"/>
        <v>#N/A</v>
      </c>
      <c r="U19" s="27" t="e">
        <f t="shared" si="11"/>
        <v>#N/A</v>
      </c>
      <c r="V19" s="27" t="e">
        <f t="shared" si="11"/>
        <v>#N/A</v>
      </c>
      <c r="W19" s="27" t="e">
        <f t="shared" si="11"/>
        <v>#N/A</v>
      </c>
      <c r="X19" s="27" t="e">
        <f t="shared" si="11"/>
        <v>#N/A</v>
      </c>
      <c r="Y19" s="27" t="e">
        <f t="shared" si="11"/>
        <v>#N/A</v>
      </c>
      <c r="Z19" s="27" t="e">
        <f t="shared" si="11"/>
        <v>#N/A</v>
      </c>
      <c r="AA19" s="27" t="e">
        <f t="shared" si="11"/>
        <v>#N/A</v>
      </c>
      <c r="AB19" s="27" t="e">
        <f t="shared" si="11"/>
        <v>#N/A</v>
      </c>
      <c r="AC19" s="27" t="e">
        <f t="shared" si="11"/>
        <v>#N/A</v>
      </c>
      <c r="AD19" s="27" t="e">
        <f t="shared" si="11"/>
        <v>#N/A</v>
      </c>
      <c r="AE19" s="27" t="e">
        <f t="shared" si="11"/>
        <v>#N/A</v>
      </c>
      <c r="AF19" s="27">
        <f t="shared" ca="1" si="11"/>
        <v>2.7842280285035628</v>
      </c>
      <c r="AG19" s="27">
        <f t="shared" ca="1" si="11"/>
        <v>3.3185748218527324</v>
      </c>
      <c r="AH19" s="27">
        <f t="shared" ca="1" si="11"/>
        <v>4.6638163103721295</v>
      </c>
      <c r="AI19" s="27">
        <f t="shared" ca="1" si="11"/>
        <v>4.8747426761678536</v>
      </c>
      <c r="AJ19" s="27">
        <f t="shared" ca="1" si="11"/>
        <v>5.0153602533650039</v>
      </c>
      <c r="AK19" s="27">
        <f t="shared" ca="1" si="11"/>
        <v>5.4044022169437849</v>
      </c>
      <c r="AL19" s="27">
        <f t="shared" ca="1" si="11"/>
        <v>5.7090736342042749</v>
      </c>
      <c r="AM19" s="27">
        <f t="shared" ca="1" si="11"/>
        <v>6.4824703087885993</v>
      </c>
      <c r="AN19" s="27">
        <f t="shared" ca="1" si="11"/>
        <v>6.9043230403800484</v>
      </c>
      <c r="AO19" s="27">
        <f t="shared" ca="1" si="11"/>
        <v>7.1808709422011088</v>
      </c>
      <c r="AP19" s="27">
        <f t="shared" ca="1" si="11"/>
        <v>7.4761678543151229</v>
      </c>
      <c r="AQ19" s="27">
        <f t="shared" ca="1" si="11"/>
        <v>7.7433412509897064</v>
      </c>
      <c r="AR19" s="27">
        <f t="shared" ca="1" si="11"/>
        <v>8.1370704671417258</v>
      </c>
      <c r="AS19" s="27">
        <f t="shared" ca="1" si="11"/>
        <v>8.1370704671417258</v>
      </c>
      <c r="AT19" s="27">
        <f t="shared" ca="1" si="11"/>
        <v>8.151132224861442</v>
      </c>
      <c r="AU19" s="27">
        <f t="shared" ca="1" si="11"/>
        <v>8.3620585906571652</v>
      </c>
      <c r="AV19" s="27">
        <f t="shared" ca="1" si="11"/>
        <v>8.3620585906571652</v>
      </c>
      <c r="AW19" s="27">
        <f t="shared" ca="1" si="11"/>
        <v>8.4933016627078377</v>
      </c>
      <c r="AX19" s="27">
        <f t="shared" ca="1" si="11"/>
        <v>8.7182897862232771</v>
      </c>
      <c r="AY19" s="27">
        <f t="shared" ca="1" si="11"/>
        <v>8.9995249406175759</v>
      </c>
      <c r="AZ19" s="27">
        <f t="shared" ca="1" si="11"/>
        <v>10.147901821060966</v>
      </c>
      <c r="BA19" s="27">
        <f t="shared" ca="1" si="11"/>
        <v>10.466634996041174</v>
      </c>
      <c r="BB19" s="27">
        <f t="shared" ca="1" si="11"/>
        <v>10.5556927949327</v>
      </c>
      <c r="BC19" s="27">
        <f t="shared" ca="1" si="11"/>
        <v>11.830625494853525</v>
      </c>
      <c r="BD19" s="27">
        <f t="shared" ca="1" si="11"/>
        <v>11.980617577197151</v>
      </c>
      <c r="BE19" s="27">
        <f t="shared" ca="1" si="11"/>
        <v>12.430593824228028</v>
      </c>
      <c r="BF19" s="27">
        <f t="shared" ca="1" si="11"/>
        <v>12.955566112430718</v>
      </c>
      <c r="BG19" s="27">
        <f t="shared" ca="1" si="11"/>
        <v>15.299192399049879</v>
      </c>
      <c r="BH19" s="27">
        <f t="shared" ca="1" si="11"/>
        <v>16.311638954869359</v>
      </c>
      <c r="BI19" s="27">
        <f t="shared" ca="1" si="11"/>
        <v>17.492826603325415</v>
      </c>
      <c r="BJ19" s="27">
        <f t="shared" ca="1" si="11"/>
        <v>17.792810768012668</v>
      </c>
      <c r="BK19" s="27">
        <f t="shared" ca="1" si="11"/>
        <v>18.749010292953287</v>
      </c>
      <c r="BL19" s="27">
        <f t="shared" ca="1" si="11"/>
        <v>22.255075217735548</v>
      </c>
      <c r="BM19" s="27">
        <f t="shared" ca="1" si="11"/>
        <v>22.930039588281868</v>
      </c>
      <c r="BN19" s="27">
        <f t="shared" ca="1" si="11"/>
        <v>21.111385589865399</v>
      </c>
      <c r="BO19" s="27">
        <f t="shared" ca="1" si="11"/>
        <v>20.136437054631831</v>
      </c>
      <c r="BP19" s="27">
        <f t="shared" ca="1" si="9"/>
        <v>21.411369754552652</v>
      </c>
      <c r="BQ19" s="27">
        <f t="shared" ca="1" si="9"/>
        <v>23.68</v>
      </c>
      <c r="BR19" s="27">
        <f t="shared" ca="1" si="9"/>
        <v>26.122058590657165</v>
      </c>
      <c r="BS19" s="27">
        <f t="shared" ca="1" si="9"/>
        <v>26.239239904988121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 t="e">
        <f>LOOKUP($B$2,'[1]ACCC-REPI'!$A$6:$A$13,'[1]ACCC-REPI'!$B$6:$B$13)</f>
        <v>#N/A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 t="e">
        <f>LOOKUP($B$2,'[1]ACCC-REPI'!$A$6:$A$13,'[1]ACCC-REPI'!$C$6:$C$13)</f>
        <v>#N/A</v>
      </c>
      <c r="BR21" s="37"/>
      <c r="BS21" s="37"/>
    </row>
    <row r="22" spans="1:71" x14ac:dyDescent="0.25">
      <c r="A22" s="28" t="s">
        <v>12</v>
      </c>
      <c r="B22" s="30"/>
      <c r="C22" s="31" t="e">
        <f>IF(C$21&gt;0,C$21*C$5/$BO$5,NA())</f>
        <v>#N/A</v>
      </c>
      <c r="D22" s="31" t="e">
        <f t="shared" ref="D22:BO22" si="12">IF(D$21&gt;0,D$21*D$5/$BO$5,NA())</f>
        <v>#N/A</v>
      </c>
      <c r="E22" s="31" t="e">
        <f t="shared" si="12"/>
        <v>#N/A</v>
      </c>
      <c r="F22" s="31" t="e">
        <f t="shared" si="12"/>
        <v>#N/A</v>
      </c>
      <c r="G22" s="31" t="e">
        <f t="shared" si="12"/>
        <v>#N/A</v>
      </c>
      <c r="H22" s="31" t="e">
        <f t="shared" si="12"/>
        <v>#N/A</v>
      </c>
      <c r="I22" s="31" t="e">
        <f t="shared" si="12"/>
        <v>#N/A</v>
      </c>
      <c r="J22" s="31" t="e">
        <f t="shared" si="12"/>
        <v>#N/A</v>
      </c>
      <c r="K22" s="31" t="e">
        <f t="shared" si="12"/>
        <v>#N/A</v>
      </c>
      <c r="L22" s="31" t="e">
        <f t="shared" si="12"/>
        <v>#N/A</v>
      </c>
      <c r="M22" s="31" t="e">
        <f t="shared" si="12"/>
        <v>#N/A</v>
      </c>
      <c r="N22" s="31" t="e">
        <f t="shared" si="12"/>
        <v>#N/A</v>
      </c>
      <c r="O22" s="31" t="e">
        <f t="shared" si="12"/>
        <v>#N/A</v>
      </c>
      <c r="P22" s="31" t="e">
        <f t="shared" si="12"/>
        <v>#N/A</v>
      </c>
      <c r="Q22" s="31" t="e">
        <f t="shared" si="12"/>
        <v>#N/A</v>
      </c>
      <c r="R22" s="31" t="e">
        <f t="shared" si="12"/>
        <v>#N/A</v>
      </c>
      <c r="S22" s="31" t="e">
        <f t="shared" si="12"/>
        <v>#N/A</v>
      </c>
      <c r="T22" s="31" t="e">
        <f t="shared" si="12"/>
        <v>#N/A</v>
      </c>
      <c r="U22" s="31" t="e">
        <f t="shared" si="12"/>
        <v>#N/A</v>
      </c>
      <c r="V22" s="31" t="e">
        <f t="shared" si="12"/>
        <v>#N/A</v>
      </c>
      <c r="W22" s="31" t="e">
        <f t="shared" si="12"/>
        <v>#N/A</v>
      </c>
      <c r="X22" s="31" t="e">
        <f t="shared" si="12"/>
        <v>#N/A</v>
      </c>
      <c r="Y22" s="31" t="e">
        <f t="shared" si="12"/>
        <v>#N/A</v>
      </c>
      <c r="Z22" s="31" t="e">
        <f t="shared" si="12"/>
        <v>#N/A</v>
      </c>
      <c r="AA22" s="31" t="e">
        <f t="shared" si="12"/>
        <v>#N/A</v>
      </c>
      <c r="AB22" s="31" t="e">
        <f t="shared" si="12"/>
        <v>#N/A</v>
      </c>
      <c r="AC22" s="31" t="e">
        <f t="shared" si="12"/>
        <v>#N/A</v>
      </c>
      <c r="AD22" s="31" t="e">
        <f t="shared" si="12"/>
        <v>#N/A</v>
      </c>
      <c r="AE22" s="31" t="e">
        <f t="shared" si="12"/>
        <v>#N/A</v>
      </c>
      <c r="AF22" s="31" t="e">
        <f t="shared" si="12"/>
        <v>#N/A</v>
      </c>
      <c r="AG22" s="31" t="e">
        <f t="shared" si="12"/>
        <v>#N/A</v>
      </c>
      <c r="AH22" s="31" t="e">
        <f t="shared" si="12"/>
        <v>#N/A</v>
      </c>
      <c r="AI22" s="31" t="e">
        <f t="shared" si="12"/>
        <v>#N/A</v>
      </c>
      <c r="AJ22" s="31" t="e">
        <f t="shared" si="12"/>
        <v>#N/A</v>
      </c>
      <c r="AK22" s="31" t="e">
        <f t="shared" si="12"/>
        <v>#N/A</v>
      </c>
      <c r="AL22" s="31" t="e">
        <f t="shared" si="12"/>
        <v>#N/A</v>
      </c>
      <c r="AM22" s="31" t="e">
        <f t="shared" si="12"/>
        <v>#N/A</v>
      </c>
      <c r="AN22" s="31" t="e">
        <f t="shared" si="12"/>
        <v>#N/A</v>
      </c>
      <c r="AO22" s="31" t="e">
        <f t="shared" si="12"/>
        <v>#N/A</v>
      </c>
      <c r="AP22" s="31" t="e">
        <f t="shared" si="12"/>
        <v>#N/A</v>
      </c>
      <c r="AQ22" s="31" t="e">
        <f t="shared" si="12"/>
        <v>#N/A</v>
      </c>
      <c r="AR22" s="31" t="e">
        <f t="shared" si="12"/>
        <v>#N/A</v>
      </c>
      <c r="AS22" s="31" t="e">
        <f t="shared" si="12"/>
        <v>#N/A</v>
      </c>
      <c r="AT22" s="31" t="e">
        <f t="shared" si="12"/>
        <v>#N/A</v>
      </c>
      <c r="AU22" s="31" t="e">
        <f t="shared" si="12"/>
        <v>#N/A</v>
      </c>
      <c r="AV22" s="31" t="e">
        <f t="shared" si="12"/>
        <v>#N/A</v>
      </c>
      <c r="AW22" s="31" t="e">
        <f t="shared" si="12"/>
        <v>#N/A</v>
      </c>
      <c r="AX22" s="31" t="e">
        <f t="shared" si="12"/>
        <v>#N/A</v>
      </c>
      <c r="AY22" s="31" t="e">
        <f t="shared" si="12"/>
        <v>#N/A</v>
      </c>
      <c r="AZ22" s="31" t="e">
        <f t="shared" si="12"/>
        <v>#N/A</v>
      </c>
      <c r="BA22" s="31" t="e">
        <f t="shared" si="12"/>
        <v>#N/A</v>
      </c>
      <c r="BB22" s="31" t="e">
        <f t="shared" si="12"/>
        <v>#N/A</v>
      </c>
      <c r="BC22" s="31" t="e">
        <f t="shared" si="12"/>
        <v>#N/A</v>
      </c>
      <c r="BD22" s="31" t="e">
        <f t="shared" si="12"/>
        <v>#N/A</v>
      </c>
      <c r="BE22" s="31" t="e">
        <f t="shared" si="12"/>
        <v>#N/A</v>
      </c>
      <c r="BF22" s="31" t="e">
        <f t="shared" si="12"/>
        <v>#N/A</v>
      </c>
      <c r="BG22" s="31" t="e">
        <f t="shared" si="12"/>
        <v>#N/A</v>
      </c>
      <c r="BH22" s="31" t="e">
        <f t="shared" si="12"/>
        <v>#N/A</v>
      </c>
      <c r="BI22" s="31" t="e">
        <f t="shared" si="12"/>
        <v>#N/A</v>
      </c>
      <c r="BJ22" s="31" t="e">
        <f t="shared" si="12"/>
        <v>#N/A</v>
      </c>
      <c r="BK22" s="31" t="e">
        <f t="shared" si="12"/>
        <v>#N/A</v>
      </c>
      <c r="BL22" s="31" t="e">
        <f t="shared" si="12"/>
        <v>#N/A</v>
      </c>
      <c r="BM22" s="31" t="e">
        <f t="shared" si="12"/>
        <v>#N/A</v>
      </c>
      <c r="BN22" s="31" t="e">
        <f t="shared" si="12"/>
        <v>#N/A</v>
      </c>
      <c r="BO22" s="31" t="e">
        <f t="shared" si="12"/>
        <v>#N/A</v>
      </c>
      <c r="BP22" s="31" t="e">
        <f t="shared" ref="BP22:BS22" si="13">IF(BP$21&gt;0,BP$21*BP$5/$BO$5,NA())</f>
        <v>#N/A</v>
      </c>
      <c r="BQ22" s="31" t="e">
        <f t="shared" si="13"/>
        <v>#N/A</v>
      </c>
      <c r="BR22" s="31" t="e">
        <f t="shared" si="13"/>
        <v>#N/A</v>
      </c>
      <c r="BS22" s="31" t="e">
        <f t="shared" si="13"/>
        <v>#N/A</v>
      </c>
    </row>
    <row r="23" spans="1:71" x14ac:dyDescent="0.25">
      <c r="BG23" s="12"/>
      <c r="BQ23" s="12"/>
    </row>
    <row r="24" spans="1:71" x14ac:dyDescent="0.25">
      <c r="A24" s="28" t="s">
        <v>62</v>
      </c>
      <c r="B24" s="30"/>
      <c r="C24" s="29" t="e">
        <f>NA()</f>
        <v>#N/A</v>
      </c>
      <c r="D24" s="29" t="e">
        <f>NA()</f>
        <v>#N/A</v>
      </c>
      <c r="E24" s="29" t="e">
        <f>NA()</f>
        <v>#N/A</v>
      </c>
      <c r="F24" s="29" t="e">
        <f>NA()</f>
        <v>#N/A</v>
      </c>
      <c r="G24" s="29" t="e">
        <f>NA()</f>
        <v>#N/A</v>
      </c>
      <c r="H24" s="29" t="e">
        <f>NA()</f>
        <v>#N/A</v>
      </c>
      <c r="I24" s="29" t="e">
        <f>NA()</f>
        <v>#N/A</v>
      </c>
      <c r="J24" s="29" t="e">
        <f>NA()</f>
        <v>#N/A</v>
      </c>
      <c r="K24" s="29" t="e">
        <f>NA()</f>
        <v>#N/A</v>
      </c>
      <c r="L24" s="29" t="e">
        <f>NA()</f>
        <v>#N/A</v>
      </c>
      <c r="M24" s="29" t="e">
        <f>NA()</f>
        <v>#N/A</v>
      </c>
      <c r="N24" s="29" t="e">
        <f>NA()</f>
        <v>#N/A</v>
      </c>
      <c r="O24" s="29" t="e">
        <f>NA()</f>
        <v>#N/A</v>
      </c>
      <c r="P24" s="29" t="e">
        <f>NA()</f>
        <v>#N/A</v>
      </c>
      <c r="Q24" s="29" t="e">
        <f>NA()</f>
        <v>#N/A</v>
      </c>
      <c r="R24" s="29" t="e">
        <f>NA()</f>
        <v>#N/A</v>
      </c>
      <c r="S24" s="29" t="e">
        <f>NA()</f>
        <v>#N/A</v>
      </c>
      <c r="T24" s="29" t="e">
        <f>NA()</f>
        <v>#N/A</v>
      </c>
      <c r="U24" s="29" t="e">
        <f>NA()</f>
        <v>#N/A</v>
      </c>
      <c r="V24" s="29" t="e">
        <f>NA()</f>
        <v>#N/A</v>
      </c>
      <c r="W24" s="29" t="e">
        <f>NA()</f>
        <v>#N/A</v>
      </c>
      <c r="X24" s="29" t="e">
        <f>NA()</f>
        <v>#N/A</v>
      </c>
      <c r="Y24" s="29" t="e">
        <f>NA()</f>
        <v>#N/A</v>
      </c>
      <c r="Z24" s="29" t="e">
        <f>NA()</f>
        <v>#N/A</v>
      </c>
      <c r="AA24" s="29" t="e">
        <f>NA()</f>
        <v>#N/A</v>
      </c>
      <c r="AB24" s="29" t="e">
        <f>NA()</f>
        <v>#N/A</v>
      </c>
      <c r="AC24" s="29" t="e">
        <f>NA()</f>
        <v>#N/A</v>
      </c>
      <c r="AD24" s="29" t="e">
        <f>NA()</f>
        <v>#N/A</v>
      </c>
      <c r="AE24" s="29" t="e">
        <f>NA()</f>
        <v>#N/A</v>
      </c>
      <c r="AF24" s="29" t="e">
        <f>NA()</f>
        <v>#N/A</v>
      </c>
      <c r="AG24" s="29" t="e">
        <f>NA()</f>
        <v>#N/A</v>
      </c>
      <c r="AH24" s="29" t="e">
        <f>NA()</f>
        <v>#N/A</v>
      </c>
      <c r="AI24" s="29" t="e">
        <f>NA()</f>
        <v>#N/A</v>
      </c>
      <c r="AJ24" s="29" t="e">
        <f>NA()</f>
        <v>#N/A</v>
      </c>
      <c r="AK24" s="29" t="e">
        <f>NA()</f>
        <v>#N/A</v>
      </c>
      <c r="AL24" s="29" t="e">
        <f>NA()</f>
        <v>#N/A</v>
      </c>
      <c r="AM24" s="29" t="e">
        <f>NA()</f>
        <v>#N/A</v>
      </c>
      <c r="AN24" s="29" t="e">
        <f>NA()</f>
        <v>#N/A</v>
      </c>
      <c r="AO24" s="29" t="e">
        <f>NA()</f>
        <v>#N/A</v>
      </c>
      <c r="AP24" s="29" t="e">
        <f>NA()</f>
        <v>#N/A</v>
      </c>
      <c r="AQ24" s="29" t="e">
        <f>NA()</f>
        <v>#N/A</v>
      </c>
      <c r="AR24" s="29" t="e">
        <f>NA()</f>
        <v>#N/A</v>
      </c>
      <c r="AS24" s="29" t="e">
        <f>NA()</f>
        <v>#N/A</v>
      </c>
      <c r="AT24" s="29" t="e">
        <f>NA()</f>
        <v>#N/A</v>
      </c>
      <c r="AU24" s="29" t="e">
        <f>NA()</f>
        <v>#N/A</v>
      </c>
      <c r="AV24" s="29" t="e">
        <f>NA()</f>
        <v>#N/A</v>
      </c>
      <c r="AW24" s="29" t="e">
        <f>NA()</f>
        <v>#N/A</v>
      </c>
      <c r="AX24" s="29" t="e">
        <f>NA()</f>
        <v>#N/A</v>
      </c>
      <c r="AY24" s="29" t="e">
        <f>NA()</f>
        <v>#N/A</v>
      </c>
      <c r="AZ24" s="29" t="e">
        <f>NA()</f>
        <v>#N/A</v>
      </c>
      <c r="BA24" s="29" t="e">
        <f>NA()</f>
        <v>#N/A</v>
      </c>
      <c r="BB24" s="29" t="e">
        <f>NA()</f>
        <v>#N/A</v>
      </c>
      <c r="BC24" s="29" t="e">
        <f>NA()</f>
        <v>#N/A</v>
      </c>
      <c r="BD24" s="29" t="e">
        <f>NA()</f>
        <v>#N/A</v>
      </c>
      <c r="BE24" s="29" t="e">
        <f>NA()</f>
        <v>#N/A</v>
      </c>
      <c r="BF24" s="29" t="e">
        <f>NA()</f>
        <v>#N/A</v>
      </c>
      <c r="BG24" s="12" t="e">
        <f>NA()</f>
        <v>#N/A</v>
      </c>
      <c r="BH24" s="29" t="e">
        <f>NA()</f>
        <v>#N/A</v>
      </c>
      <c r="BI24" s="29" t="e">
        <f>NA()</f>
        <v>#N/A</v>
      </c>
      <c r="BJ24" s="29" t="e">
        <f>NA()</f>
        <v>#N/A</v>
      </c>
      <c r="BK24" s="29" t="e">
        <f>NA()</f>
        <v>#N/A</v>
      </c>
      <c r="BL24" s="29">
        <f>LOOKUP($B$2,'[1]AEMC-PrTrends'!$A$23:$A$30,'[1]AEMC-PrTrends'!B$23:B$30)</f>
        <v>20.78</v>
      </c>
      <c r="BM24" s="31">
        <f>LOOKUP($B$2,'[1]AEMC-PrTrends'!$A$23:$A$30,'[1]AEMC-PrTrends'!C$23:C$30)</f>
        <v>21.7</v>
      </c>
      <c r="BN24" s="31">
        <f>LOOKUP($B$2,'[1]AEMC-PrTrends'!$A$23:$A$30,'[1]AEMC-PrTrends'!D$23:D$30)</f>
        <v>20.079999999999998</v>
      </c>
      <c r="BO24" s="31">
        <f>LOOKUP($B$2,'[1]AEMC-PrTrends'!$A$23:$A$30,'[1]AEMC-PrTrends'!E$23:E$30)</f>
        <v>18.440000000000001</v>
      </c>
      <c r="BP24" s="31">
        <f>LOOKUP($B$2,'[1]AEMC-PrTrends'!$A$23:$A$30,'[1]AEMC-PrTrends'!F$23:F$30)</f>
        <v>19.68</v>
      </c>
      <c r="BQ24" s="31">
        <f>LOOKUP($B$2,'[1]AEMC-PrTrends'!$A$23:$A$30,'[1]AEMC-PrTrends'!G$23:G$30)</f>
        <v>23.68</v>
      </c>
      <c r="BR24" s="31">
        <f>LOOKUP($B$2,'[1]AEMC-PrTrends'!$A$23:$A$30,'[1]AEMC-PrTrends'!H$23:H$30)</f>
        <v>27.09</v>
      </c>
      <c r="BS24" s="31">
        <f>LOOKUP($B$2,'[1]AEMC-PrTrends'!$A$23:$A$30,'[1]AEMC-PrTrends'!I$23:I$30)</f>
        <v>27.5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 t="e">
        <f t="shared" ref="D28:BO28" si="14">IF(D$4&lt;$D$2,NA(),ROUND(D9*LOOKUP($C$27,$E$4:$BS$4,$E$5:$BS$5)/D$5,2))</f>
        <v>#N/A</v>
      </c>
      <c r="E28" s="3" t="e">
        <f t="shared" si="14"/>
        <v>#N/A</v>
      </c>
      <c r="F28" s="3" t="e">
        <f t="shared" si="14"/>
        <v>#N/A</v>
      </c>
      <c r="G28" s="3" t="e">
        <f t="shared" si="14"/>
        <v>#N/A</v>
      </c>
      <c r="H28" s="3" t="e">
        <f t="shared" si="14"/>
        <v>#N/A</v>
      </c>
      <c r="I28" s="3" t="e">
        <f t="shared" si="14"/>
        <v>#N/A</v>
      </c>
      <c r="J28" s="3" t="e">
        <f t="shared" si="14"/>
        <v>#N/A</v>
      </c>
      <c r="K28" s="3" t="e">
        <f t="shared" si="14"/>
        <v>#N/A</v>
      </c>
      <c r="L28" s="3" t="e">
        <f t="shared" si="14"/>
        <v>#N/A</v>
      </c>
      <c r="M28" s="3" t="e">
        <f t="shared" si="14"/>
        <v>#N/A</v>
      </c>
      <c r="N28" s="3">
        <f t="shared" ca="1" si="14"/>
        <v>28.79</v>
      </c>
      <c r="O28" s="3">
        <f t="shared" ca="1" si="14"/>
        <v>28.02</v>
      </c>
      <c r="P28" s="3">
        <f t="shared" ca="1" si="14"/>
        <v>26.89</v>
      </c>
      <c r="Q28" s="3">
        <f t="shared" ca="1" si="14"/>
        <v>24.34</v>
      </c>
      <c r="R28" s="3">
        <f t="shared" ca="1" si="14"/>
        <v>23.31</v>
      </c>
      <c r="S28" s="3">
        <f t="shared" ca="1" si="14"/>
        <v>22.97</v>
      </c>
      <c r="T28" s="3">
        <f t="shared" ca="1" si="14"/>
        <v>22.01</v>
      </c>
      <c r="U28" s="3">
        <f t="shared" ca="1" si="14"/>
        <v>21.25</v>
      </c>
      <c r="V28" s="3">
        <f t="shared" ca="1" si="14"/>
        <v>19.77</v>
      </c>
      <c r="W28" s="3">
        <f t="shared" ca="1" si="14"/>
        <v>18.37</v>
      </c>
      <c r="X28" s="3">
        <f t="shared" ca="1" si="14"/>
        <v>17.34</v>
      </c>
      <c r="Y28" s="3">
        <f t="shared" ca="1" si="14"/>
        <v>16.32</v>
      </c>
      <c r="Z28" s="3">
        <f t="shared" ca="1" si="14"/>
        <v>15.3</v>
      </c>
      <c r="AA28" s="3">
        <f t="shared" ca="1" si="14"/>
        <v>14.87</v>
      </c>
      <c r="AB28" s="3">
        <f t="shared" ca="1" si="14"/>
        <v>14.37</v>
      </c>
      <c r="AC28" s="3">
        <f t="shared" ca="1" si="14"/>
        <v>14.24</v>
      </c>
      <c r="AD28" s="3">
        <f t="shared" ca="1" si="14"/>
        <v>13.76</v>
      </c>
      <c r="AE28" s="3">
        <f t="shared" ca="1" si="14"/>
        <v>13.17</v>
      </c>
      <c r="AF28" s="3">
        <f t="shared" ca="1" si="14"/>
        <v>13.37</v>
      </c>
      <c r="AG28" s="3">
        <f t="shared" ca="1" si="14"/>
        <v>14.56</v>
      </c>
      <c r="AH28" s="3">
        <f t="shared" ca="1" si="14"/>
        <v>18.43</v>
      </c>
      <c r="AI28" s="3">
        <f t="shared" ca="1" si="14"/>
        <v>19.12</v>
      </c>
      <c r="AJ28" s="3">
        <f t="shared" ca="1" si="14"/>
        <v>18.309999999999999</v>
      </c>
      <c r="AK28" s="3">
        <f t="shared" ca="1" si="14"/>
        <v>17.96</v>
      </c>
      <c r="AL28" s="3">
        <f t="shared" ca="1" si="14"/>
        <v>17.309999999999999</v>
      </c>
      <c r="AM28" s="3">
        <f t="shared" ca="1" si="14"/>
        <v>18.48</v>
      </c>
      <c r="AN28" s="3">
        <f t="shared" ca="1" si="14"/>
        <v>18.98</v>
      </c>
      <c r="AO28" s="3">
        <f t="shared" ca="1" si="14"/>
        <v>17.52</v>
      </c>
      <c r="AP28" s="3">
        <f t="shared" ca="1" si="14"/>
        <v>17.75</v>
      </c>
      <c r="AQ28" s="3">
        <f t="shared" ca="1" si="14"/>
        <v>17.989999999999998</v>
      </c>
      <c r="AR28" s="3">
        <f t="shared" ca="1" si="14"/>
        <v>18.47</v>
      </c>
      <c r="AS28" s="3">
        <f t="shared" ca="1" si="14"/>
        <v>18.39</v>
      </c>
      <c r="AT28" s="3">
        <f t="shared" ca="1" si="14"/>
        <v>17.18</v>
      </c>
      <c r="AU28" s="3">
        <f t="shared" ca="1" si="14"/>
        <v>16.98</v>
      </c>
      <c r="AV28" s="3">
        <f t="shared" ca="1" si="14"/>
        <v>16.71</v>
      </c>
      <c r="AW28" s="3">
        <f t="shared" ca="1" si="14"/>
        <v>15.76</v>
      </c>
      <c r="AX28" s="3">
        <f t="shared" ca="1" si="14"/>
        <v>14.78</v>
      </c>
      <c r="AY28" s="3">
        <f t="shared" ca="1" si="14"/>
        <v>15.31</v>
      </c>
      <c r="AZ28" s="3">
        <f t="shared" ca="1" si="14"/>
        <v>15.34</v>
      </c>
      <c r="BA28" s="3">
        <f t="shared" ca="1" si="14"/>
        <v>16.079999999999998</v>
      </c>
      <c r="BB28" s="3">
        <f t="shared" ca="1" si="14"/>
        <v>14.92</v>
      </c>
      <c r="BC28" s="3">
        <f t="shared" ca="1" si="14"/>
        <v>0</v>
      </c>
      <c r="BD28" s="3">
        <f t="shared" ca="1" si="14"/>
        <v>0</v>
      </c>
      <c r="BE28" s="3">
        <f t="shared" ca="1" si="14"/>
        <v>0</v>
      </c>
      <c r="BF28" s="3">
        <f t="shared" ca="1" si="14"/>
        <v>0</v>
      </c>
      <c r="BG28" s="3">
        <f t="shared" ca="1" si="14"/>
        <v>0</v>
      </c>
      <c r="BH28" s="3">
        <f t="shared" ca="1" si="14"/>
        <v>0</v>
      </c>
      <c r="BI28" s="3">
        <f t="shared" ca="1" si="14"/>
        <v>0</v>
      </c>
      <c r="BJ28" s="3">
        <f t="shared" ca="1" si="14"/>
        <v>0</v>
      </c>
      <c r="BK28" s="3">
        <f t="shared" ca="1" si="14"/>
        <v>0</v>
      </c>
      <c r="BL28" s="3">
        <f t="shared" ca="1" si="14"/>
        <v>0</v>
      </c>
      <c r="BM28" s="3">
        <f t="shared" ca="1" si="14"/>
        <v>0</v>
      </c>
      <c r="BN28" s="3">
        <f t="shared" ca="1" si="14"/>
        <v>0</v>
      </c>
      <c r="BO28" s="3">
        <f t="shared" ca="1" si="14"/>
        <v>0</v>
      </c>
      <c r="BP28" s="3">
        <f t="shared" ref="BP28:BS28" ca="1" si="15">IF(BP$4&lt;$D$2,NA(),ROUND(BP9*LOOKUP($C$27,$E$4:$BS$4,$E$5:$BS$5)/BP$5,2))</f>
        <v>0</v>
      </c>
      <c r="BQ28" s="3">
        <f t="shared" ca="1" si="15"/>
        <v>0</v>
      </c>
      <c r="BR28" s="3">
        <f t="shared" ca="1" si="15"/>
        <v>0</v>
      </c>
      <c r="BS28" s="3">
        <f t="shared" ca="1" si="15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 t="e">
        <f t="shared" ref="D29:BO29" si="16">IF(D$4&lt;$D$2,NA(),ROUND(D12*LOOKUP($C$27,$E$4:$BS$4,$E$5:$BS$5)/D$5,2))</f>
        <v>#N/A</v>
      </c>
      <c r="E29" s="3" t="e">
        <f t="shared" si="16"/>
        <v>#N/A</v>
      </c>
      <c r="F29" s="3" t="e">
        <f t="shared" si="16"/>
        <v>#N/A</v>
      </c>
      <c r="G29" s="3" t="e">
        <f t="shared" si="16"/>
        <v>#N/A</v>
      </c>
      <c r="H29" s="3" t="e">
        <f t="shared" si="16"/>
        <v>#N/A</v>
      </c>
      <c r="I29" s="3" t="e">
        <f t="shared" si="16"/>
        <v>#N/A</v>
      </c>
      <c r="J29" s="3" t="e">
        <f t="shared" si="16"/>
        <v>#N/A</v>
      </c>
      <c r="K29" s="3" t="e">
        <f t="shared" si="16"/>
        <v>#N/A</v>
      </c>
      <c r="L29" s="3" t="e">
        <f t="shared" si="16"/>
        <v>#N/A</v>
      </c>
      <c r="M29" s="3" t="e">
        <f t="shared" si="16"/>
        <v>#N/A</v>
      </c>
      <c r="N29" s="3">
        <f t="shared" ca="1" si="16"/>
        <v>23.7</v>
      </c>
      <c r="O29" s="3">
        <f t="shared" ca="1" si="16"/>
        <v>23.07</v>
      </c>
      <c r="P29" s="3">
        <f t="shared" ca="1" si="16"/>
        <v>22.01</v>
      </c>
      <c r="Q29" s="3">
        <f t="shared" ca="1" si="16"/>
        <v>20.98</v>
      </c>
      <c r="R29" s="3">
        <f t="shared" ca="1" si="16"/>
        <v>20.239999999999998</v>
      </c>
      <c r="S29" s="3">
        <f t="shared" ca="1" si="16"/>
        <v>19.809999999999999</v>
      </c>
      <c r="T29" s="3">
        <f t="shared" ca="1" si="16"/>
        <v>19.079999999999998</v>
      </c>
      <c r="U29" s="3">
        <f t="shared" ca="1" si="16"/>
        <v>18.5</v>
      </c>
      <c r="V29" s="3">
        <f t="shared" ca="1" si="16"/>
        <v>17.29</v>
      </c>
      <c r="W29" s="3">
        <f t="shared" ca="1" si="16"/>
        <v>16.059999999999999</v>
      </c>
      <c r="X29" s="3">
        <f t="shared" ca="1" si="16"/>
        <v>15.19</v>
      </c>
      <c r="Y29" s="3">
        <f t="shared" ca="1" si="16"/>
        <v>14.26</v>
      </c>
      <c r="Z29" s="3">
        <f t="shared" ca="1" si="16"/>
        <v>13.21</v>
      </c>
      <c r="AA29" s="3">
        <f t="shared" ca="1" si="16"/>
        <v>12.76</v>
      </c>
      <c r="AB29" s="3">
        <f t="shared" ca="1" si="16"/>
        <v>13.06</v>
      </c>
      <c r="AC29" s="3">
        <f t="shared" ca="1" si="16"/>
        <v>12.05</v>
      </c>
      <c r="AD29" s="3">
        <f t="shared" ca="1" si="16"/>
        <v>11.63</v>
      </c>
      <c r="AE29" s="3">
        <f t="shared" ca="1" si="16"/>
        <v>11.08</v>
      </c>
      <c r="AF29" s="3">
        <f t="shared" ca="1" si="16"/>
        <v>11.25</v>
      </c>
      <c r="AG29" s="3">
        <f t="shared" ca="1" si="16"/>
        <v>12.06</v>
      </c>
      <c r="AH29" s="3">
        <f t="shared" ca="1" si="16"/>
        <v>14.86</v>
      </c>
      <c r="AI29" s="3">
        <f t="shared" ca="1" si="16"/>
        <v>16.03</v>
      </c>
      <c r="AJ29" s="3">
        <f t="shared" ca="1" si="16"/>
        <v>15.2</v>
      </c>
      <c r="AK29" s="3">
        <f t="shared" ca="1" si="16"/>
        <v>14.88</v>
      </c>
      <c r="AL29" s="3">
        <f t="shared" ca="1" si="16"/>
        <v>14.36</v>
      </c>
      <c r="AM29" s="3">
        <f t="shared" ca="1" si="16"/>
        <v>15.26</v>
      </c>
      <c r="AN29" s="3">
        <f t="shared" ca="1" si="16"/>
        <v>15.65</v>
      </c>
      <c r="AO29" s="3">
        <f t="shared" ca="1" si="16"/>
        <v>14.24</v>
      </c>
      <c r="AP29" s="3">
        <f t="shared" ca="1" si="16"/>
        <v>14.3</v>
      </c>
      <c r="AQ29" s="3">
        <f t="shared" ca="1" si="16"/>
        <v>14.64</v>
      </c>
      <c r="AR29" s="3">
        <f t="shared" ca="1" si="16"/>
        <v>15.08</v>
      </c>
      <c r="AS29" s="3">
        <f t="shared" ca="1" si="16"/>
        <v>14.97</v>
      </c>
      <c r="AT29" s="3">
        <f t="shared" ca="1" si="16"/>
        <v>14.25</v>
      </c>
      <c r="AU29" s="3">
        <f t="shared" ca="1" si="16"/>
        <v>14.34</v>
      </c>
      <c r="AV29" s="3">
        <f t="shared" ca="1" si="16"/>
        <v>14.24</v>
      </c>
      <c r="AW29" s="3">
        <f t="shared" ca="1" si="16"/>
        <v>14.11</v>
      </c>
      <c r="AX29" s="3">
        <f t="shared" ca="1" si="16"/>
        <v>13.94</v>
      </c>
      <c r="AY29" s="3">
        <f t="shared" ca="1" si="16"/>
        <v>14.63</v>
      </c>
      <c r="AZ29" s="3">
        <f t="shared" ca="1" si="16"/>
        <v>14.83</v>
      </c>
      <c r="BA29" s="3">
        <f t="shared" ca="1" si="16"/>
        <v>15.07</v>
      </c>
      <c r="BB29" s="3">
        <f t="shared" ca="1" si="16"/>
        <v>14.23</v>
      </c>
      <c r="BC29" s="3" t="e">
        <f t="shared" ca="1" si="16"/>
        <v>#N/A</v>
      </c>
      <c r="BD29" s="3" t="e">
        <f t="shared" ca="1" si="16"/>
        <v>#N/A</v>
      </c>
      <c r="BE29" s="3" t="e">
        <f t="shared" ca="1" si="16"/>
        <v>#N/A</v>
      </c>
      <c r="BF29" s="3" t="e">
        <f t="shared" ca="1" si="16"/>
        <v>#N/A</v>
      </c>
      <c r="BG29" s="3" t="e">
        <f t="shared" ca="1" si="16"/>
        <v>#N/A</v>
      </c>
      <c r="BH29" s="3" t="e">
        <f t="shared" ca="1" si="16"/>
        <v>#N/A</v>
      </c>
      <c r="BI29" s="3" t="e">
        <f t="shared" ca="1" si="16"/>
        <v>#N/A</v>
      </c>
      <c r="BJ29" s="3" t="e">
        <f t="shared" ca="1" si="16"/>
        <v>#N/A</v>
      </c>
      <c r="BK29" s="3" t="e">
        <f t="shared" ca="1" si="16"/>
        <v>#N/A</v>
      </c>
      <c r="BL29" s="3" t="e">
        <f t="shared" ca="1" si="16"/>
        <v>#N/A</v>
      </c>
      <c r="BM29" s="3" t="e">
        <f t="shared" ca="1" si="16"/>
        <v>#N/A</v>
      </c>
      <c r="BN29" s="3" t="e">
        <f t="shared" ca="1" si="16"/>
        <v>#N/A</v>
      </c>
      <c r="BO29" s="3" t="e">
        <f t="shared" ca="1" si="16"/>
        <v>#N/A</v>
      </c>
      <c r="BP29" s="3" t="e">
        <f t="shared" ref="BP29:BS29" ca="1" si="17">IF(BP$4&lt;$D$2,NA(),ROUND(BP12*LOOKUP($C$27,$E$4:$BS$4,$E$5:$BS$5)/BP$5,2))</f>
        <v>#N/A</v>
      </c>
      <c r="BQ29" s="3" t="e">
        <f t="shared" ca="1" si="17"/>
        <v>#N/A</v>
      </c>
      <c r="BR29" s="3" t="e">
        <f t="shared" ca="1" si="17"/>
        <v>#N/A</v>
      </c>
      <c r="BS29" s="3" t="e">
        <f t="shared" ca="1" si="17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8">IF(D$4&lt;$D$2,NA(),ROUND(D24*LOOKUP($C$27,$E$4:$BS$4,$E$5:$BS$5)/D$5,2))</f>
        <v>#N/A</v>
      </c>
      <c r="E30" s="3" t="e">
        <f t="shared" si="18"/>
        <v>#N/A</v>
      </c>
      <c r="F30" s="3" t="e">
        <f t="shared" si="18"/>
        <v>#N/A</v>
      </c>
      <c r="G30" s="3" t="e">
        <f t="shared" si="18"/>
        <v>#N/A</v>
      </c>
      <c r="H30" s="3" t="e">
        <f t="shared" si="18"/>
        <v>#N/A</v>
      </c>
      <c r="I30" s="3" t="e">
        <f t="shared" si="18"/>
        <v>#N/A</v>
      </c>
      <c r="J30" s="3" t="e">
        <f t="shared" si="18"/>
        <v>#N/A</v>
      </c>
      <c r="K30" s="3" t="e">
        <f t="shared" si="18"/>
        <v>#N/A</v>
      </c>
      <c r="L30" s="3" t="e">
        <f t="shared" si="18"/>
        <v>#N/A</v>
      </c>
      <c r="M30" s="3" t="e">
        <f t="shared" si="18"/>
        <v>#N/A</v>
      </c>
      <c r="N30" s="3" t="e">
        <f t="shared" si="18"/>
        <v>#N/A</v>
      </c>
      <c r="O30" s="3" t="e">
        <f t="shared" si="18"/>
        <v>#N/A</v>
      </c>
      <c r="P30" s="3" t="e">
        <f t="shared" si="18"/>
        <v>#N/A</v>
      </c>
      <c r="Q30" s="3" t="e">
        <f t="shared" si="18"/>
        <v>#N/A</v>
      </c>
      <c r="R30" s="3" t="e">
        <f t="shared" si="18"/>
        <v>#N/A</v>
      </c>
      <c r="S30" s="3" t="e">
        <f t="shared" si="18"/>
        <v>#N/A</v>
      </c>
      <c r="T30" s="3" t="e">
        <f t="shared" si="18"/>
        <v>#N/A</v>
      </c>
      <c r="U30" s="3" t="e">
        <f t="shared" si="18"/>
        <v>#N/A</v>
      </c>
      <c r="V30" s="3" t="e">
        <f t="shared" si="18"/>
        <v>#N/A</v>
      </c>
      <c r="W30" s="3" t="e">
        <f t="shared" si="18"/>
        <v>#N/A</v>
      </c>
      <c r="X30" s="3" t="e">
        <f t="shared" si="18"/>
        <v>#N/A</v>
      </c>
      <c r="Y30" s="3" t="e">
        <f t="shared" si="18"/>
        <v>#N/A</v>
      </c>
      <c r="Z30" s="3" t="e">
        <f t="shared" si="18"/>
        <v>#N/A</v>
      </c>
      <c r="AA30" s="3" t="e">
        <f t="shared" si="18"/>
        <v>#N/A</v>
      </c>
      <c r="AB30" s="3" t="e">
        <f t="shared" si="18"/>
        <v>#N/A</v>
      </c>
      <c r="AC30" s="3" t="e">
        <f t="shared" si="18"/>
        <v>#N/A</v>
      </c>
      <c r="AD30" s="3" t="e">
        <f t="shared" si="18"/>
        <v>#N/A</v>
      </c>
      <c r="AE30" s="3" t="e">
        <f t="shared" si="18"/>
        <v>#N/A</v>
      </c>
      <c r="AF30" s="3" t="e">
        <f t="shared" si="18"/>
        <v>#N/A</v>
      </c>
      <c r="AG30" s="3" t="e">
        <f t="shared" si="18"/>
        <v>#N/A</v>
      </c>
      <c r="AH30" s="3" t="e">
        <f t="shared" si="18"/>
        <v>#N/A</v>
      </c>
      <c r="AI30" s="3" t="e">
        <f t="shared" si="18"/>
        <v>#N/A</v>
      </c>
      <c r="AJ30" s="3" t="e">
        <f t="shared" si="18"/>
        <v>#N/A</v>
      </c>
      <c r="AK30" s="3" t="e">
        <f t="shared" si="18"/>
        <v>#N/A</v>
      </c>
      <c r="AL30" s="3" t="e">
        <f t="shared" si="18"/>
        <v>#N/A</v>
      </c>
      <c r="AM30" s="3" t="e">
        <f t="shared" si="18"/>
        <v>#N/A</v>
      </c>
      <c r="AN30" s="3" t="e">
        <f t="shared" si="18"/>
        <v>#N/A</v>
      </c>
      <c r="AO30" s="3" t="e">
        <f t="shared" si="18"/>
        <v>#N/A</v>
      </c>
      <c r="AP30" s="3" t="e">
        <f t="shared" si="18"/>
        <v>#N/A</v>
      </c>
      <c r="AQ30" s="3" t="e">
        <f t="shared" si="18"/>
        <v>#N/A</v>
      </c>
      <c r="AR30" s="3" t="e">
        <f t="shared" si="18"/>
        <v>#N/A</v>
      </c>
      <c r="AS30" s="3" t="e">
        <f t="shared" si="18"/>
        <v>#N/A</v>
      </c>
      <c r="AT30" s="3" t="e">
        <f t="shared" si="18"/>
        <v>#N/A</v>
      </c>
      <c r="AU30" s="3" t="e">
        <f t="shared" si="18"/>
        <v>#N/A</v>
      </c>
      <c r="AV30" s="3" t="e">
        <f t="shared" si="18"/>
        <v>#N/A</v>
      </c>
      <c r="AW30" s="3" t="e">
        <f t="shared" si="18"/>
        <v>#N/A</v>
      </c>
      <c r="AX30" s="3" t="e">
        <f t="shared" si="18"/>
        <v>#N/A</v>
      </c>
      <c r="AY30" s="3" t="e">
        <f t="shared" si="18"/>
        <v>#N/A</v>
      </c>
      <c r="AZ30" s="3" t="e">
        <f t="shared" si="18"/>
        <v>#N/A</v>
      </c>
      <c r="BA30" s="3" t="e">
        <f t="shared" si="18"/>
        <v>#N/A</v>
      </c>
      <c r="BB30" s="3" t="e">
        <f t="shared" si="18"/>
        <v>#N/A</v>
      </c>
      <c r="BC30" s="3" t="e">
        <f t="shared" si="18"/>
        <v>#N/A</v>
      </c>
      <c r="BD30" s="3" t="e">
        <f t="shared" si="18"/>
        <v>#N/A</v>
      </c>
      <c r="BE30" s="3" t="e">
        <f t="shared" si="18"/>
        <v>#N/A</v>
      </c>
      <c r="BF30" s="3" t="e">
        <f t="shared" si="18"/>
        <v>#N/A</v>
      </c>
      <c r="BG30" s="3" t="e">
        <f t="shared" si="18"/>
        <v>#N/A</v>
      </c>
      <c r="BH30" s="3" t="e">
        <f t="shared" si="18"/>
        <v>#N/A</v>
      </c>
      <c r="BI30" s="3" t="e">
        <f t="shared" si="18"/>
        <v>#N/A</v>
      </c>
      <c r="BJ30" s="3" t="e">
        <f t="shared" si="18"/>
        <v>#N/A</v>
      </c>
      <c r="BK30" s="3" t="e">
        <f t="shared" si="18"/>
        <v>#N/A</v>
      </c>
      <c r="BL30" s="3">
        <f t="shared" si="18"/>
        <v>23.12</v>
      </c>
      <c r="BM30" s="3">
        <f t="shared" si="18"/>
        <v>23.44</v>
      </c>
      <c r="BN30" s="3">
        <f t="shared" si="18"/>
        <v>21.37</v>
      </c>
      <c r="BO30" s="3">
        <f t="shared" si="18"/>
        <v>19.420000000000002</v>
      </c>
      <c r="BP30" s="3">
        <f t="shared" ref="BP30:BS30" si="19">IF(BP$4&lt;$D$2,NA(),ROUND(BP24*LOOKUP($C$27,$E$4:$BS$4,$E$5:$BS$5)/BP$5,2))</f>
        <v>20.34</v>
      </c>
      <c r="BQ30" s="3">
        <f t="shared" si="19"/>
        <v>23.97</v>
      </c>
      <c r="BR30" s="3">
        <f t="shared" si="19"/>
        <v>27</v>
      </c>
      <c r="BS30" s="3">
        <f t="shared" si="19"/>
        <v>27.5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20">IF(D$4&lt;$D$2,NA(),ROUND(D22*LOOKUP($C$27,$E$4:$BS$4,$E$5:$BS$5)/D$5,2))</f>
        <v>#N/A</v>
      </c>
      <c r="E31" s="3" t="e">
        <f t="shared" si="20"/>
        <v>#N/A</v>
      </c>
      <c r="F31" s="3" t="e">
        <f t="shared" si="20"/>
        <v>#N/A</v>
      </c>
      <c r="G31" s="3" t="e">
        <f t="shared" si="20"/>
        <v>#N/A</v>
      </c>
      <c r="H31" s="3" t="e">
        <f t="shared" si="20"/>
        <v>#N/A</v>
      </c>
      <c r="I31" s="3" t="e">
        <f t="shared" si="20"/>
        <v>#N/A</v>
      </c>
      <c r="J31" s="3" t="e">
        <f t="shared" si="20"/>
        <v>#N/A</v>
      </c>
      <c r="K31" s="3" t="e">
        <f t="shared" si="20"/>
        <v>#N/A</v>
      </c>
      <c r="L31" s="3" t="e">
        <f t="shared" si="20"/>
        <v>#N/A</v>
      </c>
      <c r="M31" s="3" t="e">
        <f t="shared" si="20"/>
        <v>#N/A</v>
      </c>
      <c r="N31" s="3" t="e">
        <f t="shared" si="20"/>
        <v>#N/A</v>
      </c>
      <c r="O31" s="3" t="e">
        <f t="shared" si="20"/>
        <v>#N/A</v>
      </c>
      <c r="P31" s="3" t="e">
        <f t="shared" si="20"/>
        <v>#N/A</v>
      </c>
      <c r="Q31" s="3" t="e">
        <f t="shared" si="20"/>
        <v>#N/A</v>
      </c>
      <c r="R31" s="3" t="e">
        <f t="shared" si="20"/>
        <v>#N/A</v>
      </c>
      <c r="S31" s="3" t="e">
        <f t="shared" si="20"/>
        <v>#N/A</v>
      </c>
      <c r="T31" s="3" t="e">
        <f t="shared" si="20"/>
        <v>#N/A</v>
      </c>
      <c r="U31" s="3" t="e">
        <f t="shared" si="20"/>
        <v>#N/A</v>
      </c>
      <c r="V31" s="3" t="e">
        <f t="shared" si="20"/>
        <v>#N/A</v>
      </c>
      <c r="W31" s="3" t="e">
        <f t="shared" si="20"/>
        <v>#N/A</v>
      </c>
      <c r="X31" s="3" t="e">
        <f t="shared" si="20"/>
        <v>#N/A</v>
      </c>
      <c r="Y31" s="3" t="e">
        <f t="shared" si="20"/>
        <v>#N/A</v>
      </c>
      <c r="Z31" s="3" t="e">
        <f t="shared" si="20"/>
        <v>#N/A</v>
      </c>
      <c r="AA31" s="3" t="e">
        <f t="shared" si="20"/>
        <v>#N/A</v>
      </c>
      <c r="AB31" s="3" t="e">
        <f t="shared" si="20"/>
        <v>#N/A</v>
      </c>
      <c r="AC31" s="3" t="e">
        <f t="shared" si="20"/>
        <v>#N/A</v>
      </c>
      <c r="AD31" s="3" t="e">
        <f t="shared" si="20"/>
        <v>#N/A</v>
      </c>
      <c r="AE31" s="3" t="e">
        <f t="shared" si="20"/>
        <v>#N/A</v>
      </c>
      <c r="AF31" s="3" t="e">
        <f t="shared" si="20"/>
        <v>#N/A</v>
      </c>
      <c r="AG31" s="3" t="e">
        <f t="shared" si="20"/>
        <v>#N/A</v>
      </c>
      <c r="AH31" s="3" t="e">
        <f t="shared" si="20"/>
        <v>#N/A</v>
      </c>
      <c r="AI31" s="3" t="e">
        <f t="shared" si="20"/>
        <v>#N/A</v>
      </c>
      <c r="AJ31" s="3" t="e">
        <f t="shared" si="20"/>
        <v>#N/A</v>
      </c>
      <c r="AK31" s="3" t="e">
        <f t="shared" si="20"/>
        <v>#N/A</v>
      </c>
      <c r="AL31" s="3" t="e">
        <f t="shared" si="20"/>
        <v>#N/A</v>
      </c>
      <c r="AM31" s="3" t="e">
        <f t="shared" si="20"/>
        <v>#N/A</v>
      </c>
      <c r="AN31" s="3" t="e">
        <f t="shared" si="20"/>
        <v>#N/A</v>
      </c>
      <c r="AO31" s="3" t="e">
        <f t="shared" si="20"/>
        <v>#N/A</v>
      </c>
      <c r="AP31" s="3" t="e">
        <f t="shared" si="20"/>
        <v>#N/A</v>
      </c>
      <c r="AQ31" s="3" t="e">
        <f t="shared" si="20"/>
        <v>#N/A</v>
      </c>
      <c r="AR31" s="3" t="e">
        <f t="shared" si="20"/>
        <v>#N/A</v>
      </c>
      <c r="AS31" s="3" t="e">
        <f t="shared" si="20"/>
        <v>#N/A</v>
      </c>
      <c r="AT31" s="3" t="e">
        <f t="shared" si="20"/>
        <v>#N/A</v>
      </c>
      <c r="AU31" s="3" t="e">
        <f t="shared" si="20"/>
        <v>#N/A</v>
      </c>
      <c r="AV31" s="3" t="e">
        <f t="shared" si="20"/>
        <v>#N/A</v>
      </c>
      <c r="AW31" s="3" t="e">
        <f t="shared" si="20"/>
        <v>#N/A</v>
      </c>
      <c r="AX31" s="3" t="e">
        <f t="shared" si="20"/>
        <v>#N/A</v>
      </c>
      <c r="AY31" s="3" t="e">
        <f t="shared" si="20"/>
        <v>#N/A</v>
      </c>
      <c r="AZ31" s="3" t="e">
        <f t="shared" si="20"/>
        <v>#N/A</v>
      </c>
      <c r="BA31" s="3" t="e">
        <f t="shared" si="20"/>
        <v>#N/A</v>
      </c>
      <c r="BB31" s="3" t="e">
        <f t="shared" si="20"/>
        <v>#N/A</v>
      </c>
      <c r="BC31" s="3" t="e">
        <f t="shared" si="20"/>
        <v>#N/A</v>
      </c>
      <c r="BD31" s="3" t="e">
        <f t="shared" si="20"/>
        <v>#N/A</v>
      </c>
      <c r="BE31" s="3" t="e">
        <f t="shared" si="20"/>
        <v>#N/A</v>
      </c>
      <c r="BF31" s="3" t="e">
        <f t="shared" si="20"/>
        <v>#N/A</v>
      </c>
      <c r="BG31" s="3" t="e">
        <f t="shared" si="20"/>
        <v>#N/A</v>
      </c>
      <c r="BH31" s="3" t="e">
        <f t="shared" si="20"/>
        <v>#N/A</v>
      </c>
      <c r="BI31" s="3" t="e">
        <f t="shared" si="20"/>
        <v>#N/A</v>
      </c>
      <c r="BJ31" s="3" t="e">
        <f t="shared" si="20"/>
        <v>#N/A</v>
      </c>
      <c r="BK31" s="3" t="e">
        <f t="shared" si="20"/>
        <v>#N/A</v>
      </c>
      <c r="BL31" s="3" t="e">
        <f t="shared" si="20"/>
        <v>#N/A</v>
      </c>
      <c r="BM31" s="3" t="e">
        <f t="shared" si="20"/>
        <v>#N/A</v>
      </c>
      <c r="BN31" s="3" t="e">
        <f t="shared" si="20"/>
        <v>#N/A</v>
      </c>
      <c r="BO31" s="3" t="e">
        <f t="shared" si="20"/>
        <v>#N/A</v>
      </c>
      <c r="BP31" s="3" t="e">
        <f t="shared" ref="BP31:BS31" si="21">IF(BP$4&lt;$D$2,NA(),ROUND(BP22*LOOKUP($C$27,$E$4:$BS$4,$E$5:$BS$5)/BP$5,2))</f>
        <v>#N/A</v>
      </c>
      <c r="BQ31" s="3" t="e">
        <f t="shared" si="21"/>
        <v>#N/A</v>
      </c>
      <c r="BR31" s="3" t="e">
        <f t="shared" si="21"/>
        <v>#N/A</v>
      </c>
      <c r="BS31" s="3" t="e">
        <f t="shared" si="21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2" si="22">IF(D$4&lt;$D$2,NA(),ROUND(D17*LOOKUP($C$27,$E$4:$BS$4,$E$5:$BS$5)/D$5,2))</f>
        <v>#N/A</v>
      </c>
      <c r="E32" s="3" t="e">
        <f t="shared" si="22"/>
        <v>#N/A</v>
      </c>
      <c r="F32" s="3" t="e">
        <f t="shared" si="22"/>
        <v>#N/A</v>
      </c>
      <c r="G32" s="3" t="e">
        <f t="shared" si="22"/>
        <v>#N/A</v>
      </c>
      <c r="H32" s="3" t="e">
        <f t="shared" si="22"/>
        <v>#N/A</v>
      </c>
      <c r="I32" s="3" t="e">
        <f t="shared" si="22"/>
        <v>#N/A</v>
      </c>
      <c r="J32" s="3" t="e">
        <f t="shared" si="22"/>
        <v>#N/A</v>
      </c>
      <c r="K32" s="3" t="e">
        <f t="shared" si="22"/>
        <v>#N/A</v>
      </c>
      <c r="L32" s="3" t="e">
        <f t="shared" si="22"/>
        <v>#N/A</v>
      </c>
      <c r="M32" s="3" t="e">
        <f t="shared" si="22"/>
        <v>#N/A</v>
      </c>
      <c r="N32" s="3" t="e">
        <f t="shared" si="22"/>
        <v>#N/A</v>
      </c>
      <c r="O32" s="3" t="e">
        <f t="shared" si="22"/>
        <v>#N/A</v>
      </c>
      <c r="P32" s="3" t="e">
        <f t="shared" si="22"/>
        <v>#N/A</v>
      </c>
      <c r="Q32" s="3" t="e">
        <f t="shared" si="22"/>
        <v>#N/A</v>
      </c>
      <c r="R32" s="3" t="e">
        <f t="shared" si="22"/>
        <v>#N/A</v>
      </c>
      <c r="S32" s="3" t="e">
        <f t="shared" si="22"/>
        <v>#N/A</v>
      </c>
      <c r="T32" s="3" t="e">
        <f t="shared" si="22"/>
        <v>#N/A</v>
      </c>
      <c r="U32" s="3" t="e">
        <f t="shared" si="22"/>
        <v>#N/A</v>
      </c>
      <c r="V32" s="3" t="e">
        <f t="shared" si="22"/>
        <v>#N/A</v>
      </c>
      <c r="W32" s="3" t="e">
        <f t="shared" si="22"/>
        <v>#N/A</v>
      </c>
      <c r="X32" s="3" t="e">
        <f t="shared" si="22"/>
        <v>#N/A</v>
      </c>
      <c r="Y32" s="3" t="e">
        <f t="shared" si="22"/>
        <v>#N/A</v>
      </c>
      <c r="Z32" s="3" t="e">
        <f t="shared" si="22"/>
        <v>#N/A</v>
      </c>
      <c r="AA32" s="3" t="e">
        <f t="shared" si="22"/>
        <v>#N/A</v>
      </c>
      <c r="AB32" s="3" t="e">
        <f t="shared" si="22"/>
        <v>#N/A</v>
      </c>
      <c r="AC32" s="3" t="e">
        <f t="shared" si="22"/>
        <v>#N/A</v>
      </c>
      <c r="AD32" s="3" t="e">
        <f t="shared" si="22"/>
        <v>#N/A</v>
      </c>
      <c r="AE32" s="3" t="e">
        <f t="shared" si="22"/>
        <v>#N/A</v>
      </c>
      <c r="AF32" s="3">
        <f t="shared" ca="1" si="22"/>
        <v>11.25</v>
      </c>
      <c r="AG32" s="3">
        <f t="shared" ca="1" si="22"/>
        <v>12.09</v>
      </c>
      <c r="AH32" s="3">
        <f t="shared" ca="1" si="22"/>
        <v>15.29</v>
      </c>
      <c r="AI32" s="3">
        <f t="shared" ca="1" si="22"/>
        <v>15.37</v>
      </c>
      <c r="AJ32" s="3">
        <f t="shared" ca="1" si="22"/>
        <v>14.83</v>
      </c>
      <c r="AK32" s="3">
        <f t="shared" ca="1" si="22"/>
        <v>14.73</v>
      </c>
      <c r="AL32" s="3">
        <f t="shared" ca="1" si="22"/>
        <v>14.24</v>
      </c>
      <c r="AM32" s="3">
        <f t="shared" ca="1" si="22"/>
        <v>15.09</v>
      </c>
      <c r="AN32" s="3">
        <f t="shared" ca="1" si="22"/>
        <v>14.95</v>
      </c>
      <c r="AO32" s="3">
        <f t="shared" ca="1" si="22"/>
        <v>14.43</v>
      </c>
      <c r="AP32" s="3">
        <f t="shared" ca="1" si="22"/>
        <v>14.54</v>
      </c>
      <c r="AQ32" s="3">
        <f t="shared" ca="1" si="22"/>
        <v>14.88</v>
      </c>
      <c r="AR32" s="3">
        <f t="shared" ca="1" si="22"/>
        <v>15.36</v>
      </c>
      <c r="AS32" s="3">
        <f t="shared" ca="1" si="22"/>
        <v>15.08</v>
      </c>
      <c r="AT32" s="3">
        <f t="shared" ca="1" si="22"/>
        <v>14.45</v>
      </c>
      <c r="AU32" s="3">
        <f t="shared" ca="1" si="22"/>
        <v>14.38</v>
      </c>
      <c r="AV32" s="3">
        <f t="shared" ca="1" si="22"/>
        <v>14.34</v>
      </c>
      <c r="AW32" s="3">
        <f t="shared" ca="1" si="22"/>
        <v>14.46</v>
      </c>
      <c r="AX32" s="3">
        <f t="shared" ca="1" si="22"/>
        <v>14.69</v>
      </c>
      <c r="AY32" s="3">
        <f t="shared" ca="1" si="22"/>
        <v>14.71</v>
      </c>
      <c r="AZ32" s="3">
        <f t="shared" ca="1" si="22"/>
        <v>15.63</v>
      </c>
      <c r="BA32" s="3">
        <f t="shared" ca="1" si="22"/>
        <v>15.68</v>
      </c>
      <c r="BB32" s="3">
        <f t="shared" ca="1" si="22"/>
        <v>15.41</v>
      </c>
      <c r="BC32" s="3">
        <f t="shared" ca="1" si="22"/>
        <v>16.84</v>
      </c>
      <c r="BD32" s="3">
        <f t="shared" ca="1" si="22"/>
        <v>16.64</v>
      </c>
      <c r="BE32" s="3">
        <f t="shared" ca="1" si="22"/>
        <v>16.600000000000001</v>
      </c>
      <c r="BF32" s="3">
        <f t="shared" ca="1" si="22"/>
        <v>16.95</v>
      </c>
      <c r="BG32" s="3">
        <f t="shared" ca="1" si="22"/>
        <v>19.16</v>
      </c>
      <c r="BH32" s="3">
        <f t="shared" ca="1" si="22"/>
        <v>20.149999999999999</v>
      </c>
      <c r="BI32" s="3">
        <f t="shared" ca="1" si="22"/>
        <v>20.95</v>
      </c>
      <c r="BJ32" s="3">
        <f t="shared" ca="1" si="22"/>
        <v>20.58</v>
      </c>
      <c r="BK32" s="3">
        <f t="shared" ca="1" si="22"/>
        <v>21.43</v>
      </c>
      <c r="BL32" s="3">
        <f t="shared" ca="1" si="22"/>
        <v>24.84</v>
      </c>
      <c r="BM32" s="3">
        <f t="shared" ca="1" si="22"/>
        <v>24.84</v>
      </c>
      <c r="BN32" s="3">
        <f t="shared" ca="1" si="22"/>
        <v>22.53</v>
      </c>
      <c r="BO32" s="3">
        <f t="shared" ca="1" si="22"/>
        <v>21.27</v>
      </c>
      <c r="BP32" s="3">
        <f t="shared" ref="BP32:BS32" ca="1" si="23">IF(BP$4&lt;$D$2,NA(),ROUND(BP17*LOOKUP($C$27,$E$4:$BS$4,$E$5:$BS$5)/BP$5,2))</f>
        <v>22.19</v>
      </c>
      <c r="BQ32" s="3">
        <f t="shared" ca="1" si="23"/>
        <v>24.04</v>
      </c>
      <c r="BR32" s="3">
        <f t="shared" ca="1" si="23"/>
        <v>26.11</v>
      </c>
      <c r="BS32" s="3">
        <f t="shared" ca="1" si="23"/>
        <v>26.32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ref="D33:BO33" si="24">IF(D$4&lt;$D$2,NA(),ROUND(D18*LOOKUP($C$27,$E$4:$BS$4,$E$5:$BS$5)/D$5,2))</f>
        <v>#N/A</v>
      </c>
      <c r="E33" s="3" t="e">
        <f t="shared" si="24"/>
        <v>#N/A</v>
      </c>
      <c r="F33" s="3" t="e">
        <f t="shared" si="24"/>
        <v>#N/A</v>
      </c>
      <c r="G33" s="3" t="e">
        <f t="shared" si="24"/>
        <v>#N/A</v>
      </c>
      <c r="H33" s="3" t="e">
        <f t="shared" si="24"/>
        <v>#N/A</v>
      </c>
      <c r="I33" s="3" t="e">
        <f t="shared" si="24"/>
        <v>#N/A</v>
      </c>
      <c r="J33" s="3" t="e">
        <f t="shared" si="24"/>
        <v>#N/A</v>
      </c>
      <c r="K33" s="3" t="e">
        <f t="shared" si="24"/>
        <v>#N/A</v>
      </c>
      <c r="L33" s="3" t="e">
        <f t="shared" si="24"/>
        <v>#N/A</v>
      </c>
      <c r="M33" s="3" t="e">
        <f t="shared" si="24"/>
        <v>#N/A</v>
      </c>
      <c r="N33" s="3" t="e">
        <f t="shared" si="24"/>
        <v>#N/A</v>
      </c>
      <c r="O33" s="3" t="e">
        <f t="shared" si="24"/>
        <v>#N/A</v>
      </c>
      <c r="P33" s="3" t="e">
        <f t="shared" si="24"/>
        <v>#N/A</v>
      </c>
      <c r="Q33" s="3" t="e">
        <f t="shared" si="24"/>
        <v>#N/A</v>
      </c>
      <c r="R33" s="3" t="e">
        <f t="shared" si="24"/>
        <v>#N/A</v>
      </c>
      <c r="S33" s="3" t="e">
        <f t="shared" si="24"/>
        <v>#N/A</v>
      </c>
      <c r="T33" s="3" t="e">
        <f t="shared" si="24"/>
        <v>#N/A</v>
      </c>
      <c r="U33" s="3" t="e">
        <f t="shared" si="24"/>
        <v>#N/A</v>
      </c>
      <c r="V33" s="3" t="e">
        <f t="shared" si="24"/>
        <v>#N/A</v>
      </c>
      <c r="W33" s="3" t="e">
        <f t="shared" si="24"/>
        <v>#N/A</v>
      </c>
      <c r="X33" s="3" t="e">
        <f t="shared" si="24"/>
        <v>#N/A</v>
      </c>
      <c r="Y33" s="3" t="e">
        <f t="shared" si="24"/>
        <v>#N/A</v>
      </c>
      <c r="Z33" s="3" t="e">
        <f t="shared" si="24"/>
        <v>#N/A</v>
      </c>
      <c r="AA33" s="3" t="e">
        <f t="shared" si="24"/>
        <v>#N/A</v>
      </c>
      <c r="AB33" s="3" t="e">
        <f t="shared" si="24"/>
        <v>#N/A</v>
      </c>
      <c r="AC33" s="3" t="e">
        <f t="shared" si="24"/>
        <v>#N/A</v>
      </c>
      <c r="AD33" s="3" t="e">
        <f t="shared" si="24"/>
        <v>#N/A</v>
      </c>
      <c r="AE33" s="3" t="e">
        <f t="shared" si="24"/>
        <v>#N/A</v>
      </c>
      <c r="AF33" s="3">
        <f t="shared" ca="1" si="24"/>
        <v>10.39</v>
      </c>
      <c r="AG33" s="3">
        <f t="shared" ca="1" si="24"/>
        <v>11.17</v>
      </c>
      <c r="AH33" s="3">
        <f t="shared" ca="1" si="24"/>
        <v>14.12</v>
      </c>
      <c r="AI33" s="3">
        <f t="shared" ca="1" si="24"/>
        <v>14.19</v>
      </c>
      <c r="AJ33" s="3">
        <f t="shared" ca="1" si="24"/>
        <v>13.7</v>
      </c>
      <c r="AK33" s="3">
        <f t="shared" ca="1" si="24"/>
        <v>13.61</v>
      </c>
      <c r="AL33" s="3">
        <f t="shared" ca="1" si="24"/>
        <v>13.15</v>
      </c>
      <c r="AM33" s="3">
        <f t="shared" ca="1" si="24"/>
        <v>13.94</v>
      </c>
      <c r="AN33" s="3">
        <f t="shared" ca="1" si="24"/>
        <v>13.81</v>
      </c>
      <c r="AO33" s="3">
        <f t="shared" ca="1" si="24"/>
        <v>13.33</v>
      </c>
      <c r="AP33" s="3">
        <f t="shared" ca="1" si="24"/>
        <v>13.43</v>
      </c>
      <c r="AQ33" s="3">
        <f t="shared" ca="1" si="24"/>
        <v>13.75</v>
      </c>
      <c r="AR33" s="3">
        <f t="shared" ca="1" si="24"/>
        <v>14.19</v>
      </c>
      <c r="AS33" s="3">
        <f t="shared" ca="1" si="24"/>
        <v>13.93</v>
      </c>
      <c r="AT33" s="3">
        <f t="shared" ca="1" si="24"/>
        <v>13.35</v>
      </c>
      <c r="AU33" s="3">
        <f t="shared" ca="1" si="24"/>
        <v>13.29</v>
      </c>
      <c r="AV33" s="3">
        <f t="shared" ca="1" si="24"/>
        <v>13.25</v>
      </c>
      <c r="AW33" s="3">
        <f t="shared" ca="1" si="24"/>
        <v>13.36</v>
      </c>
      <c r="AX33" s="3">
        <f t="shared" ca="1" si="24"/>
        <v>13.57</v>
      </c>
      <c r="AY33" s="3">
        <f t="shared" ca="1" si="24"/>
        <v>13.59</v>
      </c>
      <c r="AZ33" s="3">
        <f t="shared" ca="1" si="24"/>
        <v>14.44</v>
      </c>
      <c r="BA33" s="3">
        <f t="shared" ca="1" si="24"/>
        <v>14.48</v>
      </c>
      <c r="BB33" s="3">
        <f t="shared" ca="1" si="24"/>
        <v>14.23</v>
      </c>
      <c r="BC33" s="3">
        <f t="shared" ca="1" si="24"/>
        <v>15.56</v>
      </c>
      <c r="BD33" s="3">
        <f t="shared" ca="1" si="24"/>
        <v>15.37</v>
      </c>
      <c r="BE33" s="3">
        <f t="shared" ca="1" si="24"/>
        <v>15.34</v>
      </c>
      <c r="BF33" s="3">
        <f t="shared" ca="1" si="24"/>
        <v>15.66</v>
      </c>
      <c r="BG33" s="3">
        <f t="shared" ca="1" si="24"/>
        <v>17.7</v>
      </c>
      <c r="BH33" s="3">
        <f t="shared" ca="1" si="24"/>
        <v>18.61</v>
      </c>
      <c r="BI33" s="3">
        <f t="shared" ca="1" si="24"/>
        <v>19.350000000000001</v>
      </c>
      <c r="BJ33" s="3">
        <f t="shared" ca="1" si="24"/>
        <v>19.010000000000002</v>
      </c>
      <c r="BK33" s="3">
        <f t="shared" ca="1" si="24"/>
        <v>19.79</v>
      </c>
      <c r="BL33" s="3">
        <f t="shared" ca="1" si="24"/>
        <v>22.95</v>
      </c>
      <c r="BM33" s="3">
        <f t="shared" ca="1" si="24"/>
        <v>22.95</v>
      </c>
      <c r="BN33" s="3">
        <f t="shared" ca="1" si="24"/>
        <v>20.82</v>
      </c>
      <c r="BO33" s="3">
        <f t="shared" ca="1" si="24"/>
        <v>19.649999999999999</v>
      </c>
      <c r="BP33" s="3">
        <f t="shared" ref="BP33:BS33" ca="1" si="25">IF(BP$4&lt;$D$2,NA(),ROUND(BP18*LOOKUP($C$27,$E$4:$BS$4,$E$5:$BS$5)/BP$5,2))</f>
        <v>20.5</v>
      </c>
      <c r="BQ33" s="3">
        <f t="shared" ca="1" si="25"/>
        <v>22.21</v>
      </c>
      <c r="BR33" s="3">
        <f t="shared" ca="1" si="25"/>
        <v>24.12</v>
      </c>
      <c r="BS33" s="3">
        <f t="shared" ca="1" si="25"/>
        <v>24.31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ref="D34:BO34" si="26">IF(D$4&lt;$D$2,NA(),ROUND(D19*LOOKUP($C$27,$E$4:$BS$4,$E$5:$BS$5)/D$5,2))</f>
        <v>#N/A</v>
      </c>
      <c r="E34" s="3" t="e">
        <f t="shared" si="26"/>
        <v>#N/A</v>
      </c>
      <c r="F34" s="3" t="e">
        <f t="shared" si="26"/>
        <v>#N/A</v>
      </c>
      <c r="G34" s="3" t="e">
        <f t="shared" si="26"/>
        <v>#N/A</v>
      </c>
      <c r="H34" s="3" t="e">
        <f t="shared" si="26"/>
        <v>#N/A</v>
      </c>
      <c r="I34" s="3" t="e">
        <f t="shared" si="26"/>
        <v>#N/A</v>
      </c>
      <c r="J34" s="3" t="e">
        <f t="shared" si="26"/>
        <v>#N/A</v>
      </c>
      <c r="K34" s="3" t="e">
        <f t="shared" si="26"/>
        <v>#N/A</v>
      </c>
      <c r="L34" s="3" t="e">
        <f t="shared" si="26"/>
        <v>#N/A</v>
      </c>
      <c r="M34" s="3" t="e">
        <f t="shared" si="26"/>
        <v>#N/A</v>
      </c>
      <c r="N34" s="3" t="e">
        <f t="shared" si="26"/>
        <v>#N/A</v>
      </c>
      <c r="O34" s="3" t="e">
        <f t="shared" si="26"/>
        <v>#N/A</v>
      </c>
      <c r="P34" s="3" t="e">
        <f t="shared" si="26"/>
        <v>#N/A</v>
      </c>
      <c r="Q34" s="3" t="e">
        <f t="shared" si="26"/>
        <v>#N/A</v>
      </c>
      <c r="R34" s="3" t="e">
        <f t="shared" si="26"/>
        <v>#N/A</v>
      </c>
      <c r="S34" s="3" t="e">
        <f t="shared" si="26"/>
        <v>#N/A</v>
      </c>
      <c r="T34" s="3" t="e">
        <f t="shared" si="26"/>
        <v>#N/A</v>
      </c>
      <c r="U34" s="3" t="e">
        <f t="shared" si="26"/>
        <v>#N/A</v>
      </c>
      <c r="V34" s="3" t="e">
        <f t="shared" si="26"/>
        <v>#N/A</v>
      </c>
      <c r="W34" s="3" t="e">
        <f t="shared" si="26"/>
        <v>#N/A</v>
      </c>
      <c r="X34" s="3" t="e">
        <f t="shared" si="26"/>
        <v>#N/A</v>
      </c>
      <c r="Y34" s="3" t="e">
        <f t="shared" si="26"/>
        <v>#N/A</v>
      </c>
      <c r="Z34" s="3" t="e">
        <f t="shared" si="26"/>
        <v>#N/A</v>
      </c>
      <c r="AA34" s="3" t="e">
        <f t="shared" si="26"/>
        <v>#N/A</v>
      </c>
      <c r="AB34" s="3" t="e">
        <f t="shared" si="26"/>
        <v>#N/A</v>
      </c>
      <c r="AC34" s="3" t="e">
        <f t="shared" si="26"/>
        <v>#N/A</v>
      </c>
      <c r="AD34" s="3" t="e">
        <f t="shared" si="26"/>
        <v>#N/A</v>
      </c>
      <c r="AE34" s="3" t="e">
        <f t="shared" si="26"/>
        <v>#N/A</v>
      </c>
      <c r="AF34" s="3">
        <f t="shared" ca="1" si="26"/>
        <v>11.22</v>
      </c>
      <c r="AG34" s="3">
        <f t="shared" ca="1" si="26"/>
        <v>12.05</v>
      </c>
      <c r="AH34" s="3">
        <f t="shared" ca="1" si="26"/>
        <v>15.24</v>
      </c>
      <c r="AI34" s="3">
        <f t="shared" ca="1" si="26"/>
        <v>15.32</v>
      </c>
      <c r="AJ34" s="3">
        <f t="shared" ca="1" si="26"/>
        <v>14.79</v>
      </c>
      <c r="AK34" s="3">
        <f t="shared" ca="1" si="26"/>
        <v>14.69</v>
      </c>
      <c r="AL34" s="3">
        <f t="shared" ca="1" si="26"/>
        <v>14.2</v>
      </c>
      <c r="AM34" s="3">
        <f t="shared" ca="1" si="26"/>
        <v>15.04</v>
      </c>
      <c r="AN34" s="3">
        <f t="shared" ca="1" si="26"/>
        <v>14.9</v>
      </c>
      <c r="AO34" s="3">
        <f t="shared" ca="1" si="26"/>
        <v>14.39</v>
      </c>
      <c r="AP34" s="3">
        <f t="shared" ca="1" si="26"/>
        <v>14.5</v>
      </c>
      <c r="AQ34" s="3">
        <f t="shared" ca="1" si="26"/>
        <v>14.84</v>
      </c>
      <c r="AR34" s="3">
        <f t="shared" ca="1" si="26"/>
        <v>15.31</v>
      </c>
      <c r="AS34" s="3">
        <f t="shared" ca="1" si="26"/>
        <v>15.04</v>
      </c>
      <c r="AT34" s="3">
        <f t="shared" ca="1" si="26"/>
        <v>14.41</v>
      </c>
      <c r="AU34" s="3">
        <f t="shared" ca="1" si="26"/>
        <v>14.34</v>
      </c>
      <c r="AV34" s="3">
        <f t="shared" ca="1" si="26"/>
        <v>14.3</v>
      </c>
      <c r="AW34" s="3">
        <f t="shared" ca="1" si="26"/>
        <v>14.42</v>
      </c>
      <c r="AX34" s="3">
        <f t="shared" ca="1" si="26"/>
        <v>14.65</v>
      </c>
      <c r="AY34" s="3">
        <f t="shared" ca="1" si="26"/>
        <v>14.67</v>
      </c>
      <c r="AZ34" s="3">
        <f t="shared" ca="1" si="26"/>
        <v>15.58</v>
      </c>
      <c r="BA34" s="3">
        <f t="shared" ca="1" si="26"/>
        <v>15.63</v>
      </c>
      <c r="BB34" s="3">
        <f t="shared" ca="1" si="26"/>
        <v>15.36</v>
      </c>
      <c r="BC34" s="3">
        <f t="shared" ca="1" si="26"/>
        <v>16.79</v>
      </c>
      <c r="BD34" s="3">
        <f t="shared" ca="1" si="26"/>
        <v>16.59</v>
      </c>
      <c r="BE34" s="3">
        <f t="shared" ca="1" si="26"/>
        <v>16.55</v>
      </c>
      <c r="BF34" s="3">
        <f t="shared" ca="1" si="26"/>
        <v>16.899999999999999</v>
      </c>
      <c r="BG34" s="3">
        <f t="shared" ca="1" si="26"/>
        <v>19.11</v>
      </c>
      <c r="BH34" s="3">
        <f t="shared" ca="1" si="26"/>
        <v>20.09</v>
      </c>
      <c r="BI34" s="3">
        <f t="shared" ca="1" si="26"/>
        <v>20.89</v>
      </c>
      <c r="BJ34" s="3">
        <f t="shared" ca="1" si="26"/>
        <v>20.52</v>
      </c>
      <c r="BK34" s="3">
        <f t="shared" ca="1" si="26"/>
        <v>21.36</v>
      </c>
      <c r="BL34" s="3">
        <f t="shared" ca="1" si="26"/>
        <v>24.77</v>
      </c>
      <c r="BM34" s="3">
        <f t="shared" ca="1" si="26"/>
        <v>24.77</v>
      </c>
      <c r="BN34" s="3">
        <f t="shared" ca="1" si="26"/>
        <v>22.47</v>
      </c>
      <c r="BO34" s="3">
        <f t="shared" ca="1" si="26"/>
        <v>21.21</v>
      </c>
      <c r="BP34" s="3">
        <f t="shared" ref="BP34:BS34" ca="1" si="27">IF(BP$4&lt;$D$2,NA(),ROUND(BP19*LOOKUP($C$27,$E$4:$BS$4,$E$5:$BS$5)/BP$5,2))</f>
        <v>22.13</v>
      </c>
      <c r="BQ34" s="3">
        <f t="shared" ca="1" si="27"/>
        <v>23.97</v>
      </c>
      <c r="BR34" s="3">
        <f t="shared" ca="1" si="27"/>
        <v>26.03</v>
      </c>
      <c r="BS34" s="3">
        <f t="shared" ca="1" si="27"/>
        <v>26.24</v>
      </c>
    </row>
    <row r="35" spans="1:71" x14ac:dyDescent="0.25">
      <c r="A35" s="12" t="s">
        <v>104</v>
      </c>
      <c r="B35" s="12"/>
      <c r="C35" s="24" t="e">
        <f t="shared" ref="C35:AH35" si="28">C29</f>
        <v>#N/A</v>
      </c>
      <c r="D35" s="24" t="e">
        <f t="shared" si="28"/>
        <v>#N/A</v>
      </c>
      <c r="E35" s="24" t="e">
        <f t="shared" si="28"/>
        <v>#N/A</v>
      </c>
      <c r="F35" s="24" t="e">
        <f t="shared" si="28"/>
        <v>#N/A</v>
      </c>
      <c r="G35" s="24" t="e">
        <f t="shared" si="28"/>
        <v>#N/A</v>
      </c>
      <c r="H35" s="24" t="e">
        <f t="shared" si="28"/>
        <v>#N/A</v>
      </c>
      <c r="I35" s="24" t="e">
        <f t="shared" si="28"/>
        <v>#N/A</v>
      </c>
      <c r="J35" s="24" t="e">
        <f t="shared" si="28"/>
        <v>#N/A</v>
      </c>
      <c r="K35" s="24" t="e">
        <f t="shared" si="28"/>
        <v>#N/A</v>
      </c>
      <c r="L35" s="24" t="e">
        <f t="shared" si="28"/>
        <v>#N/A</v>
      </c>
      <c r="M35" s="24" t="e">
        <f t="shared" si="28"/>
        <v>#N/A</v>
      </c>
      <c r="N35" s="24">
        <f t="shared" ca="1" si="28"/>
        <v>23.7</v>
      </c>
      <c r="O35" s="24">
        <f t="shared" ca="1" si="28"/>
        <v>23.07</v>
      </c>
      <c r="P35" s="24">
        <f t="shared" ca="1" si="28"/>
        <v>22.01</v>
      </c>
      <c r="Q35" s="24">
        <f t="shared" ca="1" si="28"/>
        <v>20.98</v>
      </c>
      <c r="R35" s="24">
        <f t="shared" ca="1" si="28"/>
        <v>20.239999999999998</v>
      </c>
      <c r="S35" s="24">
        <f t="shared" ca="1" si="28"/>
        <v>19.809999999999999</v>
      </c>
      <c r="T35" s="24">
        <f t="shared" ca="1" si="28"/>
        <v>19.079999999999998</v>
      </c>
      <c r="U35" s="24">
        <f t="shared" ca="1" si="28"/>
        <v>18.5</v>
      </c>
      <c r="V35" s="24">
        <f t="shared" ca="1" si="28"/>
        <v>17.29</v>
      </c>
      <c r="W35" s="24">
        <f t="shared" ca="1" si="28"/>
        <v>16.059999999999999</v>
      </c>
      <c r="X35" s="24">
        <f t="shared" ca="1" si="28"/>
        <v>15.19</v>
      </c>
      <c r="Y35" s="24">
        <f t="shared" ca="1" si="28"/>
        <v>14.26</v>
      </c>
      <c r="Z35" s="24">
        <f t="shared" ca="1" si="28"/>
        <v>13.21</v>
      </c>
      <c r="AA35" s="24">
        <f t="shared" ca="1" si="28"/>
        <v>12.76</v>
      </c>
      <c r="AB35" s="24">
        <f t="shared" ca="1" si="28"/>
        <v>13.06</v>
      </c>
      <c r="AC35" s="24">
        <f t="shared" ca="1" si="28"/>
        <v>12.05</v>
      </c>
      <c r="AD35" s="24">
        <f t="shared" ca="1" si="28"/>
        <v>11.63</v>
      </c>
      <c r="AE35" s="24">
        <f t="shared" ca="1" si="28"/>
        <v>11.08</v>
      </c>
      <c r="AF35" s="24">
        <f t="shared" ca="1" si="28"/>
        <v>11.25</v>
      </c>
      <c r="AG35" s="24">
        <f t="shared" ca="1" si="28"/>
        <v>12.06</v>
      </c>
      <c r="AH35" s="24">
        <f t="shared" ca="1" si="28"/>
        <v>14.86</v>
      </c>
      <c r="AI35" s="24">
        <f t="shared" ref="AI35:BB35" ca="1" si="29">AI29</f>
        <v>16.03</v>
      </c>
      <c r="AJ35" s="24">
        <f t="shared" ca="1" si="29"/>
        <v>15.2</v>
      </c>
      <c r="AK35" s="24">
        <f t="shared" ca="1" si="29"/>
        <v>14.88</v>
      </c>
      <c r="AL35" s="24">
        <f t="shared" ca="1" si="29"/>
        <v>14.36</v>
      </c>
      <c r="AM35" s="24">
        <f t="shared" ca="1" si="29"/>
        <v>15.26</v>
      </c>
      <c r="AN35" s="24">
        <f t="shared" ca="1" si="29"/>
        <v>15.65</v>
      </c>
      <c r="AO35" s="24">
        <f t="shared" ca="1" si="29"/>
        <v>14.24</v>
      </c>
      <c r="AP35" s="24">
        <f t="shared" ca="1" si="29"/>
        <v>14.3</v>
      </c>
      <c r="AQ35" s="24">
        <f t="shared" ca="1" si="29"/>
        <v>14.64</v>
      </c>
      <c r="AR35" s="24">
        <f t="shared" ca="1" si="29"/>
        <v>15.08</v>
      </c>
      <c r="AS35" s="24">
        <f t="shared" ca="1" si="29"/>
        <v>14.97</v>
      </c>
      <c r="AT35" s="24">
        <f t="shared" ca="1" si="29"/>
        <v>14.25</v>
      </c>
      <c r="AU35" s="24">
        <f t="shared" ca="1" si="29"/>
        <v>14.34</v>
      </c>
      <c r="AV35" s="24">
        <f t="shared" ca="1" si="29"/>
        <v>14.24</v>
      </c>
      <c r="AW35" s="24">
        <f t="shared" ca="1" si="29"/>
        <v>14.11</v>
      </c>
      <c r="AX35" s="24">
        <f t="shared" ca="1" si="29"/>
        <v>13.94</v>
      </c>
      <c r="AY35" s="24">
        <f t="shared" ca="1" si="29"/>
        <v>14.63</v>
      </c>
      <c r="AZ35" s="24">
        <f t="shared" ca="1" si="29"/>
        <v>14.83</v>
      </c>
      <c r="BA35" s="24">
        <f t="shared" ca="1" si="29"/>
        <v>15.07</v>
      </c>
      <c r="BB35" s="24">
        <f t="shared" ca="1" si="29"/>
        <v>14.23</v>
      </c>
      <c r="BC35" s="25">
        <f ca="1">BC33</f>
        <v>15.56</v>
      </c>
      <c r="BD35" s="25">
        <f t="shared" ref="BD35:BH35" ca="1" si="30">BD33</f>
        <v>15.37</v>
      </c>
      <c r="BE35" s="25">
        <f t="shared" ca="1" si="30"/>
        <v>15.34</v>
      </c>
      <c r="BF35" s="25">
        <f t="shared" ca="1" si="30"/>
        <v>15.66</v>
      </c>
      <c r="BG35" s="25">
        <f t="shared" ca="1" si="30"/>
        <v>17.7</v>
      </c>
      <c r="BH35" s="25">
        <f t="shared" ca="1" si="30"/>
        <v>18.61</v>
      </c>
      <c r="BI35" s="19">
        <f ca="1">AVERAGE(BH35,BJ35)</f>
        <v>19.564999999999998</v>
      </c>
      <c r="BJ35" s="26">
        <f ca="1">BJ34</f>
        <v>20.52</v>
      </c>
      <c r="BK35" s="26">
        <f t="shared" ref="BK35:BS35" ca="1" si="31">BK34</f>
        <v>21.36</v>
      </c>
      <c r="BL35" s="26">
        <f t="shared" ca="1" si="31"/>
        <v>24.77</v>
      </c>
      <c r="BM35" s="26">
        <f t="shared" ca="1" si="31"/>
        <v>24.77</v>
      </c>
      <c r="BN35" s="26">
        <f t="shared" ca="1" si="31"/>
        <v>22.47</v>
      </c>
      <c r="BO35" s="26">
        <f t="shared" ca="1" si="31"/>
        <v>21.21</v>
      </c>
      <c r="BP35" s="26">
        <f t="shared" ca="1" si="31"/>
        <v>22.13</v>
      </c>
      <c r="BQ35" s="26">
        <f t="shared" ca="1" si="31"/>
        <v>23.97</v>
      </c>
      <c r="BR35" s="26">
        <f t="shared" ca="1" si="31"/>
        <v>26.03</v>
      </c>
      <c r="BS35" s="26">
        <f t="shared" ca="1" si="31"/>
        <v>26.24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ACT Average Residential Prices and ABS-EIN (various bases)</v>
      </c>
    </row>
    <row r="43" spans="1:71" s="12" customFormat="1" x14ac:dyDescent="0.25">
      <c r="A43" s="20"/>
      <c r="B43" s="20"/>
      <c r="C43" s="39"/>
      <c r="D43" s="3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</row>
    <row r="44" spans="1:71" s="12" customFormat="1" x14ac:dyDescent="0.25">
      <c r="A44" s="20" t="s">
        <v>0</v>
      </c>
      <c r="B44" s="20">
        <v>1952</v>
      </c>
      <c r="C44" s="39"/>
      <c r="D44" s="3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</row>
    <row r="45" spans="1:71" s="12" customFormat="1" x14ac:dyDescent="0.25">
      <c r="A45" s="20" t="s">
        <v>105</v>
      </c>
      <c r="B45" s="20" t="e">
        <f>LOOKUP(B44,$C$4:$BS$4,$C$35:$BS$35)</f>
        <v>#N/A</v>
      </c>
      <c r="C45" s="39"/>
      <c r="D45" s="3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</row>
    <row r="46" spans="1:71" s="12" customFormat="1" x14ac:dyDescent="0.25">
      <c r="A46" s="20"/>
      <c r="B46" s="20" t="e">
        <f>B45</f>
        <v>#N/A</v>
      </c>
      <c r="C46" s="39">
        <v>1952</v>
      </c>
      <c r="D46" s="39">
        <v>1953</v>
      </c>
      <c r="E46" s="20">
        <v>1954</v>
      </c>
      <c r="F46" s="20">
        <f>E46+1</f>
        <v>1955</v>
      </c>
      <c r="G46" s="20">
        <f t="shared" ref="G46" si="32">F46+1</f>
        <v>1956</v>
      </c>
      <c r="H46" s="20">
        <f t="shared" ref="H46" si="33">G46+1</f>
        <v>1957</v>
      </c>
      <c r="I46" s="20">
        <f t="shared" ref="I46" si="34">H46+1</f>
        <v>1958</v>
      </c>
      <c r="J46" s="20">
        <f t="shared" ref="J46" si="35">I46+1</f>
        <v>1959</v>
      </c>
      <c r="K46" s="20">
        <f t="shared" ref="K46" si="36">J46+1</f>
        <v>1960</v>
      </c>
      <c r="L46" s="20">
        <f t="shared" ref="L46" si="37">K46+1</f>
        <v>1961</v>
      </c>
      <c r="M46" s="20">
        <f t="shared" ref="M46" si="38">L46+1</f>
        <v>1962</v>
      </c>
      <c r="N46" s="20">
        <f t="shared" ref="N46" si="39">M46+1</f>
        <v>1963</v>
      </c>
      <c r="O46" s="20">
        <f t="shared" ref="O46" si="40">N46+1</f>
        <v>1964</v>
      </c>
      <c r="P46" s="20">
        <f t="shared" ref="P46" si="41">O46+1</f>
        <v>1965</v>
      </c>
      <c r="Q46" s="20">
        <f t="shared" ref="Q46" si="42">P46+1</f>
        <v>1966</v>
      </c>
      <c r="R46" s="20">
        <f t="shared" ref="R46" si="43">Q46+1</f>
        <v>1967</v>
      </c>
      <c r="S46" s="20">
        <f t="shared" ref="S46" si="44">R46+1</f>
        <v>1968</v>
      </c>
      <c r="T46" s="20">
        <f t="shared" ref="T46" si="45">S46+1</f>
        <v>1969</v>
      </c>
      <c r="U46" s="20">
        <f t="shared" ref="U46" si="46">T46+1</f>
        <v>1970</v>
      </c>
      <c r="V46" s="20">
        <f t="shared" ref="V46" si="47">U46+1</f>
        <v>1971</v>
      </c>
      <c r="W46" s="20">
        <f t="shared" ref="W46" si="48">V46+1</f>
        <v>1972</v>
      </c>
      <c r="X46" s="20">
        <f t="shared" ref="X46" si="49">W46+1</f>
        <v>1973</v>
      </c>
      <c r="Y46" s="20">
        <f t="shared" ref="Y46" si="50">X46+1</f>
        <v>1974</v>
      </c>
      <c r="Z46" s="20">
        <f t="shared" ref="Z46" si="51">Y46+1</f>
        <v>1975</v>
      </c>
      <c r="AA46" s="20">
        <f t="shared" ref="AA46" si="52">Z46+1</f>
        <v>1976</v>
      </c>
      <c r="AB46" s="20">
        <f t="shared" ref="AB46" si="53">AA46+1</f>
        <v>1977</v>
      </c>
      <c r="AC46" s="20">
        <f t="shared" ref="AC46" si="54">AB46+1</f>
        <v>1978</v>
      </c>
      <c r="AD46" s="20">
        <f t="shared" ref="AD46" si="55">AC46+1</f>
        <v>1979</v>
      </c>
      <c r="AE46" s="20">
        <f t="shared" ref="AE46" si="56">AD46+1</f>
        <v>1980</v>
      </c>
      <c r="AF46" s="20">
        <f t="shared" ref="AF46" si="57">AE46+1</f>
        <v>1981</v>
      </c>
      <c r="AG46" s="20">
        <f t="shared" ref="AG46" si="58">AF46+1</f>
        <v>1982</v>
      </c>
      <c r="AH46" s="20">
        <f t="shared" ref="AH46" si="59">AG46+1</f>
        <v>1983</v>
      </c>
      <c r="AI46" s="20">
        <f t="shared" ref="AI46" si="60">AH46+1</f>
        <v>1984</v>
      </c>
      <c r="AJ46" s="20">
        <f t="shared" ref="AJ46" si="61">AI46+1</f>
        <v>1985</v>
      </c>
      <c r="AK46" s="20">
        <f t="shared" ref="AK46" si="62">AJ46+1</f>
        <v>1986</v>
      </c>
      <c r="AL46" s="20">
        <f t="shared" ref="AL46" si="63">AK46+1</f>
        <v>1987</v>
      </c>
      <c r="AM46" s="20">
        <f t="shared" ref="AM46" si="64">AL46+1</f>
        <v>1988</v>
      </c>
      <c r="AN46" s="20">
        <f t="shared" ref="AN46" si="65">AM46+1</f>
        <v>1989</v>
      </c>
      <c r="AO46" s="20">
        <f t="shared" ref="AO46" si="66">AN46+1</f>
        <v>1990</v>
      </c>
      <c r="AP46" s="20">
        <f t="shared" ref="AP46" si="67">AO46+1</f>
        <v>1991</v>
      </c>
      <c r="AQ46" s="20">
        <f t="shared" ref="AQ46" si="68">AP46+1</f>
        <v>1992</v>
      </c>
      <c r="AR46" s="20">
        <f t="shared" ref="AR46" si="69">AQ46+1</f>
        <v>1993</v>
      </c>
      <c r="AS46" s="20">
        <f t="shared" ref="AS46" si="70">AR46+1</f>
        <v>1994</v>
      </c>
      <c r="AT46" s="20">
        <f t="shared" ref="AT46" si="71">AS46+1</f>
        <v>1995</v>
      </c>
      <c r="AU46" s="20">
        <f t="shared" ref="AU46" si="72">AT46+1</f>
        <v>1996</v>
      </c>
      <c r="AV46" s="20">
        <f t="shared" ref="AV46" si="73">AU46+1</f>
        <v>1997</v>
      </c>
      <c r="AW46" s="20">
        <f t="shared" ref="AW46" si="74">AV46+1</f>
        <v>1998</v>
      </c>
      <c r="AX46" s="20">
        <f t="shared" ref="AX46" si="75">AW46+1</f>
        <v>1999</v>
      </c>
      <c r="AY46" s="20">
        <f t="shared" ref="AY46" si="76">AX46+1</f>
        <v>2000</v>
      </c>
      <c r="AZ46" s="20">
        <f t="shared" ref="AZ46" si="77">AY46+1</f>
        <v>2001</v>
      </c>
      <c r="BA46" s="20">
        <f t="shared" ref="BA46" si="78">AZ46+1</f>
        <v>2002</v>
      </c>
      <c r="BB46" s="20">
        <f t="shared" ref="BB46" si="79">BA46+1</f>
        <v>2003</v>
      </c>
      <c r="BC46" s="20">
        <f t="shared" ref="BC46" si="80">BB46+1</f>
        <v>2004</v>
      </c>
      <c r="BD46" s="20">
        <f t="shared" ref="BD46" si="81">BC46+1</f>
        <v>2005</v>
      </c>
      <c r="BE46" s="20">
        <f t="shared" ref="BE46" si="82">BD46+1</f>
        <v>2006</v>
      </c>
      <c r="BF46" s="20">
        <f t="shared" ref="BF46" si="83">BE46+1</f>
        <v>2007</v>
      </c>
      <c r="BG46" s="20">
        <f t="shared" ref="BG46" si="84">BF46+1</f>
        <v>2008</v>
      </c>
      <c r="BH46" s="20">
        <f t="shared" ref="BH46" si="85">BG46+1</f>
        <v>2009</v>
      </c>
      <c r="BI46" s="20">
        <f t="shared" ref="BI46" si="86">BH46+1</f>
        <v>2010</v>
      </c>
      <c r="BJ46" s="20">
        <f t="shared" ref="BJ46" si="87">BI46+1</f>
        <v>2011</v>
      </c>
      <c r="BK46" s="20">
        <f t="shared" ref="BK46" si="88">BJ46+1</f>
        <v>2012</v>
      </c>
      <c r="BL46" s="20">
        <f t="shared" ref="BL46" si="89">BK46+1</f>
        <v>2013</v>
      </c>
      <c r="BM46" s="20">
        <f t="shared" ref="BM46" si="90">BL46+1</f>
        <v>2014</v>
      </c>
      <c r="BN46" s="20">
        <f t="shared" ref="BN46" si="91">BM46+1</f>
        <v>2015</v>
      </c>
      <c r="BO46" s="20">
        <f t="shared" ref="BO46" si="92">BN46+1</f>
        <v>2016</v>
      </c>
      <c r="BP46" s="20">
        <f t="shared" ref="BP46" si="93">BO46+1</f>
        <v>2017</v>
      </c>
      <c r="BQ46" s="20">
        <f t="shared" ref="BQ46" si="94">BP46+1</f>
        <v>2018</v>
      </c>
      <c r="BR46" s="20">
        <f t="shared" ref="BR46" si="95">BQ46+1</f>
        <v>2019</v>
      </c>
      <c r="BS46" s="20">
        <f t="shared" ref="BS46" si="96">BR46+1</f>
        <v>2020</v>
      </c>
    </row>
    <row r="47" spans="1:71" x14ac:dyDescent="0.25">
      <c r="A47" s="20"/>
      <c r="B47" s="20" t="s">
        <v>90</v>
      </c>
      <c r="C47" s="20" t="e">
        <f t="dataTable" ref="C47:BS54" dt2D="1" dtr="1" r1="B44" r2="B2" ca="1"/>
        <v>#N/A</v>
      </c>
      <c r="D47" s="20" t="e">
        <v>#N/A</v>
      </c>
      <c r="E47" s="20" t="e">
        <v>#N/A</v>
      </c>
      <c r="F47" s="20" t="e">
        <v>#N/A</v>
      </c>
      <c r="G47" s="20" t="e">
        <v>#N/A</v>
      </c>
      <c r="H47" s="20" t="e">
        <v>#N/A</v>
      </c>
      <c r="I47" s="20" t="e">
        <v>#N/A</v>
      </c>
      <c r="J47" s="20" t="e">
        <v>#N/A</v>
      </c>
      <c r="K47" s="20" t="e">
        <v>#N/A</v>
      </c>
      <c r="L47" s="20" t="e">
        <v>#N/A</v>
      </c>
      <c r="M47" s="20" t="e">
        <v>#N/A</v>
      </c>
      <c r="N47" s="20">
        <v>23.7</v>
      </c>
      <c r="O47" s="20">
        <v>23.07</v>
      </c>
      <c r="P47" s="20">
        <v>22.01</v>
      </c>
      <c r="Q47" s="20">
        <v>20.98</v>
      </c>
      <c r="R47" s="20">
        <v>20.239999999999998</v>
      </c>
      <c r="S47" s="20">
        <v>19.809999999999999</v>
      </c>
      <c r="T47" s="20">
        <v>19.079999999999998</v>
      </c>
      <c r="U47" s="20">
        <v>18.5</v>
      </c>
      <c r="V47" s="20">
        <v>17.29</v>
      </c>
      <c r="W47" s="20">
        <v>16.059999999999999</v>
      </c>
      <c r="X47" s="20">
        <v>15.19</v>
      </c>
      <c r="Y47" s="20">
        <v>14.26</v>
      </c>
      <c r="Z47" s="20">
        <v>13.21</v>
      </c>
      <c r="AA47" s="20">
        <v>12.76</v>
      </c>
      <c r="AB47" s="20">
        <v>13.06</v>
      </c>
      <c r="AC47" s="20">
        <v>12.05</v>
      </c>
      <c r="AD47" s="20">
        <v>11.63</v>
      </c>
      <c r="AE47" s="20">
        <v>11.08</v>
      </c>
      <c r="AF47" s="20">
        <v>11.25</v>
      </c>
      <c r="AG47" s="20">
        <v>12.06</v>
      </c>
      <c r="AH47" s="20">
        <v>14.86</v>
      </c>
      <c r="AI47" s="20">
        <v>16.03</v>
      </c>
      <c r="AJ47" s="20">
        <v>15.2</v>
      </c>
      <c r="AK47" s="20">
        <v>14.88</v>
      </c>
      <c r="AL47" s="20">
        <v>14.36</v>
      </c>
      <c r="AM47" s="20">
        <v>15.26</v>
      </c>
      <c r="AN47" s="20">
        <v>15.65</v>
      </c>
      <c r="AO47" s="20">
        <v>14.24</v>
      </c>
      <c r="AP47" s="20">
        <v>14.3</v>
      </c>
      <c r="AQ47" s="20">
        <v>14.64</v>
      </c>
      <c r="AR47" s="20">
        <v>15.08</v>
      </c>
      <c r="AS47" s="20">
        <v>14.97</v>
      </c>
      <c r="AT47" s="20">
        <v>14.25</v>
      </c>
      <c r="AU47" s="20">
        <v>14.34</v>
      </c>
      <c r="AV47" s="20">
        <v>14.24</v>
      </c>
      <c r="AW47" s="20">
        <v>14.11</v>
      </c>
      <c r="AX47" s="20">
        <v>13.94</v>
      </c>
      <c r="AY47" s="20">
        <v>14.63</v>
      </c>
      <c r="AZ47" s="20">
        <v>14.83</v>
      </c>
      <c r="BA47" s="20">
        <v>15.07</v>
      </c>
      <c r="BB47" s="20">
        <v>14.23</v>
      </c>
      <c r="BC47" s="20">
        <v>15.56</v>
      </c>
      <c r="BD47" s="20">
        <v>15.37</v>
      </c>
      <c r="BE47" s="20">
        <v>15.34</v>
      </c>
      <c r="BF47" s="20">
        <v>15.66</v>
      </c>
      <c r="BG47" s="20">
        <v>17.7</v>
      </c>
      <c r="BH47" s="20">
        <v>18.61</v>
      </c>
      <c r="BI47" s="20">
        <v>19.564999999999998</v>
      </c>
      <c r="BJ47" s="20">
        <v>20.52</v>
      </c>
      <c r="BK47" s="20">
        <v>21.36</v>
      </c>
      <c r="BL47" s="20">
        <v>24.77</v>
      </c>
      <c r="BM47" s="20">
        <v>24.77</v>
      </c>
      <c r="BN47" s="20">
        <v>22.47</v>
      </c>
      <c r="BO47" s="20">
        <v>21.21</v>
      </c>
      <c r="BP47" s="20">
        <v>22.13</v>
      </c>
      <c r="BQ47" s="20">
        <v>23.97</v>
      </c>
      <c r="BR47" s="20">
        <v>26.03</v>
      </c>
      <c r="BS47" s="20">
        <v>26.24</v>
      </c>
    </row>
    <row r="48" spans="1:71" x14ac:dyDescent="0.25">
      <c r="A48" s="20"/>
      <c r="B48" s="20" t="s">
        <v>84</v>
      </c>
      <c r="C48" s="20" t="e">
        <v>#N/A</v>
      </c>
      <c r="D48" s="20">
        <v>33.479999999999997</v>
      </c>
      <c r="E48" s="20">
        <v>34.369999999999997</v>
      </c>
      <c r="F48" s="20">
        <v>37.89</v>
      </c>
      <c r="G48" s="20">
        <v>34.83</v>
      </c>
      <c r="H48" s="20">
        <v>33.270000000000003</v>
      </c>
      <c r="I48" s="20">
        <v>34.450000000000003</v>
      </c>
      <c r="J48" s="20">
        <v>33.15</v>
      </c>
      <c r="K48" s="20">
        <v>31.09</v>
      </c>
      <c r="L48" s="20">
        <v>29.36</v>
      </c>
      <c r="M48" s="20">
        <v>30.79</v>
      </c>
      <c r="N48" s="20">
        <v>30.33</v>
      </c>
      <c r="O48" s="20">
        <v>29.07</v>
      </c>
      <c r="P48" s="20">
        <v>27.11</v>
      </c>
      <c r="Q48" s="20">
        <v>25.85</v>
      </c>
      <c r="R48" s="20">
        <v>24.83</v>
      </c>
      <c r="S48" s="20">
        <v>24.34</v>
      </c>
      <c r="T48" s="20">
        <v>23.74</v>
      </c>
      <c r="U48" s="20">
        <v>23.32</v>
      </c>
      <c r="V48" s="20">
        <v>22.43</v>
      </c>
      <c r="W48" s="20">
        <v>21.83</v>
      </c>
      <c r="X48" s="20">
        <v>21.03</v>
      </c>
      <c r="Y48" s="20">
        <v>18.940000000000001</v>
      </c>
      <c r="Z48" s="20">
        <v>17.73</v>
      </c>
      <c r="AA48" s="20">
        <v>17.71</v>
      </c>
      <c r="AB48" s="20">
        <v>16.88</v>
      </c>
      <c r="AC48" s="20">
        <v>16.38</v>
      </c>
      <c r="AD48" s="20">
        <v>15.85</v>
      </c>
      <c r="AE48" s="20">
        <v>15.43</v>
      </c>
      <c r="AF48" s="20">
        <v>15.61</v>
      </c>
      <c r="AG48" s="20">
        <v>16.7</v>
      </c>
      <c r="AH48" s="20">
        <v>20.12</v>
      </c>
      <c r="AI48" s="20">
        <v>20.350000000000001</v>
      </c>
      <c r="AJ48" s="20">
        <v>18.88</v>
      </c>
      <c r="AK48" s="20">
        <v>18.68</v>
      </c>
      <c r="AL48" s="20">
        <v>17.690000000000001</v>
      </c>
      <c r="AM48" s="20">
        <v>17.5</v>
      </c>
      <c r="AN48" s="20">
        <v>17.86</v>
      </c>
      <c r="AO48" s="20">
        <v>17.28</v>
      </c>
      <c r="AP48" s="20">
        <v>17.45</v>
      </c>
      <c r="AQ48" s="20">
        <v>17.940000000000001</v>
      </c>
      <c r="AR48" s="20">
        <v>18.13</v>
      </c>
      <c r="AS48" s="20">
        <v>17.82</v>
      </c>
      <c r="AT48" s="20">
        <v>17.010000000000002</v>
      </c>
      <c r="AU48" s="20">
        <v>16.440000000000001</v>
      </c>
      <c r="AV48" s="20">
        <v>16.53</v>
      </c>
      <c r="AW48" s="20">
        <v>16.329999999999998</v>
      </c>
      <c r="AX48" s="20">
        <v>16.09</v>
      </c>
      <c r="AY48" s="20">
        <v>15.86</v>
      </c>
      <c r="AZ48" s="20">
        <v>16.079999999999998</v>
      </c>
      <c r="BA48" s="20">
        <v>16.190000000000001</v>
      </c>
      <c r="BB48" s="20">
        <v>16.010000000000002</v>
      </c>
      <c r="BC48" s="20">
        <v>16.04</v>
      </c>
      <c r="BD48" s="20">
        <v>16.989999999999998</v>
      </c>
      <c r="BE48" s="20">
        <v>17.489999999999998</v>
      </c>
      <c r="BF48" s="20">
        <v>18.11</v>
      </c>
      <c r="BG48" s="20">
        <v>18.64</v>
      </c>
      <c r="BH48" s="20">
        <v>20.03</v>
      </c>
      <c r="BI48" s="20">
        <v>20.675000000000001</v>
      </c>
      <c r="BJ48" s="20">
        <v>21.32</v>
      </c>
      <c r="BK48" s="20">
        <v>24.24</v>
      </c>
      <c r="BL48" s="20">
        <v>28.08</v>
      </c>
      <c r="BM48" s="20">
        <v>28.39</v>
      </c>
      <c r="BN48" s="20">
        <v>25.93</v>
      </c>
      <c r="BO48" s="20">
        <v>24.5</v>
      </c>
      <c r="BP48" s="20">
        <v>26.54</v>
      </c>
      <c r="BQ48" s="20">
        <v>29.81</v>
      </c>
      <c r="BR48" s="20">
        <v>29.08</v>
      </c>
      <c r="BS48" s="20">
        <v>28.18</v>
      </c>
    </row>
    <row r="49" spans="1:71" x14ac:dyDescent="0.25">
      <c r="A49" s="20"/>
      <c r="B49" s="20" t="s">
        <v>91</v>
      </c>
      <c r="C49" s="20" t="e">
        <v>#N/A</v>
      </c>
      <c r="D49" s="20" t="e">
        <v>#N/A</v>
      </c>
      <c r="E49" s="20" t="e">
        <v>#N/A</v>
      </c>
      <c r="F49" s="20" t="e">
        <v>#N/A</v>
      </c>
      <c r="G49" s="20" t="e">
        <v>#N/A</v>
      </c>
      <c r="H49" s="20" t="e">
        <v>#N/A</v>
      </c>
      <c r="I49" s="20" t="e">
        <v>#N/A</v>
      </c>
      <c r="J49" s="20" t="e">
        <v>#N/A</v>
      </c>
      <c r="K49" s="20" t="e">
        <v>#N/A</v>
      </c>
      <c r="L49" s="20" t="e">
        <v>#N/A</v>
      </c>
      <c r="M49" s="20" t="e">
        <v>#N/A</v>
      </c>
      <c r="N49" s="20" t="e">
        <v>#N/A</v>
      </c>
      <c r="O49" s="20" t="e">
        <v>#N/A</v>
      </c>
      <c r="P49" s="20" t="e">
        <v>#N/A</v>
      </c>
      <c r="Q49" s="20" t="e">
        <v>#N/A</v>
      </c>
      <c r="R49" s="20" t="e">
        <v>#N/A</v>
      </c>
      <c r="S49" s="20" t="e">
        <v>#N/A</v>
      </c>
      <c r="T49" s="20" t="e">
        <v>#N/A</v>
      </c>
      <c r="U49" s="20" t="e">
        <v>#N/A</v>
      </c>
      <c r="V49" s="20" t="e">
        <v>#N/A</v>
      </c>
      <c r="W49" s="20" t="e">
        <v>#N/A</v>
      </c>
      <c r="X49" s="20" t="e">
        <v>#N/A</v>
      </c>
      <c r="Y49" s="20">
        <v>22.9</v>
      </c>
      <c r="Z49" s="20" t="e">
        <v>#N/A</v>
      </c>
      <c r="AA49" s="20" t="e">
        <v>#N/A</v>
      </c>
      <c r="AB49" s="20" t="e">
        <v>#N/A</v>
      </c>
      <c r="AC49" s="20" t="e">
        <v>#N/A</v>
      </c>
      <c r="AD49" s="20">
        <v>21.32</v>
      </c>
      <c r="AE49" s="20">
        <v>20.309999999999999</v>
      </c>
      <c r="AF49" s="20">
        <v>19.690000000000001</v>
      </c>
      <c r="AG49" s="20">
        <v>21.13</v>
      </c>
      <c r="AH49" s="20">
        <v>23.71</v>
      </c>
      <c r="AI49" s="20">
        <v>25.32</v>
      </c>
      <c r="AJ49" s="20">
        <v>24.99</v>
      </c>
      <c r="AK49" s="20">
        <v>29.86</v>
      </c>
      <c r="AL49" s="20">
        <v>30.16</v>
      </c>
      <c r="AM49" s="20">
        <v>28.18</v>
      </c>
      <c r="AN49" s="20">
        <v>27.05</v>
      </c>
      <c r="AO49" s="20">
        <v>24.54</v>
      </c>
      <c r="AP49" s="20">
        <v>24.08</v>
      </c>
      <c r="AQ49" s="20">
        <v>25.19</v>
      </c>
      <c r="AR49" s="20">
        <v>24.97</v>
      </c>
      <c r="AS49" s="20">
        <v>24.73</v>
      </c>
      <c r="AT49" s="20">
        <v>23.65</v>
      </c>
      <c r="AU49" s="20">
        <v>22.83</v>
      </c>
      <c r="AV49" s="20">
        <v>22.69</v>
      </c>
      <c r="AW49" s="20">
        <v>22.47</v>
      </c>
      <c r="AX49" s="20">
        <v>23.48</v>
      </c>
      <c r="AY49" s="20">
        <v>23.09</v>
      </c>
      <c r="AZ49" s="20">
        <v>23.59</v>
      </c>
      <c r="BA49" s="20">
        <v>22.94</v>
      </c>
      <c r="BB49" s="20">
        <v>22.36</v>
      </c>
      <c r="BC49" s="20">
        <v>21.8</v>
      </c>
      <c r="BD49" s="20">
        <v>21.27</v>
      </c>
      <c r="BE49" s="20">
        <v>20.46</v>
      </c>
      <c r="BF49" s="20">
        <v>20.59</v>
      </c>
      <c r="BG49" s="20">
        <v>20.75</v>
      </c>
      <c r="BH49" s="20">
        <v>21.25</v>
      </c>
      <c r="BI49" s="20">
        <v>21.935000000000002</v>
      </c>
      <c r="BJ49" s="20">
        <v>22.62</v>
      </c>
      <c r="BK49" s="20">
        <v>22.9</v>
      </c>
      <c r="BL49" s="20">
        <v>26.86</v>
      </c>
      <c r="BM49" s="20">
        <v>29.15</v>
      </c>
      <c r="BN49" s="20">
        <v>28.31</v>
      </c>
      <c r="BO49" s="20">
        <v>27.91</v>
      </c>
      <c r="BP49" s="20">
        <v>26.6</v>
      </c>
      <c r="BQ49" s="20">
        <v>26.2</v>
      </c>
      <c r="BR49" s="20">
        <v>26.09</v>
      </c>
      <c r="BS49" s="20">
        <v>26.3</v>
      </c>
    </row>
    <row r="50" spans="1:71" x14ac:dyDescent="0.25">
      <c r="A50" s="20"/>
      <c r="B50" s="20" t="s">
        <v>86</v>
      </c>
      <c r="C50" s="20" t="e">
        <v>#N/A</v>
      </c>
      <c r="D50" s="20" t="e">
        <v>#N/A</v>
      </c>
      <c r="E50" s="20" t="e">
        <v>#N/A</v>
      </c>
      <c r="F50" s="20" t="e">
        <v>#N/A</v>
      </c>
      <c r="G50" s="20" t="e">
        <v>#N/A</v>
      </c>
      <c r="H50" s="20" t="e">
        <v>#N/A</v>
      </c>
      <c r="I50" s="20" t="e">
        <v>#N/A</v>
      </c>
      <c r="J50" s="20" t="e">
        <v>#N/A</v>
      </c>
      <c r="K50" s="20" t="e">
        <v>#N/A</v>
      </c>
      <c r="L50" s="20" t="e">
        <v>#N/A</v>
      </c>
      <c r="M50" s="20" t="e">
        <v>#N/A</v>
      </c>
      <c r="N50" s="20">
        <v>30.81</v>
      </c>
      <c r="O50" s="20">
        <v>29.91</v>
      </c>
      <c r="P50" s="20">
        <v>28.33</v>
      </c>
      <c r="Q50" s="20">
        <v>27.33</v>
      </c>
      <c r="R50" s="20">
        <v>26.36</v>
      </c>
      <c r="S50" s="20">
        <v>26.21</v>
      </c>
      <c r="T50" s="20">
        <v>26.73</v>
      </c>
      <c r="U50" s="20">
        <v>25.76</v>
      </c>
      <c r="V50" s="20">
        <v>24.23</v>
      </c>
      <c r="W50" s="20">
        <v>22.72</v>
      </c>
      <c r="X50" s="20">
        <v>21.63</v>
      </c>
      <c r="Y50" s="20">
        <v>20.2</v>
      </c>
      <c r="Z50" s="20">
        <v>20.12</v>
      </c>
      <c r="AA50" s="20">
        <v>21.52</v>
      </c>
      <c r="AB50" s="20">
        <v>20.72</v>
      </c>
      <c r="AC50" s="20">
        <v>19.93</v>
      </c>
      <c r="AD50" s="20">
        <v>20.100000000000001</v>
      </c>
      <c r="AE50" s="20">
        <v>20.02</v>
      </c>
      <c r="AF50" s="20">
        <v>20.059999999999999</v>
      </c>
      <c r="AG50" s="20">
        <v>20.43</v>
      </c>
      <c r="AH50" s="20">
        <v>21.61</v>
      </c>
      <c r="AI50" s="20">
        <v>22.9</v>
      </c>
      <c r="AJ50" s="20">
        <v>24.04</v>
      </c>
      <c r="AK50" s="20">
        <v>24.16</v>
      </c>
      <c r="AL50" s="20">
        <v>22.88</v>
      </c>
      <c r="AM50" s="20">
        <v>21.48</v>
      </c>
      <c r="AN50" s="20">
        <v>20.16</v>
      </c>
      <c r="AO50" s="20">
        <v>18.55</v>
      </c>
      <c r="AP50" s="20">
        <v>18.059999999999999</v>
      </c>
      <c r="AQ50" s="20">
        <v>18.329999999999998</v>
      </c>
      <c r="AR50" s="20">
        <v>18.2</v>
      </c>
      <c r="AS50" s="20">
        <v>17.989999999999998</v>
      </c>
      <c r="AT50" s="20">
        <v>17.260000000000002</v>
      </c>
      <c r="AU50" s="20">
        <v>16.73</v>
      </c>
      <c r="AV50" s="20">
        <v>16.600000000000001</v>
      </c>
      <c r="AW50" s="20">
        <v>16.440000000000001</v>
      </c>
      <c r="AX50" s="20">
        <v>16.28</v>
      </c>
      <c r="AY50" s="20">
        <v>15.69</v>
      </c>
      <c r="AZ50" s="20">
        <v>16.8</v>
      </c>
      <c r="BA50" s="20">
        <v>16.739999999999998</v>
      </c>
      <c r="BB50" s="20">
        <v>16.91</v>
      </c>
      <c r="BC50" s="20">
        <v>17.190000000000001</v>
      </c>
      <c r="BD50" s="20">
        <v>17.21</v>
      </c>
      <c r="BE50" s="20">
        <v>17.23</v>
      </c>
      <c r="BF50" s="20">
        <v>17.489999999999998</v>
      </c>
      <c r="BG50" s="20">
        <v>18.68</v>
      </c>
      <c r="BH50" s="20">
        <v>19.96</v>
      </c>
      <c r="BI50" s="20">
        <v>21.285</v>
      </c>
      <c r="BJ50" s="20">
        <v>22.61</v>
      </c>
      <c r="BK50" s="20">
        <v>23.64</v>
      </c>
      <c r="BL50" s="20">
        <v>26.19</v>
      </c>
      <c r="BM50" s="20">
        <v>30.22</v>
      </c>
      <c r="BN50" s="20">
        <v>30.78</v>
      </c>
      <c r="BO50" s="20">
        <v>30.91</v>
      </c>
      <c r="BP50" s="20">
        <v>31.29</v>
      </c>
      <c r="BQ50" s="20">
        <v>30.97</v>
      </c>
      <c r="BR50" s="20">
        <v>28.59</v>
      </c>
      <c r="BS50" s="20">
        <v>27.13</v>
      </c>
    </row>
    <row r="51" spans="1:71" x14ac:dyDescent="0.25">
      <c r="A51" s="20"/>
      <c r="B51" s="20" t="s">
        <v>87</v>
      </c>
      <c r="C51" s="20" t="e">
        <v>#N/A</v>
      </c>
      <c r="D51" s="20">
        <v>38.28</v>
      </c>
      <c r="E51" s="20">
        <v>36.74</v>
      </c>
      <c r="F51" s="20">
        <v>34.58</v>
      </c>
      <c r="G51" s="20">
        <v>31.96</v>
      </c>
      <c r="H51" s="20">
        <v>31.1</v>
      </c>
      <c r="I51" s="20">
        <v>30.64</v>
      </c>
      <c r="J51" s="20">
        <v>30.33</v>
      </c>
      <c r="K51" s="20">
        <v>29.27</v>
      </c>
      <c r="L51" s="20">
        <v>27.38</v>
      </c>
      <c r="M51" s="20">
        <v>27.34</v>
      </c>
      <c r="N51" s="20">
        <v>26.25</v>
      </c>
      <c r="O51" s="20">
        <v>25.45</v>
      </c>
      <c r="P51" s="20">
        <v>23.96</v>
      </c>
      <c r="Q51" s="20">
        <v>22.59</v>
      </c>
      <c r="R51" s="20">
        <v>21.58</v>
      </c>
      <c r="S51" s="20">
        <v>21.05</v>
      </c>
      <c r="T51" s="20">
        <v>20.079999999999998</v>
      </c>
      <c r="U51" s="20">
        <v>21.18</v>
      </c>
      <c r="V51" s="20">
        <v>18.5</v>
      </c>
      <c r="W51" s="20">
        <v>17.989999999999998</v>
      </c>
      <c r="X51" s="20">
        <v>16.600000000000001</v>
      </c>
      <c r="Y51" s="20">
        <v>15.41</v>
      </c>
      <c r="Z51" s="20">
        <v>14.83</v>
      </c>
      <c r="AA51" s="20">
        <v>15.01</v>
      </c>
      <c r="AB51" s="20">
        <v>14.25</v>
      </c>
      <c r="AC51" s="20">
        <v>14.84</v>
      </c>
      <c r="AD51" s="20">
        <v>14.84</v>
      </c>
      <c r="AE51" s="20">
        <v>14.94</v>
      </c>
      <c r="AF51" s="20">
        <v>15.92</v>
      </c>
      <c r="AG51" s="20">
        <v>16.87</v>
      </c>
      <c r="AH51" s="20">
        <v>18.940000000000001</v>
      </c>
      <c r="AI51" s="20">
        <v>20.88</v>
      </c>
      <c r="AJ51" s="20">
        <v>22.31</v>
      </c>
      <c r="AK51" s="20">
        <v>22.05</v>
      </c>
      <c r="AL51" s="20">
        <v>20.59</v>
      </c>
      <c r="AM51" s="20">
        <v>20.87</v>
      </c>
      <c r="AN51" s="20">
        <v>20.3</v>
      </c>
      <c r="AO51" s="20">
        <v>19.41</v>
      </c>
      <c r="AP51" s="20">
        <v>19.59</v>
      </c>
      <c r="AQ51" s="20">
        <v>20.399999999999999</v>
      </c>
      <c r="AR51" s="20">
        <v>20.6</v>
      </c>
      <c r="AS51" s="20">
        <v>20.64</v>
      </c>
      <c r="AT51" s="20">
        <v>19.760000000000002</v>
      </c>
      <c r="AU51" s="20">
        <v>19.43</v>
      </c>
      <c r="AV51" s="20">
        <v>20.100000000000001</v>
      </c>
      <c r="AW51" s="20">
        <v>21.31</v>
      </c>
      <c r="AX51" s="20">
        <v>21.5</v>
      </c>
      <c r="AY51" s="20">
        <v>22.59</v>
      </c>
      <c r="AZ51" s="20">
        <v>22.91</v>
      </c>
      <c r="BA51" s="20">
        <v>21.45</v>
      </c>
      <c r="BB51" s="20">
        <v>21.47</v>
      </c>
      <c r="BC51" s="20">
        <v>23.7</v>
      </c>
      <c r="BD51" s="20">
        <v>22.84</v>
      </c>
      <c r="BE51" s="20">
        <v>21.22</v>
      </c>
      <c r="BF51" s="20">
        <v>21.34</v>
      </c>
      <c r="BG51" s="20">
        <v>21.26</v>
      </c>
      <c r="BH51" s="20">
        <v>22.57</v>
      </c>
      <c r="BI51" s="20">
        <v>23.495000000000001</v>
      </c>
      <c r="BJ51" s="20">
        <v>24.42</v>
      </c>
      <c r="BK51" s="20">
        <v>29.48</v>
      </c>
      <c r="BL51" s="20">
        <v>33.6</v>
      </c>
      <c r="BM51" s="20">
        <v>32.81</v>
      </c>
      <c r="BN51" s="20">
        <v>32.47</v>
      </c>
      <c r="BO51" s="20">
        <v>29.29</v>
      </c>
      <c r="BP51" s="20">
        <v>32.340000000000003</v>
      </c>
      <c r="BQ51" s="20">
        <v>38.450000000000003</v>
      </c>
      <c r="BR51" s="20">
        <v>37.04</v>
      </c>
      <c r="BS51" s="20">
        <v>36.25</v>
      </c>
    </row>
    <row r="52" spans="1:71" x14ac:dyDescent="0.25">
      <c r="A52" s="20"/>
      <c r="B52" s="20" t="s">
        <v>89</v>
      </c>
      <c r="C52" s="20" t="e">
        <v>#N/A</v>
      </c>
      <c r="D52" s="20" t="e">
        <v>#N/A</v>
      </c>
      <c r="E52" s="20" t="e">
        <v>#N/A</v>
      </c>
      <c r="F52" s="20" t="e">
        <v>#N/A</v>
      </c>
      <c r="G52" s="20">
        <v>18.170000000000002</v>
      </c>
      <c r="H52" s="20">
        <v>19.149999999999999</v>
      </c>
      <c r="I52" s="20">
        <v>19.3</v>
      </c>
      <c r="J52" s="20">
        <v>19.010000000000002</v>
      </c>
      <c r="K52" s="20">
        <v>18.54</v>
      </c>
      <c r="L52" s="20">
        <v>18.88</v>
      </c>
      <c r="M52" s="20">
        <v>20.89</v>
      </c>
      <c r="N52" s="20">
        <v>20.73</v>
      </c>
      <c r="O52" s="20">
        <v>20.18</v>
      </c>
      <c r="P52" s="20">
        <v>19.399999999999999</v>
      </c>
      <c r="Q52" s="20">
        <v>18.739999999999998</v>
      </c>
      <c r="R52" s="20">
        <v>18.09</v>
      </c>
      <c r="S52" s="20">
        <v>18.72</v>
      </c>
      <c r="T52" s="20">
        <v>18.55</v>
      </c>
      <c r="U52" s="20">
        <v>18</v>
      </c>
      <c r="V52" s="20">
        <v>16.25</v>
      </c>
      <c r="W52" s="20">
        <v>16.79</v>
      </c>
      <c r="X52" s="20">
        <v>16.260000000000002</v>
      </c>
      <c r="Y52" s="20">
        <v>14.2</v>
      </c>
      <c r="Z52" s="20">
        <v>13.54</v>
      </c>
      <c r="AA52" s="20">
        <v>14.31</v>
      </c>
      <c r="AB52" s="20">
        <v>12.91</v>
      </c>
      <c r="AC52" s="20">
        <v>13.51</v>
      </c>
      <c r="AD52" s="20">
        <v>13.43</v>
      </c>
      <c r="AE52" s="20">
        <v>12.09</v>
      </c>
      <c r="AF52" s="20">
        <v>13</v>
      </c>
      <c r="AG52" s="20">
        <v>13.45</v>
      </c>
      <c r="AH52" s="20">
        <v>13.5</v>
      </c>
      <c r="AI52" s="20">
        <v>14.91</v>
      </c>
      <c r="AJ52" s="20">
        <v>15.54</v>
      </c>
      <c r="AK52" s="20">
        <v>14.96</v>
      </c>
      <c r="AL52" s="20">
        <v>15.44</v>
      </c>
      <c r="AM52" s="20">
        <v>15.32</v>
      </c>
      <c r="AN52" s="20">
        <v>15.11</v>
      </c>
      <c r="AO52" s="20">
        <v>15.49</v>
      </c>
      <c r="AP52" s="20">
        <v>15.5</v>
      </c>
      <c r="AQ52" s="20">
        <v>15.81</v>
      </c>
      <c r="AR52" s="20">
        <v>17.079999999999998</v>
      </c>
      <c r="AS52" s="20">
        <v>17.559999999999999</v>
      </c>
      <c r="AT52" s="20">
        <v>16.16</v>
      </c>
      <c r="AU52" s="20">
        <v>15.68</v>
      </c>
      <c r="AV52" s="20">
        <v>15.67</v>
      </c>
      <c r="AW52" s="20">
        <v>15.8</v>
      </c>
      <c r="AX52" s="20">
        <v>16.95</v>
      </c>
      <c r="AY52" s="20">
        <v>16.79</v>
      </c>
      <c r="AZ52" s="20">
        <v>17.72</v>
      </c>
      <c r="BA52" s="20">
        <v>18.239999999999998</v>
      </c>
      <c r="BB52" s="20">
        <v>17.54</v>
      </c>
      <c r="BC52" s="20">
        <v>17.68</v>
      </c>
      <c r="BD52" s="20">
        <v>17.66</v>
      </c>
      <c r="BE52" s="20">
        <v>17.41</v>
      </c>
      <c r="BF52" s="20">
        <v>17.72</v>
      </c>
      <c r="BG52" s="20">
        <v>18.36</v>
      </c>
      <c r="BH52" s="20">
        <v>19.93</v>
      </c>
      <c r="BI52" s="20">
        <v>22.92</v>
      </c>
      <c r="BJ52" s="20">
        <v>25.91</v>
      </c>
      <c r="BK52" s="20">
        <v>29.58</v>
      </c>
      <c r="BL52" s="20">
        <v>31.98</v>
      </c>
      <c r="BM52" s="20">
        <v>30.75</v>
      </c>
      <c r="BN52" s="20">
        <v>27.16</v>
      </c>
      <c r="BO52" s="20">
        <v>27.4</v>
      </c>
      <c r="BP52" s="20">
        <v>27.82</v>
      </c>
      <c r="BQ52" s="20">
        <v>27.49</v>
      </c>
      <c r="BR52" s="20">
        <v>27.63</v>
      </c>
      <c r="BS52" s="20">
        <v>28.27</v>
      </c>
    </row>
    <row r="53" spans="1:71" x14ac:dyDescent="0.25">
      <c r="A53" s="20"/>
      <c r="B53" s="20" t="s">
        <v>85</v>
      </c>
      <c r="C53" s="20" t="e">
        <v>#N/A</v>
      </c>
      <c r="D53" s="20">
        <v>35.75</v>
      </c>
      <c r="E53" s="20">
        <v>34.5</v>
      </c>
      <c r="F53" s="20">
        <v>32.33</v>
      </c>
      <c r="G53" s="20">
        <v>30.3</v>
      </c>
      <c r="H53" s="20">
        <v>30.31</v>
      </c>
      <c r="I53" s="20">
        <v>29.95</v>
      </c>
      <c r="J53" s="20">
        <v>30.92</v>
      </c>
      <c r="K53" s="20">
        <v>29.92</v>
      </c>
      <c r="L53" s="20">
        <v>28.42</v>
      </c>
      <c r="M53" s="20">
        <v>28.79</v>
      </c>
      <c r="N53" s="20">
        <v>28.61</v>
      </c>
      <c r="O53" s="20">
        <v>27.68</v>
      </c>
      <c r="P53" s="20">
        <v>26.97</v>
      </c>
      <c r="Q53" s="20">
        <v>27.26</v>
      </c>
      <c r="R53" s="20">
        <v>25.97</v>
      </c>
      <c r="S53" s="20">
        <v>25.61</v>
      </c>
      <c r="T53" s="20">
        <v>25.44</v>
      </c>
      <c r="U53" s="20">
        <v>24.5</v>
      </c>
      <c r="V53" s="20">
        <v>23.06</v>
      </c>
      <c r="W53" s="20">
        <v>21.19</v>
      </c>
      <c r="X53" s="20">
        <v>19.43</v>
      </c>
      <c r="Y53" s="20">
        <v>18.809999999999999</v>
      </c>
      <c r="Z53" s="20">
        <v>17.63</v>
      </c>
      <c r="AA53" s="20">
        <v>17.04</v>
      </c>
      <c r="AB53" s="20">
        <v>16.52</v>
      </c>
      <c r="AC53" s="20">
        <v>16.95</v>
      </c>
      <c r="AD53" s="20">
        <v>17.27</v>
      </c>
      <c r="AE53" s="20">
        <v>17</v>
      </c>
      <c r="AF53" s="20">
        <v>18.079999999999998</v>
      </c>
      <c r="AG53" s="20">
        <v>18.989999999999998</v>
      </c>
      <c r="AH53" s="20">
        <v>19.98</v>
      </c>
      <c r="AI53" s="20">
        <v>21.2</v>
      </c>
      <c r="AJ53" s="20">
        <v>21.14</v>
      </c>
      <c r="AK53" s="20">
        <v>20.6</v>
      </c>
      <c r="AL53" s="20">
        <v>20.09</v>
      </c>
      <c r="AM53" s="20">
        <v>20.010000000000002</v>
      </c>
      <c r="AN53" s="20">
        <v>19.37</v>
      </c>
      <c r="AO53" s="20">
        <v>18.8</v>
      </c>
      <c r="AP53" s="20">
        <v>19.36</v>
      </c>
      <c r="AQ53" s="20">
        <v>20.59</v>
      </c>
      <c r="AR53" s="20">
        <v>22.05</v>
      </c>
      <c r="AS53" s="20">
        <v>23.25</v>
      </c>
      <c r="AT53" s="20">
        <v>22.54</v>
      </c>
      <c r="AU53" s="20">
        <v>20.97</v>
      </c>
      <c r="AV53" s="20">
        <v>21.87</v>
      </c>
      <c r="AW53" s="20">
        <v>21.74</v>
      </c>
      <c r="AX53" s="20">
        <v>21.17</v>
      </c>
      <c r="AY53" s="20">
        <v>20.61</v>
      </c>
      <c r="AZ53" s="20">
        <v>21.77</v>
      </c>
      <c r="BA53" s="20">
        <v>21.19</v>
      </c>
      <c r="BB53" s="20">
        <v>22.72</v>
      </c>
      <c r="BC53" s="20">
        <v>22.15</v>
      </c>
      <c r="BD53" s="20">
        <v>21.52</v>
      </c>
      <c r="BE53" s="20">
        <v>20.72</v>
      </c>
      <c r="BF53" s="20">
        <v>20.55</v>
      </c>
      <c r="BG53" s="20">
        <v>21.51</v>
      </c>
      <c r="BH53" s="20">
        <v>24.01</v>
      </c>
      <c r="BI53" s="20">
        <v>23.79</v>
      </c>
      <c r="BJ53" s="20">
        <v>23.57</v>
      </c>
      <c r="BK53" s="20">
        <v>25.34</v>
      </c>
      <c r="BL53" s="20">
        <v>30.13</v>
      </c>
      <c r="BM53" s="20">
        <v>30.5</v>
      </c>
      <c r="BN53" s="20">
        <v>28.49</v>
      </c>
      <c r="BO53" s="20">
        <v>28.74</v>
      </c>
      <c r="BP53" s="20">
        <v>29.04</v>
      </c>
      <c r="BQ53" s="20">
        <v>31.92</v>
      </c>
      <c r="BR53" s="20">
        <v>32.43</v>
      </c>
      <c r="BS53" s="20">
        <v>31.69</v>
      </c>
    </row>
    <row r="54" spans="1:71" x14ac:dyDescent="0.25">
      <c r="A54" s="20"/>
      <c r="B54" s="20" t="s">
        <v>88</v>
      </c>
      <c r="C54" s="20" t="e">
        <v>#N/A</v>
      </c>
      <c r="D54" s="20" t="e">
        <v>#N/A</v>
      </c>
      <c r="E54" s="20" t="e">
        <v>#N/A</v>
      </c>
      <c r="F54" s="20">
        <v>52.28</v>
      </c>
      <c r="G54" s="20">
        <v>48.11</v>
      </c>
      <c r="H54" s="20">
        <v>46.18</v>
      </c>
      <c r="I54" s="20">
        <v>45.75</v>
      </c>
      <c r="J54" s="20">
        <v>45.73</v>
      </c>
      <c r="K54" s="20">
        <v>44.05</v>
      </c>
      <c r="L54" s="20">
        <v>40.049999999999997</v>
      </c>
      <c r="M54" s="20">
        <v>38.369999999999997</v>
      </c>
      <c r="N54" s="20">
        <v>37.270000000000003</v>
      </c>
      <c r="O54" s="20">
        <v>35.159999999999997</v>
      </c>
      <c r="P54" s="20">
        <v>33.07</v>
      </c>
      <c r="Q54" s="20">
        <v>31.26</v>
      </c>
      <c r="R54" s="20">
        <v>29.92</v>
      </c>
      <c r="S54" s="20">
        <v>29.92</v>
      </c>
      <c r="T54" s="20">
        <v>28.27</v>
      </c>
      <c r="U54" s="20">
        <v>27.54</v>
      </c>
      <c r="V54" s="20">
        <v>25.47</v>
      </c>
      <c r="W54" s="20">
        <v>25.27</v>
      </c>
      <c r="X54" s="20">
        <v>25.31</v>
      </c>
      <c r="Y54" s="20">
        <v>22.02</v>
      </c>
      <c r="Z54" s="20">
        <v>22.68</v>
      </c>
      <c r="AA54" s="20">
        <v>26.1</v>
      </c>
      <c r="AB54" s="20">
        <v>21.65</v>
      </c>
      <c r="AC54" s="20">
        <v>24.41</v>
      </c>
      <c r="AD54" s="20">
        <v>24.91</v>
      </c>
      <c r="AE54" s="20">
        <v>23.31</v>
      </c>
      <c r="AF54" s="20">
        <v>25.5</v>
      </c>
      <c r="AG54" s="20">
        <v>25.97</v>
      </c>
      <c r="AH54" s="20">
        <v>29.19</v>
      </c>
      <c r="AI54" s="20">
        <v>29.67</v>
      </c>
      <c r="AJ54" s="20">
        <v>28.65</v>
      </c>
      <c r="AK54" s="20">
        <v>27.36</v>
      </c>
      <c r="AL54" s="20">
        <v>27.69</v>
      </c>
      <c r="AM54" s="20">
        <v>27.61</v>
      </c>
      <c r="AN54" s="20">
        <v>25.76</v>
      </c>
      <c r="AO54" s="20">
        <v>25.46</v>
      </c>
      <c r="AP54" s="20">
        <v>26.52</v>
      </c>
      <c r="AQ54" s="20">
        <v>26.8</v>
      </c>
      <c r="AR54" s="20">
        <v>26.7</v>
      </c>
      <c r="AS54" s="20">
        <v>25.12</v>
      </c>
      <c r="AT54" s="20">
        <v>24.92</v>
      </c>
      <c r="AU54" s="20">
        <v>24.15</v>
      </c>
      <c r="AV54" s="20">
        <v>23.98</v>
      </c>
      <c r="AW54" s="20">
        <v>22.91</v>
      </c>
      <c r="AX54" s="20">
        <v>22.85</v>
      </c>
      <c r="AY54" s="20">
        <v>22.29</v>
      </c>
      <c r="AZ54" s="20">
        <v>23.03</v>
      </c>
      <c r="BA54" s="20">
        <v>22.25</v>
      </c>
      <c r="BB54" s="20">
        <v>21.44</v>
      </c>
      <c r="BC54" s="20">
        <v>20.91</v>
      </c>
      <c r="BD54" s="20">
        <v>20.399999999999999</v>
      </c>
      <c r="BE54" s="20">
        <v>19.62</v>
      </c>
      <c r="BF54" s="20">
        <v>19.21</v>
      </c>
      <c r="BG54" s="20">
        <v>18.399999999999999</v>
      </c>
      <c r="BH54" s="20">
        <v>18.59</v>
      </c>
      <c r="BI54" s="20">
        <v>21.695</v>
      </c>
      <c r="BJ54" s="20">
        <v>24.8</v>
      </c>
      <c r="BK54" s="20">
        <v>25.74</v>
      </c>
      <c r="BL54" s="20">
        <v>28.18</v>
      </c>
      <c r="BM54" s="20">
        <v>28.4</v>
      </c>
      <c r="BN54" s="20">
        <v>26.73</v>
      </c>
      <c r="BO54" s="20">
        <v>28.08</v>
      </c>
      <c r="BP54" s="20">
        <v>28.38</v>
      </c>
      <c r="BQ54" s="20">
        <v>30.5</v>
      </c>
      <c r="BR54" s="20">
        <v>32.229999999999997</v>
      </c>
      <c r="BS54" s="20">
        <v>32.549999999999997</v>
      </c>
    </row>
    <row r="55" spans="1:71" x14ac:dyDescent="0.25">
      <c r="A55" s="29" t="s">
        <v>107</v>
      </c>
      <c r="B55" s="20" t="s">
        <v>106</v>
      </c>
      <c r="C55" s="29">
        <f ca="1">A!C46</f>
        <v>27.43</v>
      </c>
      <c r="D55" s="31">
        <f ca="1">A!D46</f>
        <v>32.92</v>
      </c>
      <c r="E55" s="31">
        <f ca="1">A!E46</f>
        <v>32.53</v>
      </c>
      <c r="F55" s="31">
        <f ca="1">A!F46</f>
        <v>33.54</v>
      </c>
      <c r="G55" s="31">
        <f ca="1">A!G46</f>
        <v>32.619999999999997</v>
      </c>
      <c r="H55" s="31">
        <f ca="1">A!H46</f>
        <v>31.96</v>
      </c>
      <c r="I55" s="31">
        <f ca="1">A!I46</f>
        <v>32.47</v>
      </c>
      <c r="J55" s="31">
        <f ca="1">A!J46</f>
        <v>32.200000000000003</v>
      </c>
      <c r="K55" s="31">
        <f ca="1">A!K46</f>
        <v>30.7</v>
      </c>
      <c r="L55" s="31">
        <f ca="1">A!L46</f>
        <v>29.11</v>
      </c>
      <c r="M55" s="31">
        <f ca="1">A!M46</f>
        <v>30.14</v>
      </c>
      <c r="N55" s="31">
        <f ca="1">A!N46</f>
        <v>29.2</v>
      </c>
      <c r="O55" s="31">
        <f ca="1">A!O46</f>
        <v>28.17</v>
      </c>
      <c r="P55" s="31">
        <f ca="1">A!P46</f>
        <v>26.74</v>
      </c>
      <c r="Q55" s="31">
        <f ca="1">A!Q46</f>
        <v>25.96</v>
      </c>
      <c r="R55" s="31">
        <f ca="1">A!R46</f>
        <v>24.98</v>
      </c>
      <c r="S55" s="31">
        <f ca="1">A!S46</f>
        <v>24.61</v>
      </c>
      <c r="T55" s="31">
        <f ca="1">A!T46</f>
        <v>24.19</v>
      </c>
      <c r="U55" s="31">
        <f ca="1">A!U46</f>
        <v>23.7</v>
      </c>
      <c r="V55" s="31">
        <f ca="1">A!V46</f>
        <v>22.31</v>
      </c>
      <c r="W55" s="31">
        <f ca="1">A!W46</f>
        <v>21.36</v>
      </c>
      <c r="X55" s="31">
        <f ca="1">A!X46</f>
        <v>20.28</v>
      </c>
      <c r="Y55" s="31">
        <f ca="1">A!Y46</f>
        <v>18.7</v>
      </c>
      <c r="Z55" s="31">
        <f ca="1">A!Z46</f>
        <v>17.739999999999998</v>
      </c>
      <c r="AA55" s="31">
        <f ca="1">A!AA46</f>
        <v>18</v>
      </c>
      <c r="AB55" s="31">
        <f ca="1">A!AB46</f>
        <v>17.04</v>
      </c>
      <c r="AC55" s="31">
        <f ca="1">A!AC46</f>
        <v>17.11</v>
      </c>
      <c r="AD55" s="31">
        <f ca="1">A!AD46</f>
        <v>16.97</v>
      </c>
      <c r="AE55" s="31">
        <f ca="1">A!AE46</f>
        <v>16.57</v>
      </c>
      <c r="AF55" s="31">
        <f ca="1">A!AF46</f>
        <v>17.2</v>
      </c>
      <c r="AG55" s="31">
        <f ca="1">A!AG46</f>
        <v>18.059999999999999</v>
      </c>
      <c r="AH55" s="31">
        <f ca="1">A!AH46</f>
        <v>20.28</v>
      </c>
      <c r="AI55" s="31">
        <f ca="1">A!AI46</f>
        <v>21.16</v>
      </c>
      <c r="AJ55" s="31">
        <f ca="1">A!AJ46</f>
        <v>20.85</v>
      </c>
      <c r="AK55" s="31">
        <f ca="1">A!AK46</f>
        <v>20.54</v>
      </c>
      <c r="AL55" s="31">
        <f ca="1">A!AL46</f>
        <v>19.77</v>
      </c>
      <c r="AM55" s="31">
        <f ca="1">A!AM46</f>
        <v>19.510000000000002</v>
      </c>
      <c r="AN55" s="31">
        <f ca="1">A!AN46</f>
        <v>19.170000000000002</v>
      </c>
      <c r="AO55" s="31">
        <f ca="1">A!AO46</f>
        <v>18.420000000000002</v>
      </c>
      <c r="AP55" s="31">
        <f ca="1">A!AP46</f>
        <v>18.63</v>
      </c>
      <c r="AQ55" s="31">
        <f ca="1">A!AQ46</f>
        <v>19.260000000000002</v>
      </c>
      <c r="AR55" s="31">
        <f ca="1">A!AR46</f>
        <v>19.68</v>
      </c>
      <c r="AS55" s="31">
        <f ca="1">A!AS46</f>
        <v>19.7</v>
      </c>
      <c r="AT55" s="31">
        <f ca="1">A!AT46</f>
        <v>18.95</v>
      </c>
      <c r="AU55" s="31">
        <f ca="1">A!AU46</f>
        <v>18.2</v>
      </c>
      <c r="AV55" s="31">
        <f ca="1">A!AV46</f>
        <v>18.45</v>
      </c>
      <c r="AW55" s="31">
        <f ca="1">A!AW46</f>
        <v>18.52</v>
      </c>
      <c r="AX55" s="31">
        <f ca="1">A!AX46</f>
        <v>18.23</v>
      </c>
      <c r="AY55" s="31">
        <f ca="1">A!AY46</f>
        <v>17.78</v>
      </c>
      <c r="AZ55" s="31">
        <f ca="1">A!AZ46</f>
        <v>18.670000000000002</v>
      </c>
      <c r="BA55" s="31">
        <f ca="1">A!BA46</f>
        <v>18.309999999999999</v>
      </c>
      <c r="BB55" s="31">
        <f ca="1">A!BB46</f>
        <v>18.47</v>
      </c>
      <c r="BC55" s="31">
        <f ca="1">A!BC46</f>
        <v>18.62</v>
      </c>
      <c r="BD55" s="31">
        <f ca="1">A!BD46</f>
        <v>18.670000000000002</v>
      </c>
      <c r="BE55" s="31">
        <f ca="1">A!BE46</f>
        <v>18.43</v>
      </c>
      <c r="BF55" s="31">
        <f ca="1">A!BF46</f>
        <v>18.64</v>
      </c>
      <c r="BG55" s="31">
        <f ca="1">A!BG46</f>
        <v>19.239999999999998</v>
      </c>
      <c r="BH55" s="31">
        <f ca="1">A!BH46</f>
        <v>20.7</v>
      </c>
      <c r="BI55" s="31">
        <f>A!BI46</f>
        <v>22.04</v>
      </c>
      <c r="BJ55" s="31">
        <f>A!BJ46</f>
        <v>22.59</v>
      </c>
      <c r="BK55" s="31">
        <f>A!BK46</f>
        <v>24.7</v>
      </c>
      <c r="BL55" s="31">
        <f>A!BL46</f>
        <v>28.37</v>
      </c>
      <c r="BM55" s="31">
        <f>A!BM46</f>
        <v>29.11</v>
      </c>
      <c r="BN55" s="31">
        <f>A!BN46</f>
        <v>27.49</v>
      </c>
      <c r="BO55" s="31">
        <f>A!BO46</f>
        <v>26.92</v>
      </c>
      <c r="BP55" s="31">
        <f>A!BP46</f>
        <v>28.05</v>
      </c>
      <c r="BQ55" s="31">
        <f>A!BQ46</f>
        <v>30.63</v>
      </c>
      <c r="BR55" s="31">
        <f>A!BR46</f>
        <v>30.31</v>
      </c>
      <c r="BS55" s="31">
        <f>A!BS46</f>
        <v>29.67</v>
      </c>
    </row>
  </sheetData>
  <sortState xmlns:xlrd2="http://schemas.microsoft.com/office/spreadsheetml/2017/richdata2" ref="BW1:BX8">
    <sortCondition ref="BW1:BW8"/>
  </sortState>
  <phoneticPr fontId="1" type="noConversion"/>
  <dataValidations disablePrompts="1" count="3">
    <dataValidation type="whole" allowBlank="1" showInputMessage="1" showErrorMessage="1" sqref="B17:B21" xr:uid="{8358E253-6B01-4986-BFFF-DDA43B0EFB0E}">
      <formula1>1981</formula1>
      <formula2>2019</formula2>
    </dataValidation>
    <dataValidation type="whole" allowBlank="1" showInputMessage="1" showErrorMessage="1" sqref="C27" xr:uid="{29EF763D-21CB-470F-B265-C53829308063}">
      <formula1>1954</formula1>
      <formula2>2020</formula2>
    </dataValidation>
    <dataValidation type="list" allowBlank="1" showInputMessage="1" showErrorMessage="1" sqref="B2" xr:uid="{F0E89AF6-0C38-4A04-AA51-1210AA6E900B}">
      <formula1>$BW$1:$BW$8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AF04-635F-482B-95E5-78AA5AA582E4}">
  <sheetPr>
    <tabColor rgb="FF00B050"/>
  </sheetPr>
  <dimension ref="A1:BY41"/>
  <sheetViews>
    <sheetView topLeftCell="A37" workbookViewId="0">
      <selection activeCell="A43" sqref="A43:XFD57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84</v>
      </c>
      <c r="C2" s="46" t="str">
        <f>LOOKUP($B$2,$BW$1:$BW$8,$BX$1:$BX$8)</f>
        <v>B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NSW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$B$55</v>
      </c>
      <c r="C8" s="46" t="str">
        <f>CONCATENATE("'[Data.xlsx]",C$4,"'!",$B8)</f>
        <v>'[Data.xlsx]1952'!$B$55</v>
      </c>
      <c r="D8" s="46" t="str">
        <f t="shared" ref="D8:BO8" si="2">CONCATENATE("'[Data.xlsx]",D$4,"'!",$B8)</f>
        <v>'[Data.xlsx]1953'!$B$55</v>
      </c>
      <c r="E8" s="46" t="str">
        <f t="shared" si="2"/>
        <v>'[Data.xlsx]1954'!$B$55</v>
      </c>
      <c r="F8" s="46" t="str">
        <f t="shared" si="2"/>
        <v>'[Data.xlsx]1955'!$B$55</v>
      </c>
      <c r="G8" s="46" t="str">
        <f t="shared" si="2"/>
        <v>'[Data.xlsx]1956'!$B$55</v>
      </c>
      <c r="H8" s="46" t="str">
        <f t="shared" si="2"/>
        <v>'[Data.xlsx]1957'!$B$55</v>
      </c>
      <c r="I8" s="46" t="str">
        <f t="shared" si="2"/>
        <v>'[Data.xlsx]1958'!$B$55</v>
      </c>
      <c r="J8" s="46" t="str">
        <f t="shared" si="2"/>
        <v>'[Data.xlsx]1959'!$B$55</v>
      </c>
      <c r="K8" s="46" t="str">
        <f t="shared" si="2"/>
        <v>'[Data.xlsx]1960'!$B$55</v>
      </c>
      <c r="L8" s="46" t="str">
        <f t="shared" si="2"/>
        <v>'[Data.xlsx]1961'!$B$55</v>
      </c>
      <c r="M8" s="46" t="str">
        <f t="shared" si="2"/>
        <v>'[Data.xlsx]1962'!$B$55</v>
      </c>
      <c r="N8" s="46" t="str">
        <f t="shared" si="2"/>
        <v>'[Data.xlsx]1963'!$B$55</v>
      </c>
      <c r="O8" s="46" t="str">
        <f t="shared" si="2"/>
        <v>'[Data.xlsx]1964'!$B$55</v>
      </c>
      <c r="P8" s="46" t="str">
        <f t="shared" si="2"/>
        <v>'[Data.xlsx]1965'!$B$55</v>
      </c>
      <c r="Q8" s="46" t="str">
        <f t="shared" si="2"/>
        <v>'[Data.xlsx]1966'!$B$55</v>
      </c>
      <c r="R8" s="46" t="str">
        <f t="shared" si="2"/>
        <v>'[Data.xlsx]1967'!$B$55</v>
      </c>
      <c r="S8" s="46" t="str">
        <f t="shared" si="2"/>
        <v>'[Data.xlsx]1968'!$B$55</v>
      </c>
      <c r="T8" s="46" t="str">
        <f t="shared" si="2"/>
        <v>'[Data.xlsx]1969'!$B$55</v>
      </c>
      <c r="U8" s="46" t="str">
        <f t="shared" si="2"/>
        <v>'[Data.xlsx]1970'!$B$55</v>
      </c>
      <c r="V8" s="46" t="str">
        <f t="shared" si="2"/>
        <v>'[Data.xlsx]1971'!$B$55</v>
      </c>
      <c r="W8" s="46" t="str">
        <f t="shared" si="2"/>
        <v>'[Data.xlsx]1972'!$B$55</v>
      </c>
      <c r="X8" s="46" t="str">
        <f t="shared" si="2"/>
        <v>'[Data.xlsx]1973'!$B$55</v>
      </c>
      <c r="Y8" s="46" t="str">
        <f t="shared" si="2"/>
        <v>'[Data.xlsx]1974'!$B$55</v>
      </c>
      <c r="Z8" s="46" t="str">
        <f t="shared" si="2"/>
        <v>'[Data.xlsx]1975'!$B$55</v>
      </c>
      <c r="AA8" s="46" t="str">
        <f t="shared" si="2"/>
        <v>'[Data.xlsx]1976'!$B$55</v>
      </c>
      <c r="AB8" s="46" t="str">
        <f t="shared" si="2"/>
        <v>'[Data.xlsx]1977'!$B$55</v>
      </c>
      <c r="AC8" s="46" t="str">
        <f t="shared" si="2"/>
        <v>'[Data.xlsx]1978'!$B$55</v>
      </c>
      <c r="AD8" s="46" t="str">
        <f t="shared" si="2"/>
        <v>'[Data.xlsx]1979'!$B$55</v>
      </c>
      <c r="AE8" s="46" t="str">
        <f t="shared" si="2"/>
        <v>'[Data.xlsx]1980'!$B$55</v>
      </c>
      <c r="AF8" s="46" t="str">
        <f t="shared" si="2"/>
        <v>'[Data.xlsx]1981'!$B$55</v>
      </c>
      <c r="AG8" s="46" t="str">
        <f t="shared" si="2"/>
        <v>'[Data.xlsx]1982'!$B$55</v>
      </c>
      <c r="AH8" s="46" t="str">
        <f t="shared" si="2"/>
        <v>'[Data.xlsx]1983'!$B$55</v>
      </c>
      <c r="AI8" s="46" t="str">
        <f t="shared" si="2"/>
        <v>'[Data.xlsx]1984'!$B$55</v>
      </c>
      <c r="AJ8" s="46" t="str">
        <f t="shared" si="2"/>
        <v>'[Data.xlsx]1985'!$B$55</v>
      </c>
      <c r="AK8" s="46" t="str">
        <f t="shared" si="2"/>
        <v>'[Data.xlsx]1986'!$B$55</v>
      </c>
      <c r="AL8" s="46" t="str">
        <f t="shared" si="2"/>
        <v>'[Data.xlsx]1987'!$B$55</v>
      </c>
      <c r="AM8" s="46" t="str">
        <f t="shared" si="2"/>
        <v>'[Data.xlsx]1988'!$B$55</v>
      </c>
      <c r="AN8" s="46" t="str">
        <f t="shared" si="2"/>
        <v>'[Data.xlsx]1989'!$B$55</v>
      </c>
      <c r="AO8" s="46" t="str">
        <f t="shared" si="2"/>
        <v>'[Data.xlsx]1990'!$B$55</v>
      </c>
      <c r="AP8" s="46" t="str">
        <f t="shared" si="2"/>
        <v>'[Data.xlsx]1991'!$B$55</v>
      </c>
      <c r="AQ8" s="46" t="str">
        <f t="shared" si="2"/>
        <v>'[Data.xlsx]1992'!$B$55</v>
      </c>
      <c r="AR8" s="46" t="str">
        <f t="shared" si="2"/>
        <v>'[Data.xlsx]1993'!$B$55</v>
      </c>
      <c r="AS8" s="46" t="str">
        <f t="shared" si="2"/>
        <v>'[Data.xlsx]1994'!$B$55</v>
      </c>
      <c r="AT8" s="46" t="str">
        <f t="shared" si="2"/>
        <v>'[Data.xlsx]1995'!$B$55</v>
      </c>
      <c r="AU8" s="46" t="str">
        <f t="shared" si="2"/>
        <v>'[Data.xlsx]1996'!$B$55</v>
      </c>
      <c r="AV8" s="46" t="str">
        <f t="shared" si="2"/>
        <v>'[Data.xlsx]1997'!$B$55</v>
      </c>
      <c r="AW8" s="46" t="str">
        <f t="shared" si="2"/>
        <v>'[Data.xlsx]1998'!$B$55</v>
      </c>
      <c r="AX8" s="46" t="str">
        <f t="shared" si="2"/>
        <v>'[Data.xlsx]1999'!$B$55</v>
      </c>
      <c r="AY8" s="46" t="str">
        <f t="shared" si="2"/>
        <v>'[Data.xlsx]2000'!$B$55</v>
      </c>
      <c r="AZ8" s="46" t="str">
        <f t="shared" si="2"/>
        <v>'[Data.xlsx]2001'!$B$55</v>
      </c>
      <c r="BA8" s="46" t="str">
        <f t="shared" si="2"/>
        <v>'[Data.xlsx]2002'!$B$55</v>
      </c>
      <c r="BB8" s="46" t="str">
        <f t="shared" si="2"/>
        <v>'[Data.xlsx]2003'!$B$55</v>
      </c>
      <c r="BC8" s="46" t="str">
        <f t="shared" si="2"/>
        <v>'[Data.xlsx]2004'!$B$55</v>
      </c>
      <c r="BD8" s="46" t="str">
        <f t="shared" si="2"/>
        <v>'[Data.xlsx]2005'!$B$55</v>
      </c>
      <c r="BE8" s="46" t="str">
        <f t="shared" si="2"/>
        <v>'[Data.xlsx]2006'!$B$55</v>
      </c>
      <c r="BF8" s="46" t="str">
        <f t="shared" si="2"/>
        <v>'[Data.xlsx]2007'!$B$55</v>
      </c>
      <c r="BG8" s="46" t="str">
        <f t="shared" si="2"/>
        <v>'[Data.xlsx]2008'!$B$55</v>
      </c>
      <c r="BH8" s="46" t="str">
        <f t="shared" si="2"/>
        <v>'[Data.xlsx]2009'!$B$55</v>
      </c>
      <c r="BI8" s="46" t="str">
        <f t="shared" si="2"/>
        <v>'[Data.xlsx]2010'!$B$55</v>
      </c>
      <c r="BJ8" s="46" t="str">
        <f t="shared" si="2"/>
        <v>'[Data.xlsx]2011'!$B$55</v>
      </c>
      <c r="BK8" s="46" t="str">
        <f t="shared" si="2"/>
        <v>'[Data.xlsx]2012'!$B$55</v>
      </c>
      <c r="BL8" s="46" t="str">
        <f t="shared" si="2"/>
        <v>'[Data.xlsx]2013'!$B$55</v>
      </c>
      <c r="BM8" s="46" t="str">
        <f t="shared" si="2"/>
        <v>'[Data.xlsx]2014'!$B$55</v>
      </c>
      <c r="BN8" s="46" t="str">
        <f t="shared" si="2"/>
        <v>'[Data.xlsx]2015'!$B$55</v>
      </c>
      <c r="BO8" s="46" t="str">
        <f t="shared" si="2"/>
        <v>'[Data.xlsx]2016'!$B$55</v>
      </c>
      <c r="BP8" s="46" t="str">
        <f t="shared" ref="BP8:BS8" si="3">CONCATENATE("'[Data.xlsx]",BP$4,"'!",$B8)</f>
        <v>'[Data.xlsx]2017'!$B$55</v>
      </c>
      <c r="BQ8" s="46" t="str">
        <f t="shared" si="3"/>
        <v>'[Data.xlsx]2018'!$B$55</v>
      </c>
      <c r="BR8" s="46" t="str">
        <f t="shared" si="3"/>
        <v>'[Data.xlsx]2019'!$B$55</v>
      </c>
      <c r="BS8" s="46" t="str">
        <f t="shared" si="3"/>
        <v>'[Data.xlsx]2020'!$B$55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NSW Total</v>
      </c>
      <c r="C9" s="1" cm="1">
        <f t="array" aca="1" ref="C9" ca="1">INDIRECT(C8)</f>
        <v>1.7026140661630185</v>
      </c>
      <c r="D9" s="1" cm="1">
        <f t="array" aca="1" ref="D9" ca="1">INDIRECT(D8)</f>
        <v>1.8598256345848947</v>
      </c>
      <c r="E9" s="1" cm="1">
        <f t="array" aca="1" ref="E9" ca="1">INDIRECT(E8)</f>
        <v>2.1593813153744454</v>
      </c>
      <c r="F9" s="1" cm="1">
        <f t="array" aca="1" ref="F9" ca="1">INDIRECT(F8)</f>
        <v>2.1703265064243542</v>
      </c>
      <c r="G9" s="1" cm="1">
        <f t="array" aca="1" ref="G9" ca="1">INDIRECT(G8)</f>
        <v>2.1397454042865913</v>
      </c>
      <c r="H9" s="1" cm="1">
        <f t="array" aca="1" ref="H9" ca="1">INDIRECT(H8)</f>
        <v>2.1827942172927308</v>
      </c>
      <c r="I9" s="1" cm="1">
        <f t="array" aca="1" ref="I9" ca="1">INDIRECT(I8)</f>
        <v>2.1960922428013583</v>
      </c>
      <c r="J9" s="1" cm="1">
        <f t="array" aca="1" ref="J9" ca="1">INDIRECT(J8)</f>
        <v>2.1534365656883554</v>
      </c>
      <c r="K9" s="1" cm="1">
        <f t="array" aca="1" ref="K9" ca="1">INDIRECT(K8)</f>
        <v>2.1000001529475281</v>
      </c>
      <c r="L9" s="1" cm="1">
        <f t="array" aca="1" ref="L9" ca="1">INDIRECT(L8)</f>
        <v>2.1128380554045587</v>
      </c>
      <c r="M9" s="1" cm="1">
        <f t="array" aca="1" ref="M9" ca="1">INDIRECT(M8)</f>
        <v>2.1827153270688107</v>
      </c>
      <c r="N9" s="1" cm="1">
        <f t="array" aca="1" ref="N9" ca="1">INDIRECT(N8)</f>
        <v>2.1271156654906735</v>
      </c>
      <c r="O9" s="1" cm="1">
        <f t="array" aca="1" ref="O9" ca="1">INDIRECT(O8)</f>
        <v>2.0471167330436315</v>
      </c>
      <c r="P9" s="1" cm="1">
        <f t="array" aca="1" ref="P9" ca="1">INDIRECT(P8)</f>
        <v>1.9486859061975239</v>
      </c>
      <c r="Q9" s="1" cm="1">
        <f t="array" aca="1" ref="Q9" ca="1">INDIRECT(Q8)</f>
        <v>1.9266873596128331</v>
      </c>
      <c r="R9" s="1" cm="1">
        <f t="array" aca="1" ref="R9" ca="1">INDIRECT(R8)</f>
        <v>1.9007705093812406</v>
      </c>
      <c r="S9" s="1" cm="1">
        <f t="array" aca="1" ref="S9" ca="1">INDIRECT(S8)</f>
        <v>1.9038432706687309</v>
      </c>
      <c r="T9" s="1" cm="1">
        <f t="array" aca="1" ref="T9" ca="1">INDIRECT(T8)</f>
        <v>1.9243686681925238</v>
      </c>
      <c r="U9" s="1" cm="1">
        <f t="array" aca="1" ref="U9" ca="1">INDIRECT(U8)</f>
        <v>1.9112658877074724</v>
      </c>
      <c r="V9" s="1" cm="1">
        <f t="array" aca="1" ref="V9" ca="1">INDIRECT(V8)</f>
        <v>1.936152232545562</v>
      </c>
      <c r="W9" s="1" cm="1">
        <f t="array" aca="1" ref="W9" ca="1">INDIRECT(W8)</f>
        <v>2.0303148309858794</v>
      </c>
      <c r="X9" s="1" cm="1">
        <f t="array" aca="1" ref="X9" ca="1">INDIRECT(X8)</f>
        <v>2.1185198808475123</v>
      </c>
      <c r="Y9" s="1" cm="1">
        <f t="array" aca="1" ref="Y9" ca="1">INDIRECT(Y8)</f>
        <v>2.1743175658409482</v>
      </c>
      <c r="Z9" s="1" cm="1">
        <f t="array" aca="1" ref="Z9" ca="1">INDIRECT(Z8)</f>
        <v>2.448550032318066</v>
      </c>
      <c r="AA9" s="1" cm="1">
        <f t="array" aca="1" ref="AA9" ca="1">INDIRECT(AA8)</f>
        <v>2.7780920666690458</v>
      </c>
      <c r="AB9" s="1" cm="1">
        <f t="array" aca="1" ref="AB9" ca="1">INDIRECT(AB8)</f>
        <v>3.0262060181337058</v>
      </c>
      <c r="AC9" s="1" cm="1">
        <f t="array" aca="1" ref="AC9" ca="1">INDIRECT(AC8)</f>
        <v>3.1926870191628902</v>
      </c>
      <c r="AD9" s="1" cm="1">
        <f t="array" aca="1" ref="AD9" ca="1">INDIRECT(AD8)</f>
        <v>3.3754077343489217</v>
      </c>
      <c r="AE9" s="1" cm="1">
        <f t="array" aca="1" ref="AE9" ca="1">INDIRECT(AE8)</f>
        <v>3.6860459045848639</v>
      </c>
      <c r="AF9" s="1" cm="1">
        <f t="array" aca="1" ref="AF9" ca="1">INDIRECT(AF8)</f>
        <v>4.0901918900694403</v>
      </c>
      <c r="AG9" s="1" cm="1">
        <f t="array" aca="1" ref="AG9" ca="1">INDIRECT(AG8)</f>
        <v>4.9145991053356255</v>
      </c>
      <c r="AH9" s="1" cm="1">
        <f t="array" aca="1" ref="AH9" ca="1">INDIRECT(AH8)</f>
        <v>6.943156459378776</v>
      </c>
      <c r="AI9" s="1" cm="1">
        <f t="array" aca="1" ref="AI9" ca="1">INDIRECT(AI8)</f>
        <v>6.9485198320770545</v>
      </c>
      <c r="AJ9" s="1" cm="1">
        <f t="array" aca="1" ref="AJ9" ca="1">INDIRECT(AJ8)</f>
        <v>6.6818756427290005</v>
      </c>
      <c r="AK9" s="1" cm="1">
        <f t="array" aca="1" ref="AK9" ca="1">INDIRECT(AK8)</f>
        <v>6.8817089104369993</v>
      </c>
      <c r="AL9" s="1" cm="1">
        <f t="array" aca="1" ref="AL9" ca="1">INDIRECT(AL8)</f>
        <v>7.033727504510658</v>
      </c>
      <c r="AM9" s="1" cm="1">
        <f t="array" aca="1" ref="AM9" ca="1">INDIRECT(AM8)</f>
        <v>7.4869482665069027</v>
      </c>
      <c r="AN9" s="1" cm="1">
        <f t="array" aca="1" ref="AN9" ca="1">INDIRECT(AN8)</f>
        <v>8.1001604976343007</v>
      </c>
      <c r="AO9" s="1" cm="1">
        <f t="array" aca="1" ref="AO9" ca="1">INDIRECT(AO8)</f>
        <v>8.4598544721426325</v>
      </c>
      <c r="AP9" s="1" cm="1">
        <f t="array" aca="1" ref="AP9" ca="1">INDIRECT(AP8)</f>
        <v>8.8308945837272983</v>
      </c>
      <c r="AQ9" s="1" cm="1">
        <f t="array" aca="1" ref="AQ9" ca="1">INDIRECT(AQ8)</f>
        <v>9.1265242979949637</v>
      </c>
      <c r="AR9" s="1" cm="1">
        <f t="array" aca="1" ref="AR9" ca="1">INDIRECT(AR8)</f>
        <v>9.0101142764269415</v>
      </c>
      <c r="AS9" s="1" cm="1">
        <f t="array" aca="1" ref="AS9" ca="1">INDIRECT(AS8)</f>
        <v>8.6040516882956997</v>
      </c>
      <c r="AT9" s="1" cm="1">
        <f t="array" aca="1" ref="AT9" ca="1">INDIRECT(AT8)</f>
        <v>8.2035670183776315</v>
      </c>
      <c r="AU9" s="1" cm="1">
        <f t="array" aca="1" ref="AU9" ca="1">INDIRECT(AU8)</f>
        <v>8.0989066497224531</v>
      </c>
      <c r="AV9" s="1" cm="1">
        <f t="array" aca="1" ref="AV9" ca="1">INDIRECT(AV8)</f>
        <v>7.7159026048528627</v>
      </c>
      <c r="AW9" s="1" cm="1">
        <f t="array" aca="1" ref="AW9" ca="1">INDIRECT(AW8)</f>
        <v>7.8679513024264311</v>
      </c>
      <c r="AX9" s="1" cm="1">
        <f t="array" aca="1" ref="AX9" ca="1">INDIRECT(AX8)</f>
        <v>8.02</v>
      </c>
      <c r="AY9" s="1" cm="1">
        <f t="array" aca="1" ref="AY9" ca="1">INDIRECT(AY8)</f>
        <v>8.0500000000000007</v>
      </c>
      <c r="AZ9" s="1" cm="1">
        <f t="array" aca="1" ref="AZ9" ca="1">INDIRECT(AZ8)</f>
        <v>8.52</v>
      </c>
      <c r="BA9" s="1" cm="1">
        <f t="array" aca="1" ref="BA9" ca="1">INDIRECT(BA8)</f>
        <v>9.06</v>
      </c>
      <c r="BB9" s="1" cm="1">
        <f t="array" aca="1" ref="BB9" ca="1">INDIRECT(BB8)</f>
        <v>8.5500000000000007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NSW Residential</v>
      </c>
    </row>
    <row r="11" spans="1:77" x14ac:dyDescent="0.25">
      <c r="A11" s="46" t="s">
        <v>7</v>
      </c>
      <c r="B11" s="46" t="str">
        <f>CONCATENATE("$",$C$2,"$53")</f>
        <v>$B$53</v>
      </c>
      <c r="C11" s="46" t="str">
        <f>CONCATENATE("'[Data.xlsx]",C$4,"'!",$B11)</f>
        <v>'[Data.xlsx]1952'!$B$53</v>
      </c>
      <c r="D11" s="46" t="str">
        <f t="shared" ref="D11:BO11" si="4">CONCATENATE("'[Data.xlsx]",D$4,"'!",$B11)</f>
        <v>'[Data.xlsx]1953'!$B$53</v>
      </c>
      <c r="E11" s="46" t="str">
        <f t="shared" si="4"/>
        <v>'[Data.xlsx]1954'!$B$53</v>
      </c>
      <c r="F11" s="46" t="str">
        <f t="shared" si="4"/>
        <v>'[Data.xlsx]1955'!$B$53</v>
      </c>
      <c r="G11" s="46" t="str">
        <f t="shared" si="4"/>
        <v>'[Data.xlsx]1956'!$B$53</v>
      </c>
      <c r="H11" s="46" t="str">
        <f t="shared" si="4"/>
        <v>'[Data.xlsx]1957'!$B$53</v>
      </c>
      <c r="I11" s="46" t="str">
        <f t="shared" si="4"/>
        <v>'[Data.xlsx]1958'!$B$53</v>
      </c>
      <c r="J11" s="46" t="str">
        <f t="shared" si="4"/>
        <v>'[Data.xlsx]1959'!$B$53</v>
      </c>
      <c r="K11" s="46" t="str">
        <f t="shared" si="4"/>
        <v>'[Data.xlsx]1960'!$B$53</v>
      </c>
      <c r="L11" s="46" t="str">
        <f t="shared" si="4"/>
        <v>'[Data.xlsx]1961'!$B$53</v>
      </c>
      <c r="M11" s="46" t="str">
        <f t="shared" si="4"/>
        <v>'[Data.xlsx]1962'!$B$53</v>
      </c>
      <c r="N11" s="46" t="str">
        <f t="shared" si="4"/>
        <v>'[Data.xlsx]1963'!$B$53</v>
      </c>
      <c r="O11" s="46" t="str">
        <f t="shared" si="4"/>
        <v>'[Data.xlsx]1964'!$B$53</v>
      </c>
      <c r="P11" s="46" t="str">
        <f t="shared" si="4"/>
        <v>'[Data.xlsx]1965'!$B$53</v>
      </c>
      <c r="Q11" s="46" t="str">
        <f t="shared" si="4"/>
        <v>'[Data.xlsx]1966'!$B$53</v>
      </c>
      <c r="R11" s="46" t="str">
        <f t="shared" si="4"/>
        <v>'[Data.xlsx]1967'!$B$53</v>
      </c>
      <c r="S11" s="46" t="str">
        <f t="shared" si="4"/>
        <v>'[Data.xlsx]1968'!$B$53</v>
      </c>
      <c r="T11" s="46" t="str">
        <f t="shared" si="4"/>
        <v>'[Data.xlsx]1969'!$B$53</v>
      </c>
      <c r="U11" s="46" t="str">
        <f t="shared" si="4"/>
        <v>'[Data.xlsx]1970'!$B$53</v>
      </c>
      <c r="V11" s="46" t="str">
        <f t="shared" si="4"/>
        <v>'[Data.xlsx]1971'!$B$53</v>
      </c>
      <c r="W11" s="46" t="str">
        <f t="shared" si="4"/>
        <v>'[Data.xlsx]1972'!$B$53</v>
      </c>
      <c r="X11" s="46" t="str">
        <f t="shared" si="4"/>
        <v>'[Data.xlsx]1973'!$B$53</v>
      </c>
      <c r="Y11" s="46" t="str">
        <f t="shared" si="4"/>
        <v>'[Data.xlsx]1974'!$B$53</v>
      </c>
      <c r="Z11" s="46" t="str">
        <f t="shared" si="4"/>
        <v>'[Data.xlsx]1975'!$B$53</v>
      </c>
      <c r="AA11" s="46" t="str">
        <f t="shared" si="4"/>
        <v>'[Data.xlsx]1976'!$B$53</v>
      </c>
      <c r="AB11" s="46" t="str">
        <f t="shared" si="4"/>
        <v>'[Data.xlsx]1977'!$B$53</v>
      </c>
      <c r="AC11" s="46" t="str">
        <f t="shared" si="4"/>
        <v>'[Data.xlsx]1978'!$B$53</v>
      </c>
      <c r="AD11" s="46" t="str">
        <f t="shared" si="4"/>
        <v>'[Data.xlsx]1979'!$B$53</v>
      </c>
      <c r="AE11" s="46" t="str">
        <f t="shared" si="4"/>
        <v>'[Data.xlsx]1980'!$B$53</v>
      </c>
      <c r="AF11" s="46" t="str">
        <f t="shared" si="4"/>
        <v>'[Data.xlsx]1981'!$B$53</v>
      </c>
      <c r="AG11" s="46" t="str">
        <f t="shared" si="4"/>
        <v>'[Data.xlsx]1982'!$B$53</v>
      </c>
      <c r="AH11" s="46" t="str">
        <f t="shared" si="4"/>
        <v>'[Data.xlsx]1983'!$B$53</v>
      </c>
      <c r="AI11" s="46" t="str">
        <f t="shared" si="4"/>
        <v>'[Data.xlsx]1984'!$B$53</v>
      </c>
      <c r="AJ11" s="46" t="str">
        <f t="shared" si="4"/>
        <v>'[Data.xlsx]1985'!$B$53</v>
      </c>
      <c r="AK11" s="46" t="str">
        <f t="shared" si="4"/>
        <v>'[Data.xlsx]1986'!$B$53</v>
      </c>
      <c r="AL11" s="46" t="str">
        <f t="shared" si="4"/>
        <v>'[Data.xlsx]1987'!$B$53</v>
      </c>
      <c r="AM11" s="46" t="str">
        <f t="shared" si="4"/>
        <v>'[Data.xlsx]1988'!$B$53</v>
      </c>
      <c r="AN11" s="46" t="str">
        <f t="shared" si="4"/>
        <v>'[Data.xlsx]1989'!$B$53</v>
      </c>
      <c r="AO11" s="46" t="str">
        <f t="shared" si="4"/>
        <v>'[Data.xlsx]1990'!$B$53</v>
      </c>
      <c r="AP11" s="46" t="str">
        <f t="shared" si="4"/>
        <v>'[Data.xlsx]1991'!$B$53</v>
      </c>
      <c r="AQ11" s="46" t="str">
        <f t="shared" si="4"/>
        <v>'[Data.xlsx]1992'!$B$53</v>
      </c>
      <c r="AR11" s="46" t="str">
        <f t="shared" si="4"/>
        <v>'[Data.xlsx]1993'!$B$53</v>
      </c>
      <c r="AS11" s="46" t="str">
        <f t="shared" si="4"/>
        <v>'[Data.xlsx]1994'!$B$53</v>
      </c>
      <c r="AT11" s="46" t="str">
        <f t="shared" si="4"/>
        <v>'[Data.xlsx]1995'!$B$53</v>
      </c>
      <c r="AU11" s="46" t="str">
        <f t="shared" si="4"/>
        <v>'[Data.xlsx]1996'!$B$53</v>
      </c>
      <c r="AV11" s="46" t="str">
        <f t="shared" si="4"/>
        <v>'[Data.xlsx]1997'!$B$53</v>
      </c>
      <c r="AW11" s="46" t="str">
        <f t="shared" si="4"/>
        <v>'[Data.xlsx]1998'!$B$53</v>
      </c>
      <c r="AX11" s="46" t="str">
        <f t="shared" si="4"/>
        <v>'[Data.xlsx]1999'!$B$53</v>
      </c>
      <c r="AY11" s="46" t="str">
        <f t="shared" si="4"/>
        <v>'[Data.xlsx]2000'!$B$53</v>
      </c>
      <c r="AZ11" s="46" t="str">
        <f t="shared" si="4"/>
        <v>'[Data.xlsx]2001'!$B$53</v>
      </c>
      <c r="BA11" s="46" t="str">
        <f t="shared" si="4"/>
        <v>'[Data.xlsx]2002'!$B$53</v>
      </c>
      <c r="BB11" s="46" t="str">
        <f t="shared" si="4"/>
        <v>'[Data.xlsx]2003'!$B$53</v>
      </c>
      <c r="BC11" s="46" t="str">
        <f t="shared" si="4"/>
        <v>'[Data.xlsx]2004'!$B$53</v>
      </c>
      <c r="BD11" s="46" t="str">
        <f t="shared" si="4"/>
        <v>'[Data.xlsx]2005'!$B$53</v>
      </c>
      <c r="BE11" s="46" t="str">
        <f t="shared" si="4"/>
        <v>'[Data.xlsx]2006'!$B$53</v>
      </c>
      <c r="BF11" s="46" t="str">
        <f t="shared" si="4"/>
        <v>'[Data.xlsx]2007'!$B$53</v>
      </c>
      <c r="BG11" s="46" t="str">
        <f t="shared" si="4"/>
        <v>'[Data.xlsx]2008'!$B$53</v>
      </c>
      <c r="BH11" s="46" t="str">
        <f t="shared" si="4"/>
        <v>'[Data.xlsx]2009'!$B$53</v>
      </c>
      <c r="BI11" s="46" t="str">
        <f t="shared" si="4"/>
        <v>'[Data.xlsx]2010'!$B$53</v>
      </c>
      <c r="BJ11" s="46" t="str">
        <f t="shared" si="4"/>
        <v>'[Data.xlsx]2011'!$B$53</v>
      </c>
      <c r="BK11" s="46" t="str">
        <f t="shared" si="4"/>
        <v>'[Data.xlsx]2012'!$B$53</v>
      </c>
      <c r="BL11" s="46" t="str">
        <f t="shared" si="4"/>
        <v>'[Data.xlsx]2013'!$B$53</v>
      </c>
      <c r="BM11" s="46" t="str">
        <f t="shared" si="4"/>
        <v>'[Data.xlsx]2014'!$B$53</v>
      </c>
      <c r="BN11" s="46" t="str">
        <f t="shared" si="4"/>
        <v>'[Data.xlsx]2015'!$B$53</v>
      </c>
      <c r="BO11" s="46" t="str">
        <f t="shared" si="4"/>
        <v>'[Data.xlsx]2016'!$B$53</v>
      </c>
      <c r="BP11" s="46" t="str">
        <f t="shared" ref="BP11:BS11" si="5">CONCATENATE("'[Data.xlsx]",BP$4,"'!",$B11)</f>
        <v>'[Data.xlsx]2017'!$B$53</v>
      </c>
      <c r="BQ11" s="46" t="str">
        <f t="shared" si="5"/>
        <v>'[Data.xlsx]2018'!$B$53</v>
      </c>
      <c r="BR11" s="46" t="str">
        <f t="shared" si="5"/>
        <v>'[Data.xlsx]2019'!$B$53</v>
      </c>
      <c r="BS11" s="46" t="str">
        <f t="shared" si="5"/>
        <v>'[Data.xlsx]2020'!$B$53</v>
      </c>
    </row>
    <row r="12" spans="1:77" x14ac:dyDescent="0.25">
      <c r="A12" s="45" t="str">
        <f>A10</f>
        <v>NSW Residential</v>
      </c>
      <c r="C12" s="1" cm="1">
        <f t="array" aca="1" ref="C12" ca="1">IF(INDIRECT(C11)=0,NA(),INDIRECT(C11))</f>
        <v>1.8050327245378011</v>
      </c>
      <c r="D12" s="1" cm="1">
        <f t="array" aca="1" ref="D12" ca="1">IF(INDIRECT(D11)=0,NA(),INDIRECT(D11))</f>
        <v>1.8731553208068741</v>
      </c>
      <c r="E12" s="1" cm="1">
        <f t="array" aca="1" ref="E12" ca="1">IF(INDIRECT(E11)=0,NA(),INDIRECT(E11))</f>
        <v>1.9528155183514631</v>
      </c>
      <c r="F12" s="1" cm="1">
        <f t="array" aca="1" ref="F12" ca="1">IF(INDIRECT(F11)=0,NA(),INDIRECT(F11))</f>
        <v>2.1860009163262579</v>
      </c>
      <c r="G12" s="1" cm="1">
        <f t="array" aca="1" ref="G12" ca="1">IF(INDIRECT(G11)=0,NA(),INDIRECT(G11))</f>
        <v>2.1313255474238462</v>
      </c>
      <c r="H12" s="1" cm="1">
        <f t="array" aca="1" ref="H12" ca="1">IF(INDIRECT(H11)=0,NA(),INDIRECT(H11))</f>
        <v>2.0939830871977811</v>
      </c>
      <c r="I12" s="1" cm="1">
        <f t="array" aca="1" ref="I12" ca="1">IF(INDIRECT(I11)=0,NA(),INDIRECT(I11))</f>
        <v>2.1683889237043421</v>
      </c>
      <c r="J12" s="1" cm="1">
        <f t="array" aca="1" ref="J12" ca="1">IF(INDIRECT(J11)=0,NA(),INDIRECT(J11))</f>
        <v>2.1155514714006545</v>
      </c>
      <c r="K12" s="1" cm="1">
        <f t="array" aca="1" ref="K12" ca="1">IF(INDIRECT(K11)=0,NA(),INDIRECT(K11))</f>
        <v>2.0656489018216009</v>
      </c>
      <c r="L12" s="1" cm="1">
        <f t="array" aca="1" ref="L12" ca="1">IF(INDIRECT(L11)=0,NA(),INDIRECT(L11))</f>
        <v>2.027497424371393</v>
      </c>
      <c r="M12" s="1" cm="1">
        <f t="array" aca="1" ref="M12" ca="1">IF(INDIRECT(M11)=0,NA(),INDIRECT(M11))</f>
        <v>2.099482826966748</v>
      </c>
      <c r="N12" s="1" cm="1">
        <f t="array" aca="1" ref="N12" ca="1">IF(INDIRECT(N11)=0,NA(),INDIRECT(N11))</f>
        <v>2.0680713679808673</v>
      </c>
      <c r="O12" s="1" cm="1">
        <f t="array" aca="1" ref="O12" ca="1">IF(INDIRECT(O11)=0,NA(),INDIRECT(O11))</f>
        <v>2.0332008773619799</v>
      </c>
      <c r="P12" s="1" cm="1">
        <f t="array" aca="1" ref="P12" ca="1">IF(INDIRECT(P11)=0,NA(),INDIRECT(P11))</f>
        <v>1.9667798108997105</v>
      </c>
      <c r="Q12" s="1" cm="1">
        <f t="array" aca="1" ref="Q12" ca="1">IF(INDIRECT(Q11)=0,NA(),INDIRECT(Q11))</f>
        <v>1.9434539820193899</v>
      </c>
      <c r="R12" s="1" cm="1">
        <f t="array" aca="1" ref="R12" ca="1">IF(INDIRECT(R11)=0,NA(),INDIRECT(R11))</f>
        <v>1.931646906727261</v>
      </c>
      <c r="S12" s="1" cm="1">
        <f t="array" aca="1" ref="S12" ca="1">IF(INDIRECT(S11)=0,NA(),INDIRECT(S11))</f>
        <v>1.93644868831223</v>
      </c>
      <c r="T12" s="1" cm="1">
        <f t="array" aca="1" ref="T12" ca="1">IF(INDIRECT(T11)=0,NA(),INDIRECT(T11))</f>
        <v>1.9510245399935038</v>
      </c>
      <c r="U12" s="1" cm="1">
        <f t="array" aca="1" ref="U12" ca="1">IF(INDIRECT(U11)=0,NA(),INDIRECT(U11))</f>
        <v>1.9769792156908503</v>
      </c>
      <c r="V12" s="1" cm="1">
        <f t="array" aca="1" ref="V12" ca="1">IF(INDIRECT(V11)=0,NA(),INDIRECT(V11))</f>
        <v>2.0002612537435929</v>
      </c>
      <c r="W12" s="1" cm="1">
        <f t="array" aca="1" ref="W12" ca="1">IF(INDIRECT(W11)=0,NA(),INDIRECT(W11))</f>
        <v>2.0800386795138706</v>
      </c>
      <c r="X12" s="1" cm="1">
        <f t="array" aca="1" ref="X12" ca="1">IF(INDIRECT(X11)=0,NA(),INDIRECT(X11))</f>
        <v>2.1695897991587398</v>
      </c>
      <c r="Y12" s="1" cm="1">
        <f t="array" aca="1" ref="Y12" ca="1">IF(INDIRECT(Y11)=0,NA(),INDIRECT(Y11))</f>
        <v>2.235623918416993</v>
      </c>
      <c r="Z12" s="1" cm="1">
        <f t="array" aca="1" ref="Z12" ca="1">IF(INDIRECT(Z11)=0,NA(),INDIRECT(Z11))</f>
        <v>2.4482089228164705</v>
      </c>
      <c r="AA12" s="1" cm="1">
        <f t="array" aca="1" ref="AA12" ca="1">IF(INDIRECT(AA11)=0,NA(),INDIRECT(AA11))</f>
        <v>2.7396251296962157</v>
      </c>
      <c r="AB12" s="1" cm="1">
        <f t="array" aca="1" ref="AB12" ca="1">IF(INDIRECT(AB11)=0,NA(),INDIRECT(AB11))</f>
        <v>2.9657652438293058</v>
      </c>
      <c r="AC12" s="1" cm="1">
        <f t="array" aca="1" ref="AC12" ca="1">IF(INDIRECT(AC11)=0,NA(),INDIRECT(AC11))</f>
        <v>3.1065842314791232</v>
      </c>
      <c r="AD12" s="1" cm="1">
        <f t="array" aca="1" ref="AD12" ca="1">IF(INDIRECT(AD11)=0,NA(),INDIRECT(AD11))</f>
        <v>3.2691311368021632</v>
      </c>
      <c r="AE12" s="1" cm="1">
        <f t="array" aca="1" ref="AE12" ca="1">IF(INDIRECT(AE11)=0,NA(),INDIRECT(AE11))</f>
        <v>3.5327891658477371</v>
      </c>
      <c r="AF12" s="1" cm="1">
        <f t="array" aca="1" ref="AF12" ca="1">IF(INDIRECT(AF11)=0,NA(),INDIRECT(AF11))</f>
        <v>3.8744661366716726</v>
      </c>
      <c r="AG12" s="1" cm="1">
        <f t="array" aca="1" ref="AG12" ca="1">IF(INDIRECT(AG11)=0,NA(),INDIRECT(AG11))</f>
        <v>4.5976436883670972</v>
      </c>
      <c r="AH12" s="1" cm="1">
        <f t="array" aca="1" ref="AH12" ca="1">IF(INDIRECT(AH11)=0,NA(),INDIRECT(AH11))</f>
        <v>6.1568965817358601</v>
      </c>
      <c r="AI12" s="1" cm="1">
        <f t="array" aca="1" ref="AI12" ca="1">IF(INDIRECT(AI11)=0,NA(),INDIRECT(AI11))</f>
        <v>6.4760031637719431</v>
      </c>
      <c r="AJ12" s="1" cm="1">
        <f t="array" aca="1" ref="AJ12" ca="1">IF(INDIRECT(AJ11)=0,NA(),INDIRECT(AJ11))</f>
        <v>6.4021924905134133</v>
      </c>
      <c r="AK12" s="1" cm="1">
        <f t="array" aca="1" ref="AK12" ca="1">IF(INDIRECT(AK11)=0,NA(),INDIRECT(AK11))</f>
        <v>6.8746046005305441</v>
      </c>
      <c r="AL12" s="1" cm="1">
        <f t="array" aca="1" ref="AL12" ca="1">IF(INDIRECT(AL11)=0,NA(),INDIRECT(AL11))</f>
        <v>7.1133740416937563</v>
      </c>
      <c r="AM12" s="1" cm="1">
        <f t="array" aca="1" ref="AM12" ca="1">IF(INDIRECT(AM11)=0,NA(),INDIRECT(AM11))</f>
        <v>7.542658441181243</v>
      </c>
      <c r="AN12" s="1" cm="1">
        <f t="array" aca="1" ref="AN12" ca="1">IF(INDIRECT(AN11)=0,NA(),INDIRECT(AN11))</f>
        <v>8.2762149204529916</v>
      </c>
      <c r="AO12" s="1" cm="1">
        <f t="array" aca="1" ref="AO12" ca="1">IF(INDIRECT(AO11)=0,NA(),INDIRECT(AO11))</f>
        <v>8.6233041253856104</v>
      </c>
      <c r="AP12" s="1" cm="1">
        <f t="array" aca="1" ref="AP12" ca="1">IF(INDIRECT(AP11)=0,NA(),INDIRECT(AP11))</f>
        <v>9.0015016144375188</v>
      </c>
      <c r="AQ12" s="1" cm="1">
        <f t="array" aca="1" ref="AQ12" ca="1">IF(INDIRECT(AQ11)=0,NA(),INDIRECT(AQ11))</f>
        <v>9.3632463133666288</v>
      </c>
      <c r="AR12" s="1" cm="1">
        <f t="array" aca="1" ref="AR12" ca="1">IF(INDIRECT(AR11)=0,NA(),INDIRECT(AR11))</f>
        <v>9.6354919312016332</v>
      </c>
      <c r="AS12" s="1" cm="1">
        <f t="array" aca="1" ref="AS12" ca="1">IF(INDIRECT(AS11)=0,NA(),INDIRECT(AS11))</f>
        <v>9.6436796535581646</v>
      </c>
      <c r="AT12" s="1" cm="1">
        <f t="array" aca="1" ref="AT12" ca="1">IF(INDIRECT(AT11)=0,NA(),INDIRECT(AT11))</f>
        <v>9.6177988375322396</v>
      </c>
      <c r="AU12" s="1" cm="1">
        <f t="array" aca="1" ref="AU12" ca="1">IF(INDIRECT(AU11)=0,NA(),INDIRECT(AU11))</f>
        <v>9.5826170756479829</v>
      </c>
      <c r="AV12" s="1" cm="1">
        <f t="array" aca="1" ref="AV12" ca="1">IF(INDIRECT(AV11)=0,NA(),INDIRECT(AV11))</f>
        <v>9.6674803389128563</v>
      </c>
      <c r="AW12" s="1" cm="1">
        <f t="array" aca="1" ref="AW12" ca="1">IF(INDIRECT(AW11)=0,NA(),INDIRECT(AW11))</f>
        <v>9.6237401694564291</v>
      </c>
      <c r="AX12" s="1" cm="1">
        <f t="array" aca="1" ref="AX12" ca="1">IF(INDIRECT(AX11)=0,NA(),INDIRECT(AX11))</f>
        <v>9.58</v>
      </c>
      <c r="AY12" s="1" cm="1">
        <f t="array" aca="1" ref="AY12" ca="1">IF(INDIRECT(AY11)=0,NA(),INDIRECT(AY11))</f>
        <v>9.73</v>
      </c>
      <c r="AZ12" s="1" cm="1">
        <f t="array" aca="1" ref="AZ12" ca="1">IF(INDIRECT(AZ11)=0,NA(),INDIRECT(AZ11))</f>
        <v>10.47</v>
      </c>
      <c r="BA12" s="1" cm="1">
        <f t="array" aca="1" ref="BA12" ca="1">IF(INDIRECT(BA11)=0,NA(),INDIRECT(BA11))</f>
        <v>10.84</v>
      </c>
      <c r="BB12" s="1" cm="1">
        <f t="array" aca="1" ref="BB12" ca="1">IF(INDIRECT(BB11)=0,NA(),INDIRECT(BB11))</f>
        <v>11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1.8050327245378011</v>
      </c>
      <c r="D14" s="35">
        <f t="shared" ref="D14:BO14" ca="1" si="6">_xlfn.IFNA(D22,(_xlfn.IFNA(D12,0)+_xlfn.IFNA(D24,0)))</f>
        <v>1.8731553208068741</v>
      </c>
      <c r="E14" s="35">
        <f t="shared" ca="1" si="6"/>
        <v>1.9528155183514631</v>
      </c>
      <c r="F14" s="35">
        <f t="shared" ca="1" si="6"/>
        <v>2.1860009163262579</v>
      </c>
      <c r="G14" s="35">
        <f t="shared" ca="1" si="6"/>
        <v>2.1313255474238462</v>
      </c>
      <c r="H14" s="35">
        <f t="shared" ca="1" si="6"/>
        <v>2.0939830871977811</v>
      </c>
      <c r="I14" s="35">
        <f t="shared" ca="1" si="6"/>
        <v>2.1683889237043421</v>
      </c>
      <c r="J14" s="35">
        <f t="shared" ca="1" si="6"/>
        <v>2.1155514714006545</v>
      </c>
      <c r="K14" s="35">
        <f t="shared" ca="1" si="6"/>
        <v>2.0656489018216009</v>
      </c>
      <c r="L14" s="35">
        <f t="shared" ca="1" si="6"/>
        <v>2.027497424371393</v>
      </c>
      <c r="M14" s="35">
        <f t="shared" ca="1" si="6"/>
        <v>2.099482826966748</v>
      </c>
      <c r="N14" s="35">
        <f t="shared" ca="1" si="6"/>
        <v>2.0680713679808673</v>
      </c>
      <c r="O14" s="35">
        <f t="shared" ca="1" si="6"/>
        <v>2.0332008773619799</v>
      </c>
      <c r="P14" s="35">
        <f t="shared" ca="1" si="6"/>
        <v>1.9667798108997105</v>
      </c>
      <c r="Q14" s="35">
        <f t="shared" ca="1" si="6"/>
        <v>1.9434539820193899</v>
      </c>
      <c r="R14" s="35">
        <f t="shared" ca="1" si="6"/>
        <v>1.931646906727261</v>
      </c>
      <c r="S14" s="35">
        <f t="shared" ca="1" si="6"/>
        <v>1.93644868831223</v>
      </c>
      <c r="T14" s="35">
        <f t="shared" ca="1" si="6"/>
        <v>1.9510245399935038</v>
      </c>
      <c r="U14" s="35">
        <f t="shared" ca="1" si="6"/>
        <v>1.9769792156908503</v>
      </c>
      <c r="V14" s="35">
        <f t="shared" ca="1" si="6"/>
        <v>2.0002612537435929</v>
      </c>
      <c r="W14" s="35">
        <f t="shared" ca="1" si="6"/>
        <v>2.0800386795138706</v>
      </c>
      <c r="X14" s="35">
        <f t="shared" ca="1" si="6"/>
        <v>2.1695897991587398</v>
      </c>
      <c r="Y14" s="35">
        <f t="shared" ca="1" si="6"/>
        <v>2.235623918416993</v>
      </c>
      <c r="Z14" s="35">
        <f t="shared" ca="1" si="6"/>
        <v>2.4482089228164705</v>
      </c>
      <c r="AA14" s="35">
        <f t="shared" ca="1" si="6"/>
        <v>2.7396251296962157</v>
      </c>
      <c r="AB14" s="35">
        <f t="shared" ca="1" si="6"/>
        <v>2.9657652438293058</v>
      </c>
      <c r="AC14" s="35">
        <f t="shared" ca="1" si="6"/>
        <v>3.1065842314791232</v>
      </c>
      <c r="AD14" s="35">
        <f t="shared" ca="1" si="6"/>
        <v>3.2691311368021632</v>
      </c>
      <c r="AE14" s="35">
        <f t="shared" ca="1" si="6"/>
        <v>3.5327891658477371</v>
      </c>
      <c r="AF14" s="35">
        <f t="shared" ca="1" si="6"/>
        <v>3.8744661366716726</v>
      </c>
      <c r="AG14" s="35">
        <f t="shared" ca="1" si="6"/>
        <v>4.5976436883670972</v>
      </c>
      <c r="AH14" s="35">
        <f t="shared" ca="1" si="6"/>
        <v>6.1568965817358601</v>
      </c>
      <c r="AI14" s="35">
        <f t="shared" ca="1" si="6"/>
        <v>6.4760031637719431</v>
      </c>
      <c r="AJ14" s="35">
        <f t="shared" ca="1" si="6"/>
        <v>6.4021924905134133</v>
      </c>
      <c r="AK14" s="35">
        <f t="shared" ca="1" si="6"/>
        <v>6.8746046005305441</v>
      </c>
      <c r="AL14" s="35">
        <f t="shared" ca="1" si="6"/>
        <v>7.1133740416937563</v>
      </c>
      <c r="AM14" s="35">
        <f t="shared" ca="1" si="6"/>
        <v>7.542658441181243</v>
      </c>
      <c r="AN14" s="35">
        <f t="shared" ca="1" si="6"/>
        <v>8.2762149204529916</v>
      </c>
      <c r="AO14" s="35">
        <f t="shared" ca="1" si="6"/>
        <v>8.6233041253856104</v>
      </c>
      <c r="AP14" s="35">
        <f t="shared" ca="1" si="6"/>
        <v>9.0015016144375188</v>
      </c>
      <c r="AQ14" s="35">
        <f t="shared" ca="1" si="6"/>
        <v>9.3632463133666288</v>
      </c>
      <c r="AR14" s="35">
        <f t="shared" ca="1" si="6"/>
        <v>9.6354919312016332</v>
      </c>
      <c r="AS14" s="35">
        <f t="shared" ca="1" si="6"/>
        <v>9.6436796535581646</v>
      </c>
      <c r="AT14" s="35">
        <f t="shared" ca="1" si="6"/>
        <v>9.6177988375322396</v>
      </c>
      <c r="AU14" s="35">
        <f t="shared" ca="1" si="6"/>
        <v>9.5826170756479829</v>
      </c>
      <c r="AV14" s="35">
        <f t="shared" ca="1" si="6"/>
        <v>9.6674803389128563</v>
      </c>
      <c r="AW14" s="35">
        <f t="shared" ca="1" si="6"/>
        <v>9.6237401694564291</v>
      </c>
      <c r="AX14" s="35">
        <f t="shared" ca="1" si="6"/>
        <v>9.58</v>
      </c>
      <c r="AY14" s="35">
        <f t="shared" ca="1" si="6"/>
        <v>9.73</v>
      </c>
      <c r="AZ14" s="35">
        <f t="shared" ca="1" si="6"/>
        <v>10.47</v>
      </c>
      <c r="BA14" s="35">
        <f t="shared" ca="1" si="6"/>
        <v>10.84</v>
      </c>
      <c r="BB14" s="35">
        <f t="shared" ca="1" si="6"/>
        <v>11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15.772744014732965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27.86</v>
      </c>
      <c r="BM14" s="35">
        <f t="shared" ca="1" si="6"/>
        <v>28.76</v>
      </c>
      <c r="BN14" s="35">
        <f t="shared" ca="1" si="6"/>
        <v>22.1</v>
      </c>
      <c r="BO14" s="35">
        <f t="shared" ca="1" si="6"/>
        <v>20.2</v>
      </c>
      <c r="BP14" s="35">
        <f t="shared" ref="BP14:BS14" ca="1" si="7">_xlfn.IFNA(BP22,(_xlfn.IFNA(BP12,0)+_xlfn.IFNA(BP24,0)))</f>
        <v>27.74</v>
      </c>
      <c r="BQ14" s="35">
        <f t="shared" si="7"/>
        <v>29.446593001841624</v>
      </c>
      <c r="BR14" s="35">
        <f t="shared" ca="1" si="7"/>
        <v>30.71</v>
      </c>
      <c r="BS14" s="35">
        <f t="shared" ca="1" si="7"/>
        <v>30.65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58</v>
      </c>
      <c r="AG16" s="2">
        <f>LOOKUP($B$2,'[1]ABS-MEIN'!$A$3:$A$10,'[1]ABS-MEIN'!D$3:D$10)</f>
        <v>69.099999999999994</v>
      </c>
      <c r="AH16" s="2">
        <f>LOOKUP($B$2,'[1]ABS-MEIN'!$A$3:$A$10,'[1]ABS-MEIN'!E$3:E$10)</f>
        <v>94.6</v>
      </c>
      <c r="AI16" s="2">
        <f>LOOKUP($B$2,'[1]ABS-MEIN'!$A$3:$A$10,'[1]ABS-MEIN'!F$3:F$10)</f>
        <v>97.300000000000011</v>
      </c>
      <c r="AJ16" s="2">
        <f>LOOKUP($B$2,'[1]ABS-MEIN'!$A$3:$A$10,'[1]ABS-MEIN'!G$3:G$10)</f>
        <v>101.20000000000002</v>
      </c>
      <c r="AK16" s="2">
        <f>LOOKUP($B$2,'[1]ABS-MEIN'!$A$3:$A$10,'[1]ABS-MEIN'!H$3:H$10)</f>
        <v>108.39999999999999</v>
      </c>
      <c r="AL16" s="2">
        <f>LOOKUP($B$2,'[1]ABS-MEIN'!$A$3:$A$10,'[1]ABS-MEIN'!I$3:I$10)</f>
        <v>111.2</v>
      </c>
      <c r="AM16" s="2">
        <f>LOOKUP($B$2,'[1]ABS-MEIN'!$A$3:$A$10,'[1]ABS-MEIN'!J$3:J$10)</f>
        <v>120</v>
      </c>
      <c r="AN16" s="2">
        <f>LOOKUP($B$2,'[1]ABS-MEIN'!$A$3:$A$10,'[1]ABS-MEIN'!K$3:K$10)</f>
        <v>131.6</v>
      </c>
      <c r="AO16" s="2">
        <f>LOOKUP($B$2,'[1]ABS-MEIN'!$A$3:$A$10,'[1]ABS-MEIN'!L$3:L$10)</f>
        <v>136</v>
      </c>
      <c r="AP16" s="2">
        <f>LOOKUP($B$2,'[1]ABS-MEIN'!$A$3:$A$10,'[1]ABS-MEIN'!M$3:M$10)</f>
        <v>134.30000000000001</v>
      </c>
      <c r="AQ16" s="2">
        <f>LOOKUP($B$2,'[1]ABS-MEIN'!$A$3:$A$10,'[1]ABS-MEIN'!N$3:N$10)</f>
        <v>148.69999999999999</v>
      </c>
      <c r="AR16" s="2">
        <f>LOOKUP($B$2,'[1]ABS-MEIN'!$A$3:$A$10,'[1]ABS-MEIN'!O$3:O$10)</f>
        <v>153.19999999999999</v>
      </c>
      <c r="AS16" s="2">
        <f>LOOKUP($B$2,'[1]ABS-MEIN'!$A$3:$A$10,'[1]ABS-MEIN'!P$3:P$10)</f>
        <v>153.19999999999999</v>
      </c>
      <c r="AT16" s="2">
        <f>LOOKUP($B$2,'[1]ABS-MEIN'!$A$3:$A$10,'[1]ABS-MEIN'!Q$3:Q$10)</f>
        <v>153.19999999999999</v>
      </c>
      <c r="AU16" s="2">
        <f>LOOKUP($B$2,'[1]ABS-MEIN'!$A$3:$A$10,'[1]ABS-MEIN'!R$3:R$10)</f>
        <v>153.19999999999999</v>
      </c>
      <c r="AV16" s="2">
        <f>LOOKUP($B$2,'[1]ABS-MEIN'!$A$3:$A$10,'[1]ABS-MEIN'!S$3:S$10)</f>
        <v>155.6</v>
      </c>
      <c r="AW16" s="2">
        <f>LOOKUP($B$2,'[1]ABS-MEIN'!$A$3:$A$10,'[1]ABS-MEIN'!T$3:T$10)</f>
        <v>155.6</v>
      </c>
      <c r="AX16" s="2">
        <f>LOOKUP($B$2,'[1]ABS-MEIN'!$A$3:$A$10,'[1]ABS-MEIN'!U$3:U$10)</f>
        <v>155.6</v>
      </c>
      <c r="AY16" s="2">
        <f>LOOKUP($B$2,'[1]ABS-MEIN'!$A$3:$A$10,'[1]ABS-MEIN'!V$3:V$10)</f>
        <v>156.1</v>
      </c>
      <c r="AZ16" s="2">
        <f>LOOKUP($B$2,'[1]ABS-MEIN'!$A$3:$A$10,'[1]ABS-MEIN'!W$3:W$10)</f>
        <v>170.89999999999998</v>
      </c>
      <c r="BA16" s="2">
        <f>LOOKUP($B$2,'[1]ABS-MEIN'!$A$3:$A$10,'[1]ABS-MEIN'!X$3:X$10)</f>
        <v>171.60000000000002</v>
      </c>
      <c r="BB16" s="2">
        <f>LOOKUP($B$2,'[1]ABS-MEIN'!$A$3:$A$10,'[1]ABS-MEIN'!Y$3:Y$10)</f>
        <v>177.2</v>
      </c>
      <c r="BC16" s="2">
        <f>LOOKUP($B$2,'[1]ABS-MEIN'!$A$3:$A$10,'[1]ABS-MEIN'!Z$3:Z$10)</f>
        <v>182</v>
      </c>
      <c r="BD16" s="2">
        <f>LOOKUP($B$2,'[1]ABS-MEIN'!$A$3:$A$10,'[1]ABS-MEIN'!AA$3:AA$10)</f>
        <v>197.6</v>
      </c>
      <c r="BE16" s="2">
        <f>LOOKUP($B$2,'[1]ABS-MEIN'!$A$3:$A$10,'[1]ABS-MEIN'!AB$3:AB$10)</f>
        <v>211.6</v>
      </c>
      <c r="BF16" s="2">
        <f>LOOKUP($B$2,'[1]ABS-MEIN'!$A$3:$A$10,'[1]ABS-MEIN'!AC$3:AC$10)</f>
        <v>223.6</v>
      </c>
      <c r="BG16" s="2">
        <f>LOOKUP($B$2,'[1]ABS-MEIN'!$A$3:$A$10,'[1]ABS-MEIN'!AD$3:AD$10)</f>
        <v>240.4</v>
      </c>
      <c r="BH16" s="2">
        <f>LOOKUP($B$2,'[1]ABS-MEIN'!$A$3:$A$10,'[1]ABS-MEIN'!AE$3:AE$10)</f>
        <v>262</v>
      </c>
      <c r="BI16" s="2">
        <f>LOOKUP($B$2,'[1]ABS-MEIN'!$A$3:$A$10,'[1]ABS-MEIN'!AF$3:AF$10)</f>
        <v>318.8</v>
      </c>
      <c r="BJ16" s="2">
        <f>LOOKUP($B$2,'[1]ABS-MEIN'!$A$3:$A$10,'[1]ABS-MEIN'!AG$3:AG$10)</f>
        <v>347.6</v>
      </c>
      <c r="BK16" s="2">
        <f>LOOKUP($B$2,'[1]ABS-MEIN'!$A$3:$A$10,'[1]ABS-MEIN'!AH$3:AH$10)</f>
        <v>400</v>
      </c>
      <c r="BL16" s="2">
        <f>LOOKUP($B$2,'[1]ABS-MEIN'!$A$3:$A$10,'[1]ABS-MEIN'!AI$3:AI$10)</f>
        <v>474.40000000000003</v>
      </c>
      <c r="BM16" s="2">
        <f>LOOKUP($B$2,'[1]ABS-MEIN'!$A$3:$A$10,'[1]ABS-MEIN'!AJ$3:AJ$10)</f>
        <v>494</v>
      </c>
      <c r="BN16" s="2">
        <f>LOOKUP($B$2,'[1]ABS-MEIN'!$A$3:$A$10,'[1]ABS-MEIN'!AK$3:AK$10)</f>
        <v>458</v>
      </c>
      <c r="BO16" s="2">
        <f>LOOKUP($B$2,'[1]ABS-MEIN'!$A$3:$A$10,'[1]ABS-MEIN'!AL$3:AL$10)</f>
        <v>437.2</v>
      </c>
      <c r="BP16" s="2">
        <f>LOOKUP($B$2,'[1]ABS-MEIN'!$A$3:$A$10,'[1]ABS-MEIN'!AM$3:AM$10)</f>
        <v>482.90000000000003</v>
      </c>
      <c r="BQ16" s="2">
        <f>LOOKUP($B$2,'[1]ABS-MEIN'!$A$3:$A$10,'[1]ABS-MEIN'!AN$3:AN$10)</f>
        <v>553.6</v>
      </c>
      <c r="BR16" s="2">
        <f>LOOKUP($B$2,'[1]ABS-MEIN'!$A$3:$A$10,'[1]ABS-MEIN'!AO$3:AO$10)</f>
        <v>548.70000000000005</v>
      </c>
      <c r="BS16" s="2">
        <f>LOOKUP($B$2,'[1]ABS-MEIN'!$A$3:$A$10,'[1]ABS-MEIN'!AP$3:AP$10)</f>
        <v>529.79999999999995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3.8744661366716726</v>
      </c>
      <c r="AG17" s="27">
        <f t="shared" ca="1" si="8"/>
        <v>4.6159587938622852</v>
      </c>
      <c r="AH17" s="27">
        <f t="shared" ca="1" si="8"/>
        <v>6.3193878711920721</v>
      </c>
      <c r="AI17" s="27">
        <f t="shared" ca="1" si="8"/>
        <v>6.4997509499681687</v>
      </c>
      <c r="AJ17" s="27">
        <f t="shared" ca="1" si="8"/>
        <v>6.7602753970891953</v>
      </c>
      <c r="AK17" s="27">
        <f t="shared" ca="1" si="8"/>
        <v>7.2412436071587809</v>
      </c>
      <c r="AL17" s="27">
        <f t="shared" ca="1" si="8"/>
        <v>7.4282867999636215</v>
      </c>
      <c r="AM17" s="27">
        <f t="shared" ca="1" si="8"/>
        <v>8.0161368344931159</v>
      </c>
      <c r="AN17" s="27">
        <f t="shared" ca="1" si="8"/>
        <v>8.7910300618274508</v>
      </c>
      <c r="AO17" s="27">
        <f t="shared" ca="1" si="8"/>
        <v>9.0849550790921985</v>
      </c>
      <c r="AP17" s="27">
        <f t="shared" ca="1" si="8"/>
        <v>8.9713931406035456</v>
      </c>
      <c r="AQ17" s="27">
        <f t="shared" ca="1" si="8"/>
        <v>9.9333295607427186</v>
      </c>
      <c r="AR17" s="27">
        <f t="shared" ca="1" si="8"/>
        <v>10.233934692036211</v>
      </c>
      <c r="AS17" s="27">
        <f t="shared" ca="1" si="8"/>
        <v>10.233934692036211</v>
      </c>
      <c r="AT17" s="27">
        <f t="shared" ca="1" si="8"/>
        <v>10.233934692036211</v>
      </c>
      <c r="AU17" s="27">
        <f t="shared" ca="1" si="8"/>
        <v>10.233934692036211</v>
      </c>
      <c r="AV17" s="27">
        <f t="shared" ca="1" si="8"/>
        <v>10.394257428726075</v>
      </c>
      <c r="AW17" s="27">
        <f t="shared" ca="1" si="8"/>
        <v>10.394257428726075</v>
      </c>
      <c r="AX17" s="27">
        <f t="shared" ca="1" si="8"/>
        <v>10.394257428726075</v>
      </c>
      <c r="AY17" s="27">
        <f t="shared" ca="1" si="8"/>
        <v>10.427657998869794</v>
      </c>
      <c r="AZ17" s="27">
        <f t="shared" ca="1" si="8"/>
        <v>11.416314875123945</v>
      </c>
      <c r="BA17" s="27">
        <f t="shared" ca="1" si="8"/>
        <v>11.463075673325157</v>
      </c>
      <c r="BB17" s="27">
        <f t="shared" ca="1" si="8"/>
        <v>11.837162058934833</v>
      </c>
      <c r="BC17" s="27">
        <f t="shared" ca="1" si="8"/>
        <v>12.157807532314559</v>
      </c>
      <c r="BD17" s="27">
        <f t="shared" ca="1" si="8"/>
        <v>13.199905320798663</v>
      </c>
      <c r="BE17" s="27">
        <f t="shared" ca="1" si="8"/>
        <v>14.13512128482286</v>
      </c>
      <c r="BF17" s="27">
        <f t="shared" ca="1" si="8"/>
        <v>14.936734968272173</v>
      </c>
      <c r="BG17" s="27">
        <f t="shared" ca="1" si="8"/>
        <v>16.058994125101211</v>
      </c>
      <c r="BH17" s="27">
        <f t="shared" ca="1" si="8"/>
        <v>17.50189875530997</v>
      </c>
      <c r="BI17" s="27">
        <f t="shared" ca="1" si="8"/>
        <v>21.296203523636713</v>
      </c>
      <c r="BJ17" s="27">
        <f t="shared" ca="1" si="8"/>
        <v>23.220076363915062</v>
      </c>
      <c r="BK17" s="27">
        <f t="shared" ca="1" si="8"/>
        <v>26.720456114977051</v>
      </c>
      <c r="BL17" s="27">
        <f t="shared" ca="1" si="8"/>
        <v>31.690460952362788</v>
      </c>
      <c r="BM17" s="27">
        <f t="shared" ca="1" si="8"/>
        <v>32.999763301996659</v>
      </c>
      <c r="BN17" s="27">
        <f t="shared" ca="1" si="8"/>
        <v>30.594922251648725</v>
      </c>
      <c r="BO17" s="27">
        <f t="shared" ca="1" si="8"/>
        <v>29.205458533669916</v>
      </c>
      <c r="BP17" s="27">
        <f t="shared" ref="BP17:BS19" ca="1" si="9">(IF(BP$16&gt;0,LOOKUP($B17,$C$4:$BS$4,$C$14:$BS$14)*BP$16/LOOKUP($B17,$C$4:$BS$4,$C$16:$BS$16),NA()))</f>
        <v>32.258270644806046</v>
      </c>
      <c r="BQ17" s="27">
        <f t="shared" ca="1" si="9"/>
        <v>36.981111263128241</v>
      </c>
      <c r="BR17" s="27">
        <f t="shared" ca="1" si="9"/>
        <v>36.653785675719774</v>
      </c>
      <c r="BS17" s="27">
        <f t="shared" ca="1" si="9"/>
        <v>35.391244124287098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3.6004514672686234</v>
      </c>
      <c r="AG18" s="27">
        <f t="shared" ca="1" si="8"/>
        <v>4.2895033860045144</v>
      </c>
      <c r="AH18" s="27">
        <f t="shared" ca="1" si="8"/>
        <v>5.8724604966139955</v>
      </c>
      <c r="AI18" s="27">
        <f t="shared" ca="1" si="8"/>
        <v>6.0400677200902946</v>
      </c>
      <c r="AJ18" s="27">
        <f t="shared" ca="1" si="8"/>
        <v>6.2821670428893928</v>
      </c>
      <c r="AK18" s="27">
        <f t="shared" ca="1" si="8"/>
        <v>6.7291196388261847</v>
      </c>
      <c r="AL18" s="27">
        <f t="shared" ca="1" si="8"/>
        <v>6.9029345372460504</v>
      </c>
      <c r="AM18" s="27">
        <f t="shared" ca="1" si="8"/>
        <v>7.4492099322799099</v>
      </c>
      <c r="AN18" s="27">
        <f t="shared" ca="1" si="8"/>
        <v>8.1693002257336342</v>
      </c>
      <c r="AO18" s="27">
        <f t="shared" ca="1" si="8"/>
        <v>8.4424379232505657</v>
      </c>
      <c r="AP18" s="27">
        <f t="shared" ca="1" si="8"/>
        <v>8.3369074492099333</v>
      </c>
      <c r="AQ18" s="27">
        <f t="shared" ca="1" si="8"/>
        <v>9.2308126410835207</v>
      </c>
      <c r="AR18" s="27">
        <f t="shared" ca="1" si="8"/>
        <v>9.510158013544018</v>
      </c>
      <c r="AS18" s="27">
        <f t="shared" ca="1" si="8"/>
        <v>9.510158013544018</v>
      </c>
      <c r="AT18" s="27">
        <f t="shared" ca="1" si="8"/>
        <v>9.510158013544018</v>
      </c>
      <c r="AU18" s="27">
        <f t="shared" ca="1" si="8"/>
        <v>9.510158013544018</v>
      </c>
      <c r="AV18" s="27">
        <f t="shared" ca="1" si="8"/>
        <v>9.6591422121896162</v>
      </c>
      <c r="AW18" s="27">
        <f t="shared" ca="1" si="8"/>
        <v>9.6591422121896162</v>
      </c>
      <c r="AX18" s="27">
        <f t="shared" ca="1" si="8"/>
        <v>9.6591422121896162</v>
      </c>
      <c r="AY18" s="27">
        <f t="shared" ca="1" si="8"/>
        <v>9.6901805869074487</v>
      </c>
      <c r="AZ18" s="27">
        <f t="shared" ca="1" si="8"/>
        <v>10.608916478555303</v>
      </c>
      <c r="BA18" s="27">
        <f t="shared" ca="1" si="8"/>
        <v>10.652370203160274</v>
      </c>
      <c r="BB18" s="27">
        <f t="shared" ca="1" si="8"/>
        <v>11</v>
      </c>
      <c r="BC18" s="27">
        <f t="shared" ca="1" si="8"/>
        <v>11.297968397291196</v>
      </c>
      <c r="BD18" s="27">
        <f t="shared" ca="1" si="8"/>
        <v>12.266365688487586</v>
      </c>
      <c r="BE18" s="27">
        <f t="shared" ca="1" si="8"/>
        <v>13.135440180586908</v>
      </c>
      <c r="BF18" s="27">
        <f t="shared" ca="1" si="8"/>
        <v>13.880361173814899</v>
      </c>
      <c r="BG18" s="27">
        <f t="shared" ca="1" si="8"/>
        <v>14.923250564334086</v>
      </c>
      <c r="BH18" s="27">
        <f t="shared" ca="1" si="8"/>
        <v>16.264108352144472</v>
      </c>
      <c r="BI18" s="27">
        <f t="shared" ca="1" si="8"/>
        <v>19.790067720090295</v>
      </c>
      <c r="BJ18" s="27">
        <f t="shared" ca="1" si="8"/>
        <v>21.577878103837474</v>
      </c>
      <c r="BK18" s="27">
        <f t="shared" ca="1" si="8"/>
        <v>24.830699774266368</v>
      </c>
      <c r="BL18" s="27">
        <f t="shared" ca="1" si="8"/>
        <v>29.449209932279913</v>
      </c>
      <c r="BM18" s="27">
        <f t="shared" ca="1" si="8"/>
        <v>30.665914221218962</v>
      </c>
      <c r="BN18" s="27">
        <f t="shared" ca="1" si="8"/>
        <v>28.431151241534991</v>
      </c>
      <c r="BO18" s="27">
        <f t="shared" ca="1" si="8"/>
        <v>27.139954853273139</v>
      </c>
      <c r="BP18" s="27">
        <f t="shared" ca="1" si="9"/>
        <v>29.976862302483074</v>
      </c>
      <c r="BQ18" s="27">
        <f t="shared" ca="1" si="9"/>
        <v>34.365688487584656</v>
      </c>
      <c r="BR18" s="27">
        <f t="shared" ca="1" si="9"/>
        <v>34.061512415349895</v>
      </c>
      <c r="BS18" s="27">
        <f t="shared" ca="1" si="9"/>
        <v>32.888261851015798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3.0850838043836961</v>
      </c>
      <c r="AG19" s="27">
        <f t="shared" si="8"/>
        <v>3.6755050152226443</v>
      </c>
      <c r="AH19" s="27">
        <f t="shared" si="8"/>
        <v>5.0318780671499592</v>
      </c>
      <c r="AI19" s="27">
        <f t="shared" si="8"/>
        <v>5.1754940373540279</v>
      </c>
      <c r="AJ19" s="27">
        <f t="shared" si="8"/>
        <v>5.3829393276487947</v>
      </c>
      <c r="AK19" s="27">
        <f t="shared" si="8"/>
        <v>5.7659152481929761</v>
      </c>
      <c r="AL19" s="27">
        <f t="shared" si="8"/>
        <v>5.9148503284046035</v>
      </c>
      <c r="AM19" s="27">
        <f t="shared" si="8"/>
        <v>6.3829320090697159</v>
      </c>
      <c r="AN19" s="27">
        <f t="shared" si="8"/>
        <v>6.9999487699464549</v>
      </c>
      <c r="AO19" s="27">
        <f t="shared" si="8"/>
        <v>7.2339896102790116</v>
      </c>
      <c r="AP19" s="27">
        <f t="shared" si="8"/>
        <v>7.1435647401505245</v>
      </c>
      <c r="AQ19" s="27">
        <f t="shared" si="8"/>
        <v>7.909516581238889</v>
      </c>
      <c r="AR19" s="27">
        <f t="shared" si="8"/>
        <v>8.1488765315790026</v>
      </c>
      <c r="AS19" s="27">
        <f t="shared" si="8"/>
        <v>8.1488765315790026</v>
      </c>
      <c r="AT19" s="27">
        <f t="shared" si="8"/>
        <v>8.1488765315790026</v>
      </c>
      <c r="AU19" s="27">
        <f t="shared" si="8"/>
        <v>8.1488765315790026</v>
      </c>
      <c r="AV19" s="27">
        <f t="shared" si="8"/>
        <v>8.2765351717603988</v>
      </c>
      <c r="AW19" s="27">
        <f t="shared" si="8"/>
        <v>8.2765351717603988</v>
      </c>
      <c r="AX19" s="27">
        <f t="shared" si="8"/>
        <v>8.2765351717603988</v>
      </c>
      <c r="AY19" s="27">
        <f t="shared" si="8"/>
        <v>8.3031307217981887</v>
      </c>
      <c r="AZ19" s="27">
        <f t="shared" si="8"/>
        <v>9.0903590029167844</v>
      </c>
      <c r="BA19" s="27">
        <f t="shared" si="8"/>
        <v>9.1275927729696953</v>
      </c>
      <c r="BB19" s="27">
        <f t="shared" si="8"/>
        <v>9.4254629333929465</v>
      </c>
      <c r="BC19" s="27">
        <f t="shared" si="8"/>
        <v>9.6807802137557353</v>
      </c>
      <c r="BD19" s="27">
        <f t="shared" si="8"/>
        <v>10.510561374934799</v>
      </c>
      <c r="BE19" s="27">
        <f t="shared" si="8"/>
        <v>11.255236775992932</v>
      </c>
      <c r="BF19" s="27">
        <f t="shared" si="8"/>
        <v>11.893529976899904</v>
      </c>
      <c r="BG19" s="27">
        <f t="shared" si="8"/>
        <v>12.787140458169665</v>
      </c>
      <c r="BH19" s="27">
        <f t="shared" si="8"/>
        <v>13.936068219802214</v>
      </c>
      <c r="BI19" s="27">
        <f t="shared" si="8"/>
        <v>16.957322704095212</v>
      </c>
      <c r="BJ19" s="27">
        <f t="shared" si="8"/>
        <v>18.489226386271945</v>
      </c>
      <c r="BK19" s="27">
        <f t="shared" si="8"/>
        <v>21.276440030232386</v>
      </c>
      <c r="BL19" s="27">
        <f t="shared" si="8"/>
        <v>25.233857875855612</v>
      </c>
      <c r="BM19" s="27">
        <f t="shared" si="8"/>
        <v>26.276403437336999</v>
      </c>
      <c r="BN19" s="27">
        <f t="shared" si="8"/>
        <v>24.361523834616083</v>
      </c>
      <c r="BO19" s="27">
        <f t="shared" si="8"/>
        <v>23.255148953043999</v>
      </c>
      <c r="BP19" s="27">
        <f t="shared" si="9"/>
        <v>25.685982226498048</v>
      </c>
      <c r="BQ19" s="27">
        <f t="shared" si="9"/>
        <v>29.446593001841624</v>
      </c>
      <c r="BR19" s="27">
        <f t="shared" si="9"/>
        <v>29.18595661147128</v>
      </c>
      <c r="BS19" s="27">
        <f t="shared" si="9"/>
        <v>28.180644820042794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18.7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28.3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15.772744014732965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29.446593001841624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27.86</v>
      </c>
      <c r="BM24" s="46">
        <f>LOOKUP($B$2,'[1]AEMC-PrTrends'!$A$23:$A$30,'[1]AEMC-PrTrends'!C$23:C$30)</f>
        <v>28.76</v>
      </c>
      <c r="BN24" s="46">
        <f>LOOKUP($B$2,'[1]AEMC-PrTrends'!$A$23:$A$30,'[1]AEMC-PrTrends'!D$23:D$30)</f>
        <v>22.1</v>
      </c>
      <c r="BO24" s="46">
        <f>LOOKUP($B$2,'[1]AEMC-PrTrends'!$A$23:$A$30,'[1]AEMC-PrTrends'!E$23:E$30)</f>
        <v>20.2</v>
      </c>
      <c r="BP24" s="46">
        <f>LOOKUP($B$2,'[1]AEMC-PrTrends'!$A$23:$A$30,'[1]AEMC-PrTrends'!F$23:F$30)</f>
        <v>27.74</v>
      </c>
      <c r="BQ24" s="46">
        <f>LOOKUP($B$2,'[1]AEMC-PrTrends'!$A$23:$A$30,'[1]AEMC-PrTrends'!G$23:G$30)</f>
        <v>30.59</v>
      </c>
      <c r="BR24" s="46">
        <f>LOOKUP($B$2,'[1]AEMC-PrTrends'!$A$23:$A$30,'[1]AEMC-PrTrends'!H$23:H$30)</f>
        <v>30.71</v>
      </c>
      <c r="BS24" s="46">
        <f>LOOKUP($B$2,'[1]AEMC-PrTrends'!$A$23:$A$30,'[1]AEMC-PrTrends'!I$23:I$30)</f>
        <v>30.65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>
        <f t="shared" ref="D28:BO28" ca="1" si="13">IF(D$4&lt;$D$2,NA(),ROUND(D9*LOOKUP($C$27,$E$4:$BS$4,$E$5:$BS$5)/D$5,2))</f>
        <v>33.24</v>
      </c>
      <c r="E28" s="3">
        <f t="shared" ca="1" si="13"/>
        <v>38.01</v>
      </c>
      <c r="F28" s="3">
        <f t="shared" ca="1" si="13"/>
        <v>37.619999999999997</v>
      </c>
      <c r="G28" s="3">
        <f t="shared" ca="1" si="13"/>
        <v>34.97</v>
      </c>
      <c r="H28" s="3">
        <f t="shared" ca="1" si="13"/>
        <v>34.68</v>
      </c>
      <c r="I28" s="3">
        <f t="shared" ca="1" si="13"/>
        <v>34.89</v>
      </c>
      <c r="J28" s="3">
        <f t="shared" ca="1" si="13"/>
        <v>33.75</v>
      </c>
      <c r="K28" s="3">
        <f t="shared" ca="1" si="13"/>
        <v>31.61</v>
      </c>
      <c r="L28" s="3">
        <f t="shared" ca="1" si="13"/>
        <v>30.6</v>
      </c>
      <c r="M28" s="3">
        <f t="shared" ca="1" si="13"/>
        <v>32.01</v>
      </c>
      <c r="N28" s="3">
        <f t="shared" ca="1" si="13"/>
        <v>31.2</v>
      </c>
      <c r="O28" s="3">
        <f t="shared" ca="1" si="13"/>
        <v>29.27</v>
      </c>
      <c r="P28" s="3">
        <f t="shared" ca="1" si="13"/>
        <v>26.86</v>
      </c>
      <c r="Q28" s="3">
        <f t="shared" ca="1" si="13"/>
        <v>25.63</v>
      </c>
      <c r="R28" s="3">
        <f t="shared" ca="1" si="13"/>
        <v>24.43</v>
      </c>
      <c r="S28" s="3">
        <f t="shared" ca="1" si="13"/>
        <v>23.93</v>
      </c>
      <c r="T28" s="3">
        <f t="shared" ca="1" si="13"/>
        <v>23.42</v>
      </c>
      <c r="U28" s="3">
        <f t="shared" ca="1" si="13"/>
        <v>22.54</v>
      </c>
      <c r="V28" s="3">
        <f t="shared" ca="1" si="13"/>
        <v>21.72</v>
      </c>
      <c r="W28" s="3">
        <f t="shared" ca="1" si="13"/>
        <v>21.31</v>
      </c>
      <c r="X28" s="3">
        <f t="shared" ca="1" si="13"/>
        <v>20.54</v>
      </c>
      <c r="Y28" s="3">
        <f t="shared" ca="1" si="13"/>
        <v>18.43</v>
      </c>
      <c r="Z28" s="3">
        <f t="shared" ca="1" si="13"/>
        <v>17.73</v>
      </c>
      <c r="AA28" s="3">
        <f t="shared" ca="1" si="13"/>
        <v>17.96</v>
      </c>
      <c r="AB28" s="3">
        <f t="shared" ca="1" si="13"/>
        <v>17.22</v>
      </c>
      <c r="AC28" s="3">
        <f t="shared" ca="1" si="13"/>
        <v>16.829999999999998</v>
      </c>
      <c r="AD28" s="3">
        <f t="shared" ca="1" si="13"/>
        <v>16.36</v>
      </c>
      <c r="AE28" s="3">
        <f t="shared" ca="1" si="13"/>
        <v>16.09</v>
      </c>
      <c r="AF28" s="3">
        <f t="shared" ca="1" si="13"/>
        <v>16.48</v>
      </c>
      <c r="AG28" s="3">
        <f t="shared" ca="1" si="13"/>
        <v>17.850000000000001</v>
      </c>
      <c r="AH28" s="3">
        <f t="shared" ca="1" si="13"/>
        <v>22.69</v>
      </c>
      <c r="AI28" s="3">
        <f t="shared" ca="1" si="13"/>
        <v>21.84</v>
      </c>
      <c r="AJ28" s="3">
        <f t="shared" ca="1" si="13"/>
        <v>19.7</v>
      </c>
      <c r="AK28" s="3">
        <f t="shared" ca="1" si="13"/>
        <v>18.7</v>
      </c>
      <c r="AL28" s="3">
        <f t="shared" ca="1" si="13"/>
        <v>17.489999999999998</v>
      </c>
      <c r="AM28" s="3">
        <f t="shared" ca="1" si="13"/>
        <v>17.37</v>
      </c>
      <c r="AN28" s="3">
        <f t="shared" ca="1" si="13"/>
        <v>17.48</v>
      </c>
      <c r="AO28" s="3">
        <f t="shared" ca="1" si="13"/>
        <v>16.95</v>
      </c>
      <c r="AP28" s="3">
        <f t="shared" ca="1" si="13"/>
        <v>17.12</v>
      </c>
      <c r="AQ28" s="3">
        <f t="shared" ca="1" si="13"/>
        <v>17.489999999999998</v>
      </c>
      <c r="AR28" s="3">
        <f t="shared" ca="1" si="13"/>
        <v>16.95</v>
      </c>
      <c r="AS28" s="3">
        <f t="shared" ca="1" si="13"/>
        <v>15.9</v>
      </c>
      <c r="AT28" s="3">
        <f t="shared" ca="1" si="13"/>
        <v>14.51</v>
      </c>
      <c r="AU28" s="3">
        <f t="shared" ca="1" si="13"/>
        <v>13.89</v>
      </c>
      <c r="AV28" s="3">
        <f t="shared" ca="1" si="13"/>
        <v>13.19</v>
      </c>
      <c r="AW28" s="3">
        <f t="shared" ca="1" si="13"/>
        <v>13.35</v>
      </c>
      <c r="AX28" s="3">
        <f t="shared" ca="1" si="13"/>
        <v>13.47</v>
      </c>
      <c r="AY28" s="3">
        <f t="shared" ca="1" si="13"/>
        <v>13.12</v>
      </c>
      <c r="AZ28" s="3">
        <f t="shared" ca="1" si="13"/>
        <v>13.08</v>
      </c>
      <c r="BA28" s="3">
        <f t="shared" ca="1" si="13"/>
        <v>13.53</v>
      </c>
      <c r="BB28" s="3">
        <f t="shared" ca="1" si="13"/>
        <v>12.44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>
        <f t="shared" ref="D29:BO29" ca="1" si="15">IF(D$4&lt;$D$2,NA(),ROUND(D12*LOOKUP($C$27,$E$4:$BS$4,$E$5:$BS$5)/D$5,2))</f>
        <v>33.479999999999997</v>
      </c>
      <c r="E29" s="3">
        <f t="shared" ca="1" si="15"/>
        <v>34.369999999999997</v>
      </c>
      <c r="F29" s="3">
        <f t="shared" ca="1" si="15"/>
        <v>37.89</v>
      </c>
      <c r="G29" s="3">
        <f t="shared" ca="1" si="15"/>
        <v>34.83</v>
      </c>
      <c r="H29" s="3">
        <f t="shared" ca="1" si="15"/>
        <v>33.270000000000003</v>
      </c>
      <c r="I29" s="3">
        <f t="shared" ca="1" si="15"/>
        <v>34.450000000000003</v>
      </c>
      <c r="J29" s="3">
        <f t="shared" ca="1" si="15"/>
        <v>33.15</v>
      </c>
      <c r="K29" s="3">
        <f t="shared" ca="1" si="15"/>
        <v>31.09</v>
      </c>
      <c r="L29" s="3">
        <f t="shared" ca="1" si="15"/>
        <v>29.36</v>
      </c>
      <c r="M29" s="3">
        <f t="shared" ca="1" si="15"/>
        <v>30.79</v>
      </c>
      <c r="N29" s="3">
        <f t="shared" ca="1" si="15"/>
        <v>30.33</v>
      </c>
      <c r="O29" s="3">
        <f t="shared" ca="1" si="15"/>
        <v>29.07</v>
      </c>
      <c r="P29" s="3">
        <f t="shared" ca="1" si="15"/>
        <v>27.11</v>
      </c>
      <c r="Q29" s="3">
        <f t="shared" ca="1" si="15"/>
        <v>25.85</v>
      </c>
      <c r="R29" s="3">
        <f t="shared" ca="1" si="15"/>
        <v>24.83</v>
      </c>
      <c r="S29" s="3">
        <f t="shared" ca="1" si="15"/>
        <v>24.34</v>
      </c>
      <c r="T29" s="3">
        <f t="shared" ca="1" si="15"/>
        <v>23.74</v>
      </c>
      <c r="U29" s="3">
        <f t="shared" ca="1" si="15"/>
        <v>23.32</v>
      </c>
      <c r="V29" s="3">
        <f t="shared" ca="1" si="15"/>
        <v>22.43</v>
      </c>
      <c r="W29" s="3">
        <f t="shared" ca="1" si="15"/>
        <v>21.83</v>
      </c>
      <c r="X29" s="3">
        <f t="shared" ca="1" si="15"/>
        <v>21.03</v>
      </c>
      <c r="Y29" s="3">
        <f t="shared" ca="1" si="15"/>
        <v>18.940000000000001</v>
      </c>
      <c r="Z29" s="3">
        <f t="shared" ca="1" si="15"/>
        <v>17.73</v>
      </c>
      <c r="AA29" s="3">
        <f t="shared" ca="1" si="15"/>
        <v>17.71</v>
      </c>
      <c r="AB29" s="3">
        <f t="shared" ca="1" si="15"/>
        <v>16.88</v>
      </c>
      <c r="AC29" s="3">
        <f t="shared" ca="1" si="15"/>
        <v>16.38</v>
      </c>
      <c r="AD29" s="3">
        <f t="shared" ca="1" si="15"/>
        <v>15.85</v>
      </c>
      <c r="AE29" s="3">
        <f t="shared" ca="1" si="15"/>
        <v>15.43</v>
      </c>
      <c r="AF29" s="3">
        <f t="shared" ca="1" si="15"/>
        <v>15.61</v>
      </c>
      <c r="AG29" s="3">
        <f t="shared" ca="1" si="15"/>
        <v>16.7</v>
      </c>
      <c r="AH29" s="3">
        <f t="shared" ca="1" si="15"/>
        <v>20.12</v>
      </c>
      <c r="AI29" s="3">
        <f t="shared" ca="1" si="15"/>
        <v>20.350000000000001</v>
      </c>
      <c r="AJ29" s="3">
        <f t="shared" ca="1" si="15"/>
        <v>18.88</v>
      </c>
      <c r="AK29" s="3">
        <f t="shared" ca="1" si="15"/>
        <v>18.68</v>
      </c>
      <c r="AL29" s="3">
        <f t="shared" ca="1" si="15"/>
        <v>17.690000000000001</v>
      </c>
      <c r="AM29" s="3">
        <f t="shared" ca="1" si="15"/>
        <v>17.5</v>
      </c>
      <c r="AN29" s="3">
        <f t="shared" ca="1" si="15"/>
        <v>17.86</v>
      </c>
      <c r="AO29" s="3">
        <f t="shared" ca="1" si="15"/>
        <v>17.28</v>
      </c>
      <c r="AP29" s="3">
        <f t="shared" ca="1" si="15"/>
        <v>17.45</v>
      </c>
      <c r="AQ29" s="3">
        <f t="shared" ca="1" si="15"/>
        <v>17.940000000000001</v>
      </c>
      <c r="AR29" s="3">
        <f t="shared" ca="1" si="15"/>
        <v>18.13</v>
      </c>
      <c r="AS29" s="3">
        <f t="shared" ca="1" si="15"/>
        <v>17.82</v>
      </c>
      <c r="AT29" s="3">
        <f t="shared" ca="1" si="15"/>
        <v>17.010000000000002</v>
      </c>
      <c r="AU29" s="3">
        <f t="shared" ca="1" si="15"/>
        <v>16.440000000000001</v>
      </c>
      <c r="AV29" s="3">
        <f t="shared" ca="1" si="15"/>
        <v>16.53</v>
      </c>
      <c r="AW29" s="3">
        <f t="shared" ca="1" si="15"/>
        <v>16.329999999999998</v>
      </c>
      <c r="AX29" s="3">
        <f t="shared" ca="1" si="15"/>
        <v>16.09</v>
      </c>
      <c r="AY29" s="3">
        <f t="shared" ca="1" si="15"/>
        <v>15.86</v>
      </c>
      <c r="AZ29" s="3">
        <f t="shared" ca="1" si="15"/>
        <v>16.079999999999998</v>
      </c>
      <c r="BA29" s="3">
        <f t="shared" ca="1" si="15"/>
        <v>16.190000000000001</v>
      </c>
      <c r="BB29" s="3">
        <f t="shared" ca="1" si="15"/>
        <v>16.010000000000002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31</v>
      </c>
      <c r="BM30" s="3">
        <f t="shared" si="17"/>
        <v>31.07</v>
      </c>
      <c r="BN30" s="3">
        <f t="shared" si="17"/>
        <v>23.52</v>
      </c>
      <c r="BO30" s="3">
        <f t="shared" si="17"/>
        <v>21.28</v>
      </c>
      <c r="BP30" s="3">
        <f t="shared" ref="BP30:BS30" si="18">IF(BP$4&lt;$D$2,NA(),ROUND(BP24*LOOKUP($C$27,$E$4:$BS$4,$E$5:$BS$5)/BP$5,2))</f>
        <v>28.67</v>
      </c>
      <c r="BQ30" s="3">
        <f t="shared" si="18"/>
        <v>30.97</v>
      </c>
      <c r="BR30" s="3">
        <f t="shared" si="18"/>
        <v>30.6</v>
      </c>
      <c r="BS30" s="3">
        <f t="shared" si="18"/>
        <v>30.65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19.7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29.81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15.61</v>
      </c>
      <c r="AG32" s="3">
        <f t="shared" ca="1" si="21"/>
        <v>16.760000000000002</v>
      </c>
      <c r="AH32" s="3">
        <f t="shared" ca="1" si="21"/>
        <v>20.66</v>
      </c>
      <c r="AI32" s="3">
        <f t="shared" ca="1" si="21"/>
        <v>20.43</v>
      </c>
      <c r="AJ32" s="3">
        <f t="shared" ca="1" si="21"/>
        <v>19.93</v>
      </c>
      <c r="AK32" s="3">
        <f t="shared" ca="1" si="21"/>
        <v>19.68</v>
      </c>
      <c r="AL32" s="3">
        <f t="shared" ca="1" si="21"/>
        <v>18.47</v>
      </c>
      <c r="AM32" s="3">
        <f t="shared" ca="1" si="21"/>
        <v>18.600000000000001</v>
      </c>
      <c r="AN32" s="3">
        <f t="shared" ca="1" si="21"/>
        <v>18.98</v>
      </c>
      <c r="AO32" s="3">
        <f t="shared" ca="1" si="21"/>
        <v>18.2</v>
      </c>
      <c r="AP32" s="3">
        <f t="shared" ca="1" si="21"/>
        <v>17.399999999999999</v>
      </c>
      <c r="AQ32" s="3">
        <f t="shared" ca="1" si="21"/>
        <v>19.03</v>
      </c>
      <c r="AR32" s="3">
        <f t="shared" ca="1" si="21"/>
        <v>19.260000000000002</v>
      </c>
      <c r="AS32" s="3">
        <f t="shared" ca="1" si="21"/>
        <v>18.91</v>
      </c>
      <c r="AT32" s="3">
        <f t="shared" ca="1" si="21"/>
        <v>18.100000000000001</v>
      </c>
      <c r="AU32" s="3">
        <f t="shared" ca="1" si="21"/>
        <v>17.55</v>
      </c>
      <c r="AV32" s="3">
        <f t="shared" ca="1" si="21"/>
        <v>17.77</v>
      </c>
      <c r="AW32" s="3">
        <f t="shared" ca="1" si="21"/>
        <v>17.64</v>
      </c>
      <c r="AX32" s="3">
        <f t="shared" ca="1" si="21"/>
        <v>17.46</v>
      </c>
      <c r="AY32" s="3">
        <f t="shared" ca="1" si="21"/>
        <v>16.989999999999998</v>
      </c>
      <c r="AZ32" s="3">
        <f t="shared" ca="1" si="21"/>
        <v>17.53</v>
      </c>
      <c r="BA32" s="3">
        <f t="shared" ca="1" si="21"/>
        <v>17.12</v>
      </c>
      <c r="BB32" s="3">
        <f t="shared" ca="1" si="21"/>
        <v>17.23</v>
      </c>
      <c r="BC32" s="3">
        <f t="shared" ca="1" si="21"/>
        <v>17.260000000000002</v>
      </c>
      <c r="BD32" s="3">
        <f t="shared" ca="1" si="21"/>
        <v>18.28</v>
      </c>
      <c r="BE32" s="3">
        <f t="shared" ca="1" si="21"/>
        <v>18.82</v>
      </c>
      <c r="BF32" s="3">
        <f t="shared" ca="1" si="21"/>
        <v>19.48</v>
      </c>
      <c r="BG32" s="3">
        <f t="shared" ca="1" si="21"/>
        <v>20.059999999999999</v>
      </c>
      <c r="BH32" s="3">
        <f t="shared" ca="1" si="21"/>
        <v>21.55</v>
      </c>
      <c r="BI32" s="3">
        <f t="shared" ca="1" si="21"/>
        <v>25.43</v>
      </c>
      <c r="BJ32" s="3">
        <f t="shared" ca="1" si="21"/>
        <v>26.78</v>
      </c>
      <c r="BK32" s="3">
        <f t="shared" ca="1" si="21"/>
        <v>30.45</v>
      </c>
      <c r="BL32" s="3">
        <f t="shared" ca="1" si="21"/>
        <v>35.270000000000003</v>
      </c>
      <c r="BM32" s="3">
        <f t="shared" ca="1" si="21"/>
        <v>35.65</v>
      </c>
      <c r="BN32" s="3">
        <f t="shared" ca="1" si="21"/>
        <v>32.56</v>
      </c>
      <c r="BO32" s="3">
        <f t="shared" ca="1" si="21"/>
        <v>30.77</v>
      </c>
      <c r="BP32" s="3">
        <f t="shared" ref="BP32:BS34" ca="1" si="22">IF(BP$4&lt;$D$2,NA(),ROUND(BP17*LOOKUP($C$27,$E$4:$BS$4,$E$5:$BS$5)/BP$5,2))</f>
        <v>33.340000000000003</v>
      </c>
      <c r="BQ32" s="3">
        <f t="shared" ca="1" si="22"/>
        <v>37.44</v>
      </c>
      <c r="BR32" s="3">
        <f t="shared" ca="1" si="22"/>
        <v>36.53</v>
      </c>
      <c r="BS32" s="3">
        <f t="shared" ca="1" si="22"/>
        <v>35.39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14.5</v>
      </c>
      <c r="AG33" s="3">
        <f t="shared" ca="1" si="21"/>
        <v>15.58</v>
      </c>
      <c r="AH33" s="3">
        <f t="shared" ca="1" si="21"/>
        <v>19.190000000000001</v>
      </c>
      <c r="AI33" s="3">
        <f t="shared" ca="1" si="21"/>
        <v>18.98</v>
      </c>
      <c r="AJ33" s="3">
        <f t="shared" ca="1" si="21"/>
        <v>18.52</v>
      </c>
      <c r="AK33" s="3">
        <f t="shared" ca="1" si="21"/>
        <v>18.29</v>
      </c>
      <c r="AL33" s="3">
        <f t="shared" ca="1" si="21"/>
        <v>17.170000000000002</v>
      </c>
      <c r="AM33" s="3">
        <f t="shared" ca="1" si="21"/>
        <v>17.29</v>
      </c>
      <c r="AN33" s="3">
        <f t="shared" ca="1" si="21"/>
        <v>17.63</v>
      </c>
      <c r="AO33" s="3">
        <f t="shared" ca="1" si="21"/>
        <v>16.91</v>
      </c>
      <c r="AP33" s="3">
        <f t="shared" ca="1" si="21"/>
        <v>16.170000000000002</v>
      </c>
      <c r="AQ33" s="3">
        <f t="shared" ca="1" si="21"/>
        <v>17.690000000000001</v>
      </c>
      <c r="AR33" s="3">
        <f t="shared" ca="1" si="21"/>
        <v>17.89</v>
      </c>
      <c r="AS33" s="3">
        <f t="shared" ca="1" si="21"/>
        <v>17.579999999999998</v>
      </c>
      <c r="AT33" s="3">
        <f t="shared" ca="1" si="21"/>
        <v>16.82</v>
      </c>
      <c r="AU33" s="3">
        <f t="shared" ca="1" si="21"/>
        <v>16.309999999999999</v>
      </c>
      <c r="AV33" s="3">
        <f t="shared" ca="1" si="21"/>
        <v>16.52</v>
      </c>
      <c r="AW33" s="3">
        <f t="shared" ca="1" si="21"/>
        <v>16.39</v>
      </c>
      <c r="AX33" s="3">
        <f t="shared" ca="1" si="21"/>
        <v>16.23</v>
      </c>
      <c r="AY33" s="3">
        <f t="shared" ca="1" si="21"/>
        <v>15.79</v>
      </c>
      <c r="AZ33" s="3">
        <f t="shared" ca="1" si="21"/>
        <v>16.29</v>
      </c>
      <c r="BA33" s="3">
        <f t="shared" ca="1" si="21"/>
        <v>15.91</v>
      </c>
      <c r="BB33" s="3">
        <f t="shared" ca="1" si="21"/>
        <v>16.010000000000002</v>
      </c>
      <c r="BC33" s="3">
        <f t="shared" ca="1" si="21"/>
        <v>16.04</v>
      </c>
      <c r="BD33" s="3">
        <f t="shared" ca="1" si="21"/>
        <v>16.989999999999998</v>
      </c>
      <c r="BE33" s="3">
        <f t="shared" ca="1" si="21"/>
        <v>17.489999999999998</v>
      </c>
      <c r="BF33" s="3">
        <f t="shared" ca="1" si="21"/>
        <v>18.11</v>
      </c>
      <c r="BG33" s="3">
        <f t="shared" ca="1" si="21"/>
        <v>18.64</v>
      </c>
      <c r="BH33" s="3">
        <f t="shared" ca="1" si="21"/>
        <v>20.03</v>
      </c>
      <c r="BI33" s="3">
        <f t="shared" ca="1" si="21"/>
        <v>23.63</v>
      </c>
      <c r="BJ33" s="3">
        <f t="shared" ca="1" si="21"/>
        <v>24.88</v>
      </c>
      <c r="BK33" s="3">
        <f t="shared" ca="1" si="21"/>
        <v>28.29</v>
      </c>
      <c r="BL33" s="3">
        <f t="shared" ca="1" si="21"/>
        <v>32.770000000000003</v>
      </c>
      <c r="BM33" s="3">
        <f t="shared" ca="1" si="21"/>
        <v>33.130000000000003</v>
      </c>
      <c r="BN33" s="3">
        <f t="shared" ca="1" si="21"/>
        <v>30.26</v>
      </c>
      <c r="BO33" s="3">
        <f t="shared" ca="1" si="21"/>
        <v>28.59</v>
      </c>
      <c r="BP33" s="3">
        <f t="shared" ca="1" si="22"/>
        <v>30.98</v>
      </c>
      <c r="BQ33" s="3">
        <f t="shared" ca="1" si="22"/>
        <v>34.79</v>
      </c>
      <c r="BR33" s="3">
        <f t="shared" ca="1" si="22"/>
        <v>33.94</v>
      </c>
      <c r="BS33" s="3">
        <f t="shared" ca="1" si="22"/>
        <v>32.89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12.43</v>
      </c>
      <c r="AG34" s="3">
        <f t="shared" si="21"/>
        <v>13.35</v>
      </c>
      <c r="AH34" s="3">
        <f t="shared" si="21"/>
        <v>16.45</v>
      </c>
      <c r="AI34" s="3">
        <f t="shared" si="21"/>
        <v>16.27</v>
      </c>
      <c r="AJ34" s="3">
        <f t="shared" si="21"/>
        <v>15.87</v>
      </c>
      <c r="AK34" s="3">
        <f t="shared" si="21"/>
        <v>15.67</v>
      </c>
      <c r="AL34" s="3">
        <f t="shared" si="21"/>
        <v>14.71</v>
      </c>
      <c r="AM34" s="3">
        <f t="shared" si="21"/>
        <v>14.81</v>
      </c>
      <c r="AN34" s="3">
        <f t="shared" si="21"/>
        <v>15.11</v>
      </c>
      <c r="AO34" s="3">
        <f t="shared" si="21"/>
        <v>14.49</v>
      </c>
      <c r="AP34" s="3">
        <f t="shared" si="21"/>
        <v>13.85</v>
      </c>
      <c r="AQ34" s="3">
        <f t="shared" si="21"/>
        <v>15.16</v>
      </c>
      <c r="AR34" s="3">
        <f t="shared" si="21"/>
        <v>15.33</v>
      </c>
      <c r="AS34" s="3">
        <f t="shared" si="21"/>
        <v>15.06</v>
      </c>
      <c r="AT34" s="3">
        <f t="shared" si="21"/>
        <v>14.41</v>
      </c>
      <c r="AU34" s="3">
        <f t="shared" si="21"/>
        <v>13.98</v>
      </c>
      <c r="AV34" s="3">
        <f t="shared" si="21"/>
        <v>14.15</v>
      </c>
      <c r="AW34" s="3">
        <f t="shared" si="21"/>
        <v>14.05</v>
      </c>
      <c r="AX34" s="3">
        <f t="shared" si="21"/>
        <v>13.9</v>
      </c>
      <c r="AY34" s="3">
        <f t="shared" si="21"/>
        <v>13.53</v>
      </c>
      <c r="AZ34" s="3">
        <f t="shared" si="21"/>
        <v>13.96</v>
      </c>
      <c r="BA34" s="3">
        <f t="shared" si="21"/>
        <v>13.63</v>
      </c>
      <c r="BB34" s="3">
        <f t="shared" si="21"/>
        <v>13.72</v>
      </c>
      <c r="BC34" s="3">
        <f t="shared" si="21"/>
        <v>13.74</v>
      </c>
      <c r="BD34" s="3">
        <f t="shared" si="21"/>
        <v>14.56</v>
      </c>
      <c r="BE34" s="3">
        <f t="shared" si="21"/>
        <v>14.99</v>
      </c>
      <c r="BF34" s="3">
        <f t="shared" si="21"/>
        <v>15.51</v>
      </c>
      <c r="BG34" s="3">
        <f t="shared" si="21"/>
        <v>15.97</v>
      </c>
      <c r="BH34" s="3">
        <f t="shared" si="21"/>
        <v>17.16</v>
      </c>
      <c r="BI34" s="3">
        <f t="shared" si="21"/>
        <v>20.25</v>
      </c>
      <c r="BJ34" s="3">
        <f t="shared" si="21"/>
        <v>21.32</v>
      </c>
      <c r="BK34" s="3">
        <f t="shared" si="21"/>
        <v>24.24</v>
      </c>
      <c r="BL34" s="3">
        <f t="shared" si="21"/>
        <v>28.08</v>
      </c>
      <c r="BM34" s="3">
        <f t="shared" si="21"/>
        <v>28.39</v>
      </c>
      <c r="BN34" s="3">
        <f t="shared" si="21"/>
        <v>25.93</v>
      </c>
      <c r="BO34" s="3">
        <f t="shared" si="21"/>
        <v>24.5</v>
      </c>
      <c r="BP34" s="3">
        <f t="shared" si="22"/>
        <v>26.54</v>
      </c>
      <c r="BQ34" s="3">
        <f t="shared" si="22"/>
        <v>29.81</v>
      </c>
      <c r="BR34" s="3">
        <f t="shared" si="22"/>
        <v>29.08</v>
      </c>
      <c r="BS34" s="3">
        <f t="shared" si="22"/>
        <v>28.18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>
        <f t="shared" ca="1" si="23"/>
        <v>33.479999999999997</v>
      </c>
      <c r="E35" s="24">
        <f t="shared" ca="1" si="23"/>
        <v>34.369999999999997</v>
      </c>
      <c r="F35" s="24">
        <f t="shared" ca="1" si="23"/>
        <v>37.89</v>
      </c>
      <c r="G35" s="24">
        <f t="shared" ca="1" si="23"/>
        <v>34.83</v>
      </c>
      <c r="H35" s="24">
        <f t="shared" ca="1" si="23"/>
        <v>33.270000000000003</v>
      </c>
      <c r="I35" s="24">
        <f t="shared" ca="1" si="23"/>
        <v>34.450000000000003</v>
      </c>
      <c r="J35" s="24">
        <f t="shared" ca="1" si="23"/>
        <v>33.15</v>
      </c>
      <c r="K35" s="24">
        <f t="shared" ca="1" si="23"/>
        <v>31.09</v>
      </c>
      <c r="L35" s="24">
        <f t="shared" ca="1" si="23"/>
        <v>29.36</v>
      </c>
      <c r="M35" s="24">
        <f t="shared" ca="1" si="23"/>
        <v>30.79</v>
      </c>
      <c r="N35" s="24">
        <f t="shared" ca="1" si="23"/>
        <v>30.33</v>
      </c>
      <c r="O35" s="24">
        <f t="shared" ca="1" si="23"/>
        <v>29.07</v>
      </c>
      <c r="P35" s="24">
        <f t="shared" ca="1" si="23"/>
        <v>27.11</v>
      </c>
      <c r="Q35" s="24">
        <f t="shared" ca="1" si="23"/>
        <v>25.85</v>
      </c>
      <c r="R35" s="24">
        <f t="shared" ca="1" si="23"/>
        <v>24.83</v>
      </c>
      <c r="S35" s="24">
        <f t="shared" ca="1" si="23"/>
        <v>24.34</v>
      </c>
      <c r="T35" s="24">
        <f t="shared" ca="1" si="23"/>
        <v>23.74</v>
      </c>
      <c r="U35" s="24">
        <f t="shared" ca="1" si="23"/>
        <v>23.32</v>
      </c>
      <c r="V35" s="24">
        <f t="shared" ca="1" si="23"/>
        <v>22.43</v>
      </c>
      <c r="W35" s="24">
        <f t="shared" ca="1" si="23"/>
        <v>21.83</v>
      </c>
      <c r="X35" s="24">
        <f t="shared" ca="1" si="23"/>
        <v>21.03</v>
      </c>
      <c r="Y35" s="24">
        <f t="shared" ca="1" si="23"/>
        <v>18.940000000000001</v>
      </c>
      <c r="Z35" s="24">
        <f t="shared" ca="1" si="23"/>
        <v>17.73</v>
      </c>
      <c r="AA35" s="24">
        <f t="shared" ca="1" si="23"/>
        <v>17.71</v>
      </c>
      <c r="AB35" s="24">
        <f t="shared" ca="1" si="23"/>
        <v>16.88</v>
      </c>
      <c r="AC35" s="24">
        <f t="shared" ca="1" si="23"/>
        <v>16.38</v>
      </c>
      <c r="AD35" s="24">
        <f t="shared" ca="1" si="23"/>
        <v>15.85</v>
      </c>
      <c r="AE35" s="24">
        <f t="shared" ca="1" si="23"/>
        <v>15.43</v>
      </c>
      <c r="AF35" s="24">
        <f t="shared" ca="1" si="23"/>
        <v>15.61</v>
      </c>
      <c r="AG35" s="24">
        <f t="shared" ca="1" si="23"/>
        <v>16.7</v>
      </c>
      <c r="AH35" s="24">
        <f t="shared" ca="1" si="23"/>
        <v>20.12</v>
      </c>
      <c r="AI35" s="24">
        <f t="shared" ca="1" si="23"/>
        <v>20.350000000000001</v>
      </c>
      <c r="AJ35" s="24">
        <f t="shared" ca="1" si="23"/>
        <v>18.88</v>
      </c>
      <c r="AK35" s="24">
        <f t="shared" ca="1" si="23"/>
        <v>18.68</v>
      </c>
      <c r="AL35" s="24">
        <f t="shared" ca="1" si="23"/>
        <v>17.690000000000001</v>
      </c>
      <c r="AM35" s="24">
        <f t="shared" ca="1" si="23"/>
        <v>17.5</v>
      </c>
      <c r="AN35" s="24">
        <f t="shared" ca="1" si="23"/>
        <v>17.86</v>
      </c>
      <c r="AO35" s="24">
        <f t="shared" ca="1" si="23"/>
        <v>17.28</v>
      </c>
      <c r="AP35" s="24">
        <f t="shared" ca="1" si="23"/>
        <v>17.45</v>
      </c>
      <c r="AQ35" s="24">
        <f t="shared" ca="1" si="23"/>
        <v>17.940000000000001</v>
      </c>
      <c r="AR35" s="24">
        <f t="shared" ca="1" si="23"/>
        <v>18.13</v>
      </c>
      <c r="AS35" s="24">
        <f t="shared" ca="1" si="23"/>
        <v>17.82</v>
      </c>
      <c r="AT35" s="24">
        <f t="shared" ca="1" si="23"/>
        <v>17.010000000000002</v>
      </c>
      <c r="AU35" s="24">
        <f t="shared" ca="1" si="23"/>
        <v>16.440000000000001</v>
      </c>
      <c r="AV35" s="24">
        <f t="shared" ca="1" si="23"/>
        <v>16.53</v>
      </c>
      <c r="AW35" s="24">
        <f t="shared" ca="1" si="23"/>
        <v>16.329999999999998</v>
      </c>
      <c r="AX35" s="24">
        <f t="shared" ca="1" si="23"/>
        <v>16.09</v>
      </c>
      <c r="AY35" s="24">
        <f t="shared" ca="1" si="23"/>
        <v>15.86</v>
      </c>
      <c r="AZ35" s="24">
        <f t="shared" ca="1" si="23"/>
        <v>16.079999999999998</v>
      </c>
      <c r="BA35" s="24">
        <f t="shared" ca="1" si="23"/>
        <v>16.190000000000001</v>
      </c>
      <c r="BB35" s="24">
        <f t="shared" ca="1" si="23"/>
        <v>16.010000000000002</v>
      </c>
      <c r="BC35" s="25">
        <f ca="1">BC33</f>
        <v>16.04</v>
      </c>
      <c r="BD35" s="25">
        <f t="shared" ref="BD35:BH35" ca="1" si="24">BD33</f>
        <v>16.989999999999998</v>
      </c>
      <c r="BE35" s="25">
        <f t="shared" ca="1" si="24"/>
        <v>17.489999999999998</v>
      </c>
      <c r="BF35" s="25">
        <f t="shared" ca="1" si="24"/>
        <v>18.11</v>
      </c>
      <c r="BG35" s="25">
        <f t="shared" ca="1" si="24"/>
        <v>18.64</v>
      </c>
      <c r="BH35" s="25">
        <f t="shared" ca="1" si="24"/>
        <v>20.03</v>
      </c>
      <c r="BI35" s="19">
        <f ca="1">AVERAGE(BH35,BJ35)</f>
        <v>20.675000000000001</v>
      </c>
      <c r="BJ35" s="26">
        <f>BJ34</f>
        <v>21.32</v>
      </c>
      <c r="BK35" s="26">
        <f t="shared" ref="BK35:BS35" si="25">BK34</f>
        <v>24.24</v>
      </c>
      <c r="BL35" s="26">
        <f t="shared" si="25"/>
        <v>28.08</v>
      </c>
      <c r="BM35" s="26">
        <f t="shared" si="25"/>
        <v>28.39</v>
      </c>
      <c r="BN35" s="26">
        <f t="shared" si="25"/>
        <v>25.93</v>
      </c>
      <c r="BO35" s="26">
        <f t="shared" si="25"/>
        <v>24.5</v>
      </c>
      <c r="BP35" s="26">
        <f t="shared" si="25"/>
        <v>26.54</v>
      </c>
      <c r="BQ35" s="26">
        <f t="shared" si="25"/>
        <v>29.81</v>
      </c>
      <c r="BR35" s="26">
        <f t="shared" si="25"/>
        <v>29.08</v>
      </c>
      <c r="BS35" s="26">
        <f t="shared" si="25"/>
        <v>28.18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NSW Average Residential Prices and ABS-EIN (various bases)</v>
      </c>
    </row>
  </sheetData>
  <dataValidations count="3">
    <dataValidation type="list" allowBlank="1" showInputMessage="1" showErrorMessage="1" sqref="B2" xr:uid="{A180F0C0-047B-448E-8533-0FED72FEEA91}">
      <formula1>$BW$1:$BW$8</formula1>
    </dataValidation>
    <dataValidation type="whole" allowBlank="1" showInputMessage="1" showErrorMessage="1" sqref="C27" xr:uid="{7775978F-AF90-4154-9055-65C457E36ED4}">
      <formula1>1954</formula1>
      <formula2>2020</formula2>
    </dataValidation>
    <dataValidation type="whole" allowBlank="1" showInputMessage="1" showErrorMessage="1" sqref="B17:B21" xr:uid="{03856766-9C07-460E-95FA-BCA6F7171D3A}">
      <formula1>1981</formula1>
      <formula2>2019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178F-5204-4D54-A3A8-2A281F3B72AB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91</v>
      </c>
      <c r="C2" s="46" t="str">
        <f>LOOKUP($B$2,$BW$1:$BW$8,$BX$1:$BX$8)</f>
        <v>I</v>
      </c>
      <c r="D2" s="46">
        <f>LOOKUP($B$2,$BW$1:$BW$7,$BY$1:$BY$7)</f>
        <v>1974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NT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$I$55</v>
      </c>
      <c r="C8" s="46" t="str">
        <f>CONCATENATE("'[Data.xlsx]",C$4,"'!",$B8)</f>
        <v>'[Data.xlsx]1952'!$I$55</v>
      </c>
      <c r="D8" s="46" t="str">
        <f t="shared" ref="D8:BO8" si="2">CONCATENATE("'[Data.xlsx]",D$4,"'!",$B8)</f>
        <v>'[Data.xlsx]1953'!$I$55</v>
      </c>
      <c r="E8" s="46" t="str">
        <f t="shared" si="2"/>
        <v>'[Data.xlsx]1954'!$I$55</v>
      </c>
      <c r="F8" s="46" t="str">
        <f t="shared" si="2"/>
        <v>'[Data.xlsx]1955'!$I$55</v>
      </c>
      <c r="G8" s="46" t="str">
        <f t="shared" si="2"/>
        <v>'[Data.xlsx]1956'!$I$55</v>
      </c>
      <c r="H8" s="46" t="str">
        <f t="shared" si="2"/>
        <v>'[Data.xlsx]1957'!$I$55</v>
      </c>
      <c r="I8" s="46" t="str">
        <f t="shared" si="2"/>
        <v>'[Data.xlsx]1958'!$I$55</v>
      </c>
      <c r="J8" s="46" t="str">
        <f t="shared" si="2"/>
        <v>'[Data.xlsx]1959'!$I$55</v>
      </c>
      <c r="K8" s="46" t="str">
        <f t="shared" si="2"/>
        <v>'[Data.xlsx]1960'!$I$55</v>
      </c>
      <c r="L8" s="46" t="str">
        <f t="shared" si="2"/>
        <v>'[Data.xlsx]1961'!$I$55</v>
      </c>
      <c r="M8" s="46" t="str">
        <f t="shared" si="2"/>
        <v>'[Data.xlsx]1962'!$I$55</v>
      </c>
      <c r="N8" s="46" t="str">
        <f t="shared" si="2"/>
        <v>'[Data.xlsx]1963'!$I$55</v>
      </c>
      <c r="O8" s="46" t="str">
        <f t="shared" si="2"/>
        <v>'[Data.xlsx]1964'!$I$55</v>
      </c>
      <c r="P8" s="46" t="str">
        <f t="shared" si="2"/>
        <v>'[Data.xlsx]1965'!$I$55</v>
      </c>
      <c r="Q8" s="46" t="str">
        <f t="shared" si="2"/>
        <v>'[Data.xlsx]1966'!$I$55</v>
      </c>
      <c r="R8" s="46" t="str">
        <f t="shared" si="2"/>
        <v>'[Data.xlsx]1967'!$I$55</v>
      </c>
      <c r="S8" s="46" t="str">
        <f t="shared" si="2"/>
        <v>'[Data.xlsx]1968'!$I$55</v>
      </c>
      <c r="T8" s="46" t="str">
        <f t="shared" si="2"/>
        <v>'[Data.xlsx]1969'!$I$55</v>
      </c>
      <c r="U8" s="46" t="str">
        <f t="shared" si="2"/>
        <v>'[Data.xlsx]1970'!$I$55</v>
      </c>
      <c r="V8" s="46" t="str">
        <f t="shared" si="2"/>
        <v>'[Data.xlsx]1971'!$I$55</v>
      </c>
      <c r="W8" s="46" t="str">
        <f t="shared" si="2"/>
        <v>'[Data.xlsx]1972'!$I$55</v>
      </c>
      <c r="X8" s="46" t="str">
        <f t="shared" si="2"/>
        <v>'[Data.xlsx]1973'!$I$55</v>
      </c>
      <c r="Y8" s="46" t="str">
        <f t="shared" si="2"/>
        <v>'[Data.xlsx]1974'!$I$55</v>
      </c>
      <c r="Z8" s="46" t="str">
        <f t="shared" si="2"/>
        <v>'[Data.xlsx]1975'!$I$55</v>
      </c>
      <c r="AA8" s="46" t="str">
        <f t="shared" si="2"/>
        <v>'[Data.xlsx]1976'!$I$55</v>
      </c>
      <c r="AB8" s="46" t="str">
        <f t="shared" si="2"/>
        <v>'[Data.xlsx]1977'!$I$55</v>
      </c>
      <c r="AC8" s="46" t="str">
        <f t="shared" si="2"/>
        <v>'[Data.xlsx]1978'!$I$55</v>
      </c>
      <c r="AD8" s="46" t="str">
        <f t="shared" si="2"/>
        <v>'[Data.xlsx]1979'!$I$55</v>
      </c>
      <c r="AE8" s="46" t="str">
        <f t="shared" si="2"/>
        <v>'[Data.xlsx]1980'!$I$55</v>
      </c>
      <c r="AF8" s="46" t="str">
        <f t="shared" si="2"/>
        <v>'[Data.xlsx]1981'!$I$55</v>
      </c>
      <c r="AG8" s="46" t="str">
        <f t="shared" si="2"/>
        <v>'[Data.xlsx]1982'!$I$55</v>
      </c>
      <c r="AH8" s="46" t="str">
        <f t="shared" si="2"/>
        <v>'[Data.xlsx]1983'!$I$55</v>
      </c>
      <c r="AI8" s="46" t="str">
        <f t="shared" si="2"/>
        <v>'[Data.xlsx]1984'!$I$55</v>
      </c>
      <c r="AJ8" s="46" t="str">
        <f t="shared" si="2"/>
        <v>'[Data.xlsx]1985'!$I$55</v>
      </c>
      <c r="AK8" s="46" t="str">
        <f t="shared" si="2"/>
        <v>'[Data.xlsx]1986'!$I$55</v>
      </c>
      <c r="AL8" s="46" t="str">
        <f t="shared" si="2"/>
        <v>'[Data.xlsx]1987'!$I$55</v>
      </c>
      <c r="AM8" s="46" t="str">
        <f t="shared" si="2"/>
        <v>'[Data.xlsx]1988'!$I$55</v>
      </c>
      <c r="AN8" s="46" t="str">
        <f t="shared" si="2"/>
        <v>'[Data.xlsx]1989'!$I$55</v>
      </c>
      <c r="AO8" s="46" t="str">
        <f t="shared" si="2"/>
        <v>'[Data.xlsx]1990'!$I$55</v>
      </c>
      <c r="AP8" s="46" t="str">
        <f t="shared" si="2"/>
        <v>'[Data.xlsx]1991'!$I$55</v>
      </c>
      <c r="AQ8" s="46" t="str">
        <f t="shared" si="2"/>
        <v>'[Data.xlsx]1992'!$I$55</v>
      </c>
      <c r="AR8" s="46" t="str">
        <f t="shared" si="2"/>
        <v>'[Data.xlsx]1993'!$I$55</v>
      </c>
      <c r="AS8" s="46" t="str">
        <f t="shared" si="2"/>
        <v>'[Data.xlsx]1994'!$I$55</v>
      </c>
      <c r="AT8" s="46" t="str">
        <f t="shared" si="2"/>
        <v>'[Data.xlsx]1995'!$I$55</v>
      </c>
      <c r="AU8" s="46" t="str">
        <f t="shared" si="2"/>
        <v>'[Data.xlsx]1996'!$I$55</v>
      </c>
      <c r="AV8" s="46" t="str">
        <f t="shared" si="2"/>
        <v>'[Data.xlsx]1997'!$I$55</v>
      </c>
      <c r="AW8" s="46" t="str">
        <f t="shared" si="2"/>
        <v>'[Data.xlsx]1998'!$I$55</v>
      </c>
      <c r="AX8" s="46" t="str">
        <f t="shared" si="2"/>
        <v>'[Data.xlsx]1999'!$I$55</v>
      </c>
      <c r="AY8" s="46" t="str">
        <f t="shared" si="2"/>
        <v>'[Data.xlsx]2000'!$I$55</v>
      </c>
      <c r="AZ8" s="46" t="str">
        <f t="shared" si="2"/>
        <v>'[Data.xlsx]2001'!$I$55</v>
      </c>
      <c r="BA8" s="46" t="str">
        <f t="shared" si="2"/>
        <v>'[Data.xlsx]2002'!$I$55</v>
      </c>
      <c r="BB8" s="46" t="str">
        <f t="shared" si="2"/>
        <v>'[Data.xlsx]2003'!$I$55</v>
      </c>
      <c r="BC8" s="46" t="str">
        <f t="shared" si="2"/>
        <v>'[Data.xlsx]2004'!$I$55</v>
      </c>
      <c r="BD8" s="46" t="str">
        <f t="shared" si="2"/>
        <v>'[Data.xlsx]2005'!$I$55</v>
      </c>
      <c r="BE8" s="46" t="str">
        <f t="shared" si="2"/>
        <v>'[Data.xlsx]2006'!$I$55</v>
      </c>
      <c r="BF8" s="46" t="str">
        <f t="shared" si="2"/>
        <v>'[Data.xlsx]2007'!$I$55</v>
      </c>
      <c r="BG8" s="46" t="str">
        <f t="shared" si="2"/>
        <v>'[Data.xlsx]2008'!$I$55</v>
      </c>
      <c r="BH8" s="46" t="str">
        <f t="shared" si="2"/>
        <v>'[Data.xlsx]2009'!$I$55</v>
      </c>
      <c r="BI8" s="46" t="str">
        <f t="shared" si="2"/>
        <v>'[Data.xlsx]2010'!$I$55</v>
      </c>
      <c r="BJ8" s="46" t="str">
        <f t="shared" si="2"/>
        <v>'[Data.xlsx]2011'!$I$55</v>
      </c>
      <c r="BK8" s="46" t="str">
        <f t="shared" si="2"/>
        <v>'[Data.xlsx]2012'!$I$55</v>
      </c>
      <c r="BL8" s="46" t="str">
        <f t="shared" si="2"/>
        <v>'[Data.xlsx]2013'!$I$55</v>
      </c>
      <c r="BM8" s="46" t="str">
        <f t="shared" si="2"/>
        <v>'[Data.xlsx]2014'!$I$55</v>
      </c>
      <c r="BN8" s="46" t="str">
        <f t="shared" si="2"/>
        <v>'[Data.xlsx]2015'!$I$55</v>
      </c>
      <c r="BO8" s="46" t="str">
        <f t="shared" si="2"/>
        <v>'[Data.xlsx]2016'!$I$55</v>
      </c>
      <c r="BP8" s="46" t="str">
        <f t="shared" ref="BP8:BS8" si="3">CONCATENATE("'[Data.xlsx]",BP$4,"'!",$B8)</f>
        <v>'[Data.xlsx]2017'!$I$55</v>
      </c>
      <c r="BQ8" s="46" t="str">
        <f t="shared" si="3"/>
        <v>'[Data.xlsx]2018'!$I$55</v>
      </c>
      <c r="BR8" s="46" t="str">
        <f t="shared" si="3"/>
        <v>'[Data.xlsx]2019'!$I$55</v>
      </c>
      <c r="BS8" s="46" t="str">
        <f t="shared" si="3"/>
        <v>'[Data.xlsx]2020'!$I$55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NT Total</v>
      </c>
      <c r="C9" s="1" cm="1">
        <f t="array" aca="1" ref="C9" ca="1">INDIRECT(C8)</f>
        <v>1.6899400547868666</v>
      </c>
      <c r="D9" s="1" cm="1">
        <f t="array" aca="1" ref="D9" ca="1">INDIRECT(D8)</f>
        <v>1.873567265428127</v>
      </c>
      <c r="E9" s="1" cm="1">
        <f t="array" aca="1" ref="E9" ca="1">INDIRECT(E8)</f>
        <v>2.0339012719797518</v>
      </c>
      <c r="F9" s="1" cm="1">
        <f t="array" aca="1" ref="F9" ca="1">INDIRECT(F8)</f>
        <v>2.0508879302363909</v>
      </c>
      <c r="G9" s="1" cm="1">
        <f t="array" aca="1" ref="G9" ca="1">INDIRECT(G8)</f>
        <v>1.8480262944971051</v>
      </c>
      <c r="H9" s="1" cm="1">
        <f t="array" aca="1" ref="H9" ca="1">INDIRECT(H8)</f>
        <v>1.8951422500532848</v>
      </c>
      <c r="I9" s="1" cm="1">
        <f t="array" aca="1" ref="I9" ca="1">INDIRECT(I8)</f>
        <v>1.8995824423851002</v>
      </c>
      <c r="J9" s="1" cm="1">
        <f t="array" aca="1" ref="J9" ca="1">INDIRECT(J8)</f>
        <v>1.9336926643221386</v>
      </c>
      <c r="K9" s="1" cm="1">
        <f t="array" aca="1" ref="K9" ca="1">INDIRECT(K8)</f>
        <v>1.9263468837476552</v>
      </c>
      <c r="L9" s="1" cm="1">
        <f t="array" aca="1" ref="L9" ca="1">INDIRECT(L8)</f>
        <v>1.9412561291873236</v>
      </c>
      <c r="M9" s="1" cm="1">
        <f t="array" aca="1" ref="M9" ca="1">INDIRECT(M8)</f>
        <v>3.7301253027271777</v>
      </c>
      <c r="N9" s="1" cm="1">
        <f t="array" aca="1" ref="N9" ca="1">INDIRECT(N8)</f>
        <v>3.7301253027271777</v>
      </c>
      <c r="O9" s="1" cm="1">
        <f t="array" aca="1" ref="O9" ca="1">INDIRECT(O8)</f>
        <v>3.7386376602137452</v>
      </c>
      <c r="P9" s="1" cm="1">
        <f t="array" aca="1" ref="P9" ca="1">INDIRECT(P8)</f>
        <v>3.7102734663710271</v>
      </c>
      <c r="Q9" s="1" cm="1">
        <f t="array" aca="1" ref="Q9" ca="1">INDIRECT(Q8)</f>
        <v>3.6591263597414363</v>
      </c>
      <c r="R9" s="1" cm="1">
        <f t="array" aca="1" ref="R9" ca="1">INDIRECT(R8)</f>
        <v>3.1450475453842306</v>
      </c>
      <c r="S9" s="1" cm="1">
        <f t="array" aca="1" ref="S9" ca="1">INDIRECT(S8)</f>
        <v>3.4121243538377319</v>
      </c>
      <c r="T9" s="1" cm="1">
        <f t="array" aca="1" ref="T9" ca="1">INDIRECT(T8)</f>
        <v>2.8725804250262934</v>
      </c>
      <c r="U9" s="1" cm="1">
        <f t="array" aca="1" ref="U9" ca="1">INDIRECT(U8)</f>
        <v>2.9566364429758227</v>
      </c>
      <c r="V9" s="1" cm="1">
        <f t="array" aca="1" ref="V9" ca="1">INDIRECT(V8)</f>
        <v>2.8614422831113897</v>
      </c>
      <c r="W9" s="1" cm="1">
        <f t="array" aca="1" ref="W9" ca="1">INDIRECT(W8)</f>
        <v>3.0099518915706107</v>
      </c>
      <c r="X9" s="1" cm="1">
        <f t="array" aca="1" ref="X9" ca="1">INDIRECT(X8)</f>
        <v>2.9497777777777774</v>
      </c>
      <c r="Y9" s="1" cm="1">
        <f t="array" aca="1" ref="Y9" ca="1">INDIRECT(Y8)</f>
        <v>2.7430394186488654</v>
      </c>
      <c r="Z9" s="1" t="e" cm="1">
        <f t="array" aca="1" ref="Z9" ca="1">INDIRECT(Z8)</f>
        <v>#N/A</v>
      </c>
      <c r="AA9" s="1" t="e" cm="1">
        <f t="array" aca="1" ref="AA9" ca="1">INDIRECT(AA8)</f>
        <v>#N/A</v>
      </c>
      <c r="AB9" s="1" t="e" cm="1">
        <f t="array" aca="1" ref="AB9" ca="1">INDIRECT(AB8)</f>
        <v>#N/A</v>
      </c>
      <c r="AC9" s="1" t="e" cm="1">
        <f t="array" aca="1" ref="AC9" ca="1">INDIRECT(AC8)</f>
        <v>#N/A</v>
      </c>
      <c r="AD9" s="1" cm="1">
        <f t="array" aca="1" ref="AD9" ca="1">INDIRECT(AD8)</f>
        <v>5.4361638037958979</v>
      </c>
      <c r="AE9" s="1" cm="1">
        <f t="array" aca="1" ref="AE9" ca="1">INDIRECT(AE8)</f>
        <v>5.6992716086046764</v>
      </c>
      <c r="AF9" s="1" cm="1">
        <f t="array" aca="1" ref="AF9" ca="1">INDIRECT(AF8)</f>
        <v>5.9386358011687062</v>
      </c>
      <c r="AG9" s="1" cm="1">
        <f t="array" aca="1" ref="AG9" ca="1">INDIRECT(AG8)</f>
        <v>7.0175147492625376</v>
      </c>
      <c r="AH9" s="1" cm="1">
        <f t="array" aca="1" ref="AH9" ca="1">INDIRECT(AH8)</f>
        <v>8.4680093857202969</v>
      </c>
      <c r="AI9" s="1" cm="1">
        <f t="array" aca="1" ref="AI9" ca="1">INDIRECT(AI8)</f>
        <v>9.3609594220633614</v>
      </c>
      <c r="AJ9" s="1" cm="1">
        <f t="array" aca="1" ref="AJ9" ca="1">INDIRECT(AJ8)</f>
        <v>10.047580354052501</v>
      </c>
      <c r="AK9" s="1" cm="1">
        <f t="array" aca="1" ref="AK9" ca="1">INDIRECT(AK8)</f>
        <v>12.565471608272237</v>
      </c>
      <c r="AL9" s="1" cm="1">
        <f t="array" aca="1" ref="AL9" ca="1">INDIRECT(AL8)</f>
        <v>13.994633122400179</v>
      </c>
      <c r="AM9" s="1" cm="1">
        <f t="array" aca="1" ref="AM9" ca="1">INDIRECT(AM8)</f>
        <v>13.982621368600846</v>
      </c>
      <c r="AN9" s="1" cm="1">
        <f t="array" aca="1" ref="AN9" ca="1">INDIRECT(AN8)</f>
        <v>14.246656171540369</v>
      </c>
      <c r="AO9" s="1" cm="1">
        <f t="array" aca="1" ref="AO9" ca="1">INDIRECT(AO8)</f>
        <v>13.800888866548544</v>
      </c>
      <c r="AP9" s="1" cm="1">
        <f t="array" aca="1" ref="AP9" ca="1">INDIRECT(AP8)</f>
        <v>13.911662541025343</v>
      </c>
      <c r="AQ9" s="1" cm="1">
        <f t="array" aca="1" ref="AQ9" ca="1">INDIRECT(AQ8)</f>
        <v>14.580078357350761</v>
      </c>
      <c r="AR9" s="1" cm="1">
        <f t="array" aca="1" ref="AR9" ca="1">INDIRECT(AR8)</f>
        <v>14.75474797077659</v>
      </c>
      <c r="AS9" s="1" cm="1">
        <f t="array" aca="1" ref="AS9" ca="1">INDIRECT(AS8)</f>
        <v>14.921495834842446</v>
      </c>
      <c r="AT9" s="1" cm="1">
        <f t="array" aca="1" ref="AT9" ca="1">INDIRECT(AT8)</f>
        <v>14.766135845090563</v>
      </c>
      <c r="AU9" s="1" cm="1">
        <f t="array" aca="1" ref="AU9" ca="1">INDIRECT(AU8)</f>
        <v>14.467279550797359</v>
      </c>
      <c r="AV9" s="1" cm="1">
        <f t="array" aca="1" ref="AV9" ca="1">INDIRECT(AV8)</f>
        <v>14.667147273670434</v>
      </c>
      <c r="AW9" s="1" cm="1">
        <f t="array" aca="1" ref="AW9" ca="1">INDIRECT(AW8)</f>
        <v>13.840947302433307</v>
      </c>
      <c r="AX9" s="1" cm="1">
        <f t="array" aca="1" ref="AX9" ca="1">INDIRECT(AX8)</f>
        <v>14.34</v>
      </c>
      <c r="AY9" s="1" cm="1">
        <f t="array" aca="1" ref="AY9" ca="1">INDIRECT(AY8)</f>
        <v>14.17</v>
      </c>
      <c r="AZ9" s="1" cm="1">
        <f t="array" aca="1" ref="AZ9" ca="1">INDIRECT(AZ8)</f>
        <v>15.15</v>
      </c>
      <c r="BA9" s="1" cm="1">
        <f t="array" aca="1" ref="BA9" ca="1">INDIRECT(BA8)</f>
        <v>15.15</v>
      </c>
      <c r="BB9" s="1" cm="1">
        <f t="array" aca="1" ref="BB9" ca="1">INDIRECT(BB8)</f>
        <v>15.15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NT Residential</v>
      </c>
    </row>
    <row r="11" spans="1:77" x14ac:dyDescent="0.25">
      <c r="A11" s="46" t="s">
        <v>7</v>
      </c>
      <c r="B11" s="46" t="str">
        <f>CONCATENATE("$",$C$2,"$53")</f>
        <v>$I$53</v>
      </c>
      <c r="C11" s="46" t="str">
        <f>CONCATENATE("'[Data.xlsx]",C$4,"'!",$B11)</f>
        <v>'[Data.xlsx]1952'!$I$53</v>
      </c>
      <c r="D11" s="46" t="str">
        <f t="shared" ref="D11:BO11" si="4">CONCATENATE("'[Data.xlsx]",D$4,"'!",$B11)</f>
        <v>'[Data.xlsx]1953'!$I$53</v>
      </c>
      <c r="E11" s="46" t="str">
        <f t="shared" si="4"/>
        <v>'[Data.xlsx]1954'!$I$53</v>
      </c>
      <c r="F11" s="46" t="str">
        <f t="shared" si="4"/>
        <v>'[Data.xlsx]1955'!$I$53</v>
      </c>
      <c r="G11" s="46" t="str">
        <f t="shared" si="4"/>
        <v>'[Data.xlsx]1956'!$I$53</v>
      </c>
      <c r="H11" s="46" t="str">
        <f t="shared" si="4"/>
        <v>'[Data.xlsx]1957'!$I$53</v>
      </c>
      <c r="I11" s="46" t="str">
        <f t="shared" si="4"/>
        <v>'[Data.xlsx]1958'!$I$53</v>
      </c>
      <c r="J11" s="46" t="str">
        <f t="shared" si="4"/>
        <v>'[Data.xlsx]1959'!$I$53</v>
      </c>
      <c r="K11" s="46" t="str">
        <f t="shared" si="4"/>
        <v>'[Data.xlsx]1960'!$I$53</v>
      </c>
      <c r="L11" s="46" t="str">
        <f t="shared" si="4"/>
        <v>'[Data.xlsx]1961'!$I$53</v>
      </c>
      <c r="M11" s="46" t="str">
        <f t="shared" si="4"/>
        <v>'[Data.xlsx]1962'!$I$53</v>
      </c>
      <c r="N11" s="46" t="str">
        <f t="shared" si="4"/>
        <v>'[Data.xlsx]1963'!$I$53</v>
      </c>
      <c r="O11" s="46" t="str">
        <f t="shared" si="4"/>
        <v>'[Data.xlsx]1964'!$I$53</v>
      </c>
      <c r="P11" s="46" t="str">
        <f t="shared" si="4"/>
        <v>'[Data.xlsx]1965'!$I$53</v>
      </c>
      <c r="Q11" s="46" t="str">
        <f t="shared" si="4"/>
        <v>'[Data.xlsx]1966'!$I$53</v>
      </c>
      <c r="R11" s="46" t="str">
        <f t="shared" si="4"/>
        <v>'[Data.xlsx]1967'!$I$53</v>
      </c>
      <c r="S11" s="46" t="str">
        <f t="shared" si="4"/>
        <v>'[Data.xlsx]1968'!$I$53</v>
      </c>
      <c r="T11" s="46" t="str">
        <f t="shared" si="4"/>
        <v>'[Data.xlsx]1969'!$I$53</v>
      </c>
      <c r="U11" s="46" t="str">
        <f t="shared" si="4"/>
        <v>'[Data.xlsx]1970'!$I$53</v>
      </c>
      <c r="V11" s="46" t="str">
        <f t="shared" si="4"/>
        <v>'[Data.xlsx]1971'!$I$53</v>
      </c>
      <c r="W11" s="46" t="str">
        <f t="shared" si="4"/>
        <v>'[Data.xlsx]1972'!$I$53</v>
      </c>
      <c r="X11" s="46" t="str">
        <f t="shared" si="4"/>
        <v>'[Data.xlsx]1973'!$I$53</v>
      </c>
      <c r="Y11" s="46" t="str">
        <f t="shared" si="4"/>
        <v>'[Data.xlsx]1974'!$I$53</v>
      </c>
      <c r="Z11" s="46" t="str">
        <f t="shared" si="4"/>
        <v>'[Data.xlsx]1975'!$I$53</v>
      </c>
      <c r="AA11" s="46" t="str">
        <f t="shared" si="4"/>
        <v>'[Data.xlsx]1976'!$I$53</v>
      </c>
      <c r="AB11" s="46" t="str">
        <f t="shared" si="4"/>
        <v>'[Data.xlsx]1977'!$I$53</v>
      </c>
      <c r="AC11" s="46" t="str">
        <f t="shared" si="4"/>
        <v>'[Data.xlsx]1978'!$I$53</v>
      </c>
      <c r="AD11" s="46" t="str">
        <f t="shared" si="4"/>
        <v>'[Data.xlsx]1979'!$I$53</v>
      </c>
      <c r="AE11" s="46" t="str">
        <f t="shared" si="4"/>
        <v>'[Data.xlsx]1980'!$I$53</v>
      </c>
      <c r="AF11" s="46" t="str">
        <f t="shared" si="4"/>
        <v>'[Data.xlsx]1981'!$I$53</v>
      </c>
      <c r="AG11" s="46" t="str">
        <f t="shared" si="4"/>
        <v>'[Data.xlsx]1982'!$I$53</v>
      </c>
      <c r="AH11" s="46" t="str">
        <f t="shared" si="4"/>
        <v>'[Data.xlsx]1983'!$I$53</v>
      </c>
      <c r="AI11" s="46" t="str">
        <f t="shared" si="4"/>
        <v>'[Data.xlsx]1984'!$I$53</v>
      </c>
      <c r="AJ11" s="46" t="str">
        <f t="shared" si="4"/>
        <v>'[Data.xlsx]1985'!$I$53</v>
      </c>
      <c r="AK11" s="46" t="str">
        <f t="shared" si="4"/>
        <v>'[Data.xlsx]1986'!$I$53</v>
      </c>
      <c r="AL11" s="46" t="str">
        <f t="shared" si="4"/>
        <v>'[Data.xlsx]1987'!$I$53</v>
      </c>
      <c r="AM11" s="46" t="str">
        <f t="shared" si="4"/>
        <v>'[Data.xlsx]1988'!$I$53</v>
      </c>
      <c r="AN11" s="46" t="str">
        <f t="shared" si="4"/>
        <v>'[Data.xlsx]1989'!$I$53</v>
      </c>
      <c r="AO11" s="46" t="str">
        <f t="shared" si="4"/>
        <v>'[Data.xlsx]1990'!$I$53</v>
      </c>
      <c r="AP11" s="46" t="str">
        <f t="shared" si="4"/>
        <v>'[Data.xlsx]1991'!$I$53</v>
      </c>
      <c r="AQ11" s="46" t="str">
        <f t="shared" si="4"/>
        <v>'[Data.xlsx]1992'!$I$53</v>
      </c>
      <c r="AR11" s="46" t="str">
        <f t="shared" si="4"/>
        <v>'[Data.xlsx]1993'!$I$53</v>
      </c>
      <c r="AS11" s="46" t="str">
        <f t="shared" si="4"/>
        <v>'[Data.xlsx]1994'!$I$53</v>
      </c>
      <c r="AT11" s="46" t="str">
        <f t="shared" si="4"/>
        <v>'[Data.xlsx]1995'!$I$53</v>
      </c>
      <c r="AU11" s="46" t="str">
        <f t="shared" si="4"/>
        <v>'[Data.xlsx]1996'!$I$53</v>
      </c>
      <c r="AV11" s="46" t="str">
        <f t="shared" si="4"/>
        <v>'[Data.xlsx]1997'!$I$53</v>
      </c>
      <c r="AW11" s="46" t="str">
        <f t="shared" si="4"/>
        <v>'[Data.xlsx]1998'!$I$53</v>
      </c>
      <c r="AX11" s="46" t="str">
        <f t="shared" si="4"/>
        <v>'[Data.xlsx]1999'!$I$53</v>
      </c>
      <c r="AY11" s="46" t="str">
        <f t="shared" si="4"/>
        <v>'[Data.xlsx]2000'!$I$53</v>
      </c>
      <c r="AZ11" s="46" t="str">
        <f t="shared" si="4"/>
        <v>'[Data.xlsx]2001'!$I$53</v>
      </c>
      <c r="BA11" s="46" t="str">
        <f t="shared" si="4"/>
        <v>'[Data.xlsx]2002'!$I$53</v>
      </c>
      <c r="BB11" s="46" t="str">
        <f t="shared" si="4"/>
        <v>'[Data.xlsx]2003'!$I$53</v>
      </c>
      <c r="BC11" s="46" t="str">
        <f t="shared" si="4"/>
        <v>'[Data.xlsx]2004'!$I$53</v>
      </c>
      <c r="BD11" s="46" t="str">
        <f t="shared" si="4"/>
        <v>'[Data.xlsx]2005'!$I$53</v>
      </c>
      <c r="BE11" s="46" t="str">
        <f t="shared" si="4"/>
        <v>'[Data.xlsx]2006'!$I$53</v>
      </c>
      <c r="BF11" s="46" t="str">
        <f t="shared" si="4"/>
        <v>'[Data.xlsx]2007'!$I$53</v>
      </c>
      <c r="BG11" s="46" t="str">
        <f t="shared" si="4"/>
        <v>'[Data.xlsx]2008'!$I$53</v>
      </c>
      <c r="BH11" s="46" t="str">
        <f t="shared" si="4"/>
        <v>'[Data.xlsx]2009'!$I$53</v>
      </c>
      <c r="BI11" s="46" t="str">
        <f t="shared" si="4"/>
        <v>'[Data.xlsx]2010'!$I$53</v>
      </c>
      <c r="BJ11" s="46" t="str">
        <f t="shared" si="4"/>
        <v>'[Data.xlsx]2011'!$I$53</v>
      </c>
      <c r="BK11" s="46" t="str">
        <f t="shared" si="4"/>
        <v>'[Data.xlsx]2012'!$I$53</v>
      </c>
      <c r="BL11" s="46" t="str">
        <f t="shared" si="4"/>
        <v>'[Data.xlsx]2013'!$I$53</v>
      </c>
      <c r="BM11" s="46" t="str">
        <f t="shared" si="4"/>
        <v>'[Data.xlsx]2014'!$I$53</v>
      </c>
      <c r="BN11" s="46" t="str">
        <f t="shared" si="4"/>
        <v>'[Data.xlsx]2015'!$I$53</v>
      </c>
      <c r="BO11" s="46" t="str">
        <f t="shared" si="4"/>
        <v>'[Data.xlsx]2016'!$I$53</v>
      </c>
      <c r="BP11" s="46" t="str">
        <f t="shared" ref="BP11:BS11" si="5">CONCATENATE("'[Data.xlsx]",BP$4,"'!",$B11)</f>
        <v>'[Data.xlsx]2017'!$I$53</v>
      </c>
      <c r="BQ11" s="46" t="str">
        <f t="shared" si="5"/>
        <v>'[Data.xlsx]2018'!$I$53</v>
      </c>
      <c r="BR11" s="46" t="str">
        <f t="shared" si="5"/>
        <v>'[Data.xlsx]2019'!$I$53</v>
      </c>
      <c r="BS11" s="46" t="str">
        <f t="shared" si="5"/>
        <v>'[Data.xlsx]2020'!$I$53</v>
      </c>
    </row>
    <row r="12" spans="1:77" x14ac:dyDescent="0.25">
      <c r="A12" s="45" t="str">
        <f>A10</f>
        <v>NT Residential</v>
      </c>
      <c r="C12" s="1" cm="1">
        <f t="array" aca="1" ref="C12" ca="1">IF(INDIRECT(C11)=0,NA(),INDIRECT(C11))</f>
        <v>1.8207984551779641</v>
      </c>
      <c r="D12" s="1" cm="1">
        <f t="array" aca="1" ref="D12" ca="1">IF(INDIRECT(D11)=0,NA(),INDIRECT(D11))</f>
        <v>1.9458937714560904</v>
      </c>
      <c r="E12" s="1" cm="1">
        <f t="array" aca="1" ref="E12" ca="1">IF(INDIRECT(E11)=0,NA(),INDIRECT(E11))</f>
        <v>1.9743446713919741</v>
      </c>
      <c r="F12" s="1" cm="1">
        <f t="array" aca="1" ref="F12" ca="1">IF(INDIRECT(F11)=0,NA(),INDIRECT(F11))</f>
        <v>2.0942846213913771</v>
      </c>
      <c r="G12" s="1" cm="1">
        <f t="array" aca="1" ref="G12" ca="1">IF(INDIRECT(G11)=0,NA(),INDIRECT(G11))</f>
        <v>1.9602917461580622</v>
      </c>
      <c r="H12" s="1" cm="1">
        <f t="array" aca="1" ref="H12" ca="1">IF(INDIRECT(H11)=0,NA(),INDIRECT(H11))</f>
        <v>1.9704081147261612</v>
      </c>
      <c r="I12" s="1" cm="1">
        <f t="array" aca="1" ref="I12" ca="1">IF(INDIRECT(I11)=0,NA(),INDIRECT(I11))</f>
        <v>1.9953074264591766</v>
      </c>
      <c r="J12" s="1" cm="1">
        <f t="array" aca="1" ref="J12" ca="1">IF(INDIRECT(J11)=0,NA(),INDIRECT(J11))</f>
        <v>2.0107052441495763</v>
      </c>
      <c r="K12" s="1" cm="1">
        <f t="array" aca="1" ref="K12" ca="1">IF(INDIRECT(K11)=0,NA(),INDIRECT(K11))</f>
        <v>1.9957556388545741</v>
      </c>
      <c r="L12" s="1" cm="1">
        <f t="array" aca="1" ref="L12" ca="1">IF(INDIRECT(L11)=0,NA(),INDIRECT(L11))</f>
        <v>1.9709479858276269</v>
      </c>
      <c r="M12" s="1" cm="1">
        <f t="array" aca="1" ref="M12" ca="1">IF(INDIRECT(M11)=0,NA(),INDIRECT(M11))</f>
        <v>2.3122061166595422</v>
      </c>
      <c r="N12" s="1" cm="1">
        <f t="array" aca="1" ref="N12" ca="1">IF(INDIRECT(N11)=0,NA(),INDIRECT(N11))</f>
        <v>3.8080179200843296</v>
      </c>
      <c r="O12" s="1" cm="1">
        <f t="array" aca="1" ref="O12" ca="1">IF(INDIRECT(O11)=0,NA(),INDIRECT(O11))</f>
        <v>3.7633104191939615</v>
      </c>
      <c r="P12" s="1" cm="1">
        <f t="array" aca="1" ref="P12" ca="1">IF(INDIRECT(P11)=0,NA(),INDIRECT(P11))</f>
        <v>3.9978983568972106</v>
      </c>
      <c r="Q12" s="1" cm="1">
        <f t="array" aca="1" ref="Q12" ca="1">IF(INDIRECT(Q11)=0,NA(),INDIRECT(Q11))</f>
        <v>3.9655316656906217</v>
      </c>
      <c r="R12" s="1" cm="1">
        <f t="array" aca="1" ref="R12" ca="1">IF(INDIRECT(R11)=0,NA(),INDIRECT(R11))</f>
        <v>3.9044415509259256</v>
      </c>
      <c r="S12" s="1" cm="1">
        <f t="array" aca="1" ref="S12" ca="1">IF(INDIRECT(S11)=0,NA(),INDIRECT(S11))</f>
        <v>3.8555791537330499</v>
      </c>
      <c r="T12" s="1" cm="1">
        <f t="array" aca="1" ref="T12" ca="1">IF(INDIRECT(T11)=0,NA(),INDIRECT(T11))</f>
        <v>3.0017936309181361</v>
      </c>
      <c r="U12" s="1" cm="1">
        <f t="array" aca="1" ref="U12" ca="1">IF(INDIRECT(U11)=0,NA(),INDIRECT(U11))</f>
        <v>2.802041973908111</v>
      </c>
      <c r="V12" s="1" cm="1">
        <f t="array" aca="1" ref="V12" ca="1">IF(INDIRECT(V11)=0,NA(),INDIRECT(V11))</f>
        <v>2.9421834699048186</v>
      </c>
      <c r="W12" s="1" cm="1">
        <f t="array" aca="1" ref="W12" ca="1">IF(INDIRECT(W11)=0,NA(),INDIRECT(W11))</f>
        <v>2.6917643465312513</v>
      </c>
      <c r="X12" s="1" cm="1">
        <f t="array" aca="1" ref="X12" ca="1">IF(INDIRECT(X11)=0,NA(),INDIRECT(X11))</f>
        <v>2.6779661016949152</v>
      </c>
      <c r="Y12" s="1" cm="1">
        <f t="array" aca="1" ref="Y12" ca="1">IF(INDIRECT(Y11)=0,NA(),INDIRECT(Y11))</f>
        <v>2.701822916666667</v>
      </c>
      <c r="Z12" s="1" t="e" cm="1">
        <f t="array" aca="1" ref="Z12" ca="1">IF(INDIRECT(Z11)=0,NA(),INDIRECT(Z11))</f>
        <v>#N/A</v>
      </c>
      <c r="AA12" s="1" t="e" cm="1">
        <f t="array" aca="1" ref="AA12" ca="1">IF(INDIRECT(AA11)=0,NA(),INDIRECT(AA11))</f>
        <v>#N/A</v>
      </c>
      <c r="AB12" s="1" t="e" cm="1">
        <f t="array" aca="1" ref="AB12" ca="1">IF(INDIRECT(AB11)=0,NA(),INDIRECT(AB11))</f>
        <v>#N/A</v>
      </c>
      <c r="AC12" s="1" t="e" cm="1">
        <f t="array" aca="1" ref="AC12" ca="1">IF(INDIRECT(AC11)=0,NA(),INDIRECT(AC11))</f>
        <v>#N/A</v>
      </c>
      <c r="AD12" s="1" cm="1">
        <f t="array" aca="1" ref="AD12" ca="1">IF(INDIRECT(AD11)=0,NA(),INDIRECT(AD11))</f>
        <v>4.3974102763142682</v>
      </c>
      <c r="AE12" s="1" cm="1">
        <f t="array" aca="1" ref="AE12" ca="1">IF(INDIRECT(AE11)=0,NA(),INDIRECT(AE11))</f>
        <v>4.651023404956697</v>
      </c>
      <c r="AF12" s="1" cm="1">
        <f t="array" aca="1" ref="AF12" ca="1">IF(INDIRECT(AF11)=0,NA(),INDIRECT(AF11))</f>
        <v>4.8880238991228371</v>
      </c>
      <c r="AG12" s="1" cm="1">
        <f t="array" aca="1" ref="AG12" ca="1">IF(INDIRECT(AG11)=0,NA(),INDIRECT(AG11))</f>
        <v>5.8183284063423812</v>
      </c>
      <c r="AH12" s="1" cm="1">
        <f t="array" aca="1" ref="AH12" ca="1">IF(INDIRECT(AH11)=0,NA(),INDIRECT(AH11))</f>
        <v>7.2554053283130813</v>
      </c>
      <c r="AI12" s="1" cm="1">
        <f t="array" aca="1" ref="AI12" ca="1">IF(INDIRECT(AI11)=0,NA(),INDIRECT(AI11))</f>
        <v>8.0548600708247537</v>
      </c>
      <c r="AJ12" s="1" cm="1">
        <f t="array" aca="1" ref="AJ12" ca="1">IF(INDIRECT(AJ11)=0,NA(),INDIRECT(AJ11))</f>
        <v>8.4763587817785417</v>
      </c>
      <c r="AK12" s="1" cm="1">
        <f t="array" aca="1" ref="AK12" ca="1">IF(INDIRECT(AK11)=0,NA(),INDIRECT(AK11))</f>
        <v>10.988670015924949</v>
      </c>
      <c r="AL12" s="1" cm="1">
        <f t="array" aca="1" ref="AL12" ca="1">IF(INDIRECT(AL11)=0,NA(),INDIRECT(AL11))</f>
        <v>12.126799517764697</v>
      </c>
      <c r="AM12" s="1" cm="1">
        <f t="array" aca="1" ref="AM12" ca="1">IF(INDIRECT(AM11)=0,NA(),INDIRECT(AM11))</f>
        <v>12.144329458764529</v>
      </c>
      <c r="AN12" s="1" cm="1">
        <f t="array" aca="1" ref="AN12" ca="1">IF(INDIRECT(AN11)=0,NA(),INDIRECT(AN11))</f>
        <v>12.530973451327432</v>
      </c>
      <c r="AO12" s="1" cm="1">
        <f t="array" aca="1" ref="AO12" ca="1">IF(INDIRECT(AO11)=0,NA(),INDIRECT(AO11))</f>
        <v>12.248544584702287</v>
      </c>
      <c r="AP12" s="1" cm="1">
        <f t="array" aca="1" ref="AP12" ca="1">IF(INDIRECT(AP11)=0,NA(),INDIRECT(AP11))</f>
        <v>12.421205814935458</v>
      </c>
      <c r="AQ12" s="1" cm="1">
        <f t="array" aca="1" ref="AQ12" ca="1">IF(INDIRECT(AQ11)=0,NA(),INDIRECT(AQ11))</f>
        <v>13.144094805813069</v>
      </c>
      <c r="AR12" s="1" cm="1">
        <f t="array" aca="1" ref="AR12" ca="1">IF(INDIRECT(AR11)=0,NA(),INDIRECT(AR11))</f>
        <v>13.271266821832945</v>
      </c>
      <c r="AS12" s="1" cm="1">
        <f t="array" aca="1" ref="AS12" ca="1">IF(INDIRECT(AS11)=0,NA(),INDIRECT(AS11))</f>
        <v>13.380888548448871</v>
      </c>
      <c r="AT12" s="1" cm="1">
        <f t="array" aca="1" ref="AT12" ca="1">IF(INDIRECT(AT11)=0,NA(),INDIRECT(AT11))</f>
        <v>13.37332520212297</v>
      </c>
      <c r="AU12" s="1" cm="1">
        <f t="array" aca="1" ref="AU12" ca="1">IF(INDIRECT(AU11)=0,NA(),INDIRECT(AU11))</f>
        <v>13.31234603233391</v>
      </c>
      <c r="AV12" s="1" cm="1">
        <f t="array" aca="1" ref="AV12" ca="1">IF(INDIRECT(AV11)=0,NA(),INDIRECT(AV11))</f>
        <v>13.268002113657108</v>
      </c>
      <c r="AW12" s="1" cm="1">
        <f t="array" aca="1" ref="AW12" ca="1">IF(INDIRECT(AW11)=0,NA(),INDIRECT(AW11))</f>
        <v>13.238127400698254</v>
      </c>
      <c r="AX12" s="1" cm="1">
        <f t="array" aca="1" ref="AX12" ca="1">IF(INDIRECT(AX11)=0,NA(),INDIRECT(AX11))</f>
        <v>13.98</v>
      </c>
      <c r="AY12" s="1" cm="1">
        <f t="array" aca="1" ref="AY12" ca="1">IF(INDIRECT(AY11)=0,NA(),INDIRECT(AY11))</f>
        <v>14.17</v>
      </c>
      <c r="AZ12" s="1" cm="1">
        <f t="array" aca="1" ref="AZ12" ca="1">IF(INDIRECT(AZ11)=0,NA(),INDIRECT(AZ11))</f>
        <v>15.36</v>
      </c>
      <c r="BA12" s="1" cm="1">
        <f t="array" aca="1" ref="BA12" ca="1">IF(INDIRECT(BA11)=0,NA(),INDIRECT(BA11))</f>
        <v>15.36</v>
      </c>
      <c r="BB12" s="1" cm="1">
        <f t="array" aca="1" ref="BB12" ca="1">IF(INDIRECT(BB11)=0,NA(),INDIRECT(BB11))</f>
        <v>15.36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1.8207984551779641</v>
      </c>
      <c r="D14" s="35">
        <f t="shared" ref="D14:BO14" ca="1" si="6">_xlfn.IFNA(D22,(_xlfn.IFNA(D12,0)+_xlfn.IFNA(D24,0)))</f>
        <v>1.9458937714560904</v>
      </c>
      <c r="E14" s="35">
        <f t="shared" ca="1" si="6"/>
        <v>1.9743446713919741</v>
      </c>
      <c r="F14" s="35">
        <f t="shared" ca="1" si="6"/>
        <v>2.0942846213913771</v>
      </c>
      <c r="G14" s="35">
        <f t="shared" ca="1" si="6"/>
        <v>1.9602917461580622</v>
      </c>
      <c r="H14" s="35">
        <f t="shared" ca="1" si="6"/>
        <v>1.9704081147261612</v>
      </c>
      <c r="I14" s="35">
        <f t="shared" ca="1" si="6"/>
        <v>1.9953074264591766</v>
      </c>
      <c r="J14" s="35">
        <f t="shared" ca="1" si="6"/>
        <v>2.0107052441495763</v>
      </c>
      <c r="K14" s="35">
        <f t="shared" ca="1" si="6"/>
        <v>1.9957556388545741</v>
      </c>
      <c r="L14" s="35">
        <f t="shared" ca="1" si="6"/>
        <v>1.9709479858276269</v>
      </c>
      <c r="M14" s="35">
        <f t="shared" ca="1" si="6"/>
        <v>2.3122061166595422</v>
      </c>
      <c r="N14" s="35">
        <f t="shared" ca="1" si="6"/>
        <v>3.8080179200843296</v>
      </c>
      <c r="O14" s="35">
        <f t="shared" ca="1" si="6"/>
        <v>3.7633104191939615</v>
      </c>
      <c r="P14" s="35">
        <f t="shared" ca="1" si="6"/>
        <v>3.9978983568972106</v>
      </c>
      <c r="Q14" s="35">
        <f t="shared" ca="1" si="6"/>
        <v>3.9655316656906217</v>
      </c>
      <c r="R14" s="35">
        <f t="shared" ca="1" si="6"/>
        <v>3.9044415509259256</v>
      </c>
      <c r="S14" s="35">
        <f t="shared" ca="1" si="6"/>
        <v>3.8555791537330499</v>
      </c>
      <c r="T14" s="35">
        <f t="shared" ca="1" si="6"/>
        <v>3.0017936309181361</v>
      </c>
      <c r="U14" s="35">
        <f t="shared" ca="1" si="6"/>
        <v>2.802041973908111</v>
      </c>
      <c r="V14" s="35">
        <f t="shared" ca="1" si="6"/>
        <v>2.9421834699048186</v>
      </c>
      <c r="W14" s="35">
        <f t="shared" ca="1" si="6"/>
        <v>2.6917643465312513</v>
      </c>
      <c r="X14" s="35">
        <f t="shared" ca="1" si="6"/>
        <v>2.6779661016949152</v>
      </c>
      <c r="Y14" s="35">
        <f t="shared" ca="1" si="6"/>
        <v>2.701822916666667</v>
      </c>
      <c r="Z14" s="35">
        <f t="shared" ca="1" si="6"/>
        <v>0</v>
      </c>
      <c r="AA14" s="35">
        <f t="shared" ca="1" si="6"/>
        <v>0</v>
      </c>
      <c r="AB14" s="35">
        <f t="shared" ca="1" si="6"/>
        <v>0</v>
      </c>
      <c r="AC14" s="35">
        <f t="shared" ca="1" si="6"/>
        <v>0</v>
      </c>
      <c r="AD14" s="35">
        <f t="shared" ca="1" si="6"/>
        <v>4.3974102763142682</v>
      </c>
      <c r="AE14" s="35">
        <f t="shared" ca="1" si="6"/>
        <v>4.651023404956697</v>
      </c>
      <c r="AF14" s="35">
        <f t="shared" ca="1" si="6"/>
        <v>4.8880238991228371</v>
      </c>
      <c r="AG14" s="35">
        <f t="shared" ca="1" si="6"/>
        <v>5.8183284063423812</v>
      </c>
      <c r="AH14" s="35">
        <f t="shared" ca="1" si="6"/>
        <v>7.2554053283130813</v>
      </c>
      <c r="AI14" s="35">
        <f t="shared" ca="1" si="6"/>
        <v>8.0548600708247537</v>
      </c>
      <c r="AJ14" s="35">
        <f t="shared" ca="1" si="6"/>
        <v>8.4763587817785417</v>
      </c>
      <c r="AK14" s="35">
        <f t="shared" ca="1" si="6"/>
        <v>10.988670015924949</v>
      </c>
      <c r="AL14" s="35">
        <f t="shared" ca="1" si="6"/>
        <v>12.126799517764697</v>
      </c>
      <c r="AM14" s="35">
        <f t="shared" ca="1" si="6"/>
        <v>12.144329458764529</v>
      </c>
      <c r="AN14" s="35">
        <f t="shared" ca="1" si="6"/>
        <v>12.530973451327432</v>
      </c>
      <c r="AO14" s="35">
        <f t="shared" ca="1" si="6"/>
        <v>12.248544584702287</v>
      </c>
      <c r="AP14" s="35">
        <f t="shared" ca="1" si="6"/>
        <v>12.421205814935458</v>
      </c>
      <c r="AQ14" s="35">
        <f t="shared" ca="1" si="6"/>
        <v>13.144094805813069</v>
      </c>
      <c r="AR14" s="35">
        <f t="shared" ca="1" si="6"/>
        <v>13.271266821832945</v>
      </c>
      <c r="AS14" s="35">
        <f t="shared" ca="1" si="6"/>
        <v>13.380888548448871</v>
      </c>
      <c r="AT14" s="35">
        <f t="shared" ca="1" si="6"/>
        <v>13.37332520212297</v>
      </c>
      <c r="AU14" s="35">
        <f t="shared" ca="1" si="6"/>
        <v>13.31234603233391</v>
      </c>
      <c r="AV14" s="35">
        <f t="shared" ca="1" si="6"/>
        <v>13.268002113657108</v>
      </c>
      <c r="AW14" s="35">
        <f t="shared" ca="1" si="6"/>
        <v>13.238127400698254</v>
      </c>
      <c r="AX14" s="35">
        <f t="shared" ca="1" si="6"/>
        <v>13.98</v>
      </c>
      <c r="AY14" s="35">
        <f t="shared" ca="1" si="6"/>
        <v>14.17</v>
      </c>
      <c r="AZ14" s="35">
        <f t="shared" ca="1" si="6"/>
        <v>15.36</v>
      </c>
      <c r="BA14" s="35">
        <f t="shared" ca="1" si="6"/>
        <v>15.36</v>
      </c>
      <c r="BB14" s="35">
        <f t="shared" ca="1" si="6"/>
        <v>15.36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ca="1" si="6"/>
        <v>0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23.19</v>
      </c>
      <c r="BM14" s="35">
        <f t="shared" ca="1" si="6"/>
        <v>25.9</v>
      </c>
      <c r="BN14" s="35">
        <f t="shared" ca="1" si="6"/>
        <v>29.4</v>
      </c>
      <c r="BO14" s="35">
        <f t="shared" ca="1" si="6"/>
        <v>26.35</v>
      </c>
      <c r="BP14" s="35">
        <f t="shared" ref="BP14:BS14" ca="1" si="7">_xlfn.IFNA(BP22,(_xlfn.IFNA(BP12,0)+_xlfn.IFNA(BP24,0)))</f>
        <v>25.74</v>
      </c>
      <c r="BQ14" s="35">
        <f t="shared" ca="1" si="7"/>
        <v>25.88</v>
      </c>
      <c r="BR14" s="35">
        <f t="shared" ca="1" si="7"/>
        <v>0</v>
      </c>
      <c r="BS14" s="35">
        <f t="shared" ca="1" si="7"/>
        <v>0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90.699999999999989</v>
      </c>
      <c r="AG16" s="2">
        <f>LOOKUP($B$2,'[1]ABS-MEIN'!$A$3:$A$10,'[1]ABS-MEIN'!D$3:D$10)</f>
        <v>104.4</v>
      </c>
      <c r="AH16" s="2">
        <f>LOOKUP($B$2,'[1]ABS-MEIN'!$A$3:$A$10,'[1]ABS-MEIN'!E$3:E$10)</f>
        <v>128.80000000000001</v>
      </c>
      <c r="AI16" s="2">
        <f>LOOKUP($B$2,'[1]ABS-MEIN'!$A$3:$A$10,'[1]ABS-MEIN'!F$3:F$10)</f>
        <v>143.6</v>
      </c>
      <c r="AJ16" s="2">
        <f>LOOKUP($B$2,'[1]ABS-MEIN'!$A$3:$A$10,'[1]ABS-MEIN'!G$3:G$10)</f>
        <v>154.9</v>
      </c>
      <c r="AK16" s="2">
        <f>LOOKUP($B$2,'[1]ABS-MEIN'!$A$3:$A$10,'[1]ABS-MEIN'!H$3:H$10)</f>
        <v>194.8</v>
      </c>
      <c r="AL16" s="2">
        <f>LOOKUP($B$2,'[1]ABS-MEIN'!$A$3:$A$10,'[1]ABS-MEIN'!I$3:I$10)</f>
        <v>215.7</v>
      </c>
      <c r="AM16" s="2">
        <f>LOOKUP($B$2,'[1]ABS-MEIN'!$A$3:$A$10,'[1]ABS-MEIN'!J$3:J$10)</f>
        <v>218.8</v>
      </c>
      <c r="AN16" s="2">
        <f>LOOKUP($B$2,'[1]ABS-MEIN'!$A$3:$A$10,'[1]ABS-MEIN'!K$3:K$10)</f>
        <v>218.8</v>
      </c>
      <c r="AO16" s="2">
        <f>LOOKUP($B$2,'[1]ABS-MEIN'!$A$3:$A$10,'[1]ABS-MEIN'!L$3:L$10)</f>
        <v>218.8</v>
      </c>
      <c r="AP16" s="2">
        <f>LOOKUP($B$2,'[1]ABS-MEIN'!$A$3:$A$10,'[1]ABS-MEIN'!M$3:M$10)</f>
        <v>220.60000000000002</v>
      </c>
      <c r="AQ16" s="2">
        <f>LOOKUP($B$2,'[1]ABS-MEIN'!$A$3:$A$10,'[1]ABS-MEIN'!N$3:N$10)</f>
        <v>233.2</v>
      </c>
      <c r="AR16" s="2">
        <f>LOOKUP($B$2,'[1]ABS-MEIN'!$A$3:$A$10,'[1]ABS-MEIN'!O$3:O$10)</f>
        <v>237.39999999999998</v>
      </c>
      <c r="AS16" s="2">
        <f>LOOKUP($B$2,'[1]ABS-MEIN'!$A$3:$A$10,'[1]ABS-MEIN'!P$3:P$10)</f>
        <v>238.8</v>
      </c>
      <c r="AT16" s="2">
        <f>LOOKUP($B$2,'[1]ABS-MEIN'!$A$3:$A$10,'[1]ABS-MEIN'!Q$3:Q$10)</f>
        <v>238.8</v>
      </c>
      <c r="AU16" s="2">
        <f>LOOKUP($B$2,'[1]ABS-MEIN'!$A$3:$A$10,'[1]ABS-MEIN'!R$3:R$10)</f>
        <v>238.8</v>
      </c>
      <c r="AV16" s="2">
        <f>LOOKUP($B$2,'[1]ABS-MEIN'!$A$3:$A$10,'[1]ABS-MEIN'!S$3:S$10)</f>
        <v>238.8</v>
      </c>
      <c r="AW16" s="2">
        <f>LOOKUP($B$2,'[1]ABS-MEIN'!$A$3:$A$10,'[1]ABS-MEIN'!T$3:T$10)</f>
        <v>238.60000000000002</v>
      </c>
      <c r="AX16" s="2">
        <f>LOOKUP($B$2,'[1]ABS-MEIN'!$A$3:$A$10,'[1]ABS-MEIN'!U$3:U$10)</f>
        <v>251.6</v>
      </c>
      <c r="AY16" s="2">
        <f>LOOKUP($B$2,'[1]ABS-MEIN'!$A$3:$A$10,'[1]ABS-MEIN'!V$3:V$10)</f>
        <v>251.6</v>
      </c>
      <c r="AZ16" s="2">
        <f>LOOKUP($B$2,'[1]ABS-MEIN'!$A$3:$A$10,'[1]ABS-MEIN'!W$3:W$10)</f>
        <v>274.39999999999998</v>
      </c>
      <c r="BA16" s="2">
        <f>LOOKUP($B$2,'[1]ABS-MEIN'!$A$3:$A$10,'[1]ABS-MEIN'!X$3:X$10)</f>
        <v>274.39999999999998</v>
      </c>
      <c r="BB16" s="2">
        <f>LOOKUP($B$2,'[1]ABS-MEIN'!$A$3:$A$10,'[1]ABS-MEIN'!Y$3:Y$10)</f>
        <v>274.39999999999998</v>
      </c>
      <c r="BC16" s="2">
        <f>LOOKUP($B$2,'[1]ABS-MEIN'!$A$3:$A$10,'[1]ABS-MEIN'!Z$3:Z$10)</f>
        <v>274.39999999999998</v>
      </c>
      <c r="BD16" s="2">
        <f>LOOKUP($B$2,'[1]ABS-MEIN'!$A$3:$A$10,'[1]ABS-MEIN'!AA$3:AA$10)</f>
        <v>274.39999999999998</v>
      </c>
      <c r="BE16" s="2">
        <f>LOOKUP($B$2,'[1]ABS-MEIN'!$A$3:$A$10,'[1]ABS-MEIN'!AB$3:AB$10)</f>
        <v>274.39999999999998</v>
      </c>
      <c r="BF16" s="2">
        <f>LOOKUP($B$2,'[1]ABS-MEIN'!$A$3:$A$10,'[1]ABS-MEIN'!AC$3:AC$10)</f>
        <v>282</v>
      </c>
      <c r="BG16" s="2">
        <f>LOOKUP($B$2,'[1]ABS-MEIN'!$A$3:$A$10,'[1]ABS-MEIN'!AD$3:AD$10)</f>
        <v>296.8</v>
      </c>
      <c r="BH16" s="2">
        <f>LOOKUP($B$2,'[1]ABS-MEIN'!$A$3:$A$10,'[1]ABS-MEIN'!AE$3:AE$10)</f>
        <v>308.29999999999995</v>
      </c>
      <c r="BI16" s="2">
        <f>LOOKUP($B$2,'[1]ABS-MEIN'!$A$3:$A$10,'[1]ABS-MEIN'!AF$3:AF$10)</f>
        <v>372.8</v>
      </c>
      <c r="BJ16" s="2">
        <f>LOOKUP($B$2,'[1]ABS-MEIN'!$A$3:$A$10,'[1]ABS-MEIN'!AG$3:AG$10)</f>
        <v>390.4</v>
      </c>
      <c r="BK16" s="2">
        <f>LOOKUP($B$2,'[1]ABS-MEIN'!$A$3:$A$10,'[1]ABS-MEIN'!AH$3:AH$10)</f>
        <v>400</v>
      </c>
      <c r="BL16" s="2">
        <f>LOOKUP($B$2,'[1]ABS-MEIN'!$A$3:$A$10,'[1]ABS-MEIN'!AI$3:AI$10)</f>
        <v>480.5</v>
      </c>
      <c r="BM16" s="2">
        <f>LOOKUP($B$2,'[1]ABS-MEIN'!$A$3:$A$10,'[1]ABS-MEIN'!AJ$3:AJ$10)</f>
        <v>537.09999999999991</v>
      </c>
      <c r="BN16" s="2">
        <f>LOOKUP($B$2,'[1]ABS-MEIN'!$A$3:$A$10,'[1]ABS-MEIN'!AK$3:AK$10)</f>
        <v>529.6</v>
      </c>
      <c r="BO16" s="2">
        <f>LOOKUP($B$2,'[1]ABS-MEIN'!$A$3:$A$10,'[1]ABS-MEIN'!AL$3:AL$10)</f>
        <v>527.4</v>
      </c>
      <c r="BP16" s="2">
        <f>LOOKUP($B$2,'[1]ABS-MEIN'!$A$3:$A$10,'[1]ABS-MEIN'!AM$3:AM$10)</f>
        <v>512.4</v>
      </c>
      <c r="BQ16" s="2">
        <f>LOOKUP($B$2,'[1]ABS-MEIN'!$A$3:$A$10,'[1]ABS-MEIN'!AN$3:AN$10)</f>
        <v>515.20000000000005</v>
      </c>
      <c r="BR16" s="2">
        <f>LOOKUP($B$2,'[1]ABS-MEIN'!$A$3:$A$10,'[1]ABS-MEIN'!AO$3:AO$10)</f>
        <v>521.20000000000005</v>
      </c>
      <c r="BS16" s="2">
        <f>LOOKUP($B$2,'[1]ABS-MEIN'!$A$3:$A$10,'[1]ABS-MEIN'!AP$3:AP$10)</f>
        <v>523.6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4.8880238991228371</v>
      </c>
      <c r="AG17" s="27">
        <f t="shared" ca="1" si="8"/>
        <v>5.6263472444148208</v>
      </c>
      <c r="AH17" s="27">
        <f t="shared" ca="1" si="8"/>
        <v>6.9413172900443394</v>
      </c>
      <c r="AI17" s="27">
        <f t="shared" ca="1" si="8"/>
        <v>7.7389220718196192</v>
      </c>
      <c r="AJ17" s="27">
        <f t="shared" ca="1" si="8"/>
        <v>8.3479041011480444</v>
      </c>
      <c r="AK17" s="27">
        <f t="shared" ca="1" si="8"/>
        <v>10.498203479042214</v>
      </c>
      <c r="AL17" s="27">
        <f t="shared" ca="1" si="8"/>
        <v>11.624550772224874</v>
      </c>
      <c r="AM17" s="27">
        <f t="shared" ca="1" si="8"/>
        <v>11.791616638677805</v>
      </c>
      <c r="AN17" s="27">
        <f t="shared" ca="1" si="8"/>
        <v>11.791616638677805</v>
      </c>
      <c r="AO17" s="27">
        <f t="shared" ca="1" si="8"/>
        <v>11.791616638677805</v>
      </c>
      <c r="AP17" s="27">
        <f t="shared" ca="1" si="8"/>
        <v>11.888622625650475</v>
      </c>
      <c r="AQ17" s="27">
        <f t="shared" ca="1" si="8"/>
        <v>12.567664534459158</v>
      </c>
      <c r="AR17" s="27">
        <f t="shared" ca="1" si="8"/>
        <v>12.794011837395386</v>
      </c>
      <c r="AS17" s="27">
        <f t="shared" ca="1" si="8"/>
        <v>12.869460938374131</v>
      </c>
      <c r="AT17" s="27">
        <f t="shared" ca="1" si="8"/>
        <v>12.869460938374131</v>
      </c>
      <c r="AU17" s="27">
        <f t="shared" ca="1" si="8"/>
        <v>12.869460938374131</v>
      </c>
      <c r="AV17" s="27">
        <f t="shared" ca="1" si="8"/>
        <v>12.869460938374131</v>
      </c>
      <c r="AW17" s="27">
        <f t="shared" ca="1" si="8"/>
        <v>12.858682495377169</v>
      </c>
      <c r="AX17" s="27">
        <f t="shared" ca="1" si="8"/>
        <v>13.559281290179779</v>
      </c>
      <c r="AY17" s="27">
        <f t="shared" ca="1" si="8"/>
        <v>13.559281290179779</v>
      </c>
      <c r="AZ17" s="27">
        <f t="shared" ca="1" si="8"/>
        <v>14.78802379183359</v>
      </c>
      <c r="BA17" s="27">
        <f t="shared" ca="1" si="8"/>
        <v>14.78802379183359</v>
      </c>
      <c r="BB17" s="27">
        <f t="shared" ca="1" si="8"/>
        <v>14.78802379183359</v>
      </c>
      <c r="BC17" s="27">
        <f t="shared" ca="1" si="8"/>
        <v>14.78802379183359</v>
      </c>
      <c r="BD17" s="27">
        <f t="shared" ca="1" si="8"/>
        <v>14.78802379183359</v>
      </c>
      <c r="BE17" s="27">
        <f t="shared" ca="1" si="8"/>
        <v>14.78802379183359</v>
      </c>
      <c r="BF17" s="27">
        <f t="shared" ca="1" si="8"/>
        <v>15.197604625718194</v>
      </c>
      <c r="BG17" s="27">
        <f t="shared" ca="1" si="8"/>
        <v>15.995209407493476</v>
      </c>
      <c r="BH17" s="27">
        <f t="shared" ca="1" si="8"/>
        <v>16.614969879818862</v>
      </c>
      <c r="BI17" s="27">
        <f t="shared" ca="1" si="8"/>
        <v>20.091017746339514</v>
      </c>
      <c r="BJ17" s="27">
        <f t="shared" ca="1" si="8"/>
        <v>21.03952073007228</v>
      </c>
      <c r="BK17" s="27">
        <f t="shared" ca="1" si="8"/>
        <v>21.556885993926517</v>
      </c>
      <c r="BL17" s="27">
        <f t="shared" ca="1" si="8"/>
        <v>25.895209300204229</v>
      </c>
      <c r="BM17" s="27">
        <f t="shared" ca="1" si="8"/>
        <v>28.945508668344829</v>
      </c>
      <c r="BN17" s="27">
        <f t="shared" ca="1" si="8"/>
        <v>28.541317055958711</v>
      </c>
      <c r="BO17" s="27">
        <f t="shared" ca="1" si="8"/>
        <v>28.422754182992112</v>
      </c>
      <c r="BP17" s="27">
        <f t="shared" ref="BP17:BS19" ca="1" si="9">(IF(BP$16&gt;0,LOOKUP($B17,$C$4:$BS$4,$C$14:$BS$14)*BP$16/LOOKUP($B17,$C$4:$BS$4,$C$16:$BS$16),NA()))</f>
        <v>27.614370958219869</v>
      </c>
      <c r="BQ17" s="27">
        <f t="shared" ca="1" si="9"/>
        <v>27.765269160177358</v>
      </c>
      <c r="BR17" s="27">
        <f t="shared" ca="1" si="9"/>
        <v>28.088622450086252</v>
      </c>
      <c r="BS17" s="27">
        <f t="shared" ca="1" si="9"/>
        <v>28.217963766049809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5.0770845481049562</v>
      </c>
      <c r="AG18" s="27">
        <f t="shared" ca="1" si="8"/>
        <v>5.8439650145772601</v>
      </c>
      <c r="AH18" s="27">
        <f t="shared" ca="1" si="8"/>
        <v>7.2097959183673481</v>
      </c>
      <c r="AI18" s="27">
        <f t="shared" ca="1" si="8"/>
        <v>8.038250728862975</v>
      </c>
      <c r="AJ18" s="27">
        <f t="shared" ca="1" si="8"/>
        <v>8.6707871720116625</v>
      </c>
      <c r="AK18" s="27">
        <f t="shared" ca="1" si="8"/>
        <v>10.904256559766765</v>
      </c>
      <c r="AL18" s="27">
        <f t="shared" ca="1" si="8"/>
        <v>12.074169096209912</v>
      </c>
      <c r="AM18" s="27">
        <f t="shared" ca="1" si="8"/>
        <v>12.247696793002916</v>
      </c>
      <c r="AN18" s="27">
        <f t="shared" ca="1" si="8"/>
        <v>12.247696793002916</v>
      </c>
      <c r="AO18" s="27">
        <f t="shared" ca="1" si="8"/>
        <v>12.247696793002916</v>
      </c>
      <c r="AP18" s="27">
        <f t="shared" ca="1" si="8"/>
        <v>12.348454810495628</v>
      </c>
      <c r="AQ18" s="27">
        <f t="shared" ca="1" si="8"/>
        <v>13.053760932944607</v>
      </c>
      <c r="AR18" s="27">
        <f t="shared" ca="1" si="8"/>
        <v>13.288862973760931</v>
      </c>
      <c r="AS18" s="27">
        <f t="shared" ca="1" si="8"/>
        <v>13.36723032069971</v>
      </c>
      <c r="AT18" s="27">
        <f t="shared" ca="1" si="8"/>
        <v>13.36723032069971</v>
      </c>
      <c r="AU18" s="27">
        <f t="shared" ca="1" si="8"/>
        <v>13.36723032069971</v>
      </c>
      <c r="AV18" s="27">
        <f t="shared" ca="1" si="8"/>
        <v>13.36723032069971</v>
      </c>
      <c r="AW18" s="27">
        <f t="shared" ca="1" si="8"/>
        <v>13.356034985422742</v>
      </c>
      <c r="AX18" s="27">
        <f t="shared" ca="1" si="8"/>
        <v>14.083731778425655</v>
      </c>
      <c r="AY18" s="27">
        <f t="shared" ca="1" si="8"/>
        <v>14.083731778425655</v>
      </c>
      <c r="AZ18" s="27">
        <f t="shared" ca="1" si="8"/>
        <v>15.36</v>
      </c>
      <c r="BA18" s="27">
        <f t="shared" ca="1" si="8"/>
        <v>15.36</v>
      </c>
      <c r="BB18" s="27">
        <f t="shared" ca="1" si="8"/>
        <v>15.36</v>
      </c>
      <c r="BC18" s="27">
        <f t="shared" ca="1" si="8"/>
        <v>15.36</v>
      </c>
      <c r="BD18" s="27">
        <f t="shared" ca="1" si="8"/>
        <v>15.36</v>
      </c>
      <c r="BE18" s="27">
        <f t="shared" ca="1" si="8"/>
        <v>15.36</v>
      </c>
      <c r="BF18" s="27">
        <f t="shared" ca="1" si="8"/>
        <v>15.785422740524782</v>
      </c>
      <c r="BG18" s="27">
        <f t="shared" ca="1" si="8"/>
        <v>16.613877551020408</v>
      </c>
      <c r="BH18" s="27">
        <f t="shared" ca="1" si="8"/>
        <v>17.257609329446062</v>
      </c>
      <c r="BI18" s="27">
        <f t="shared" ca="1" si="8"/>
        <v>20.868104956268223</v>
      </c>
      <c r="BJ18" s="27">
        <f t="shared" ca="1" si="8"/>
        <v>21.853294460641401</v>
      </c>
      <c r="BK18" s="27">
        <f t="shared" ca="1" si="8"/>
        <v>22.390670553935863</v>
      </c>
      <c r="BL18" s="27">
        <f t="shared" ca="1" si="8"/>
        <v>26.896793002915452</v>
      </c>
      <c r="BM18" s="27">
        <f t="shared" ca="1" si="8"/>
        <v>30.065072886297372</v>
      </c>
      <c r="BN18" s="27">
        <f t="shared" ca="1" si="8"/>
        <v>29.645247813411082</v>
      </c>
      <c r="BO18" s="27">
        <f t="shared" ca="1" si="8"/>
        <v>29.522099125364431</v>
      </c>
      <c r="BP18" s="27">
        <f t="shared" ca="1" si="9"/>
        <v>28.682448979591836</v>
      </c>
      <c r="BQ18" s="27">
        <f t="shared" ca="1" si="9"/>
        <v>28.839183673469392</v>
      </c>
      <c r="BR18" s="27">
        <f t="shared" ca="1" si="9"/>
        <v>29.17504373177843</v>
      </c>
      <c r="BS18" s="27">
        <f t="shared" ca="1" si="9"/>
        <v>29.309387755102044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ca="1" si="8"/>
        <v>4.5561257763975149</v>
      </c>
      <c r="AG19" s="27">
        <f t="shared" ca="1" si="8"/>
        <v>5.2443167701863347</v>
      </c>
      <c r="AH19" s="27">
        <f t="shared" ca="1" si="8"/>
        <v>6.47</v>
      </c>
      <c r="AI19" s="27">
        <f t="shared" ca="1" si="8"/>
        <v>7.2134472049689426</v>
      </c>
      <c r="AJ19" s="27">
        <f t="shared" ca="1" si="8"/>
        <v>7.7810791925465832</v>
      </c>
      <c r="AK19" s="27">
        <f t="shared" ca="1" si="8"/>
        <v>9.7853726708074529</v>
      </c>
      <c r="AL19" s="27">
        <f t="shared" ca="1" si="8"/>
        <v>10.835240683229813</v>
      </c>
      <c r="AM19" s="27">
        <f t="shared" ca="1" si="8"/>
        <v>10.990962732919254</v>
      </c>
      <c r="AN19" s="27">
        <f t="shared" ca="1" si="8"/>
        <v>10.990962732919254</v>
      </c>
      <c r="AO19" s="27">
        <f t="shared" ca="1" si="8"/>
        <v>10.990962732919254</v>
      </c>
      <c r="AP19" s="27">
        <f t="shared" ca="1" si="8"/>
        <v>11.08138198757764</v>
      </c>
      <c r="AQ19" s="27">
        <f t="shared" ca="1" si="8"/>
        <v>11.714316770186333</v>
      </c>
      <c r="AR19" s="27">
        <f t="shared" ca="1" si="8"/>
        <v>11.925295031055898</v>
      </c>
      <c r="AS19" s="27">
        <f t="shared" ca="1" si="8"/>
        <v>11.995621118012421</v>
      </c>
      <c r="AT19" s="27">
        <f t="shared" ca="1" si="8"/>
        <v>11.995621118012421</v>
      </c>
      <c r="AU19" s="27">
        <f t="shared" ca="1" si="8"/>
        <v>11.995621118012421</v>
      </c>
      <c r="AV19" s="27">
        <f t="shared" ca="1" si="8"/>
        <v>11.995621118012421</v>
      </c>
      <c r="AW19" s="27">
        <f t="shared" ca="1" si="8"/>
        <v>11.985574534161492</v>
      </c>
      <c r="AX19" s="27">
        <f t="shared" ca="1" si="8"/>
        <v>12.638602484472047</v>
      </c>
      <c r="AY19" s="27">
        <f t="shared" ca="1" si="8"/>
        <v>12.638602484472047</v>
      </c>
      <c r="AZ19" s="27">
        <f t="shared" ca="1" si="8"/>
        <v>13.783913043478258</v>
      </c>
      <c r="BA19" s="27">
        <f t="shared" ca="1" si="8"/>
        <v>13.783913043478258</v>
      </c>
      <c r="BB19" s="27">
        <f t="shared" ca="1" si="8"/>
        <v>13.783913043478258</v>
      </c>
      <c r="BC19" s="27">
        <f t="shared" ca="1" si="8"/>
        <v>13.783913043478258</v>
      </c>
      <c r="BD19" s="27">
        <f t="shared" ca="1" si="8"/>
        <v>13.783913043478258</v>
      </c>
      <c r="BE19" s="27">
        <f t="shared" ca="1" si="8"/>
        <v>13.783913043478258</v>
      </c>
      <c r="BF19" s="27">
        <f t="shared" ca="1" si="8"/>
        <v>14.165683229813663</v>
      </c>
      <c r="BG19" s="27">
        <f t="shared" ca="1" si="8"/>
        <v>14.909130434782607</v>
      </c>
      <c r="BH19" s="27">
        <f t="shared" ca="1" si="8"/>
        <v>15.486809006211175</v>
      </c>
      <c r="BI19" s="27">
        <f t="shared" ca="1" si="8"/>
        <v>18.726832298136646</v>
      </c>
      <c r="BJ19" s="27">
        <f t="shared" ca="1" si="8"/>
        <v>19.61093167701863</v>
      </c>
      <c r="BK19" s="27">
        <f t="shared" ca="1" si="8"/>
        <v>20.093167701863351</v>
      </c>
      <c r="BL19" s="27">
        <f t="shared" ca="1" si="8"/>
        <v>24.136917701863354</v>
      </c>
      <c r="BM19" s="27">
        <f t="shared" ca="1" si="8"/>
        <v>26.980100931677011</v>
      </c>
      <c r="BN19" s="27">
        <f t="shared" ca="1" si="8"/>
        <v>26.603354037267081</v>
      </c>
      <c r="BO19" s="27">
        <f t="shared" ca="1" si="8"/>
        <v>26.49284161490683</v>
      </c>
      <c r="BP19" s="27">
        <f t="shared" ca="1" si="9"/>
        <v>25.739347826086952</v>
      </c>
      <c r="BQ19" s="27">
        <f t="shared" ca="1" si="9"/>
        <v>25.88</v>
      </c>
      <c r="BR19" s="27">
        <f t="shared" ca="1" si="9"/>
        <v>26.181397515527948</v>
      </c>
      <c r="BS19" s="27">
        <f t="shared" ca="1" si="9"/>
        <v>26.301956521739129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 t="e">
        <f>LOOKUP($B$2,'[1]ACCC-REPI'!$A$6:$A$13,'[1]ACCC-REPI'!$B$6:$B$13)</f>
        <v>#N/A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 t="e">
        <f>LOOKUP($B$2,'[1]ACCC-REPI'!$A$6:$A$13,'[1]ACCC-REPI'!$C$6:$C$13)</f>
        <v>#N/A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 t="e">
        <f t="shared" si="11"/>
        <v>#N/A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 t="e">
        <f t="shared" si="12"/>
        <v>#N/A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23.19</v>
      </c>
      <c r="BM24" s="46">
        <f>LOOKUP($B$2,'[1]AEMC-PrTrends'!$A$23:$A$30,'[1]AEMC-PrTrends'!C$23:C$30)</f>
        <v>25.9</v>
      </c>
      <c r="BN24" s="46">
        <f>LOOKUP($B$2,'[1]AEMC-PrTrends'!$A$23:$A$30,'[1]AEMC-PrTrends'!D$23:D$30)</f>
        <v>29.4</v>
      </c>
      <c r="BO24" s="46">
        <f>LOOKUP($B$2,'[1]AEMC-PrTrends'!$A$23:$A$30,'[1]AEMC-PrTrends'!E$23:E$30)</f>
        <v>26.35</v>
      </c>
      <c r="BP24" s="46">
        <f>LOOKUP($B$2,'[1]AEMC-PrTrends'!$A$23:$A$30,'[1]AEMC-PrTrends'!F$23:F$30)</f>
        <v>25.74</v>
      </c>
      <c r="BQ24" s="46">
        <f>LOOKUP($B$2,'[1]AEMC-PrTrends'!$A$23:$A$30,'[1]AEMC-PrTrends'!G$23:G$30)</f>
        <v>25.88</v>
      </c>
      <c r="BR24" s="46" t="e">
        <f>LOOKUP($B$2,'[1]AEMC-PrTrends'!$A$23:$A$30,'[1]AEMC-PrTrends'!H$23:H$30)</f>
        <v>#N/A</v>
      </c>
      <c r="BS24" s="46">
        <f>LOOKUP($B$2,'[1]AEMC-PrTrends'!$A$23:$A$30,'[1]AEMC-PrTrends'!I$23:I$30)</f>
        <v>0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 t="e">
        <f t="shared" ref="D28:BO28" si="13">IF(D$4&lt;$D$2,NA(),ROUND(D9*LOOKUP($C$27,$E$4:$BS$4,$E$5:$BS$5)/D$5,2))</f>
        <v>#N/A</v>
      </c>
      <c r="E28" s="3" t="e">
        <f t="shared" si="13"/>
        <v>#N/A</v>
      </c>
      <c r="F28" s="3" t="e">
        <f t="shared" si="13"/>
        <v>#N/A</v>
      </c>
      <c r="G28" s="3" t="e">
        <f t="shared" si="13"/>
        <v>#N/A</v>
      </c>
      <c r="H28" s="3" t="e">
        <f t="shared" si="13"/>
        <v>#N/A</v>
      </c>
      <c r="I28" s="3" t="e">
        <f t="shared" si="13"/>
        <v>#N/A</v>
      </c>
      <c r="J28" s="3" t="e">
        <f t="shared" si="13"/>
        <v>#N/A</v>
      </c>
      <c r="K28" s="3" t="e">
        <f t="shared" si="13"/>
        <v>#N/A</v>
      </c>
      <c r="L28" s="3" t="e">
        <f t="shared" si="13"/>
        <v>#N/A</v>
      </c>
      <c r="M28" s="3" t="e">
        <f t="shared" si="13"/>
        <v>#N/A</v>
      </c>
      <c r="N28" s="3" t="e">
        <f t="shared" si="13"/>
        <v>#N/A</v>
      </c>
      <c r="O28" s="3" t="e">
        <f t="shared" si="13"/>
        <v>#N/A</v>
      </c>
      <c r="P28" s="3" t="e">
        <f t="shared" si="13"/>
        <v>#N/A</v>
      </c>
      <c r="Q28" s="3" t="e">
        <f t="shared" si="13"/>
        <v>#N/A</v>
      </c>
      <c r="R28" s="3" t="e">
        <f t="shared" si="13"/>
        <v>#N/A</v>
      </c>
      <c r="S28" s="3" t="e">
        <f t="shared" si="13"/>
        <v>#N/A</v>
      </c>
      <c r="T28" s="3" t="e">
        <f t="shared" si="13"/>
        <v>#N/A</v>
      </c>
      <c r="U28" s="3" t="e">
        <f t="shared" si="13"/>
        <v>#N/A</v>
      </c>
      <c r="V28" s="3" t="e">
        <f t="shared" si="13"/>
        <v>#N/A</v>
      </c>
      <c r="W28" s="3" t="e">
        <f t="shared" si="13"/>
        <v>#N/A</v>
      </c>
      <c r="X28" s="3" t="e">
        <f t="shared" si="13"/>
        <v>#N/A</v>
      </c>
      <c r="Y28" s="3">
        <f t="shared" ca="1" si="13"/>
        <v>23.24</v>
      </c>
      <c r="Z28" s="3" t="e">
        <f t="shared" ca="1" si="13"/>
        <v>#N/A</v>
      </c>
      <c r="AA28" s="3" t="e">
        <f t="shared" ca="1" si="13"/>
        <v>#N/A</v>
      </c>
      <c r="AB28" s="3" t="e">
        <f t="shared" ca="1" si="13"/>
        <v>#N/A</v>
      </c>
      <c r="AC28" s="3" t="e">
        <f t="shared" ca="1" si="13"/>
        <v>#N/A</v>
      </c>
      <c r="AD28" s="3">
        <f t="shared" ca="1" si="13"/>
        <v>26.35</v>
      </c>
      <c r="AE28" s="3">
        <f t="shared" ca="1" si="13"/>
        <v>24.89</v>
      </c>
      <c r="AF28" s="3">
        <f t="shared" ca="1" si="13"/>
        <v>23.92</v>
      </c>
      <c r="AG28" s="3">
        <f t="shared" ca="1" si="13"/>
        <v>25.49</v>
      </c>
      <c r="AH28" s="3">
        <f t="shared" ca="1" si="13"/>
        <v>27.68</v>
      </c>
      <c r="AI28" s="3">
        <f t="shared" ca="1" si="13"/>
        <v>29.42</v>
      </c>
      <c r="AJ28" s="3">
        <f t="shared" ca="1" si="13"/>
        <v>29.62</v>
      </c>
      <c r="AK28" s="3">
        <f t="shared" ca="1" si="13"/>
        <v>34.14</v>
      </c>
      <c r="AL28" s="3">
        <f t="shared" ca="1" si="13"/>
        <v>34.799999999999997</v>
      </c>
      <c r="AM28" s="3">
        <f t="shared" ca="1" si="13"/>
        <v>32.450000000000003</v>
      </c>
      <c r="AN28" s="3">
        <f t="shared" ca="1" si="13"/>
        <v>30.75</v>
      </c>
      <c r="AO28" s="3">
        <f t="shared" ca="1" si="13"/>
        <v>27.65</v>
      </c>
      <c r="AP28" s="3">
        <f t="shared" ca="1" si="13"/>
        <v>26.97</v>
      </c>
      <c r="AQ28" s="3">
        <f t="shared" ca="1" si="13"/>
        <v>27.94</v>
      </c>
      <c r="AR28" s="3">
        <f t="shared" ca="1" si="13"/>
        <v>27.76</v>
      </c>
      <c r="AS28" s="3">
        <f t="shared" ca="1" si="13"/>
        <v>27.58</v>
      </c>
      <c r="AT28" s="3">
        <f t="shared" ca="1" si="13"/>
        <v>26.11</v>
      </c>
      <c r="AU28" s="3">
        <f t="shared" ca="1" si="13"/>
        <v>24.81</v>
      </c>
      <c r="AV28" s="3">
        <f t="shared" ca="1" si="13"/>
        <v>25.08</v>
      </c>
      <c r="AW28" s="3">
        <f t="shared" ca="1" si="13"/>
        <v>23.49</v>
      </c>
      <c r="AX28" s="3">
        <f t="shared" ca="1" si="13"/>
        <v>24.09</v>
      </c>
      <c r="AY28" s="3">
        <f t="shared" ca="1" si="13"/>
        <v>23.09</v>
      </c>
      <c r="AZ28" s="3">
        <f t="shared" ca="1" si="13"/>
        <v>23.26</v>
      </c>
      <c r="BA28" s="3">
        <f t="shared" ca="1" si="13"/>
        <v>22.63</v>
      </c>
      <c r="BB28" s="3">
        <f t="shared" ca="1" si="13"/>
        <v>22.05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 t="e">
        <f t="shared" ref="D29:BO29" si="15">IF(D$4&lt;$D$2,NA(),ROUND(D12*LOOKUP($C$27,$E$4:$BS$4,$E$5:$BS$5)/D$5,2))</f>
        <v>#N/A</v>
      </c>
      <c r="E29" s="3" t="e">
        <f t="shared" si="15"/>
        <v>#N/A</v>
      </c>
      <c r="F29" s="3" t="e">
        <f t="shared" si="15"/>
        <v>#N/A</v>
      </c>
      <c r="G29" s="3" t="e">
        <f t="shared" si="15"/>
        <v>#N/A</v>
      </c>
      <c r="H29" s="3" t="e">
        <f t="shared" si="15"/>
        <v>#N/A</v>
      </c>
      <c r="I29" s="3" t="e">
        <f t="shared" si="15"/>
        <v>#N/A</v>
      </c>
      <c r="J29" s="3" t="e">
        <f t="shared" si="15"/>
        <v>#N/A</v>
      </c>
      <c r="K29" s="3" t="e">
        <f t="shared" si="15"/>
        <v>#N/A</v>
      </c>
      <c r="L29" s="3" t="e">
        <f t="shared" si="15"/>
        <v>#N/A</v>
      </c>
      <c r="M29" s="3" t="e">
        <f t="shared" si="15"/>
        <v>#N/A</v>
      </c>
      <c r="N29" s="3" t="e">
        <f t="shared" si="15"/>
        <v>#N/A</v>
      </c>
      <c r="O29" s="3" t="e">
        <f t="shared" si="15"/>
        <v>#N/A</v>
      </c>
      <c r="P29" s="3" t="e">
        <f t="shared" si="15"/>
        <v>#N/A</v>
      </c>
      <c r="Q29" s="3" t="e">
        <f t="shared" si="15"/>
        <v>#N/A</v>
      </c>
      <c r="R29" s="3" t="e">
        <f t="shared" si="15"/>
        <v>#N/A</v>
      </c>
      <c r="S29" s="3" t="e">
        <f t="shared" si="15"/>
        <v>#N/A</v>
      </c>
      <c r="T29" s="3" t="e">
        <f t="shared" si="15"/>
        <v>#N/A</v>
      </c>
      <c r="U29" s="3" t="e">
        <f t="shared" si="15"/>
        <v>#N/A</v>
      </c>
      <c r="V29" s="3" t="e">
        <f t="shared" si="15"/>
        <v>#N/A</v>
      </c>
      <c r="W29" s="3" t="e">
        <f t="shared" si="15"/>
        <v>#N/A</v>
      </c>
      <c r="X29" s="3" t="e">
        <f t="shared" si="15"/>
        <v>#N/A</v>
      </c>
      <c r="Y29" s="3">
        <f t="shared" ca="1" si="15"/>
        <v>22.9</v>
      </c>
      <c r="Z29" s="3" t="e">
        <f t="shared" ca="1" si="15"/>
        <v>#N/A</v>
      </c>
      <c r="AA29" s="3" t="e">
        <f t="shared" ca="1" si="15"/>
        <v>#N/A</v>
      </c>
      <c r="AB29" s="3" t="e">
        <f t="shared" ca="1" si="15"/>
        <v>#N/A</v>
      </c>
      <c r="AC29" s="3" t="e">
        <f t="shared" ca="1" si="15"/>
        <v>#N/A</v>
      </c>
      <c r="AD29" s="3">
        <f t="shared" ca="1" si="15"/>
        <v>21.32</v>
      </c>
      <c r="AE29" s="3">
        <f t="shared" ca="1" si="15"/>
        <v>20.309999999999999</v>
      </c>
      <c r="AF29" s="3">
        <f t="shared" ca="1" si="15"/>
        <v>19.690000000000001</v>
      </c>
      <c r="AG29" s="3">
        <f t="shared" ca="1" si="15"/>
        <v>21.13</v>
      </c>
      <c r="AH29" s="3">
        <f t="shared" ca="1" si="15"/>
        <v>23.71</v>
      </c>
      <c r="AI29" s="3">
        <f t="shared" ca="1" si="15"/>
        <v>25.32</v>
      </c>
      <c r="AJ29" s="3">
        <f t="shared" ca="1" si="15"/>
        <v>24.99</v>
      </c>
      <c r="AK29" s="3">
        <f t="shared" ca="1" si="15"/>
        <v>29.86</v>
      </c>
      <c r="AL29" s="3">
        <f t="shared" ca="1" si="15"/>
        <v>30.16</v>
      </c>
      <c r="AM29" s="3">
        <f t="shared" ca="1" si="15"/>
        <v>28.18</v>
      </c>
      <c r="AN29" s="3">
        <f t="shared" ca="1" si="15"/>
        <v>27.05</v>
      </c>
      <c r="AO29" s="3">
        <f t="shared" ca="1" si="15"/>
        <v>24.54</v>
      </c>
      <c r="AP29" s="3">
        <f t="shared" ca="1" si="15"/>
        <v>24.08</v>
      </c>
      <c r="AQ29" s="3">
        <f t="shared" ca="1" si="15"/>
        <v>25.19</v>
      </c>
      <c r="AR29" s="3">
        <f t="shared" ca="1" si="15"/>
        <v>24.97</v>
      </c>
      <c r="AS29" s="3">
        <f t="shared" ca="1" si="15"/>
        <v>24.73</v>
      </c>
      <c r="AT29" s="3">
        <f t="shared" ca="1" si="15"/>
        <v>23.65</v>
      </c>
      <c r="AU29" s="3">
        <f t="shared" ca="1" si="15"/>
        <v>22.83</v>
      </c>
      <c r="AV29" s="3">
        <f t="shared" ca="1" si="15"/>
        <v>22.69</v>
      </c>
      <c r="AW29" s="3">
        <f t="shared" ca="1" si="15"/>
        <v>22.47</v>
      </c>
      <c r="AX29" s="3">
        <f t="shared" ca="1" si="15"/>
        <v>23.48</v>
      </c>
      <c r="AY29" s="3">
        <f t="shared" ca="1" si="15"/>
        <v>23.09</v>
      </c>
      <c r="AZ29" s="3">
        <f t="shared" ca="1" si="15"/>
        <v>23.59</v>
      </c>
      <c r="BA29" s="3">
        <f t="shared" ca="1" si="15"/>
        <v>22.94</v>
      </c>
      <c r="BB29" s="3">
        <f t="shared" ca="1" si="15"/>
        <v>22.36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25.81</v>
      </c>
      <c r="BM30" s="3">
        <f t="shared" si="17"/>
        <v>27.98</v>
      </c>
      <c r="BN30" s="3">
        <f t="shared" si="17"/>
        <v>31.29</v>
      </c>
      <c r="BO30" s="3">
        <f t="shared" si="17"/>
        <v>27.76</v>
      </c>
      <c r="BP30" s="3">
        <f t="shared" ref="BP30:BS30" si="18">IF(BP$4&lt;$D$2,NA(),ROUND(BP24*LOOKUP($C$27,$E$4:$BS$4,$E$5:$BS$5)/BP$5,2))</f>
        <v>26.6</v>
      </c>
      <c r="BQ30" s="3">
        <f t="shared" si="18"/>
        <v>26.2</v>
      </c>
      <c r="BR30" s="3" t="e">
        <f t="shared" si="18"/>
        <v>#N/A</v>
      </c>
      <c r="BS30" s="3">
        <f t="shared" si="18"/>
        <v>0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 t="e">
        <f t="shared" si="19"/>
        <v>#N/A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 t="e">
        <f t="shared" si="20"/>
        <v>#N/A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19.690000000000001</v>
      </c>
      <c r="AG32" s="3">
        <f t="shared" ca="1" si="21"/>
        <v>20.43</v>
      </c>
      <c r="AH32" s="3">
        <f t="shared" ca="1" si="21"/>
        <v>22.69</v>
      </c>
      <c r="AI32" s="3">
        <f t="shared" ca="1" si="21"/>
        <v>24.32</v>
      </c>
      <c r="AJ32" s="3">
        <f t="shared" ca="1" si="21"/>
        <v>24.61</v>
      </c>
      <c r="AK32" s="3">
        <f t="shared" ca="1" si="21"/>
        <v>28.53</v>
      </c>
      <c r="AL32" s="3">
        <f t="shared" ca="1" si="21"/>
        <v>28.91</v>
      </c>
      <c r="AM32" s="3">
        <f t="shared" ca="1" si="21"/>
        <v>27.36</v>
      </c>
      <c r="AN32" s="3">
        <f t="shared" ca="1" si="21"/>
        <v>25.45</v>
      </c>
      <c r="AO32" s="3">
        <f t="shared" ca="1" si="21"/>
        <v>23.62</v>
      </c>
      <c r="AP32" s="3">
        <f t="shared" ca="1" si="21"/>
        <v>23.05</v>
      </c>
      <c r="AQ32" s="3">
        <f t="shared" ca="1" si="21"/>
        <v>24.08</v>
      </c>
      <c r="AR32" s="3">
        <f t="shared" ca="1" si="21"/>
        <v>24.07</v>
      </c>
      <c r="AS32" s="3">
        <f t="shared" ca="1" si="21"/>
        <v>23.78</v>
      </c>
      <c r="AT32" s="3">
        <f t="shared" ca="1" si="21"/>
        <v>22.76</v>
      </c>
      <c r="AU32" s="3">
        <f t="shared" ca="1" si="21"/>
        <v>22.07</v>
      </c>
      <c r="AV32" s="3">
        <f t="shared" ca="1" si="21"/>
        <v>22.01</v>
      </c>
      <c r="AW32" s="3">
        <f t="shared" ca="1" si="21"/>
        <v>21.83</v>
      </c>
      <c r="AX32" s="3">
        <f t="shared" ca="1" si="21"/>
        <v>22.78</v>
      </c>
      <c r="AY32" s="3">
        <f t="shared" ca="1" si="21"/>
        <v>22.1</v>
      </c>
      <c r="AZ32" s="3">
        <f t="shared" ca="1" si="21"/>
        <v>22.71</v>
      </c>
      <c r="BA32" s="3">
        <f t="shared" ca="1" si="21"/>
        <v>22.09</v>
      </c>
      <c r="BB32" s="3">
        <f t="shared" ca="1" si="21"/>
        <v>21.52</v>
      </c>
      <c r="BC32" s="3">
        <f t="shared" ca="1" si="21"/>
        <v>20.99</v>
      </c>
      <c r="BD32" s="3">
        <f t="shared" ca="1" si="21"/>
        <v>20.48</v>
      </c>
      <c r="BE32" s="3">
        <f t="shared" ca="1" si="21"/>
        <v>19.690000000000001</v>
      </c>
      <c r="BF32" s="3">
        <f t="shared" ca="1" si="21"/>
        <v>19.82</v>
      </c>
      <c r="BG32" s="3">
        <f t="shared" ca="1" si="21"/>
        <v>19.98</v>
      </c>
      <c r="BH32" s="3">
        <f t="shared" ca="1" si="21"/>
        <v>20.46</v>
      </c>
      <c r="BI32" s="3">
        <f t="shared" ca="1" si="21"/>
        <v>23.99</v>
      </c>
      <c r="BJ32" s="3">
        <f t="shared" ca="1" si="21"/>
        <v>24.26</v>
      </c>
      <c r="BK32" s="3">
        <f t="shared" ca="1" si="21"/>
        <v>24.56</v>
      </c>
      <c r="BL32" s="3">
        <f t="shared" ca="1" si="21"/>
        <v>28.82</v>
      </c>
      <c r="BM32" s="3">
        <f t="shared" ca="1" si="21"/>
        <v>31.27</v>
      </c>
      <c r="BN32" s="3">
        <f t="shared" ca="1" si="21"/>
        <v>30.37</v>
      </c>
      <c r="BO32" s="3">
        <f t="shared" ca="1" si="21"/>
        <v>29.94</v>
      </c>
      <c r="BP32" s="3">
        <f t="shared" ref="BP32:BS34" ca="1" si="22">IF(BP$4&lt;$D$2,NA(),ROUND(BP17*LOOKUP($C$27,$E$4:$BS$4,$E$5:$BS$5)/BP$5,2))</f>
        <v>28.54</v>
      </c>
      <c r="BQ32" s="3">
        <f t="shared" ca="1" si="22"/>
        <v>28.11</v>
      </c>
      <c r="BR32" s="3">
        <f t="shared" ca="1" si="22"/>
        <v>27.99</v>
      </c>
      <c r="BS32" s="3">
        <f t="shared" ca="1" si="22"/>
        <v>28.22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20.45</v>
      </c>
      <c r="AG33" s="3">
        <f t="shared" ca="1" si="21"/>
        <v>21.22</v>
      </c>
      <c r="AH33" s="3">
        <f t="shared" ca="1" si="21"/>
        <v>23.57</v>
      </c>
      <c r="AI33" s="3">
        <f t="shared" ca="1" si="21"/>
        <v>25.26</v>
      </c>
      <c r="AJ33" s="3">
        <f t="shared" ca="1" si="21"/>
        <v>25.57</v>
      </c>
      <c r="AK33" s="3">
        <f t="shared" ca="1" si="21"/>
        <v>29.63</v>
      </c>
      <c r="AL33" s="3">
        <f t="shared" ca="1" si="21"/>
        <v>30.03</v>
      </c>
      <c r="AM33" s="3">
        <f t="shared" ca="1" si="21"/>
        <v>28.42</v>
      </c>
      <c r="AN33" s="3">
        <f t="shared" ca="1" si="21"/>
        <v>26.44</v>
      </c>
      <c r="AO33" s="3">
        <f t="shared" ca="1" si="21"/>
        <v>24.54</v>
      </c>
      <c r="AP33" s="3">
        <f t="shared" ca="1" si="21"/>
        <v>23.94</v>
      </c>
      <c r="AQ33" s="3">
        <f t="shared" ca="1" si="21"/>
        <v>25.01</v>
      </c>
      <c r="AR33" s="3">
        <f t="shared" ca="1" si="21"/>
        <v>25</v>
      </c>
      <c r="AS33" s="3">
        <f t="shared" ca="1" si="21"/>
        <v>24.7</v>
      </c>
      <c r="AT33" s="3">
        <f t="shared" ca="1" si="21"/>
        <v>23.64</v>
      </c>
      <c r="AU33" s="3">
        <f t="shared" ca="1" si="21"/>
        <v>22.93</v>
      </c>
      <c r="AV33" s="3">
        <f t="shared" ca="1" si="21"/>
        <v>22.86</v>
      </c>
      <c r="AW33" s="3">
        <f t="shared" ca="1" si="21"/>
        <v>22.67</v>
      </c>
      <c r="AX33" s="3">
        <f t="shared" ca="1" si="21"/>
        <v>23.66</v>
      </c>
      <c r="AY33" s="3">
        <f t="shared" ca="1" si="21"/>
        <v>22.95</v>
      </c>
      <c r="AZ33" s="3">
        <f t="shared" ca="1" si="21"/>
        <v>23.59</v>
      </c>
      <c r="BA33" s="3">
        <f t="shared" ca="1" si="21"/>
        <v>22.94</v>
      </c>
      <c r="BB33" s="3">
        <f t="shared" ca="1" si="21"/>
        <v>22.36</v>
      </c>
      <c r="BC33" s="3">
        <f t="shared" ca="1" si="21"/>
        <v>21.8</v>
      </c>
      <c r="BD33" s="3">
        <f t="shared" ca="1" si="21"/>
        <v>21.27</v>
      </c>
      <c r="BE33" s="3">
        <f t="shared" ca="1" si="21"/>
        <v>20.46</v>
      </c>
      <c r="BF33" s="3">
        <f t="shared" ca="1" si="21"/>
        <v>20.59</v>
      </c>
      <c r="BG33" s="3">
        <f t="shared" ca="1" si="21"/>
        <v>20.75</v>
      </c>
      <c r="BH33" s="3">
        <f t="shared" ca="1" si="21"/>
        <v>21.25</v>
      </c>
      <c r="BI33" s="3">
        <f t="shared" ca="1" si="21"/>
        <v>24.92</v>
      </c>
      <c r="BJ33" s="3">
        <f t="shared" ca="1" si="21"/>
        <v>25.2</v>
      </c>
      <c r="BK33" s="3">
        <f t="shared" ca="1" si="21"/>
        <v>25.51</v>
      </c>
      <c r="BL33" s="3">
        <f t="shared" ca="1" si="21"/>
        <v>29.93</v>
      </c>
      <c r="BM33" s="3">
        <f t="shared" ca="1" si="21"/>
        <v>32.479999999999997</v>
      </c>
      <c r="BN33" s="3">
        <f t="shared" ca="1" si="21"/>
        <v>31.55</v>
      </c>
      <c r="BO33" s="3">
        <f t="shared" ca="1" si="21"/>
        <v>31.1</v>
      </c>
      <c r="BP33" s="3">
        <f t="shared" ca="1" si="22"/>
        <v>29.64</v>
      </c>
      <c r="BQ33" s="3">
        <f t="shared" ca="1" si="22"/>
        <v>29.2</v>
      </c>
      <c r="BR33" s="3">
        <f t="shared" ca="1" si="22"/>
        <v>29.07</v>
      </c>
      <c r="BS33" s="3">
        <f t="shared" ca="1" si="22"/>
        <v>29.31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ca="1" si="21"/>
        <v>18.350000000000001</v>
      </c>
      <c r="AG34" s="3">
        <f t="shared" ca="1" si="21"/>
        <v>19.05</v>
      </c>
      <c r="AH34" s="3">
        <f t="shared" ca="1" si="21"/>
        <v>21.15</v>
      </c>
      <c r="AI34" s="3">
        <f t="shared" ca="1" si="21"/>
        <v>22.67</v>
      </c>
      <c r="AJ34" s="3">
        <f t="shared" ca="1" si="21"/>
        <v>22.94</v>
      </c>
      <c r="AK34" s="3">
        <f t="shared" ca="1" si="21"/>
        <v>26.59</v>
      </c>
      <c r="AL34" s="3">
        <f t="shared" ca="1" si="21"/>
        <v>26.95</v>
      </c>
      <c r="AM34" s="3">
        <f t="shared" ca="1" si="21"/>
        <v>25.5</v>
      </c>
      <c r="AN34" s="3">
        <f t="shared" ca="1" si="21"/>
        <v>23.72</v>
      </c>
      <c r="AO34" s="3">
        <f t="shared" ca="1" si="21"/>
        <v>22.02</v>
      </c>
      <c r="AP34" s="3">
        <f t="shared" ca="1" si="21"/>
        <v>21.49</v>
      </c>
      <c r="AQ34" s="3">
        <f t="shared" ca="1" si="21"/>
        <v>22.45</v>
      </c>
      <c r="AR34" s="3">
        <f t="shared" ca="1" si="21"/>
        <v>22.44</v>
      </c>
      <c r="AS34" s="3">
        <f t="shared" ca="1" si="21"/>
        <v>22.17</v>
      </c>
      <c r="AT34" s="3">
        <f t="shared" ca="1" si="21"/>
        <v>21.21</v>
      </c>
      <c r="AU34" s="3">
        <f t="shared" ca="1" si="21"/>
        <v>20.57</v>
      </c>
      <c r="AV34" s="3">
        <f t="shared" ca="1" si="21"/>
        <v>20.51</v>
      </c>
      <c r="AW34" s="3">
        <f t="shared" ca="1" si="21"/>
        <v>20.34</v>
      </c>
      <c r="AX34" s="3">
        <f t="shared" ca="1" si="21"/>
        <v>21.23</v>
      </c>
      <c r="AY34" s="3">
        <f t="shared" ca="1" si="21"/>
        <v>20.6</v>
      </c>
      <c r="AZ34" s="3">
        <f t="shared" ca="1" si="21"/>
        <v>21.17</v>
      </c>
      <c r="BA34" s="3">
        <f t="shared" ca="1" si="21"/>
        <v>20.59</v>
      </c>
      <c r="BB34" s="3">
        <f t="shared" ca="1" si="21"/>
        <v>20.059999999999999</v>
      </c>
      <c r="BC34" s="3">
        <f t="shared" ca="1" si="21"/>
        <v>19.559999999999999</v>
      </c>
      <c r="BD34" s="3">
        <f t="shared" ca="1" si="21"/>
        <v>19.09</v>
      </c>
      <c r="BE34" s="3">
        <f t="shared" ca="1" si="21"/>
        <v>18.36</v>
      </c>
      <c r="BF34" s="3">
        <f t="shared" ca="1" si="21"/>
        <v>18.48</v>
      </c>
      <c r="BG34" s="3">
        <f t="shared" ca="1" si="21"/>
        <v>18.62</v>
      </c>
      <c r="BH34" s="3">
        <f t="shared" ca="1" si="21"/>
        <v>19.07</v>
      </c>
      <c r="BI34" s="3">
        <f t="shared" ca="1" si="21"/>
        <v>22.36</v>
      </c>
      <c r="BJ34" s="3">
        <f t="shared" ca="1" si="21"/>
        <v>22.62</v>
      </c>
      <c r="BK34" s="3">
        <f t="shared" ca="1" si="21"/>
        <v>22.9</v>
      </c>
      <c r="BL34" s="3">
        <f t="shared" ca="1" si="21"/>
        <v>26.86</v>
      </c>
      <c r="BM34" s="3">
        <f t="shared" ca="1" si="21"/>
        <v>29.15</v>
      </c>
      <c r="BN34" s="3">
        <f t="shared" ca="1" si="21"/>
        <v>28.31</v>
      </c>
      <c r="BO34" s="3">
        <f t="shared" ca="1" si="21"/>
        <v>27.91</v>
      </c>
      <c r="BP34" s="3">
        <f t="shared" ca="1" si="22"/>
        <v>26.6</v>
      </c>
      <c r="BQ34" s="3">
        <f t="shared" ca="1" si="22"/>
        <v>26.2</v>
      </c>
      <c r="BR34" s="3">
        <f t="shared" ca="1" si="22"/>
        <v>26.09</v>
      </c>
      <c r="BS34" s="3">
        <f t="shared" ca="1" si="22"/>
        <v>26.3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 t="e">
        <f t="shared" si="23"/>
        <v>#N/A</v>
      </c>
      <c r="E35" s="24" t="e">
        <f t="shared" si="23"/>
        <v>#N/A</v>
      </c>
      <c r="F35" s="24" t="e">
        <f t="shared" si="23"/>
        <v>#N/A</v>
      </c>
      <c r="G35" s="24" t="e">
        <f t="shared" si="23"/>
        <v>#N/A</v>
      </c>
      <c r="H35" s="24" t="e">
        <f t="shared" si="23"/>
        <v>#N/A</v>
      </c>
      <c r="I35" s="24" t="e">
        <f t="shared" si="23"/>
        <v>#N/A</v>
      </c>
      <c r="J35" s="24" t="e">
        <f t="shared" si="23"/>
        <v>#N/A</v>
      </c>
      <c r="K35" s="24" t="e">
        <f t="shared" si="23"/>
        <v>#N/A</v>
      </c>
      <c r="L35" s="24" t="e">
        <f t="shared" si="23"/>
        <v>#N/A</v>
      </c>
      <c r="M35" s="24" t="e">
        <f t="shared" si="23"/>
        <v>#N/A</v>
      </c>
      <c r="N35" s="24" t="e">
        <f t="shared" si="23"/>
        <v>#N/A</v>
      </c>
      <c r="O35" s="24" t="e">
        <f t="shared" si="23"/>
        <v>#N/A</v>
      </c>
      <c r="P35" s="24" t="e">
        <f t="shared" si="23"/>
        <v>#N/A</v>
      </c>
      <c r="Q35" s="24" t="e">
        <f t="shared" si="23"/>
        <v>#N/A</v>
      </c>
      <c r="R35" s="24" t="e">
        <f t="shared" si="23"/>
        <v>#N/A</v>
      </c>
      <c r="S35" s="24" t="e">
        <f t="shared" si="23"/>
        <v>#N/A</v>
      </c>
      <c r="T35" s="24" t="e">
        <f t="shared" si="23"/>
        <v>#N/A</v>
      </c>
      <c r="U35" s="24" t="e">
        <f t="shared" si="23"/>
        <v>#N/A</v>
      </c>
      <c r="V35" s="24" t="e">
        <f t="shared" si="23"/>
        <v>#N/A</v>
      </c>
      <c r="W35" s="24" t="e">
        <f t="shared" si="23"/>
        <v>#N/A</v>
      </c>
      <c r="X35" s="24" t="e">
        <f t="shared" si="23"/>
        <v>#N/A</v>
      </c>
      <c r="Y35" s="24">
        <f t="shared" ca="1" si="23"/>
        <v>22.9</v>
      </c>
      <c r="Z35" s="24" t="e">
        <f t="shared" ca="1" si="23"/>
        <v>#N/A</v>
      </c>
      <c r="AA35" s="24" t="e">
        <f t="shared" ca="1" si="23"/>
        <v>#N/A</v>
      </c>
      <c r="AB35" s="24" t="e">
        <f t="shared" ca="1" si="23"/>
        <v>#N/A</v>
      </c>
      <c r="AC35" s="24" t="e">
        <f t="shared" ca="1" si="23"/>
        <v>#N/A</v>
      </c>
      <c r="AD35" s="24">
        <f t="shared" ca="1" si="23"/>
        <v>21.32</v>
      </c>
      <c r="AE35" s="24">
        <f t="shared" ca="1" si="23"/>
        <v>20.309999999999999</v>
      </c>
      <c r="AF35" s="24">
        <f t="shared" ca="1" si="23"/>
        <v>19.690000000000001</v>
      </c>
      <c r="AG35" s="24">
        <f t="shared" ca="1" si="23"/>
        <v>21.13</v>
      </c>
      <c r="AH35" s="24">
        <f t="shared" ca="1" si="23"/>
        <v>23.71</v>
      </c>
      <c r="AI35" s="24">
        <f t="shared" ca="1" si="23"/>
        <v>25.32</v>
      </c>
      <c r="AJ35" s="24">
        <f t="shared" ca="1" si="23"/>
        <v>24.99</v>
      </c>
      <c r="AK35" s="24">
        <f t="shared" ca="1" si="23"/>
        <v>29.86</v>
      </c>
      <c r="AL35" s="24">
        <f t="shared" ca="1" si="23"/>
        <v>30.16</v>
      </c>
      <c r="AM35" s="24">
        <f t="shared" ca="1" si="23"/>
        <v>28.18</v>
      </c>
      <c r="AN35" s="24">
        <f t="shared" ca="1" si="23"/>
        <v>27.05</v>
      </c>
      <c r="AO35" s="24">
        <f t="shared" ca="1" si="23"/>
        <v>24.54</v>
      </c>
      <c r="AP35" s="24">
        <f t="shared" ca="1" si="23"/>
        <v>24.08</v>
      </c>
      <c r="AQ35" s="24">
        <f t="shared" ca="1" si="23"/>
        <v>25.19</v>
      </c>
      <c r="AR35" s="24">
        <f t="shared" ca="1" si="23"/>
        <v>24.97</v>
      </c>
      <c r="AS35" s="24">
        <f t="shared" ca="1" si="23"/>
        <v>24.73</v>
      </c>
      <c r="AT35" s="24">
        <f t="shared" ca="1" si="23"/>
        <v>23.65</v>
      </c>
      <c r="AU35" s="24">
        <f t="shared" ca="1" si="23"/>
        <v>22.83</v>
      </c>
      <c r="AV35" s="24">
        <f t="shared" ca="1" si="23"/>
        <v>22.69</v>
      </c>
      <c r="AW35" s="24">
        <f t="shared" ca="1" si="23"/>
        <v>22.47</v>
      </c>
      <c r="AX35" s="24">
        <f t="shared" ca="1" si="23"/>
        <v>23.48</v>
      </c>
      <c r="AY35" s="24">
        <f t="shared" ca="1" si="23"/>
        <v>23.09</v>
      </c>
      <c r="AZ35" s="24">
        <f t="shared" ca="1" si="23"/>
        <v>23.59</v>
      </c>
      <c r="BA35" s="24">
        <f t="shared" ca="1" si="23"/>
        <v>22.94</v>
      </c>
      <c r="BB35" s="24">
        <f t="shared" ca="1" si="23"/>
        <v>22.36</v>
      </c>
      <c r="BC35" s="25">
        <f ca="1">BC33</f>
        <v>21.8</v>
      </c>
      <c r="BD35" s="25">
        <f t="shared" ref="BD35:BH35" ca="1" si="24">BD33</f>
        <v>21.27</v>
      </c>
      <c r="BE35" s="25">
        <f t="shared" ca="1" si="24"/>
        <v>20.46</v>
      </c>
      <c r="BF35" s="25">
        <f t="shared" ca="1" si="24"/>
        <v>20.59</v>
      </c>
      <c r="BG35" s="25">
        <f t="shared" ca="1" si="24"/>
        <v>20.75</v>
      </c>
      <c r="BH35" s="25">
        <f t="shared" ca="1" si="24"/>
        <v>21.25</v>
      </c>
      <c r="BI35" s="19">
        <f ca="1">AVERAGE(BH35,BJ35)</f>
        <v>21.935000000000002</v>
      </c>
      <c r="BJ35" s="26">
        <f ca="1">BJ34</f>
        <v>22.62</v>
      </c>
      <c r="BK35" s="26">
        <f t="shared" ref="BK35:BS35" ca="1" si="25">BK34</f>
        <v>22.9</v>
      </c>
      <c r="BL35" s="26">
        <f t="shared" ca="1" si="25"/>
        <v>26.86</v>
      </c>
      <c r="BM35" s="26">
        <f t="shared" ca="1" si="25"/>
        <v>29.15</v>
      </c>
      <c r="BN35" s="26">
        <f t="shared" ca="1" si="25"/>
        <v>28.31</v>
      </c>
      <c r="BO35" s="26">
        <f t="shared" ca="1" si="25"/>
        <v>27.91</v>
      </c>
      <c r="BP35" s="26">
        <f t="shared" ca="1" si="25"/>
        <v>26.6</v>
      </c>
      <c r="BQ35" s="26">
        <f t="shared" ca="1" si="25"/>
        <v>26.2</v>
      </c>
      <c r="BR35" s="26">
        <f t="shared" ca="1" si="25"/>
        <v>26.09</v>
      </c>
      <c r="BS35" s="26">
        <f t="shared" ca="1" si="25"/>
        <v>26.3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NT Average Residential Prices and ABS-EIN (various bases)</v>
      </c>
    </row>
  </sheetData>
  <dataValidations count="3">
    <dataValidation type="whole" allowBlank="1" showInputMessage="1" showErrorMessage="1" sqref="B17:B21" xr:uid="{3FF71C58-EA1C-44E0-81A1-5806DB941F68}">
      <formula1>1981</formula1>
      <formula2>2019</formula2>
    </dataValidation>
    <dataValidation type="whole" allowBlank="1" showInputMessage="1" showErrorMessage="1" sqref="C27" xr:uid="{F053E167-45DF-409D-A4BF-09ABC7CD3ECA}">
      <formula1>1954</formula1>
      <formula2>2020</formula2>
    </dataValidation>
    <dataValidation type="list" allowBlank="1" showInputMessage="1" showErrorMessage="1" sqref="B2" xr:uid="{138B55BB-CCCB-420C-9D29-B4D92A99708B}">
      <formula1>$BW$1:$BW$8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7DE7-1F8E-4F34-9EE7-5480C6FFB902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86</v>
      </c>
      <c r="C2" s="46" t="str">
        <f>LOOKUP($B$2,$BW$1:$BW$8,$BX$1:$BX$8)</f>
        <v>D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Qld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$D$55</v>
      </c>
      <c r="C8" s="46" t="str">
        <f>CONCATENATE("'[Data.xlsx]",C$4,"'!",$B8)</f>
        <v>'[Data.xlsx]1952'!$D$55</v>
      </c>
      <c r="D8" s="46" t="str">
        <f t="shared" ref="D8:BO8" si="2">CONCATENATE("'[Data.xlsx]",D$4,"'!",$B8)</f>
        <v>'[Data.xlsx]1953'!$D$55</v>
      </c>
      <c r="E8" s="46" t="str">
        <f t="shared" si="2"/>
        <v>'[Data.xlsx]1954'!$D$55</v>
      </c>
      <c r="F8" s="46" t="str">
        <f t="shared" si="2"/>
        <v>'[Data.xlsx]1955'!$D$55</v>
      </c>
      <c r="G8" s="46" t="str">
        <f t="shared" si="2"/>
        <v>'[Data.xlsx]1956'!$D$55</v>
      </c>
      <c r="H8" s="46" t="str">
        <f t="shared" si="2"/>
        <v>'[Data.xlsx]1957'!$D$55</v>
      </c>
      <c r="I8" s="46" t="str">
        <f t="shared" si="2"/>
        <v>'[Data.xlsx]1958'!$D$55</v>
      </c>
      <c r="J8" s="46" t="str">
        <f t="shared" si="2"/>
        <v>'[Data.xlsx]1959'!$D$55</v>
      </c>
      <c r="K8" s="46" t="str">
        <f t="shared" si="2"/>
        <v>'[Data.xlsx]1960'!$D$55</v>
      </c>
      <c r="L8" s="46" t="str">
        <f t="shared" si="2"/>
        <v>'[Data.xlsx]1961'!$D$55</v>
      </c>
      <c r="M8" s="46" t="str">
        <f t="shared" si="2"/>
        <v>'[Data.xlsx]1962'!$D$55</v>
      </c>
      <c r="N8" s="46" t="str">
        <f t="shared" si="2"/>
        <v>'[Data.xlsx]1963'!$D$55</v>
      </c>
      <c r="O8" s="46" t="str">
        <f t="shared" si="2"/>
        <v>'[Data.xlsx]1964'!$D$55</v>
      </c>
      <c r="P8" s="46" t="str">
        <f t="shared" si="2"/>
        <v>'[Data.xlsx]1965'!$D$55</v>
      </c>
      <c r="Q8" s="46" t="str">
        <f t="shared" si="2"/>
        <v>'[Data.xlsx]1966'!$D$55</v>
      </c>
      <c r="R8" s="46" t="str">
        <f t="shared" si="2"/>
        <v>'[Data.xlsx]1967'!$D$55</v>
      </c>
      <c r="S8" s="46" t="str">
        <f t="shared" si="2"/>
        <v>'[Data.xlsx]1968'!$D$55</v>
      </c>
      <c r="T8" s="46" t="str">
        <f t="shared" si="2"/>
        <v>'[Data.xlsx]1969'!$D$55</v>
      </c>
      <c r="U8" s="46" t="str">
        <f t="shared" si="2"/>
        <v>'[Data.xlsx]1970'!$D$55</v>
      </c>
      <c r="V8" s="46" t="str">
        <f t="shared" si="2"/>
        <v>'[Data.xlsx]1971'!$D$55</v>
      </c>
      <c r="W8" s="46" t="str">
        <f t="shared" si="2"/>
        <v>'[Data.xlsx]1972'!$D$55</v>
      </c>
      <c r="X8" s="46" t="str">
        <f t="shared" si="2"/>
        <v>'[Data.xlsx]1973'!$D$55</v>
      </c>
      <c r="Y8" s="46" t="str">
        <f t="shared" si="2"/>
        <v>'[Data.xlsx]1974'!$D$55</v>
      </c>
      <c r="Z8" s="46" t="str">
        <f t="shared" si="2"/>
        <v>'[Data.xlsx]1975'!$D$55</v>
      </c>
      <c r="AA8" s="46" t="str">
        <f t="shared" si="2"/>
        <v>'[Data.xlsx]1976'!$D$55</v>
      </c>
      <c r="AB8" s="46" t="str">
        <f t="shared" si="2"/>
        <v>'[Data.xlsx]1977'!$D$55</v>
      </c>
      <c r="AC8" s="46" t="str">
        <f t="shared" si="2"/>
        <v>'[Data.xlsx]1978'!$D$55</v>
      </c>
      <c r="AD8" s="46" t="str">
        <f t="shared" si="2"/>
        <v>'[Data.xlsx]1979'!$D$55</v>
      </c>
      <c r="AE8" s="46" t="str">
        <f t="shared" si="2"/>
        <v>'[Data.xlsx]1980'!$D$55</v>
      </c>
      <c r="AF8" s="46" t="str">
        <f t="shared" si="2"/>
        <v>'[Data.xlsx]1981'!$D$55</v>
      </c>
      <c r="AG8" s="46" t="str">
        <f t="shared" si="2"/>
        <v>'[Data.xlsx]1982'!$D$55</v>
      </c>
      <c r="AH8" s="46" t="str">
        <f t="shared" si="2"/>
        <v>'[Data.xlsx]1983'!$D$55</v>
      </c>
      <c r="AI8" s="46" t="str">
        <f t="shared" si="2"/>
        <v>'[Data.xlsx]1984'!$D$55</v>
      </c>
      <c r="AJ8" s="46" t="str">
        <f t="shared" si="2"/>
        <v>'[Data.xlsx]1985'!$D$55</v>
      </c>
      <c r="AK8" s="46" t="str">
        <f t="shared" si="2"/>
        <v>'[Data.xlsx]1986'!$D$55</v>
      </c>
      <c r="AL8" s="46" t="str">
        <f t="shared" si="2"/>
        <v>'[Data.xlsx]1987'!$D$55</v>
      </c>
      <c r="AM8" s="46" t="str">
        <f t="shared" si="2"/>
        <v>'[Data.xlsx]1988'!$D$55</v>
      </c>
      <c r="AN8" s="46" t="str">
        <f t="shared" si="2"/>
        <v>'[Data.xlsx]1989'!$D$55</v>
      </c>
      <c r="AO8" s="46" t="str">
        <f t="shared" si="2"/>
        <v>'[Data.xlsx]1990'!$D$55</v>
      </c>
      <c r="AP8" s="46" t="str">
        <f t="shared" si="2"/>
        <v>'[Data.xlsx]1991'!$D$55</v>
      </c>
      <c r="AQ8" s="46" t="str">
        <f t="shared" si="2"/>
        <v>'[Data.xlsx]1992'!$D$55</v>
      </c>
      <c r="AR8" s="46" t="str">
        <f t="shared" si="2"/>
        <v>'[Data.xlsx]1993'!$D$55</v>
      </c>
      <c r="AS8" s="46" t="str">
        <f t="shared" si="2"/>
        <v>'[Data.xlsx]1994'!$D$55</v>
      </c>
      <c r="AT8" s="46" t="str">
        <f t="shared" si="2"/>
        <v>'[Data.xlsx]1995'!$D$55</v>
      </c>
      <c r="AU8" s="46" t="str">
        <f t="shared" si="2"/>
        <v>'[Data.xlsx]1996'!$D$55</v>
      </c>
      <c r="AV8" s="46" t="str">
        <f t="shared" si="2"/>
        <v>'[Data.xlsx]1997'!$D$55</v>
      </c>
      <c r="AW8" s="46" t="str">
        <f t="shared" si="2"/>
        <v>'[Data.xlsx]1998'!$D$55</v>
      </c>
      <c r="AX8" s="46" t="str">
        <f t="shared" si="2"/>
        <v>'[Data.xlsx]1999'!$D$55</v>
      </c>
      <c r="AY8" s="46" t="str">
        <f t="shared" si="2"/>
        <v>'[Data.xlsx]2000'!$D$55</v>
      </c>
      <c r="AZ8" s="46" t="str">
        <f t="shared" si="2"/>
        <v>'[Data.xlsx]2001'!$D$55</v>
      </c>
      <c r="BA8" s="46" t="str">
        <f t="shared" si="2"/>
        <v>'[Data.xlsx]2002'!$D$55</v>
      </c>
      <c r="BB8" s="46" t="str">
        <f t="shared" si="2"/>
        <v>'[Data.xlsx]2003'!$D$55</v>
      </c>
      <c r="BC8" s="46" t="str">
        <f t="shared" si="2"/>
        <v>'[Data.xlsx]2004'!$D$55</v>
      </c>
      <c r="BD8" s="46" t="str">
        <f t="shared" si="2"/>
        <v>'[Data.xlsx]2005'!$D$55</v>
      </c>
      <c r="BE8" s="46" t="str">
        <f t="shared" si="2"/>
        <v>'[Data.xlsx]2006'!$D$55</v>
      </c>
      <c r="BF8" s="46" t="str">
        <f t="shared" si="2"/>
        <v>'[Data.xlsx]2007'!$D$55</v>
      </c>
      <c r="BG8" s="46" t="str">
        <f t="shared" si="2"/>
        <v>'[Data.xlsx]2008'!$D$55</v>
      </c>
      <c r="BH8" s="46" t="str">
        <f t="shared" si="2"/>
        <v>'[Data.xlsx]2009'!$D$55</v>
      </c>
      <c r="BI8" s="46" t="str">
        <f t="shared" si="2"/>
        <v>'[Data.xlsx]2010'!$D$55</v>
      </c>
      <c r="BJ8" s="46" t="str">
        <f t="shared" si="2"/>
        <v>'[Data.xlsx]2011'!$D$55</v>
      </c>
      <c r="BK8" s="46" t="str">
        <f t="shared" si="2"/>
        <v>'[Data.xlsx]2012'!$D$55</v>
      </c>
      <c r="BL8" s="46" t="str">
        <f t="shared" si="2"/>
        <v>'[Data.xlsx]2013'!$D$55</v>
      </c>
      <c r="BM8" s="46" t="str">
        <f t="shared" si="2"/>
        <v>'[Data.xlsx]2014'!$D$55</v>
      </c>
      <c r="BN8" s="46" t="str">
        <f t="shared" si="2"/>
        <v>'[Data.xlsx]2015'!$D$55</v>
      </c>
      <c r="BO8" s="46" t="str">
        <f t="shared" si="2"/>
        <v>'[Data.xlsx]2016'!$D$55</v>
      </c>
      <c r="BP8" s="46" t="str">
        <f t="shared" ref="BP8:BS8" si="3">CONCATENATE("'[Data.xlsx]",BP$4,"'!",$B8)</f>
        <v>'[Data.xlsx]2017'!$D$55</v>
      </c>
      <c r="BQ8" s="46" t="str">
        <f t="shared" si="3"/>
        <v>'[Data.xlsx]2018'!$D$55</v>
      </c>
      <c r="BR8" s="46" t="str">
        <f t="shared" si="3"/>
        <v>'[Data.xlsx]2019'!$D$55</v>
      </c>
      <c r="BS8" s="46" t="str">
        <f t="shared" si="3"/>
        <v>'[Data.xlsx]2020'!$D$55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Qld Total</v>
      </c>
      <c r="C9" s="1" t="e" cm="1">
        <f t="array" aca="1" ref="C9" ca="1">INDIRECT(C8)</f>
        <v>#N/A</v>
      </c>
      <c r="D9" s="1" t="e" cm="1">
        <f t="array" aca="1" ref="D9" ca="1">INDIRECT(D8)</f>
        <v>#N/A</v>
      </c>
      <c r="E9" s="1" t="e" cm="1">
        <f t="array" aca="1" ref="E9" ca="1">INDIRECT(E8)</f>
        <v>#N/A</v>
      </c>
      <c r="F9" s="1" t="e" cm="1">
        <f t="array" aca="1" ref="F9" ca="1">INDIRECT(F8)</f>
        <v>#N/A</v>
      </c>
      <c r="G9" s="1" t="e" cm="1">
        <f t="array" aca="1" ref="G9" ca="1">INDIRECT(G8)</f>
        <v>#N/A</v>
      </c>
      <c r="H9" s="1" t="e" cm="1">
        <f t="array" aca="1" ref="H9" ca="1">INDIRECT(H8)</f>
        <v>#N/A</v>
      </c>
      <c r="I9" s="1" t="e" cm="1">
        <f t="array" aca="1" ref="I9" ca="1">INDIRECT(I8)</f>
        <v>#N/A</v>
      </c>
      <c r="J9" s="1" t="e" cm="1">
        <f t="array" aca="1" ref="J9" ca="1">INDIRECT(J8)</f>
        <v>#N/A</v>
      </c>
      <c r="K9" s="1" t="e" cm="1">
        <f t="array" aca="1" ref="K9" ca="1">INDIRECT(K8)</f>
        <v>#N/A</v>
      </c>
      <c r="L9" s="1" t="e" cm="1">
        <f t="array" aca="1" ref="L9" ca="1">INDIRECT(L8)</f>
        <v>#N/A</v>
      </c>
      <c r="M9" s="1" t="e" cm="1">
        <f t="array" aca="1" ref="M9" ca="1">INDIRECT(M8)</f>
        <v>#N/A</v>
      </c>
      <c r="N9" s="1" cm="1">
        <f t="array" aca="1" ref="N9" ca="1">INDIRECT(N8)</f>
        <v>2.2929825432835407</v>
      </c>
      <c r="O9" s="1" cm="1">
        <f t="array" aca="1" ref="O9" ca="1">INDIRECT(O8)</f>
        <v>2.2698674970607864</v>
      </c>
      <c r="P9" s="1" cm="1">
        <f t="array" aca="1" ref="P9" ca="1">INDIRECT(P8)</f>
        <v>2.2495885764581649</v>
      </c>
      <c r="Q9" s="1" cm="1">
        <f t="array" aca="1" ref="Q9" ca="1">INDIRECT(Q8)</f>
        <v>2.2073543876063315</v>
      </c>
      <c r="R9" s="1" cm="1">
        <f t="array" aca="1" ref="R9" ca="1">INDIRECT(R8)</f>
        <v>2.1679775439514142</v>
      </c>
      <c r="S9" s="1" cm="1">
        <f t="array" aca="1" ref="S9" ca="1">INDIRECT(S8)</f>
        <v>2.1786604136974899</v>
      </c>
      <c r="T9" s="1" cm="1">
        <f t="array" aca="1" ref="T9" ca="1">INDIRECT(T8)</f>
        <v>2.2694844886645602</v>
      </c>
      <c r="U9" s="1" cm="1">
        <f t="array" aca="1" ref="U9" ca="1">INDIRECT(U8)</f>
        <v>2.2402586914026541</v>
      </c>
      <c r="V9" s="1" cm="1">
        <f t="array" aca="1" ref="V9" ca="1">INDIRECT(V8)</f>
        <v>2.2255010808072351</v>
      </c>
      <c r="W9" s="1" cm="1">
        <f t="array" aca="1" ref="W9" ca="1">INDIRECT(W8)</f>
        <v>2.2145695314565597</v>
      </c>
      <c r="X9" s="1" cm="1">
        <f t="array" aca="1" ref="X9" ca="1">INDIRECT(X8)</f>
        <v>2.3029192684808399</v>
      </c>
      <c r="Y9" s="1" cm="1">
        <f t="array" aca="1" ref="Y9" ca="1">INDIRECT(Y8)</f>
        <v>2.4794650223065116</v>
      </c>
      <c r="Z9" s="1" cm="1">
        <f t="array" aca="1" ref="Z9" ca="1">INDIRECT(Z8)</f>
        <v>2.9251788237926402</v>
      </c>
      <c r="AA9" s="1" cm="1">
        <f t="array" aca="1" ref="AA9" ca="1">INDIRECT(AA8)</f>
        <v>3.466297328504742</v>
      </c>
      <c r="AB9" s="1" cm="1">
        <f t="array" aca="1" ref="AB9" ca="1">INDIRECT(AB8)</f>
        <v>3.7959743310682352</v>
      </c>
      <c r="AC9" s="1" cm="1">
        <f t="array" aca="1" ref="AC9" ca="1">INDIRECT(AC8)</f>
        <v>3.9661781990092182</v>
      </c>
      <c r="AD9" s="1" cm="1">
        <f t="array" aca="1" ref="AD9" ca="1">INDIRECT(AD8)</f>
        <v>4.3749536411860479</v>
      </c>
      <c r="AE9" s="1" cm="1">
        <f t="array" aca="1" ref="AE9" ca="1">INDIRECT(AE8)</f>
        <v>4.7705044943625357</v>
      </c>
      <c r="AF9" s="1" cm="1">
        <f t="array" aca="1" ref="AF9" ca="1">INDIRECT(AF8)</f>
        <v>5.285821761725825</v>
      </c>
      <c r="AG9" s="1" cm="1">
        <f t="array" aca="1" ref="AG9" ca="1">INDIRECT(AG8)</f>
        <v>5.914588103900412</v>
      </c>
      <c r="AH9" s="1" cm="1">
        <f t="array" aca="1" ref="AH9" ca="1">INDIRECT(AH8)</f>
        <v>6.5594704568241058</v>
      </c>
      <c r="AI9" s="1" cm="1">
        <f t="array" aca="1" ref="AI9" ca="1">INDIRECT(AI8)</f>
        <v>6.4536712568582075</v>
      </c>
      <c r="AJ9" s="1" cm="1">
        <f t="array" aca="1" ref="AJ9" ca="1">INDIRECT(AJ8)</f>
        <v>6.9460548690036239</v>
      </c>
      <c r="AK9" s="1" cm="1">
        <f t="array" aca="1" ref="AK9" ca="1">INDIRECT(AK8)</f>
        <v>7.3619256336057495</v>
      </c>
      <c r="AL9" s="1" cm="1">
        <f t="array" aca="1" ref="AL9" ca="1">INDIRECT(AL8)</f>
        <v>7.5730130157115116</v>
      </c>
      <c r="AM9" s="1" cm="1">
        <f t="array" aca="1" ref="AM9" ca="1">INDIRECT(AM8)</f>
        <v>7.7686106942234039</v>
      </c>
      <c r="AN9" s="1" cm="1">
        <f t="array" aca="1" ref="AN9" ca="1">INDIRECT(AN8)</f>
        <v>7.9046284482837033</v>
      </c>
      <c r="AO9" s="1" cm="1">
        <f t="array" aca="1" ref="AO9" ca="1">INDIRECT(AO8)</f>
        <v>7.875475264831806</v>
      </c>
      <c r="AP9" s="1" cm="1">
        <f t="array" aca="1" ref="AP9" ca="1">INDIRECT(AP8)</f>
        <v>7.945134204064443</v>
      </c>
      <c r="AQ9" s="1" cm="1">
        <f t="array" aca="1" ref="AQ9" ca="1">INDIRECT(AQ8)</f>
        <v>8.1567054346199583</v>
      </c>
      <c r="AR9" s="1" cm="1">
        <f t="array" aca="1" ref="AR9" ca="1">INDIRECT(AR8)</f>
        <v>8.2345638795441882</v>
      </c>
      <c r="AS9" s="1" cm="1">
        <f t="array" aca="1" ref="AS9" ca="1">INDIRECT(AS8)</f>
        <v>8.1020001978435054</v>
      </c>
      <c r="AT9" s="1" cm="1">
        <f t="array" aca="1" ref="AT9" ca="1">INDIRECT(AT8)</f>
        <v>7.9407658534591601</v>
      </c>
      <c r="AU9" s="1" cm="1">
        <f t="array" aca="1" ref="AU9" ca="1">INDIRECT(AU8)</f>
        <v>7.6621131054183094</v>
      </c>
      <c r="AV9" s="1" cm="1">
        <f t="array" aca="1" ref="AV9" ca="1">INDIRECT(AV8)</f>
        <v>7.5585199025775953</v>
      </c>
      <c r="AW9" s="1" cm="1">
        <f t="array" aca="1" ref="AW9" ca="1">INDIRECT(AW8)</f>
        <v>7.167736435753719</v>
      </c>
      <c r="AX9" s="1" cm="1">
        <f t="array" aca="1" ref="AX9" ca="1">INDIRECT(AX8)</f>
        <v>9.17</v>
      </c>
      <c r="AY9" s="1" cm="1">
        <f t="array" aca="1" ref="AY9" ca="1">INDIRECT(AY8)</f>
        <v>8.6999999999999993</v>
      </c>
      <c r="AZ9" s="1" cm="1">
        <f t="array" aca="1" ref="AZ9" ca="1">INDIRECT(AZ8)</f>
        <v>9.3699999999999992</v>
      </c>
      <c r="BA9" s="1" cm="1">
        <f t="array" aca="1" ref="BA9" ca="1">INDIRECT(BA8)</f>
        <v>9.4</v>
      </c>
      <c r="BB9" s="1" cm="1">
        <f t="array" aca="1" ref="BB9" ca="1">INDIRECT(BB8)</f>
        <v>9.0399999999999991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Qld Residential</v>
      </c>
    </row>
    <row r="11" spans="1:77" x14ac:dyDescent="0.25">
      <c r="A11" s="46" t="s">
        <v>7</v>
      </c>
      <c r="B11" s="46" t="str">
        <f>CONCATENATE("$",$C$2,"$53")</f>
        <v>$D$53</v>
      </c>
      <c r="C11" s="46" t="str">
        <f>CONCATENATE("'[Data.xlsx]",C$4,"'!",$B11)</f>
        <v>'[Data.xlsx]1952'!$D$53</v>
      </c>
      <c r="D11" s="46" t="str">
        <f t="shared" ref="D11:BO11" si="4">CONCATENATE("'[Data.xlsx]",D$4,"'!",$B11)</f>
        <v>'[Data.xlsx]1953'!$D$53</v>
      </c>
      <c r="E11" s="46" t="str">
        <f t="shared" si="4"/>
        <v>'[Data.xlsx]1954'!$D$53</v>
      </c>
      <c r="F11" s="46" t="str">
        <f t="shared" si="4"/>
        <v>'[Data.xlsx]1955'!$D$53</v>
      </c>
      <c r="G11" s="46" t="str">
        <f t="shared" si="4"/>
        <v>'[Data.xlsx]1956'!$D$53</v>
      </c>
      <c r="H11" s="46" t="str">
        <f t="shared" si="4"/>
        <v>'[Data.xlsx]1957'!$D$53</v>
      </c>
      <c r="I11" s="46" t="str">
        <f t="shared" si="4"/>
        <v>'[Data.xlsx]1958'!$D$53</v>
      </c>
      <c r="J11" s="46" t="str">
        <f t="shared" si="4"/>
        <v>'[Data.xlsx]1959'!$D$53</v>
      </c>
      <c r="K11" s="46" t="str">
        <f t="shared" si="4"/>
        <v>'[Data.xlsx]1960'!$D$53</v>
      </c>
      <c r="L11" s="46" t="str">
        <f t="shared" si="4"/>
        <v>'[Data.xlsx]1961'!$D$53</v>
      </c>
      <c r="M11" s="46" t="str">
        <f t="shared" si="4"/>
        <v>'[Data.xlsx]1962'!$D$53</v>
      </c>
      <c r="N11" s="46" t="str">
        <f t="shared" si="4"/>
        <v>'[Data.xlsx]1963'!$D$53</v>
      </c>
      <c r="O11" s="46" t="str">
        <f t="shared" si="4"/>
        <v>'[Data.xlsx]1964'!$D$53</v>
      </c>
      <c r="P11" s="46" t="str">
        <f t="shared" si="4"/>
        <v>'[Data.xlsx]1965'!$D$53</v>
      </c>
      <c r="Q11" s="46" t="str">
        <f t="shared" si="4"/>
        <v>'[Data.xlsx]1966'!$D$53</v>
      </c>
      <c r="R11" s="46" t="str">
        <f t="shared" si="4"/>
        <v>'[Data.xlsx]1967'!$D$53</v>
      </c>
      <c r="S11" s="46" t="str">
        <f t="shared" si="4"/>
        <v>'[Data.xlsx]1968'!$D$53</v>
      </c>
      <c r="T11" s="46" t="str">
        <f t="shared" si="4"/>
        <v>'[Data.xlsx]1969'!$D$53</v>
      </c>
      <c r="U11" s="46" t="str">
        <f t="shared" si="4"/>
        <v>'[Data.xlsx]1970'!$D$53</v>
      </c>
      <c r="V11" s="46" t="str">
        <f t="shared" si="4"/>
        <v>'[Data.xlsx]1971'!$D$53</v>
      </c>
      <c r="W11" s="46" t="str">
        <f t="shared" si="4"/>
        <v>'[Data.xlsx]1972'!$D$53</v>
      </c>
      <c r="X11" s="46" t="str">
        <f t="shared" si="4"/>
        <v>'[Data.xlsx]1973'!$D$53</v>
      </c>
      <c r="Y11" s="46" t="str">
        <f t="shared" si="4"/>
        <v>'[Data.xlsx]1974'!$D$53</v>
      </c>
      <c r="Z11" s="46" t="str">
        <f t="shared" si="4"/>
        <v>'[Data.xlsx]1975'!$D$53</v>
      </c>
      <c r="AA11" s="46" t="str">
        <f t="shared" si="4"/>
        <v>'[Data.xlsx]1976'!$D$53</v>
      </c>
      <c r="AB11" s="46" t="str">
        <f t="shared" si="4"/>
        <v>'[Data.xlsx]1977'!$D$53</v>
      </c>
      <c r="AC11" s="46" t="str">
        <f t="shared" si="4"/>
        <v>'[Data.xlsx]1978'!$D$53</v>
      </c>
      <c r="AD11" s="46" t="str">
        <f t="shared" si="4"/>
        <v>'[Data.xlsx]1979'!$D$53</v>
      </c>
      <c r="AE11" s="46" t="str">
        <f t="shared" si="4"/>
        <v>'[Data.xlsx]1980'!$D$53</v>
      </c>
      <c r="AF11" s="46" t="str">
        <f t="shared" si="4"/>
        <v>'[Data.xlsx]1981'!$D$53</v>
      </c>
      <c r="AG11" s="46" t="str">
        <f t="shared" si="4"/>
        <v>'[Data.xlsx]1982'!$D$53</v>
      </c>
      <c r="AH11" s="46" t="str">
        <f t="shared" si="4"/>
        <v>'[Data.xlsx]1983'!$D$53</v>
      </c>
      <c r="AI11" s="46" t="str">
        <f t="shared" si="4"/>
        <v>'[Data.xlsx]1984'!$D$53</v>
      </c>
      <c r="AJ11" s="46" t="str">
        <f t="shared" si="4"/>
        <v>'[Data.xlsx]1985'!$D$53</v>
      </c>
      <c r="AK11" s="46" t="str">
        <f t="shared" si="4"/>
        <v>'[Data.xlsx]1986'!$D$53</v>
      </c>
      <c r="AL11" s="46" t="str">
        <f t="shared" si="4"/>
        <v>'[Data.xlsx]1987'!$D$53</v>
      </c>
      <c r="AM11" s="46" t="str">
        <f t="shared" si="4"/>
        <v>'[Data.xlsx]1988'!$D$53</v>
      </c>
      <c r="AN11" s="46" t="str">
        <f t="shared" si="4"/>
        <v>'[Data.xlsx]1989'!$D$53</v>
      </c>
      <c r="AO11" s="46" t="str">
        <f t="shared" si="4"/>
        <v>'[Data.xlsx]1990'!$D$53</v>
      </c>
      <c r="AP11" s="46" t="str">
        <f t="shared" si="4"/>
        <v>'[Data.xlsx]1991'!$D$53</v>
      </c>
      <c r="AQ11" s="46" t="str">
        <f t="shared" si="4"/>
        <v>'[Data.xlsx]1992'!$D$53</v>
      </c>
      <c r="AR11" s="46" t="str">
        <f t="shared" si="4"/>
        <v>'[Data.xlsx]1993'!$D$53</v>
      </c>
      <c r="AS11" s="46" t="str">
        <f t="shared" si="4"/>
        <v>'[Data.xlsx]1994'!$D$53</v>
      </c>
      <c r="AT11" s="46" t="str">
        <f t="shared" si="4"/>
        <v>'[Data.xlsx]1995'!$D$53</v>
      </c>
      <c r="AU11" s="46" t="str">
        <f t="shared" si="4"/>
        <v>'[Data.xlsx]1996'!$D$53</v>
      </c>
      <c r="AV11" s="46" t="str">
        <f t="shared" si="4"/>
        <v>'[Data.xlsx]1997'!$D$53</v>
      </c>
      <c r="AW11" s="46" t="str">
        <f t="shared" si="4"/>
        <v>'[Data.xlsx]1998'!$D$53</v>
      </c>
      <c r="AX11" s="46" t="str">
        <f t="shared" si="4"/>
        <v>'[Data.xlsx]1999'!$D$53</v>
      </c>
      <c r="AY11" s="46" t="str">
        <f t="shared" si="4"/>
        <v>'[Data.xlsx]2000'!$D$53</v>
      </c>
      <c r="AZ11" s="46" t="str">
        <f t="shared" si="4"/>
        <v>'[Data.xlsx]2001'!$D$53</v>
      </c>
      <c r="BA11" s="46" t="str">
        <f t="shared" si="4"/>
        <v>'[Data.xlsx]2002'!$D$53</v>
      </c>
      <c r="BB11" s="46" t="str">
        <f t="shared" si="4"/>
        <v>'[Data.xlsx]2003'!$D$53</v>
      </c>
      <c r="BC11" s="46" t="str">
        <f t="shared" si="4"/>
        <v>'[Data.xlsx]2004'!$D$53</v>
      </c>
      <c r="BD11" s="46" t="str">
        <f t="shared" si="4"/>
        <v>'[Data.xlsx]2005'!$D$53</v>
      </c>
      <c r="BE11" s="46" t="str">
        <f t="shared" si="4"/>
        <v>'[Data.xlsx]2006'!$D$53</v>
      </c>
      <c r="BF11" s="46" t="str">
        <f t="shared" si="4"/>
        <v>'[Data.xlsx]2007'!$D$53</v>
      </c>
      <c r="BG11" s="46" t="str">
        <f t="shared" si="4"/>
        <v>'[Data.xlsx]2008'!$D$53</v>
      </c>
      <c r="BH11" s="46" t="str">
        <f t="shared" si="4"/>
        <v>'[Data.xlsx]2009'!$D$53</v>
      </c>
      <c r="BI11" s="46" t="str">
        <f t="shared" si="4"/>
        <v>'[Data.xlsx]2010'!$D$53</v>
      </c>
      <c r="BJ11" s="46" t="str">
        <f t="shared" si="4"/>
        <v>'[Data.xlsx]2011'!$D$53</v>
      </c>
      <c r="BK11" s="46" t="str">
        <f t="shared" si="4"/>
        <v>'[Data.xlsx]2012'!$D$53</v>
      </c>
      <c r="BL11" s="46" t="str">
        <f t="shared" si="4"/>
        <v>'[Data.xlsx]2013'!$D$53</v>
      </c>
      <c r="BM11" s="46" t="str">
        <f t="shared" si="4"/>
        <v>'[Data.xlsx]2014'!$D$53</v>
      </c>
      <c r="BN11" s="46" t="str">
        <f t="shared" si="4"/>
        <v>'[Data.xlsx]2015'!$D$53</v>
      </c>
      <c r="BO11" s="46" t="str">
        <f t="shared" si="4"/>
        <v>'[Data.xlsx]2016'!$D$53</v>
      </c>
      <c r="BP11" s="46" t="str">
        <f t="shared" ref="BP11:BS11" si="5">CONCATENATE("'[Data.xlsx]",BP$4,"'!",$B11)</f>
        <v>'[Data.xlsx]2017'!$D$53</v>
      </c>
      <c r="BQ11" s="46" t="str">
        <f t="shared" si="5"/>
        <v>'[Data.xlsx]2018'!$D$53</v>
      </c>
      <c r="BR11" s="46" t="str">
        <f t="shared" si="5"/>
        <v>'[Data.xlsx]2019'!$D$53</v>
      </c>
      <c r="BS11" s="46" t="str">
        <f t="shared" si="5"/>
        <v>'[Data.xlsx]2020'!$D$53</v>
      </c>
    </row>
    <row r="12" spans="1:77" x14ac:dyDescent="0.25">
      <c r="A12" s="45" t="str">
        <f>A10</f>
        <v>Qld Residential</v>
      </c>
      <c r="C12" s="1" t="e" cm="1">
        <f t="array" aca="1" ref="C12" ca="1">IF(INDIRECT(C11)=0,NA(),INDIRECT(C11))</f>
        <v>#N/A</v>
      </c>
      <c r="D12" s="1" t="e" cm="1">
        <f t="array" aca="1" ref="D12" ca="1">IF(INDIRECT(D11)=0,NA(),INDIRECT(D11))</f>
        <v>#N/A</v>
      </c>
      <c r="E12" s="1" t="e" cm="1">
        <f t="array" aca="1" ref="E12" ca="1">IF(INDIRECT(E11)=0,NA(),INDIRECT(E11))</f>
        <v>#N/A</v>
      </c>
      <c r="F12" s="1" t="e" cm="1">
        <f t="array" aca="1" ref="F12" ca="1">IF(INDIRECT(F11)=0,NA(),INDIRECT(F11))</f>
        <v>#N/A</v>
      </c>
      <c r="G12" s="1" t="e" cm="1">
        <f t="array" aca="1" ref="G12" ca="1">IF(INDIRECT(G11)=0,NA(),INDIRECT(G11))</f>
        <v>#N/A</v>
      </c>
      <c r="H12" s="1" t="e" cm="1">
        <f t="array" aca="1" ref="H12" ca="1">IF(INDIRECT(H11)=0,NA(),INDIRECT(H11))</f>
        <v>#N/A</v>
      </c>
      <c r="I12" s="1" t="e" cm="1">
        <f t="array" aca="1" ref="I12" ca="1">IF(INDIRECT(I11)=0,NA(),INDIRECT(I11))</f>
        <v>#N/A</v>
      </c>
      <c r="J12" s="1" t="e" cm="1">
        <f t="array" aca="1" ref="J12" ca="1">IF(INDIRECT(J11)=0,NA(),INDIRECT(J11))</f>
        <v>#N/A</v>
      </c>
      <c r="K12" s="1" t="e" cm="1">
        <f t="array" aca="1" ref="K12" ca="1">IF(INDIRECT(K11)=0,NA(),INDIRECT(K11))</f>
        <v>#N/A</v>
      </c>
      <c r="L12" s="1" t="e" cm="1">
        <f t="array" aca="1" ref="L12" ca="1">IF(INDIRECT(L11)=0,NA(),INDIRECT(L11))</f>
        <v>#N/A</v>
      </c>
      <c r="M12" s="1" t="e" cm="1">
        <f t="array" aca="1" ref="M12" ca="1">IF(INDIRECT(M11)=0,NA(),INDIRECT(M11))</f>
        <v>#N/A</v>
      </c>
      <c r="N12" s="1" cm="1">
        <f t="array" aca="1" ref="N12" ca="1">IF(INDIRECT(N11)=0,NA(),INDIRECT(N11))</f>
        <v>2.1006910242259091</v>
      </c>
      <c r="O12" s="1" cm="1">
        <f t="array" aca="1" ref="O12" ca="1">IF(INDIRECT(O11)=0,NA(),INDIRECT(O11))</f>
        <v>2.091607957720758</v>
      </c>
      <c r="P12" s="1" cm="1">
        <f t="array" aca="1" ref="P12" ca="1">IF(INDIRECT(P11)=0,NA(),INDIRECT(P11))</f>
        <v>2.0556371220758671</v>
      </c>
      <c r="Q12" s="1" cm="1">
        <f t="array" aca="1" ref="Q12" ca="1">IF(INDIRECT(Q11)=0,NA(),INDIRECT(Q11))</f>
        <v>2.0547318323265604</v>
      </c>
      <c r="R12" s="1" cm="1">
        <f t="array" aca="1" ref="R12" ca="1">IF(INDIRECT(R11)=0,NA(),INDIRECT(R11))</f>
        <v>2.0503792410961359</v>
      </c>
      <c r="S12" s="1" cm="1">
        <f t="array" aca="1" ref="S12" ca="1">IF(INDIRECT(S11)=0,NA(),INDIRECT(S11))</f>
        <v>2.0849221263371711</v>
      </c>
      <c r="T12" s="1" cm="1">
        <f t="array" aca="1" ref="T12" ca="1">IF(INDIRECT(T11)=0,NA(),INDIRECT(T11))</f>
        <v>2.1961951804405473</v>
      </c>
      <c r="U12" s="1" cm="1">
        <f t="array" aca="1" ref="U12" ca="1">IF(INDIRECT(U11)=0,NA(),INDIRECT(U11))</f>
        <v>2.1845245139703273</v>
      </c>
      <c r="V12" s="1" cm="1">
        <f t="array" aca="1" ref="V12" ca="1">IF(INDIRECT(V11)=0,NA(),INDIRECT(V11))</f>
        <v>2.1602146100685213</v>
      </c>
      <c r="W12" s="1" cm="1">
        <f t="array" aca="1" ref="W12" ca="1">IF(INDIRECT(W11)=0,NA(),INDIRECT(W11))</f>
        <v>2.1646841071710718</v>
      </c>
      <c r="X12" s="1" cm="1">
        <f t="array" aca="1" ref="X12" ca="1">IF(INDIRECT(X11)=0,NA(),INDIRECT(X11))</f>
        <v>2.2310002250426271</v>
      </c>
      <c r="Y12" s="1" cm="1">
        <f t="array" aca="1" ref="Y12" ca="1">IF(INDIRECT(Y11)=0,NA(),INDIRECT(Y11))</f>
        <v>2.3838037091110924</v>
      </c>
      <c r="Z12" s="1" cm="1">
        <f t="array" aca="1" ref="Z12" ca="1">IF(INDIRECT(Z11)=0,NA(),INDIRECT(Z11))</f>
        <v>2.7782598777742957</v>
      </c>
      <c r="AA12" s="1" cm="1">
        <f t="array" aca="1" ref="AA12" ca="1">IF(INDIRECT(AA11)=0,NA(),INDIRECT(AA11))</f>
        <v>3.3300889417637225</v>
      </c>
      <c r="AB12" s="1" cm="1">
        <f t="array" aca="1" ref="AB12" ca="1">IF(INDIRECT(AB11)=0,NA(),INDIRECT(AB11))</f>
        <v>3.6397995889396881</v>
      </c>
      <c r="AC12" s="1" cm="1">
        <f t="array" aca="1" ref="AC12" ca="1">IF(INDIRECT(AC11)=0,NA(),INDIRECT(AC11))</f>
        <v>3.7796187146956082</v>
      </c>
      <c r="AD12" s="1" cm="1">
        <f t="array" aca="1" ref="AD12" ca="1">IF(INDIRECT(AD11)=0,NA(),INDIRECT(AD11))</f>
        <v>4.1472493763796496</v>
      </c>
      <c r="AE12" s="1" cm="1">
        <f t="array" aca="1" ref="AE12" ca="1">IF(INDIRECT(AE11)=0,NA(),INDIRECT(AE11))</f>
        <v>4.5846396715655811</v>
      </c>
      <c r="AF12" s="1" cm="1">
        <f t="array" aca="1" ref="AF12" ca="1">IF(INDIRECT(AF11)=0,NA(),INDIRECT(AF11))</f>
        <v>4.9808348658196415</v>
      </c>
      <c r="AG12" s="1" cm="1">
        <f t="array" aca="1" ref="AG12" ca="1">IF(INDIRECT(AG11)=0,NA(),INDIRECT(AG11))</f>
        <v>5.6241807812285529</v>
      </c>
      <c r="AH12" s="1" cm="1">
        <f t="array" aca="1" ref="AH12" ca="1">IF(INDIRECT(AH11)=0,NA(),INDIRECT(AH11))</f>
        <v>6.6114720371390172</v>
      </c>
      <c r="AI12" s="1" cm="1">
        <f t="array" aca="1" ref="AI12" ca="1">IF(INDIRECT(AI11)=0,NA(),INDIRECT(AI11))</f>
        <v>7.2856001593661492</v>
      </c>
      <c r="AJ12" s="1" cm="1">
        <f t="array" aca="1" ref="AJ12" ca="1">IF(INDIRECT(AJ11)=0,NA(),INDIRECT(AJ11))</f>
        <v>8.1529420872470304</v>
      </c>
      <c r="AK12" s="1" cm="1">
        <f t="array" aca="1" ref="AK12" ca="1">IF(INDIRECT(AK11)=0,NA(),INDIRECT(AK11))</f>
        <v>8.8911298761646638</v>
      </c>
      <c r="AL12" s="1" cm="1">
        <f t="array" aca="1" ref="AL12" ca="1">IF(INDIRECT(AL11)=0,NA(),INDIRECT(AL11))</f>
        <v>9.2014404887739758</v>
      </c>
      <c r="AM12" s="1" cm="1">
        <f t="array" aca="1" ref="AM12" ca="1">IF(INDIRECT(AM11)=0,NA(),INDIRECT(AM11))</f>
        <v>9.255957317165894</v>
      </c>
      <c r="AN12" s="1" cm="1">
        <f t="array" aca="1" ref="AN12" ca="1">IF(INDIRECT(AN11)=0,NA(),INDIRECT(AN11))</f>
        <v>9.341382793692949</v>
      </c>
      <c r="AO12" s="1" cm="1">
        <f t="array" aca="1" ref="AO12" ca="1">IF(INDIRECT(AO11)=0,NA(),INDIRECT(AO11))</f>
        <v>9.2602081721149769</v>
      </c>
      <c r="AP12" s="1" cm="1">
        <f t="array" aca="1" ref="AP12" ca="1">IF(INDIRECT(AP11)=0,NA(),INDIRECT(AP11))</f>
        <v>9.3121157381288846</v>
      </c>
      <c r="AQ12" s="1" cm="1">
        <f t="array" aca="1" ref="AQ12" ca="1">IF(INDIRECT(AQ11)=0,NA(),INDIRECT(AQ11))</f>
        <v>9.5653339636628427</v>
      </c>
      <c r="AR12" s="1" cm="1">
        <f t="array" aca="1" ref="AR12" ca="1">IF(INDIRECT(AR11)=0,NA(),INDIRECT(AR11))</f>
        <v>9.671246541779821</v>
      </c>
      <c r="AS12" s="1" cm="1">
        <f t="array" aca="1" ref="AS12" ca="1">IF(INDIRECT(AS11)=0,NA(),INDIRECT(AS11))</f>
        <v>9.7364117819461917</v>
      </c>
      <c r="AT12" s="1" cm="1">
        <f t="array" aca="1" ref="AT12" ca="1">IF(INDIRECT(AT11)=0,NA(),INDIRECT(AT11))</f>
        <v>9.7605765678090304</v>
      </c>
      <c r="AU12" s="1" cm="1">
        <f t="array" aca="1" ref="AU12" ca="1">IF(INDIRECT(AU11)=0,NA(),INDIRECT(AU11))</f>
        <v>9.755921495469801</v>
      </c>
      <c r="AV12" s="1" cm="1">
        <f t="array" aca="1" ref="AV12" ca="1">IF(INDIRECT(AV11)=0,NA(),INDIRECT(AV11))</f>
        <v>9.7074768852442208</v>
      </c>
      <c r="AW12" s="1" cm="1">
        <f t="array" aca="1" ref="AW12" ca="1">IF(INDIRECT(AW11)=0,NA(),INDIRECT(AW11))</f>
        <v>9.6855201591557236</v>
      </c>
      <c r="AX12" s="1" cm="1">
        <f t="array" aca="1" ref="AX12" ca="1">IF(INDIRECT(AX11)=0,NA(),INDIRECT(AX11))</f>
        <v>9.69</v>
      </c>
      <c r="AY12" s="1" cm="1">
        <f t="array" aca="1" ref="AY12" ca="1">IF(INDIRECT(AY11)=0,NA(),INDIRECT(AY11))</f>
        <v>9.6300000000000008</v>
      </c>
      <c r="AZ12" s="1" cm="1">
        <f t="array" aca="1" ref="AZ12" ca="1">IF(INDIRECT(AZ11)=0,NA(),INDIRECT(AZ11))</f>
        <v>10.94</v>
      </c>
      <c r="BA12" s="1" cm="1">
        <f t="array" aca="1" ref="BA12" ca="1">IF(INDIRECT(BA11)=0,NA(),INDIRECT(BA11))</f>
        <v>11.21</v>
      </c>
      <c r="BB12" s="1" cm="1">
        <f t="array" aca="1" ref="BB12" ca="1">IF(INDIRECT(BB11)=0,NA(),INDIRECT(BB11))</f>
        <v>11.62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0</v>
      </c>
      <c r="D14" s="35">
        <f t="shared" ref="D14:BO14" ca="1" si="6">_xlfn.IFNA(D22,(_xlfn.IFNA(D12,0)+_xlfn.IFNA(D24,0)))</f>
        <v>0</v>
      </c>
      <c r="E14" s="35">
        <f t="shared" ca="1" si="6"/>
        <v>0</v>
      </c>
      <c r="F14" s="35">
        <f t="shared" ca="1" si="6"/>
        <v>0</v>
      </c>
      <c r="G14" s="35">
        <f t="shared" ca="1" si="6"/>
        <v>0</v>
      </c>
      <c r="H14" s="35">
        <f t="shared" ca="1" si="6"/>
        <v>0</v>
      </c>
      <c r="I14" s="35">
        <f t="shared" ca="1" si="6"/>
        <v>0</v>
      </c>
      <c r="J14" s="35">
        <f t="shared" ca="1" si="6"/>
        <v>0</v>
      </c>
      <c r="K14" s="35">
        <f t="shared" ca="1" si="6"/>
        <v>0</v>
      </c>
      <c r="L14" s="35">
        <f t="shared" ca="1" si="6"/>
        <v>0</v>
      </c>
      <c r="M14" s="35">
        <f t="shared" ca="1" si="6"/>
        <v>0</v>
      </c>
      <c r="N14" s="35">
        <f t="shared" ca="1" si="6"/>
        <v>2.1006910242259091</v>
      </c>
      <c r="O14" s="35">
        <f t="shared" ca="1" si="6"/>
        <v>2.091607957720758</v>
      </c>
      <c r="P14" s="35">
        <f t="shared" ca="1" si="6"/>
        <v>2.0556371220758671</v>
      </c>
      <c r="Q14" s="35">
        <f t="shared" ca="1" si="6"/>
        <v>2.0547318323265604</v>
      </c>
      <c r="R14" s="35">
        <f t="shared" ca="1" si="6"/>
        <v>2.0503792410961359</v>
      </c>
      <c r="S14" s="35">
        <f t="shared" ca="1" si="6"/>
        <v>2.0849221263371711</v>
      </c>
      <c r="T14" s="35">
        <f t="shared" ca="1" si="6"/>
        <v>2.1961951804405473</v>
      </c>
      <c r="U14" s="35">
        <f t="shared" ca="1" si="6"/>
        <v>2.1845245139703273</v>
      </c>
      <c r="V14" s="35">
        <f t="shared" ca="1" si="6"/>
        <v>2.1602146100685213</v>
      </c>
      <c r="W14" s="35">
        <f t="shared" ca="1" si="6"/>
        <v>2.1646841071710718</v>
      </c>
      <c r="X14" s="35">
        <f t="shared" ca="1" si="6"/>
        <v>2.2310002250426271</v>
      </c>
      <c r="Y14" s="35">
        <f t="shared" ca="1" si="6"/>
        <v>2.3838037091110924</v>
      </c>
      <c r="Z14" s="35">
        <f t="shared" ca="1" si="6"/>
        <v>2.7782598777742957</v>
      </c>
      <c r="AA14" s="35">
        <f t="shared" ca="1" si="6"/>
        <v>3.3300889417637225</v>
      </c>
      <c r="AB14" s="35">
        <f t="shared" ca="1" si="6"/>
        <v>3.6397995889396881</v>
      </c>
      <c r="AC14" s="35">
        <f t="shared" ca="1" si="6"/>
        <v>3.7796187146956082</v>
      </c>
      <c r="AD14" s="35">
        <f t="shared" ca="1" si="6"/>
        <v>4.1472493763796496</v>
      </c>
      <c r="AE14" s="35">
        <f t="shared" ca="1" si="6"/>
        <v>4.5846396715655811</v>
      </c>
      <c r="AF14" s="35">
        <f t="shared" ca="1" si="6"/>
        <v>4.9808348658196415</v>
      </c>
      <c r="AG14" s="35">
        <f t="shared" ca="1" si="6"/>
        <v>5.6241807812285529</v>
      </c>
      <c r="AH14" s="35">
        <f t="shared" ca="1" si="6"/>
        <v>6.6114720371390172</v>
      </c>
      <c r="AI14" s="35">
        <f t="shared" ca="1" si="6"/>
        <v>7.2856001593661492</v>
      </c>
      <c r="AJ14" s="35">
        <f t="shared" ca="1" si="6"/>
        <v>8.1529420872470304</v>
      </c>
      <c r="AK14" s="35">
        <f t="shared" ca="1" si="6"/>
        <v>8.8911298761646638</v>
      </c>
      <c r="AL14" s="35">
        <f t="shared" ca="1" si="6"/>
        <v>9.2014404887739758</v>
      </c>
      <c r="AM14" s="35">
        <f t="shared" ca="1" si="6"/>
        <v>9.255957317165894</v>
      </c>
      <c r="AN14" s="35">
        <f t="shared" ca="1" si="6"/>
        <v>9.341382793692949</v>
      </c>
      <c r="AO14" s="35">
        <f t="shared" ca="1" si="6"/>
        <v>9.2602081721149769</v>
      </c>
      <c r="AP14" s="35">
        <f t="shared" ca="1" si="6"/>
        <v>9.3121157381288846</v>
      </c>
      <c r="AQ14" s="35">
        <f t="shared" ca="1" si="6"/>
        <v>9.5653339636628427</v>
      </c>
      <c r="AR14" s="35">
        <f t="shared" ca="1" si="6"/>
        <v>9.671246541779821</v>
      </c>
      <c r="AS14" s="35">
        <f t="shared" ca="1" si="6"/>
        <v>9.7364117819461917</v>
      </c>
      <c r="AT14" s="35">
        <f t="shared" ca="1" si="6"/>
        <v>9.7605765678090304</v>
      </c>
      <c r="AU14" s="35">
        <f t="shared" ca="1" si="6"/>
        <v>9.755921495469801</v>
      </c>
      <c r="AV14" s="35">
        <f t="shared" ca="1" si="6"/>
        <v>9.7074768852442208</v>
      </c>
      <c r="AW14" s="35">
        <f t="shared" ca="1" si="6"/>
        <v>9.6855201591557236</v>
      </c>
      <c r="AX14" s="35">
        <f t="shared" ca="1" si="6"/>
        <v>9.69</v>
      </c>
      <c r="AY14" s="35">
        <f t="shared" ca="1" si="6"/>
        <v>9.6300000000000008</v>
      </c>
      <c r="AZ14" s="35">
        <f t="shared" ca="1" si="6"/>
        <v>10.94</v>
      </c>
      <c r="BA14" s="35">
        <f t="shared" ca="1" si="6"/>
        <v>11.21</v>
      </c>
      <c r="BB14" s="35">
        <f t="shared" ca="1" si="6"/>
        <v>11.62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14.423204419889505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23.71</v>
      </c>
      <c r="BM14" s="35">
        <f t="shared" ca="1" si="6"/>
        <v>28.71</v>
      </c>
      <c r="BN14" s="35">
        <f t="shared" ca="1" si="6"/>
        <v>27.04</v>
      </c>
      <c r="BO14" s="35">
        <f t="shared" ca="1" si="6"/>
        <v>25.69</v>
      </c>
      <c r="BP14" s="35">
        <f t="shared" ref="BP14:BS14" ca="1" si="7">_xlfn.IFNA(BP22,(_xlfn.IFNA(BP12,0)+_xlfn.IFNA(BP24,0)))</f>
        <v>27.05</v>
      </c>
      <c r="BQ14" s="35">
        <f t="shared" si="7"/>
        <v>30.591160220994475</v>
      </c>
      <c r="BR14" s="35">
        <f t="shared" ca="1" si="7"/>
        <v>27.2</v>
      </c>
      <c r="BS14" s="35">
        <f t="shared" ca="1" si="7"/>
        <v>25.45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75.7</v>
      </c>
      <c r="AG16" s="2">
        <f>LOOKUP($B$2,'[1]ABS-MEIN'!$A$3:$A$10,'[1]ABS-MEIN'!D$3:D$10)</f>
        <v>89.2</v>
      </c>
      <c r="AH16" s="2">
        <f>LOOKUP($B$2,'[1]ABS-MEIN'!$A$3:$A$10,'[1]ABS-MEIN'!E$3:E$10)</f>
        <v>107.2</v>
      </c>
      <c r="AI16" s="2">
        <f>LOOKUP($B$2,'[1]ABS-MEIN'!$A$3:$A$10,'[1]ABS-MEIN'!F$3:F$10)</f>
        <v>119.9</v>
      </c>
      <c r="AJ16" s="2">
        <f>LOOKUP($B$2,'[1]ABS-MEIN'!$A$3:$A$10,'[1]ABS-MEIN'!G$3:G$10)</f>
        <v>135.79999999999998</v>
      </c>
      <c r="AK16" s="2">
        <f>LOOKUP($B$2,'[1]ABS-MEIN'!$A$3:$A$10,'[1]ABS-MEIN'!H$3:H$10)</f>
        <v>150.19999999999999</v>
      </c>
      <c r="AL16" s="2">
        <f>LOOKUP($B$2,'[1]ABS-MEIN'!$A$3:$A$10,'[1]ABS-MEIN'!I$3:I$10)</f>
        <v>154.69999999999999</v>
      </c>
      <c r="AM16" s="2">
        <f>LOOKUP($B$2,'[1]ABS-MEIN'!$A$3:$A$10,'[1]ABS-MEIN'!J$3:J$10)</f>
        <v>158.69999999999999</v>
      </c>
      <c r="AN16" s="2">
        <f>LOOKUP($B$2,'[1]ABS-MEIN'!$A$3:$A$10,'[1]ABS-MEIN'!K$3:K$10)</f>
        <v>161.19999999999999</v>
      </c>
      <c r="AO16" s="2">
        <f>LOOKUP($B$2,'[1]ABS-MEIN'!$A$3:$A$10,'[1]ABS-MEIN'!L$3:L$10)</f>
        <v>161.19999999999999</v>
      </c>
      <c r="AP16" s="2">
        <f>LOOKUP($B$2,'[1]ABS-MEIN'!$A$3:$A$10,'[1]ABS-MEIN'!M$3:M$10)</f>
        <v>163.6</v>
      </c>
      <c r="AQ16" s="2">
        <f>LOOKUP($B$2,'[1]ABS-MEIN'!$A$3:$A$10,'[1]ABS-MEIN'!N$3:N$10)</f>
        <v>167.3</v>
      </c>
      <c r="AR16" s="2">
        <f>LOOKUP($B$2,'[1]ABS-MEIN'!$A$3:$A$10,'[1]ABS-MEIN'!O$3:O$10)</f>
        <v>170</v>
      </c>
      <c r="AS16" s="2">
        <f>LOOKUP($B$2,'[1]ABS-MEIN'!$A$3:$A$10,'[1]ABS-MEIN'!P$3:P$10)</f>
        <v>171.29999999999998</v>
      </c>
      <c r="AT16" s="2">
        <f>LOOKUP($B$2,'[1]ABS-MEIN'!$A$3:$A$10,'[1]ABS-MEIN'!Q$3:Q$10)</f>
        <v>172.4</v>
      </c>
      <c r="AU16" s="2">
        <f>LOOKUP($B$2,'[1]ABS-MEIN'!$A$3:$A$10,'[1]ABS-MEIN'!R$3:R$10)</f>
        <v>172.4</v>
      </c>
      <c r="AV16" s="2">
        <f>LOOKUP($B$2,'[1]ABS-MEIN'!$A$3:$A$10,'[1]ABS-MEIN'!S$3:S$10)</f>
        <v>172.4</v>
      </c>
      <c r="AW16" s="2">
        <f>LOOKUP($B$2,'[1]ABS-MEIN'!$A$3:$A$10,'[1]ABS-MEIN'!T$3:T$10)</f>
        <v>172.4</v>
      </c>
      <c r="AX16" s="2">
        <f>LOOKUP($B$2,'[1]ABS-MEIN'!$A$3:$A$10,'[1]ABS-MEIN'!U$3:U$10)</f>
        <v>172.4</v>
      </c>
      <c r="AY16" s="2">
        <f>LOOKUP($B$2,'[1]ABS-MEIN'!$A$3:$A$10,'[1]ABS-MEIN'!V$3:V$10)</f>
        <v>172.4</v>
      </c>
      <c r="AZ16" s="2">
        <f>LOOKUP($B$2,'[1]ABS-MEIN'!$A$3:$A$10,'[1]ABS-MEIN'!W$3:W$10)</f>
        <v>194.8</v>
      </c>
      <c r="BA16" s="2">
        <f>LOOKUP($B$2,'[1]ABS-MEIN'!$A$3:$A$10,'[1]ABS-MEIN'!X$3:X$10)</f>
        <v>201.2</v>
      </c>
      <c r="BB16" s="2">
        <f>LOOKUP($B$2,'[1]ABS-MEIN'!$A$3:$A$10,'[1]ABS-MEIN'!Y$3:Y$10)</f>
        <v>207.6</v>
      </c>
      <c r="BC16" s="2">
        <f>LOOKUP($B$2,'[1]ABS-MEIN'!$A$3:$A$10,'[1]ABS-MEIN'!Z$3:Z$10)</f>
        <v>216.4</v>
      </c>
      <c r="BD16" s="2">
        <f>LOOKUP($B$2,'[1]ABS-MEIN'!$A$3:$A$10,'[1]ABS-MEIN'!AA$3:AA$10)</f>
        <v>222</v>
      </c>
      <c r="BE16" s="2">
        <f>LOOKUP($B$2,'[1]ABS-MEIN'!$A$3:$A$10,'[1]ABS-MEIN'!AB$3:AB$10)</f>
        <v>231.10000000000002</v>
      </c>
      <c r="BF16" s="2">
        <f>LOOKUP($B$2,'[1]ABS-MEIN'!$A$3:$A$10,'[1]ABS-MEIN'!AC$3:AC$10)</f>
        <v>239.6</v>
      </c>
      <c r="BG16" s="2">
        <f>LOOKUP($B$2,'[1]ABS-MEIN'!$A$3:$A$10,'[1]ABS-MEIN'!AD$3:AD$10)</f>
        <v>267.2</v>
      </c>
      <c r="BH16" s="2">
        <f>LOOKUP($B$2,'[1]ABS-MEIN'!$A$3:$A$10,'[1]ABS-MEIN'!AE$3:AE$10)</f>
        <v>289.60000000000002</v>
      </c>
      <c r="BI16" s="2">
        <f>LOOKUP($B$2,'[1]ABS-MEIN'!$A$3:$A$10,'[1]ABS-MEIN'!AF$3:AF$10)</f>
        <v>334.4</v>
      </c>
      <c r="BJ16" s="2">
        <f>LOOKUP($B$2,'[1]ABS-MEIN'!$A$3:$A$10,'[1]ABS-MEIN'!AG$3:AG$10)</f>
        <v>378</v>
      </c>
      <c r="BK16" s="2">
        <f>LOOKUP($B$2,'[1]ABS-MEIN'!$A$3:$A$10,'[1]ABS-MEIN'!AH$3:AH$10)</f>
        <v>400</v>
      </c>
      <c r="BL16" s="2">
        <f>LOOKUP($B$2,'[1]ABS-MEIN'!$A$3:$A$10,'[1]ABS-MEIN'!AI$3:AI$10)</f>
        <v>453.6</v>
      </c>
      <c r="BM16" s="2">
        <f>LOOKUP($B$2,'[1]ABS-MEIN'!$A$3:$A$10,'[1]ABS-MEIN'!AJ$3:AJ$10)</f>
        <v>539.20000000000005</v>
      </c>
      <c r="BN16" s="2">
        <f>LOOKUP($B$2,'[1]ABS-MEIN'!$A$3:$A$10,'[1]ABS-MEIN'!AK$3:AK$10)</f>
        <v>557.6</v>
      </c>
      <c r="BO16" s="2">
        <f>LOOKUP($B$2,'[1]ABS-MEIN'!$A$3:$A$10,'[1]ABS-MEIN'!AL$3:AL$10)</f>
        <v>565.6</v>
      </c>
      <c r="BP16" s="2">
        <f>LOOKUP($B$2,'[1]ABS-MEIN'!$A$3:$A$10,'[1]ABS-MEIN'!AM$3:AM$10)</f>
        <v>583.6</v>
      </c>
      <c r="BQ16" s="2">
        <f>LOOKUP($B$2,'[1]ABS-MEIN'!$A$3:$A$10,'[1]ABS-MEIN'!AN$3:AN$10)</f>
        <v>589.70000000000005</v>
      </c>
      <c r="BR16" s="2">
        <f>LOOKUP($B$2,'[1]ABS-MEIN'!$A$3:$A$10,'[1]ABS-MEIN'!AO$3:AO$10)</f>
        <v>553</v>
      </c>
      <c r="BS16" s="2">
        <f>LOOKUP($B$2,'[1]ABS-MEIN'!$A$3:$A$10,'[1]ABS-MEIN'!AP$3:AP$10)</f>
        <v>522.9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4.9808348658196415</v>
      </c>
      <c r="AG17" s="27">
        <f t="shared" ca="1" si="8"/>
        <v>5.8690947163951384</v>
      </c>
      <c r="AH17" s="27">
        <f t="shared" ca="1" si="8"/>
        <v>7.0534411838291362</v>
      </c>
      <c r="AI17" s="27">
        <f t="shared" ca="1" si="8"/>
        <v>7.8890634136297892</v>
      </c>
      <c r="AJ17" s="27">
        <f t="shared" ca="1" si="8"/>
        <v>8.9352361265298175</v>
      </c>
      <c r="AK17" s="27">
        <f t="shared" ca="1" si="8"/>
        <v>9.8827133004770147</v>
      </c>
      <c r="AL17" s="27">
        <f t="shared" ca="1" si="8"/>
        <v>10.178799917335514</v>
      </c>
      <c r="AM17" s="27">
        <f t="shared" ca="1" si="8"/>
        <v>10.441988021209736</v>
      </c>
      <c r="AN17" s="27">
        <f t="shared" ca="1" si="8"/>
        <v>10.606480586131124</v>
      </c>
      <c r="AO17" s="27">
        <f t="shared" ca="1" si="8"/>
        <v>10.606480586131124</v>
      </c>
      <c r="AP17" s="27">
        <f t="shared" ca="1" si="8"/>
        <v>10.764393448455658</v>
      </c>
      <c r="AQ17" s="27">
        <f t="shared" ca="1" si="8"/>
        <v>11.007842444539314</v>
      </c>
      <c r="AR17" s="27">
        <f t="shared" ca="1" si="8"/>
        <v>11.185494414654412</v>
      </c>
      <c r="AS17" s="27">
        <f t="shared" ca="1" si="8"/>
        <v>11.271030548413533</v>
      </c>
      <c r="AT17" s="27">
        <f t="shared" ca="1" si="8"/>
        <v>11.343407276978946</v>
      </c>
      <c r="AU17" s="27">
        <f t="shared" ca="1" si="8"/>
        <v>11.343407276978946</v>
      </c>
      <c r="AV17" s="27">
        <f t="shared" ca="1" si="8"/>
        <v>11.343407276978946</v>
      </c>
      <c r="AW17" s="27">
        <f t="shared" ca="1" si="8"/>
        <v>11.343407276978946</v>
      </c>
      <c r="AX17" s="27">
        <f t="shared" ca="1" si="8"/>
        <v>11.343407276978946</v>
      </c>
      <c r="AY17" s="27">
        <f t="shared" ca="1" si="8"/>
        <v>11.343407276978946</v>
      </c>
      <c r="AZ17" s="27">
        <f t="shared" ca="1" si="8"/>
        <v>12.817260658674586</v>
      </c>
      <c r="BA17" s="27">
        <f t="shared" ca="1" si="8"/>
        <v>13.23836162487334</v>
      </c>
      <c r="BB17" s="27">
        <f t="shared" ca="1" si="8"/>
        <v>13.659462591072092</v>
      </c>
      <c r="BC17" s="27">
        <f t="shared" ca="1" si="8"/>
        <v>14.238476419595381</v>
      </c>
      <c r="BD17" s="27">
        <f t="shared" ca="1" si="8"/>
        <v>14.606939765019291</v>
      </c>
      <c r="BE17" s="27">
        <f t="shared" ca="1" si="8"/>
        <v>15.205692701333147</v>
      </c>
      <c r="BF17" s="27">
        <f t="shared" ca="1" si="8"/>
        <v>15.764967422065867</v>
      </c>
      <c r="BG17" s="27">
        <f t="shared" ca="1" si="8"/>
        <v>17.580965338797995</v>
      </c>
      <c r="BH17" s="27">
        <f t="shared" ca="1" si="8"/>
        <v>19.054818720493635</v>
      </c>
      <c r="BI17" s="27">
        <f t="shared" ca="1" si="8"/>
        <v>22.002525483884913</v>
      </c>
      <c r="BJ17" s="27">
        <f t="shared" ca="1" si="8"/>
        <v>24.871275816113929</v>
      </c>
      <c r="BK17" s="27">
        <f t="shared" ca="1" si="8"/>
        <v>26.318810387422147</v>
      </c>
      <c r="BL17" s="27">
        <f t="shared" ca="1" si="8"/>
        <v>29.845530979336719</v>
      </c>
      <c r="BM17" s="27">
        <f t="shared" ca="1" si="8"/>
        <v>35.477756402245056</v>
      </c>
      <c r="BN17" s="27">
        <f t="shared" ca="1" si="8"/>
        <v>36.688421680066476</v>
      </c>
      <c r="BO17" s="27">
        <f t="shared" ca="1" si="8"/>
        <v>37.214797887814917</v>
      </c>
      <c r="BP17" s="27">
        <f t="shared" ref="BP17:BS19" ca="1" si="9">(IF(BP$16&gt;0,LOOKUP($B17,$C$4:$BS$4,$C$14:$BS$14)*BP$16/LOOKUP($B17,$C$4:$BS$4,$C$16:$BS$16),NA()))</f>
        <v>38.399144355248914</v>
      </c>
      <c r="BQ17" s="27">
        <f t="shared" ca="1" si="9"/>
        <v>38.800506213657101</v>
      </c>
      <c r="BR17" s="27">
        <f t="shared" ca="1" si="9"/>
        <v>36.385755360611114</v>
      </c>
      <c r="BS17" s="27">
        <f t="shared" ca="1" si="9"/>
        <v>34.405264878957595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4.2371579961464354</v>
      </c>
      <c r="AG18" s="27">
        <f t="shared" ca="1" si="8"/>
        <v>4.992793834296724</v>
      </c>
      <c r="AH18" s="27">
        <f t="shared" ca="1" si="8"/>
        <v>6.0003082851637766</v>
      </c>
      <c r="AI18" s="27">
        <f t="shared" ca="1" si="8"/>
        <v>6.7111657032755305</v>
      </c>
      <c r="AJ18" s="27">
        <f t="shared" ca="1" si="8"/>
        <v>7.6011368015414247</v>
      </c>
      <c r="AK18" s="27">
        <f t="shared" ca="1" si="8"/>
        <v>8.4071483622350662</v>
      </c>
      <c r="AL18" s="27">
        <f t="shared" ca="1" si="8"/>
        <v>8.6590269749518303</v>
      </c>
      <c r="AM18" s="27">
        <f t="shared" ca="1" si="8"/>
        <v>8.8829190751445086</v>
      </c>
      <c r="AN18" s="27">
        <f t="shared" ca="1" si="8"/>
        <v>9.0228516377649317</v>
      </c>
      <c r="AO18" s="27">
        <f t="shared" ca="1" si="8"/>
        <v>9.0228516377649317</v>
      </c>
      <c r="AP18" s="27">
        <f t="shared" ca="1" si="8"/>
        <v>9.1571868978805391</v>
      </c>
      <c r="AQ18" s="27">
        <f t="shared" ca="1" si="8"/>
        <v>9.3642870905587667</v>
      </c>
      <c r="AR18" s="27">
        <f t="shared" ca="1" si="8"/>
        <v>9.5154142581888248</v>
      </c>
      <c r="AS18" s="27">
        <f t="shared" ca="1" si="8"/>
        <v>9.5881791907514433</v>
      </c>
      <c r="AT18" s="27">
        <f t="shared" ca="1" si="8"/>
        <v>9.6497495183044322</v>
      </c>
      <c r="AU18" s="27">
        <f t="shared" ca="1" si="8"/>
        <v>9.6497495183044322</v>
      </c>
      <c r="AV18" s="27">
        <f t="shared" ca="1" si="8"/>
        <v>9.6497495183044322</v>
      </c>
      <c r="AW18" s="27">
        <f t="shared" ca="1" si="8"/>
        <v>9.6497495183044322</v>
      </c>
      <c r="AX18" s="27">
        <f t="shared" ca="1" si="8"/>
        <v>9.6497495183044322</v>
      </c>
      <c r="AY18" s="27">
        <f t="shared" ca="1" si="8"/>
        <v>9.6497495183044322</v>
      </c>
      <c r="AZ18" s="27">
        <f t="shared" ca="1" si="8"/>
        <v>10.90354527938343</v>
      </c>
      <c r="BA18" s="27">
        <f t="shared" ca="1" si="8"/>
        <v>11.261772639691713</v>
      </c>
      <c r="BB18" s="27">
        <f t="shared" ca="1" si="8"/>
        <v>11.62</v>
      </c>
      <c r="BC18" s="27">
        <f t="shared" ca="1" si="8"/>
        <v>12.112562620423891</v>
      </c>
      <c r="BD18" s="27">
        <f t="shared" ca="1" si="8"/>
        <v>12.426011560693642</v>
      </c>
      <c r="BE18" s="27">
        <f t="shared" ca="1" si="8"/>
        <v>12.935366088631985</v>
      </c>
      <c r="BF18" s="27">
        <f t="shared" ca="1" si="8"/>
        <v>13.411136801541424</v>
      </c>
      <c r="BG18" s="27">
        <f t="shared" ca="1" si="8"/>
        <v>14.955992292870905</v>
      </c>
      <c r="BH18" s="27">
        <f t="shared" ca="1" si="8"/>
        <v>16.209788053949904</v>
      </c>
      <c r="BI18" s="27">
        <f t="shared" ca="1" si="8"/>
        <v>18.717379576107898</v>
      </c>
      <c r="BJ18" s="27">
        <f t="shared" ca="1" si="8"/>
        <v>21.15780346820809</v>
      </c>
      <c r="BK18" s="27">
        <f t="shared" ca="1" si="8"/>
        <v>22.389210019267825</v>
      </c>
      <c r="BL18" s="27">
        <f t="shared" ca="1" si="8"/>
        <v>25.389364161849713</v>
      </c>
      <c r="BM18" s="27">
        <f t="shared" ca="1" si="8"/>
        <v>30.180655105973024</v>
      </c>
      <c r="BN18" s="27">
        <f t="shared" ca="1" si="8"/>
        <v>31.210558766859346</v>
      </c>
      <c r="BO18" s="27">
        <f t="shared" ca="1" si="8"/>
        <v>31.658342967244703</v>
      </c>
      <c r="BP18" s="27">
        <f t="shared" ca="1" si="9"/>
        <v>32.665857418111756</v>
      </c>
      <c r="BQ18" s="27">
        <f t="shared" ca="1" si="9"/>
        <v>33.007292870905587</v>
      </c>
      <c r="BR18" s="27">
        <f t="shared" ca="1" si="9"/>
        <v>30.953082851637763</v>
      </c>
      <c r="BS18" s="27">
        <f t="shared" ca="1" si="9"/>
        <v>29.268294797687858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3.9269981833632044</v>
      </c>
      <c r="AG19" s="27">
        <f t="shared" si="8"/>
        <v>4.6273215053632475</v>
      </c>
      <c r="AH19" s="27">
        <f t="shared" si="8"/>
        <v>5.5610859346966386</v>
      </c>
      <c r="AI19" s="27">
        <f t="shared" si="8"/>
        <v>6.219908615392975</v>
      </c>
      <c r="AJ19" s="27">
        <f t="shared" si="8"/>
        <v>7.0447338613041346</v>
      </c>
      <c r="AK19" s="27">
        <f t="shared" si="8"/>
        <v>7.7917454047708485</v>
      </c>
      <c r="AL19" s="27">
        <f t="shared" si="8"/>
        <v>8.0251865121041952</v>
      </c>
      <c r="AM19" s="27">
        <f t="shared" si="8"/>
        <v>8.2326897186227281</v>
      </c>
      <c r="AN19" s="27">
        <f t="shared" si="8"/>
        <v>8.3623792226968092</v>
      </c>
      <c r="AO19" s="27">
        <f t="shared" si="8"/>
        <v>8.3623792226968092</v>
      </c>
      <c r="AP19" s="27">
        <f t="shared" si="8"/>
        <v>8.4868811466079279</v>
      </c>
      <c r="AQ19" s="27">
        <f t="shared" si="8"/>
        <v>8.6788216126375701</v>
      </c>
      <c r="AR19" s="27">
        <f t="shared" si="8"/>
        <v>8.8188862770375778</v>
      </c>
      <c r="AS19" s="27">
        <f t="shared" si="8"/>
        <v>8.8863248191560995</v>
      </c>
      <c r="AT19" s="27">
        <f t="shared" si="8"/>
        <v>8.9433882009486965</v>
      </c>
      <c r="AU19" s="27">
        <f t="shared" si="8"/>
        <v>8.9433882009486965</v>
      </c>
      <c r="AV19" s="27">
        <f t="shared" si="8"/>
        <v>8.9433882009486965</v>
      </c>
      <c r="AW19" s="27">
        <f t="shared" si="8"/>
        <v>8.9433882009486965</v>
      </c>
      <c r="AX19" s="27">
        <f t="shared" si="8"/>
        <v>8.9433882009486965</v>
      </c>
      <c r="AY19" s="27">
        <f t="shared" si="8"/>
        <v>8.9433882009486965</v>
      </c>
      <c r="AZ19" s="27">
        <f t="shared" si="8"/>
        <v>10.105406157452475</v>
      </c>
      <c r="BA19" s="27">
        <f t="shared" si="8"/>
        <v>10.437411287882123</v>
      </c>
      <c r="BB19" s="27">
        <f t="shared" si="8"/>
        <v>10.769416418311772</v>
      </c>
      <c r="BC19" s="27">
        <f t="shared" si="8"/>
        <v>11.225923472652543</v>
      </c>
      <c r="BD19" s="27">
        <f t="shared" si="8"/>
        <v>11.516427961778485</v>
      </c>
      <c r="BE19" s="27">
        <f t="shared" si="8"/>
        <v>11.988497756608146</v>
      </c>
      <c r="BF19" s="27">
        <f t="shared" si="8"/>
        <v>12.429442070460022</v>
      </c>
      <c r="BG19" s="27">
        <f t="shared" si="8"/>
        <v>13.861214195437888</v>
      </c>
      <c r="BH19" s="27">
        <f t="shared" si="8"/>
        <v>15.023232151941665</v>
      </c>
      <c r="BI19" s="27">
        <f t="shared" si="8"/>
        <v>17.347268064949212</v>
      </c>
      <c r="BJ19" s="27">
        <f t="shared" si="8"/>
        <v>19.609053016001205</v>
      </c>
      <c r="BK19" s="27">
        <f t="shared" si="8"/>
        <v>20.750320651853126</v>
      </c>
      <c r="BL19" s="27">
        <f t="shared" si="8"/>
        <v>23.530863619201448</v>
      </c>
      <c r="BM19" s="27">
        <f t="shared" si="8"/>
        <v>27.971432238698014</v>
      </c>
      <c r="BN19" s="27">
        <f t="shared" si="8"/>
        <v>28.925946988683261</v>
      </c>
      <c r="BO19" s="27">
        <f t="shared" si="8"/>
        <v>29.340953401720324</v>
      </c>
      <c r="BP19" s="27">
        <f t="shared" si="9"/>
        <v>30.274717831053714</v>
      </c>
      <c r="BQ19" s="27">
        <f t="shared" si="9"/>
        <v>30.591160220994475</v>
      </c>
      <c r="BR19" s="27">
        <f t="shared" si="9"/>
        <v>28.687318301186949</v>
      </c>
      <c r="BS19" s="27">
        <f t="shared" si="9"/>
        <v>27.125856672135001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17.100000000000001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29.4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14.423204419889505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30.591160220994475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23.71</v>
      </c>
      <c r="BM24" s="46">
        <f>LOOKUP($B$2,'[1]AEMC-PrTrends'!$A$23:$A$30,'[1]AEMC-PrTrends'!C$23:C$30)</f>
        <v>28.71</v>
      </c>
      <c r="BN24" s="46">
        <f>LOOKUP($B$2,'[1]AEMC-PrTrends'!$A$23:$A$30,'[1]AEMC-PrTrends'!D$23:D$30)</f>
        <v>27.04</v>
      </c>
      <c r="BO24" s="46">
        <f>LOOKUP($B$2,'[1]AEMC-PrTrends'!$A$23:$A$30,'[1]AEMC-PrTrends'!E$23:E$30)</f>
        <v>25.69</v>
      </c>
      <c r="BP24" s="46">
        <f>LOOKUP($B$2,'[1]AEMC-PrTrends'!$A$23:$A$30,'[1]AEMC-PrTrends'!F$23:F$30)</f>
        <v>27.05</v>
      </c>
      <c r="BQ24" s="46">
        <f>LOOKUP($B$2,'[1]AEMC-PrTrends'!$A$23:$A$30,'[1]AEMC-PrTrends'!G$23:G$30)</f>
        <v>28.17</v>
      </c>
      <c r="BR24" s="46">
        <f>LOOKUP($B$2,'[1]AEMC-PrTrends'!$A$23:$A$30,'[1]AEMC-PrTrends'!H$23:H$30)</f>
        <v>27.2</v>
      </c>
      <c r="BS24" s="46">
        <f>LOOKUP($B$2,'[1]AEMC-PrTrends'!$A$23:$A$30,'[1]AEMC-PrTrends'!I$23:I$30)</f>
        <v>25.45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 t="e">
        <f t="shared" ref="D28:BO28" ca="1" si="13">IF(D$4&lt;$D$2,NA(),ROUND(D9*LOOKUP($C$27,$E$4:$BS$4,$E$5:$BS$5)/D$5,2))</f>
        <v>#N/A</v>
      </c>
      <c r="E28" s="3" t="e">
        <f t="shared" ca="1" si="13"/>
        <v>#N/A</v>
      </c>
      <c r="F28" s="3" t="e">
        <f t="shared" ca="1" si="13"/>
        <v>#N/A</v>
      </c>
      <c r="G28" s="3" t="e">
        <f t="shared" ca="1" si="13"/>
        <v>#N/A</v>
      </c>
      <c r="H28" s="3" t="e">
        <f t="shared" ca="1" si="13"/>
        <v>#N/A</v>
      </c>
      <c r="I28" s="3" t="e">
        <f t="shared" ca="1" si="13"/>
        <v>#N/A</v>
      </c>
      <c r="J28" s="3" t="e">
        <f t="shared" ca="1" si="13"/>
        <v>#N/A</v>
      </c>
      <c r="K28" s="3" t="e">
        <f t="shared" ca="1" si="13"/>
        <v>#N/A</v>
      </c>
      <c r="L28" s="3" t="e">
        <f t="shared" ca="1" si="13"/>
        <v>#N/A</v>
      </c>
      <c r="M28" s="3" t="e">
        <f t="shared" ca="1" si="13"/>
        <v>#N/A</v>
      </c>
      <c r="N28" s="3">
        <f t="shared" ca="1" si="13"/>
        <v>33.630000000000003</v>
      </c>
      <c r="O28" s="3">
        <f t="shared" ca="1" si="13"/>
        <v>32.46</v>
      </c>
      <c r="P28" s="3">
        <f t="shared" ca="1" si="13"/>
        <v>31.01</v>
      </c>
      <c r="Q28" s="3">
        <f t="shared" ca="1" si="13"/>
        <v>29.36</v>
      </c>
      <c r="R28" s="3">
        <f t="shared" ca="1" si="13"/>
        <v>27.87</v>
      </c>
      <c r="S28" s="3">
        <f t="shared" ca="1" si="13"/>
        <v>27.39</v>
      </c>
      <c r="T28" s="3">
        <f t="shared" ca="1" si="13"/>
        <v>27.62</v>
      </c>
      <c r="U28" s="3">
        <f t="shared" ca="1" si="13"/>
        <v>26.42</v>
      </c>
      <c r="V28" s="3">
        <f t="shared" ca="1" si="13"/>
        <v>24.96</v>
      </c>
      <c r="W28" s="3">
        <f t="shared" ca="1" si="13"/>
        <v>23.24</v>
      </c>
      <c r="X28" s="3">
        <f t="shared" ca="1" si="13"/>
        <v>22.33</v>
      </c>
      <c r="Y28" s="3">
        <f t="shared" ca="1" si="13"/>
        <v>21.01</v>
      </c>
      <c r="Z28" s="3">
        <f t="shared" ca="1" si="13"/>
        <v>21.18</v>
      </c>
      <c r="AA28" s="3">
        <f t="shared" ca="1" si="13"/>
        <v>22.4</v>
      </c>
      <c r="AB28" s="3">
        <f t="shared" ca="1" si="13"/>
        <v>21.6</v>
      </c>
      <c r="AC28" s="3">
        <f t="shared" ca="1" si="13"/>
        <v>20.91</v>
      </c>
      <c r="AD28" s="3">
        <f t="shared" ca="1" si="13"/>
        <v>21.21</v>
      </c>
      <c r="AE28" s="3">
        <f t="shared" ca="1" si="13"/>
        <v>20.83</v>
      </c>
      <c r="AF28" s="3">
        <f t="shared" ca="1" si="13"/>
        <v>21.29</v>
      </c>
      <c r="AG28" s="3">
        <f t="shared" ca="1" si="13"/>
        <v>21.48</v>
      </c>
      <c r="AH28" s="3">
        <f t="shared" ca="1" si="13"/>
        <v>21.44</v>
      </c>
      <c r="AI28" s="3">
        <f t="shared" ca="1" si="13"/>
        <v>20.28</v>
      </c>
      <c r="AJ28" s="3">
        <f t="shared" ca="1" si="13"/>
        <v>20.48</v>
      </c>
      <c r="AK28" s="3">
        <f t="shared" ca="1" si="13"/>
        <v>20</v>
      </c>
      <c r="AL28" s="3">
        <f t="shared" ca="1" si="13"/>
        <v>18.829999999999998</v>
      </c>
      <c r="AM28" s="3">
        <f t="shared" ca="1" si="13"/>
        <v>18.03</v>
      </c>
      <c r="AN28" s="3">
        <f t="shared" ca="1" si="13"/>
        <v>17.059999999999999</v>
      </c>
      <c r="AO28" s="3">
        <f t="shared" ca="1" si="13"/>
        <v>15.78</v>
      </c>
      <c r="AP28" s="3">
        <f t="shared" ca="1" si="13"/>
        <v>15.41</v>
      </c>
      <c r="AQ28" s="3">
        <f t="shared" ca="1" si="13"/>
        <v>15.63</v>
      </c>
      <c r="AR28" s="3">
        <f t="shared" ca="1" si="13"/>
        <v>15.49</v>
      </c>
      <c r="AS28" s="3">
        <f t="shared" ca="1" si="13"/>
        <v>14.97</v>
      </c>
      <c r="AT28" s="3">
        <f t="shared" ca="1" si="13"/>
        <v>14.04</v>
      </c>
      <c r="AU28" s="3">
        <f t="shared" ca="1" si="13"/>
        <v>13.14</v>
      </c>
      <c r="AV28" s="3">
        <f t="shared" ca="1" si="13"/>
        <v>12.93</v>
      </c>
      <c r="AW28" s="3">
        <f t="shared" ca="1" si="13"/>
        <v>12.17</v>
      </c>
      <c r="AX28" s="3">
        <f t="shared" ca="1" si="13"/>
        <v>15.4</v>
      </c>
      <c r="AY28" s="3">
        <f t="shared" ca="1" si="13"/>
        <v>14.18</v>
      </c>
      <c r="AZ28" s="3">
        <f t="shared" ca="1" si="13"/>
        <v>14.39</v>
      </c>
      <c r="BA28" s="3">
        <f t="shared" ca="1" si="13"/>
        <v>14.04</v>
      </c>
      <c r="BB28" s="3">
        <f t="shared" ca="1" si="13"/>
        <v>13.16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 t="e">
        <f t="shared" ref="D29:BO29" ca="1" si="15">IF(D$4&lt;$D$2,NA(),ROUND(D12*LOOKUP($C$27,$E$4:$BS$4,$E$5:$BS$5)/D$5,2))</f>
        <v>#N/A</v>
      </c>
      <c r="E29" s="3" t="e">
        <f t="shared" ca="1" si="15"/>
        <v>#N/A</v>
      </c>
      <c r="F29" s="3" t="e">
        <f t="shared" ca="1" si="15"/>
        <v>#N/A</v>
      </c>
      <c r="G29" s="3" t="e">
        <f t="shared" ca="1" si="15"/>
        <v>#N/A</v>
      </c>
      <c r="H29" s="3" t="e">
        <f t="shared" ca="1" si="15"/>
        <v>#N/A</v>
      </c>
      <c r="I29" s="3" t="e">
        <f t="shared" ca="1" si="15"/>
        <v>#N/A</v>
      </c>
      <c r="J29" s="3" t="e">
        <f t="shared" ca="1" si="15"/>
        <v>#N/A</v>
      </c>
      <c r="K29" s="3" t="e">
        <f t="shared" ca="1" si="15"/>
        <v>#N/A</v>
      </c>
      <c r="L29" s="3" t="e">
        <f t="shared" ca="1" si="15"/>
        <v>#N/A</v>
      </c>
      <c r="M29" s="3" t="e">
        <f t="shared" ca="1" si="15"/>
        <v>#N/A</v>
      </c>
      <c r="N29" s="3">
        <f t="shared" ca="1" si="15"/>
        <v>30.81</v>
      </c>
      <c r="O29" s="3">
        <f t="shared" ca="1" si="15"/>
        <v>29.91</v>
      </c>
      <c r="P29" s="3">
        <f t="shared" ca="1" si="15"/>
        <v>28.33</v>
      </c>
      <c r="Q29" s="3">
        <f t="shared" ca="1" si="15"/>
        <v>27.33</v>
      </c>
      <c r="R29" s="3">
        <f t="shared" ca="1" si="15"/>
        <v>26.36</v>
      </c>
      <c r="S29" s="3">
        <f t="shared" ca="1" si="15"/>
        <v>26.21</v>
      </c>
      <c r="T29" s="3">
        <f t="shared" ca="1" si="15"/>
        <v>26.73</v>
      </c>
      <c r="U29" s="3">
        <f t="shared" ca="1" si="15"/>
        <v>25.76</v>
      </c>
      <c r="V29" s="3">
        <f t="shared" ca="1" si="15"/>
        <v>24.23</v>
      </c>
      <c r="W29" s="3">
        <f t="shared" ca="1" si="15"/>
        <v>22.72</v>
      </c>
      <c r="X29" s="3">
        <f t="shared" ca="1" si="15"/>
        <v>21.63</v>
      </c>
      <c r="Y29" s="3">
        <f t="shared" ca="1" si="15"/>
        <v>20.2</v>
      </c>
      <c r="Z29" s="3">
        <f t="shared" ca="1" si="15"/>
        <v>20.12</v>
      </c>
      <c r="AA29" s="3">
        <f t="shared" ca="1" si="15"/>
        <v>21.52</v>
      </c>
      <c r="AB29" s="3">
        <f t="shared" ca="1" si="15"/>
        <v>20.72</v>
      </c>
      <c r="AC29" s="3">
        <f t="shared" ca="1" si="15"/>
        <v>19.93</v>
      </c>
      <c r="AD29" s="3">
        <f t="shared" ca="1" si="15"/>
        <v>20.100000000000001</v>
      </c>
      <c r="AE29" s="3">
        <f t="shared" ca="1" si="15"/>
        <v>20.02</v>
      </c>
      <c r="AF29" s="3">
        <f t="shared" ca="1" si="15"/>
        <v>20.059999999999999</v>
      </c>
      <c r="AG29" s="3">
        <f t="shared" ca="1" si="15"/>
        <v>20.43</v>
      </c>
      <c r="AH29" s="3">
        <f t="shared" ca="1" si="15"/>
        <v>21.61</v>
      </c>
      <c r="AI29" s="3">
        <f t="shared" ca="1" si="15"/>
        <v>22.9</v>
      </c>
      <c r="AJ29" s="3">
        <f t="shared" ca="1" si="15"/>
        <v>24.04</v>
      </c>
      <c r="AK29" s="3">
        <f t="shared" ca="1" si="15"/>
        <v>24.16</v>
      </c>
      <c r="AL29" s="3">
        <f t="shared" ca="1" si="15"/>
        <v>22.88</v>
      </c>
      <c r="AM29" s="3">
        <f t="shared" ca="1" si="15"/>
        <v>21.48</v>
      </c>
      <c r="AN29" s="3">
        <f t="shared" ca="1" si="15"/>
        <v>20.16</v>
      </c>
      <c r="AO29" s="3">
        <f t="shared" ca="1" si="15"/>
        <v>18.55</v>
      </c>
      <c r="AP29" s="3">
        <f t="shared" ca="1" si="15"/>
        <v>18.059999999999999</v>
      </c>
      <c r="AQ29" s="3">
        <f t="shared" ca="1" si="15"/>
        <v>18.329999999999998</v>
      </c>
      <c r="AR29" s="3">
        <f t="shared" ca="1" si="15"/>
        <v>18.2</v>
      </c>
      <c r="AS29" s="3">
        <f t="shared" ca="1" si="15"/>
        <v>17.989999999999998</v>
      </c>
      <c r="AT29" s="3">
        <f t="shared" ca="1" si="15"/>
        <v>17.260000000000002</v>
      </c>
      <c r="AU29" s="3">
        <f t="shared" ca="1" si="15"/>
        <v>16.73</v>
      </c>
      <c r="AV29" s="3">
        <f t="shared" ca="1" si="15"/>
        <v>16.600000000000001</v>
      </c>
      <c r="AW29" s="3">
        <f t="shared" ca="1" si="15"/>
        <v>16.440000000000001</v>
      </c>
      <c r="AX29" s="3">
        <f t="shared" ca="1" si="15"/>
        <v>16.28</v>
      </c>
      <c r="AY29" s="3">
        <f t="shared" ca="1" si="15"/>
        <v>15.69</v>
      </c>
      <c r="AZ29" s="3">
        <f t="shared" ca="1" si="15"/>
        <v>16.8</v>
      </c>
      <c r="BA29" s="3">
        <f t="shared" ca="1" si="15"/>
        <v>16.739999999999998</v>
      </c>
      <c r="BB29" s="3">
        <f t="shared" ca="1" si="15"/>
        <v>16.91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26.39</v>
      </c>
      <c r="BM30" s="3">
        <f t="shared" si="17"/>
        <v>31.01</v>
      </c>
      <c r="BN30" s="3">
        <f t="shared" si="17"/>
        <v>28.78</v>
      </c>
      <c r="BO30" s="3">
        <f t="shared" si="17"/>
        <v>27.06</v>
      </c>
      <c r="BP30" s="3">
        <f t="shared" ref="BP30:BS30" si="18">IF(BP$4&lt;$D$2,NA(),ROUND(BP24*LOOKUP($C$27,$E$4:$BS$4,$E$5:$BS$5)/BP$5,2))</f>
        <v>27.95</v>
      </c>
      <c r="BQ30" s="3">
        <f t="shared" si="18"/>
        <v>28.52</v>
      </c>
      <c r="BR30" s="3">
        <f t="shared" si="18"/>
        <v>27.11</v>
      </c>
      <c r="BS30" s="3">
        <f t="shared" si="18"/>
        <v>25.45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18.010000000000002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30.97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20.059999999999999</v>
      </c>
      <c r="AG32" s="3">
        <f t="shared" ca="1" si="21"/>
        <v>21.32</v>
      </c>
      <c r="AH32" s="3">
        <f t="shared" ca="1" si="21"/>
        <v>23.05</v>
      </c>
      <c r="AI32" s="3">
        <f t="shared" ca="1" si="21"/>
        <v>24.79</v>
      </c>
      <c r="AJ32" s="3">
        <f t="shared" ca="1" si="21"/>
        <v>26.35</v>
      </c>
      <c r="AK32" s="3">
        <f t="shared" ca="1" si="21"/>
        <v>26.85</v>
      </c>
      <c r="AL32" s="3">
        <f t="shared" ca="1" si="21"/>
        <v>25.31</v>
      </c>
      <c r="AM32" s="3">
        <f t="shared" ca="1" si="21"/>
        <v>24.23</v>
      </c>
      <c r="AN32" s="3">
        <f t="shared" ca="1" si="21"/>
        <v>22.89</v>
      </c>
      <c r="AO32" s="3">
        <f t="shared" ca="1" si="21"/>
        <v>21.25</v>
      </c>
      <c r="AP32" s="3">
        <f t="shared" ca="1" si="21"/>
        <v>20.87</v>
      </c>
      <c r="AQ32" s="3">
        <f t="shared" ca="1" si="21"/>
        <v>21.09</v>
      </c>
      <c r="AR32" s="3">
        <f t="shared" ca="1" si="21"/>
        <v>21.05</v>
      </c>
      <c r="AS32" s="3">
        <f t="shared" ca="1" si="21"/>
        <v>20.83</v>
      </c>
      <c r="AT32" s="3">
        <f t="shared" ca="1" si="21"/>
        <v>20.059999999999999</v>
      </c>
      <c r="AU32" s="3">
        <f t="shared" ca="1" si="21"/>
        <v>19.46</v>
      </c>
      <c r="AV32" s="3">
        <f t="shared" ca="1" si="21"/>
        <v>19.399999999999999</v>
      </c>
      <c r="AW32" s="3">
        <f t="shared" ca="1" si="21"/>
        <v>19.25</v>
      </c>
      <c r="AX32" s="3">
        <f t="shared" ca="1" si="21"/>
        <v>19.059999999999999</v>
      </c>
      <c r="AY32" s="3">
        <f t="shared" ca="1" si="21"/>
        <v>18.489999999999998</v>
      </c>
      <c r="AZ32" s="3">
        <f t="shared" ca="1" si="21"/>
        <v>19.68</v>
      </c>
      <c r="BA32" s="3">
        <f t="shared" ca="1" si="21"/>
        <v>19.77</v>
      </c>
      <c r="BB32" s="3">
        <f t="shared" ca="1" si="21"/>
        <v>19.88</v>
      </c>
      <c r="BC32" s="3">
        <f t="shared" ca="1" si="21"/>
        <v>20.21</v>
      </c>
      <c r="BD32" s="3">
        <f t="shared" ca="1" si="21"/>
        <v>20.23</v>
      </c>
      <c r="BE32" s="3">
        <f t="shared" ca="1" si="21"/>
        <v>20.25</v>
      </c>
      <c r="BF32" s="3">
        <f t="shared" ca="1" si="21"/>
        <v>20.56</v>
      </c>
      <c r="BG32" s="3">
        <f t="shared" ca="1" si="21"/>
        <v>21.96</v>
      </c>
      <c r="BH32" s="3">
        <f t="shared" ca="1" si="21"/>
        <v>23.46</v>
      </c>
      <c r="BI32" s="3">
        <f t="shared" ca="1" si="21"/>
        <v>26.27</v>
      </c>
      <c r="BJ32" s="3">
        <f t="shared" ca="1" si="21"/>
        <v>28.68</v>
      </c>
      <c r="BK32" s="3">
        <f t="shared" ca="1" si="21"/>
        <v>29.99</v>
      </c>
      <c r="BL32" s="3">
        <f t="shared" ca="1" si="21"/>
        <v>33.21</v>
      </c>
      <c r="BM32" s="3">
        <f t="shared" ca="1" si="21"/>
        <v>38.33</v>
      </c>
      <c r="BN32" s="3">
        <f t="shared" ca="1" si="21"/>
        <v>39.04</v>
      </c>
      <c r="BO32" s="3">
        <f t="shared" ca="1" si="21"/>
        <v>39.200000000000003</v>
      </c>
      <c r="BP32" s="3">
        <f t="shared" ref="BP32:BS34" ca="1" si="22">IF(BP$4&lt;$D$2,NA(),ROUND(BP17*LOOKUP($C$27,$E$4:$BS$4,$E$5:$BS$5)/BP$5,2))</f>
        <v>39.68</v>
      </c>
      <c r="BQ32" s="3">
        <f t="shared" ca="1" si="22"/>
        <v>39.28</v>
      </c>
      <c r="BR32" s="3">
        <f t="shared" ca="1" si="22"/>
        <v>36.26</v>
      </c>
      <c r="BS32" s="3">
        <f t="shared" ca="1" si="22"/>
        <v>34.409999999999997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17.07</v>
      </c>
      <c r="AG33" s="3">
        <f t="shared" ca="1" si="21"/>
        <v>18.13</v>
      </c>
      <c r="AH33" s="3">
        <f t="shared" ca="1" si="21"/>
        <v>19.61</v>
      </c>
      <c r="AI33" s="3">
        <f t="shared" ca="1" si="21"/>
        <v>21.09</v>
      </c>
      <c r="AJ33" s="3">
        <f t="shared" ca="1" si="21"/>
        <v>22.41</v>
      </c>
      <c r="AK33" s="3">
        <f t="shared" ca="1" si="21"/>
        <v>22.85</v>
      </c>
      <c r="AL33" s="3">
        <f t="shared" ca="1" si="21"/>
        <v>21.53</v>
      </c>
      <c r="AM33" s="3">
        <f t="shared" ca="1" si="21"/>
        <v>20.61</v>
      </c>
      <c r="AN33" s="3">
        <f t="shared" ca="1" si="21"/>
        <v>19.48</v>
      </c>
      <c r="AO33" s="3">
        <f t="shared" ca="1" si="21"/>
        <v>18.079999999999998</v>
      </c>
      <c r="AP33" s="3">
        <f t="shared" ca="1" si="21"/>
        <v>17.760000000000002</v>
      </c>
      <c r="AQ33" s="3">
        <f t="shared" ca="1" si="21"/>
        <v>17.940000000000001</v>
      </c>
      <c r="AR33" s="3">
        <f t="shared" ca="1" si="21"/>
        <v>17.899999999999999</v>
      </c>
      <c r="AS33" s="3">
        <f t="shared" ca="1" si="21"/>
        <v>17.72</v>
      </c>
      <c r="AT33" s="3">
        <f t="shared" ca="1" si="21"/>
        <v>17.059999999999999</v>
      </c>
      <c r="AU33" s="3">
        <f t="shared" ca="1" si="21"/>
        <v>16.55</v>
      </c>
      <c r="AV33" s="3">
        <f t="shared" ca="1" si="21"/>
        <v>16.5</v>
      </c>
      <c r="AW33" s="3">
        <f t="shared" ca="1" si="21"/>
        <v>16.38</v>
      </c>
      <c r="AX33" s="3">
        <f t="shared" ca="1" si="21"/>
        <v>16.21</v>
      </c>
      <c r="AY33" s="3">
        <f t="shared" ca="1" si="21"/>
        <v>15.73</v>
      </c>
      <c r="AZ33" s="3">
        <f t="shared" ca="1" si="21"/>
        <v>16.739999999999998</v>
      </c>
      <c r="BA33" s="3">
        <f t="shared" ca="1" si="21"/>
        <v>16.82</v>
      </c>
      <c r="BB33" s="3">
        <f t="shared" ca="1" si="21"/>
        <v>16.91</v>
      </c>
      <c r="BC33" s="3">
        <f t="shared" ca="1" si="21"/>
        <v>17.190000000000001</v>
      </c>
      <c r="BD33" s="3">
        <f t="shared" ca="1" si="21"/>
        <v>17.21</v>
      </c>
      <c r="BE33" s="3">
        <f t="shared" ca="1" si="21"/>
        <v>17.23</v>
      </c>
      <c r="BF33" s="3">
        <f t="shared" ca="1" si="21"/>
        <v>17.489999999999998</v>
      </c>
      <c r="BG33" s="3">
        <f t="shared" ca="1" si="21"/>
        <v>18.68</v>
      </c>
      <c r="BH33" s="3">
        <f t="shared" ca="1" si="21"/>
        <v>19.96</v>
      </c>
      <c r="BI33" s="3">
        <f t="shared" ca="1" si="21"/>
        <v>22.35</v>
      </c>
      <c r="BJ33" s="3">
        <f t="shared" ca="1" si="21"/>
        <v>24.4</v>
      </c>
      <c r="BK33" s="3">
        <f t="shared" ca="1" si="21"/>
        <v>25.51</v>
      </c>
      <c r="BL33" s="3">
        <f t="shared" ca="1" si="21"/>
        <v>28.25</v>
      </c>
      <c r="BM33" s="3">
        <f t="shared" ca="1" si="21"/>
        <v>32.6</v>
      </c>
      <c r="BN33" s="3">
        <f t="shared" ca="1" si="21"/>
        <v>33.21</v>
      </c>
      <c r="BO33" s="3">
        <f t="shared" ca="1" si="21"/>
        <v>33.35</v>
      </c>
      <c r="BP33" s="3">
        <f t="shared" ca="1" si="22"/>
        <v>33.76</v>
      </c>
      <c r="BQ33" s="3">
        <f t="shared" ca="1" si="22"/>
        <v>33.42</v>
      </c>
      <c r="BR33" s="3">
        <f t="shared" ca="1" si="22"/>
        <v>30.85</v>
      </c>
      <c r="BS33" s="3">
        <f t="shared" ca="1" si="22"/>
        <v>29.27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15.82</v>
      </c>
      <c r="AG34" s="3">
        <f t="shared" si="21"/>
        <v>16.809999999999999</v>
      </c>
      <c r="AH34" s="3">
        <f t="shared" si="21"/>
        <v>18.18</v>
      </c>
      <c r="AI34" s="3">
        <f t="shared" si="21"/>
        <v>19.55</v>
      </c>
      <c r="AJ34" s="3">
        <f t="shared" si="21"/>
        <v>20.77</v>
      </c>
      <c r="AK34" s="3">
        <f t="shared" si="21"/>
        <v>21.17</v>
      </c>
      <c r="AL34" s="3">
        <f t="shared" si="21"/>
        <v>19.96</v>
      </c>
      <c r="AM34" s="3">
        <f t="shared" si="21"/>
        <v>19.100000000000001</v>
      </c>
      <c r="AN34" s="3">
        <f t="shared" si="21"/>
        <v>18.05</v>
      </c>
      <c r="AO34" s="3">
        <f t="shared" si="21"/>
        <v>16.75</v>
      </c>
      <c r="AP34" s="3">
        <f t="shared" si="21"/>
        <v>16.46</v>
      </c>
      <c r="AQ34" s="3">
        <f t="shared" si="21"/>
        <v>16.63</v>
      </c>
      <c r="AR34" s="3">
        <f t="shared" si="21"/>
        <v>16.59</v>
      </c>
      <c r="AS34" s="3">
        <f t="shared" si="21"/>
        <v>16.420000000000002</v>
      </c>
      <c r="AT34" s="3">
        <f t="shared" si="21"/>
        <v>15.81</v>
      </c>
      <c r="AU34" s="3">
        <f t="shared" si="21"/>
        <v>15.34</v>
      </c>
      <c r="AV34" s="3">
        <f t="shared" si="21"/>
        <v>15.29</v>
      </c>
      <c r="AW34" s="3">
        <f t="shared" si="21"/>
        <v>15.18</v>
      </c>
      <c r="AX34" s="3">
        <f t="shared" si="21"/>
        <v>15.02</v>
      </c>
      <c r="AY34" s="3">
        <f t="shared" si="21"/>
        <v>14.57</v>
      </c>
      <c r="AZ34" s="3">
        <f t="shared" si="21"/>
        <v>15.52</v>
      </c>
      <c r="BA34" s="3">
        <f t="shared" si="21"/>
        <v>15.59</v>
      </c>
      <c r="BB34" s="3">
        <f t="shared" si="21"/>
        <v>15.67</v>
      </c>
      <c r="BC34" s="3">
        <f t="shared" si="21"/>
        <v>15.93</v>
      </c>
      <c r="BD34" s="3">
        <f t="shared" si="21"/>
        <v>15.95</v>
      </c>
      <c r="BE34" s="3">
        <f t="shared" si="21"/>
        <v>15.97</v>
      </c>
      <c r="BF34" s="3">
        <f t="shared" si="21"/>
        <v>16.21</v>
      </c>
      <c r="BG34" s="3">
        <f t="shared" si="21"/>
        <v>17.309999999999999</v>
      </c>
      <c r="BH34" s="3">
        <f t="shared" si="21"/>
        <v>18.5</v>
      </c>
      <c r="BI34" s="3">
        <f t="shared" si="21"/>
        <v>20.72</v>
      </c>
      <c r="BJ34" s="3">
        <f t="shared" si="21"/>
        <v>22.61</v>
      </c>
      <c r="BK34" s="3">
        <f t="shared" si="21"/>
        <v>23.64</v>
      </c>
      <c r="BL34" s="3">
        <f t="shared" si="21"/>
        <v>26.19</v>
      </c>
      <c r="BM34" s="3">
        <f t="shared" si="21"/>
        <v>30.22</v>
      </c>
      <c r="BN34" s="3">
        <f t="shared" si="21"/>
        <v>30.78</v>
      </c>
      <c r="BO34" s="3">
        <f t="shared" si="21"/>
        <v>30.91</v>
      </c>
      <c r="BP34" s="3">
        <f t="shared" si="22"/>
        <v>31.29</v>
      </c>
      <c r="BQ34" s="3">
        <f t="shared" si="22"/>
        <v>30.97</v>
      </c>
      <c r="BR34" s="3">
        <f t="shared" si="22"/>
        <v>28.59</v>
      </c>
      <c r="BS34" s="3">
        <f t="shared" si="22"/>
        <v>27.13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 t="e">
        <f t="shared" ca="1" si="23"/>
        <v>#N/A</v>
      </c>
      <c r="E35" s="24" t="e">
        <f t="shared" ca="1" si="23"/>
        <v>#N/A</v>
      </c>
      <c r="F35" s="24" t="e">
        <f t="shared" ca="1" si="23"/>
        <v>#N/A</v>
      </c>
      <c r="G35" s="24" t="e">
        <f t="shared" ca="1" si="23"/>
        <v>#N/A</v>
      </c>
      <c r="H35" s="24" t="e">
        <f t="shared" ca="1" si="23"/>
        <v>#N/A</v>
      </c>
      <c r="I35" s="24" t="e">
        <f t="shared" ca="1" si="23"/>
        <v>#N/A</v>
      </c>
      <c r="J35" s="24" t="e">
        <f t="shared" ca="1" si="23"/>
        <v>#N/A</v>
      </c>
      <c r="K35" s="24" t="e">
        <f t="shared" ca="1" si="23"/>
        <v>#N/A</v>
      </c>
      <c r="L35" s="24" t="e">
        <f t="shared" ca="1" si="23"/>
        <v>#N/A</v>
      </c>
      <c r="M35" s="24" t="e">
        <f t="shared" ca="1" si="23"/>
        <v>#N/A</v>
      </c>
      <c r="N35" s="24">
        <f t="shared" ca="1" si="23"/>
        <v>30.81</v>
      </c>
      <c r="O35" s="24">
        <f t="shared" ca="1" si="23"/>
        <v>29.91</v>
      </c>
      <c r="P35" s="24">
        <f t="shared" ca="1" si="23"/>
        <v>28.33</v>
      </c>
      <c r="Q35" s="24">
        <f t="shared" ca="1" si="23"/>
        <v>27.33</v>
      </c>
      <c r="R35" s="24">
        <f t="shared" ca="1" si="23"/>
        <v>26.36</v>
      </c>
      <c r="S35" s="24">
        <f t="shared" ca="1" si="23"/>
        <v>26.21</v>
      </c>
      <c r="T35" s="24">
        <f t="shared" ca="1" si="23"/>
        <v>26.73</v>
      </c>
      <c r="U35" s="24">
        <f t="shared" ca="1" si="23"/>
        <v>25.76</v>
      </c>
      <c r="V35" s="24">
        <f t="shared" ca="1" si="23"/>
        <v>24.23</v>
      </c>
      <c r="W35" s="24">
        <f t="shared" ca="1" si="23"/>
        <v>22.72</v>
      </c>
      <c r="X35" s="24">
        <f t="shared" ca="1" si="23"/>
        <v>21.63</v>
      </c>
      <c r="Y35" s="24">
        <f t="shared" ca="1" si="23"/>
        <v>20.2</v>
      </c>
      <c r="Z35" s="24">
        <f t="shared" ca="1" si="23"/>
        <v>20.12</v>
      </c>
      <c r="AA35" s="24">
        <f t="shared" ca="1" si="23"/>
        <v>21.52</v>
      </c>
      <c r="AB35" s="24">
        <f t="shared" ca="1" si="23"/>
        <v>20.72</v>
      </c>
      <c r="AC35" s="24">
        <f t="shared" ca="1" si="23"/>
        <v>19.93</v>
      </c>
      <c r="AD35" s="24">
        <f t="shared" ca="1" si="23"/>
        <v>20.100000000000001</v>
      </c>
      <c r="AE35" s="24">
        <f t="shared" ca="1" si="23"/>
        <v>20.02</v>
      </c>
      <c r="AF35" s="24">
        <f t="shared" ca="1" si="23"/>
        <v>20.059999999999999</v>
      </c>
      <c r="AG35" s="24">
        <f t="shared" ca="1" si="23"/>
        <v>20.43</v>
      </c>
      <c r="AH35" s="24">
        <f t="shared" ca="1" si="23"/>
        <v>21.61</v>
      </c>
      <c r="AI35" s="24">
        <f t="shared" ca="1" si="23"/>
        <v>22.9</v>
      </c>
      <c r="AJ35" s="24">
        <f t="shared" ca="1" si="23"/>
        <v>24.04</v>
      </c>
      <c r="AK35" s="24">
        <f t="shared" ca="1" si="23"/>
        <v>24.16</v>
      </c>
      <c r="AL35" s="24">
        <f t="shared" ca="1" si="23"/>
        <v>22.88</v>
      </c>
      <c r="AM35" s="24">
        <f t="shared" ca="1" si="23"/>
        <v>21.48</v>
      </c>
      <c r="AN35" s="24">
        <f t="shared" ca="1" si="23"/>
        <v>20.16</v>
      </c>
      <c r="AO35" s="24">
        <f t="shared" ca="1" si="23"/>
        <v>18.55</v>
      </c>
      <c r="AP35" s="24">
        <f t="shared" ca="1" si="23"/>
        <v>18.059999999999999</v>
      </c>
      <c r="AQ35" s="24">
        <f t="shared" ca="1" si="23"/>
        <v>18.329999999999998</v>
      </c>
      <c r="AR35" s="24">
        <f t="shared" ca="1" si="23"/>
        <v>18.2</v>
      </c>
      <c r="AS35" s="24">
        <f t="shared" ca="1" si="23"/>
        <v>17.989999999999998</v>
      </c>
      <c r="AT35" s="24">
        <f t="shared" ca="1" si="23"/>
        <v>17.260000000000002</v>
      </c>
      <c r="AU35" s="24">
        <f t="shared" ca="1" si="23"/>
        <v>16.73</v>
      </c>
      <c r="AV35" s="24">
        <f t="shared" ca="1" si="23"/>
        <v>16.600000000000001</v>
      </c>
      <c r="AW35" s="24">
        <f t="shared" ca="1" si="23"/>
        <v>16.440000000000001</v>
      </c>
      <c r="AX35" s="24">
        <f t="shared" ca="1" si="23"/>
        <v>16.28</v>
      </c>
      <c r="AY35" s="24">
        <f t="shared" ca="1" si="23"/>
        <v>15.69</v>
      </c>
      <c r="AZ35" s="24">
        <f t="shared" ca="1" si="23"/>
        <v>16.8</v>
      </c>
      <c r="BA35" s="24">
        <f t="shared" ca="1" si="23"/>
        <v>16.739999999999998</v>
      </c>
      <c r="BB35" s="24">
        <f t="shared" ca="1" si="23"/>
        <v>16.91</v>
      </c>
      <c r="BC35" s="25">
        <f ca="1">BC33</f>
        <v>17.190000000000001</v>
      </c>
      <c r="BD35" s="25">
        <f t="shared" ref="BD35:BH35" ca="1" si="24">BD33</f>
        <v>17.21</v>
      </c>
      <c r="BE35" s="25">
        <f t="shared" ca="1" si="24"/>
        <v>17.23</v>
      </c>
      <c r="BF35" s="25">
        <f t="shared" ca="1" si="24"/>
        <v>17.489999999999998</v>
      </c>
      <c r="BG35" s="25">
        <f t="shared" ca="1" si="24"/>
        <v>18.68</v>
      </c>
      <c r="BH35" s="25">
        <f t="shared" ca="1" si="24"/>
        <v>19.96</v>
      </c>
      <c r="BI35" s="19">
        <f ca="1">AVERAGE(BH35,BJ35)</f>
        <v>21.285</v>
      </c>
      <c r="BJ35" s="26">
        <f>BJ34</f>
        <v>22.61</v>
      </c>
      <c r="BK35" s="26">
        <f t="shared" ref="BK35:BS35" si="25">BK34</f>
        <v>23.64</v>
      </c>
      <c r="BL35" s="26">
        <f t="shared" si="25"/>
        <v>26.19</v>
      </c>
      <c r="BM35" s="26">
        <f t="shared" si="25"/>
        <v>30.22</v>
      </c>
      <c r="BN35" s="26">
        <f t="shared" si="25"/>
        <v>30.78</v>
      </c>
      <c r="BO35" s="26">
        <f t="shared" si="25"/>
        <v>30.91</v>
      </c>
      <c r="BP35" s="26">
        <f t="shared" si="25"/>
        <v>31.29</v>
      </c>
      <c r="BQ35" s="26">
        <f t="shared" si="25"/>
        <v>30.97</v>
      </c>
      <c r="BR35" s="26">
        <f t="shared" si="25"/>
        <v>28.59</v>
      </c>
      <c r="BS35" s="26">
        <f t="shared" si="25"/>
        <v>27.13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Qld Average Residential Prices and ABS-EIN (various bases)</v>
      </c>
    </row>
  </sheetData>
  <dataValidations count="3">
    <dataValidation type="list" allowBlank="1" showInputMessage="1" showErrorMessage="1" sqref="B2" xr:uid="{9DE6E851-BDCF-4B81-A365-CCAFC6C76649}">
      <formula1>$BW$1:$BW$8</formula1>
    </dataValidation>
    <dataValidation type="whole" allowBlank="1" showInputMessage="1" showErrorMessage="1" sqref="C27" xr:uid="{B16BE74E-A275-4703-AD34-AF01ACB1D10B}">
      <formula1>1954</formula1>
      <formula2>2020</formula2>
    </dataValidation>
    <dataValidation type="whole" allowBlank="1" showInputMessage="1" showErrorMessage="1" sqref="B17:B21" xr:uid="{048B9197-0479-4130-90D8-4BF8A1BC3124}">
      <formula1>1981</formula1>
      <formula2>2019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CC47-0ED4-40AD-9706-69755B9AFE49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87</v>
      </c>
      <c r="C2" s="46" t="str">
        <f>LOOKUP($B$2,$BW$1:$BW$8,$BX$1:$BX$8)</f>
        <v>E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SA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$E$55</v>
      </c>
      <c r="C8" s="46" t="str">
        <f>CONCATENATE("'[Data.xlsx]",C$4,"'!",$B8)</f>
        <v>'[Data.xlsx]1952'!$E$55</v>
      </c>
      <c r="D8" s="46" t="str">
        <f t="shared" ref="D8:BO8" si="2">CONCATENATE("'[Data.xlsx]",D$4,"'!",$B8)</f>
        <v>'[Data.xlsx]1953'!$E$55</v>
      </c>
      <c r="E8" s="46" t="str">
        <f t="shared" si="2"/>
        <v>'[Data.xlsx]1954'!$E$55</v>
      </c>
      <c r="F8" s="46" t="str">
        <f t="shared" si="2"/>
        <v>'[Data.xlsx]1955'!$E$55</v>
      </c>
      <c r="G8" s="46" t="str">
        <f t="shared" si="2"/>
        <v>'[Data.xlsx]1956'!$E$55</v>
      </c>
      <c r="H8" s="46" t="str">
        <f t="shared" si="2"/>
        <v>'[Data.xlsx]1957'!$E$55</v>
      </c>
      <c r="I8" s="46" t="str">
        <f t="shared" si="2"/>
        <v>'[Data.xlsx]1958'!$E$55</v>
      </c>
      <c r="J8" s="46" t="str">
        <f t="shared" si="2"/>
        <v>'[Data.xlsx]1959'!$E$55</v>
      </c>
      <c r="K8" s="46" t="str">
        <f t="shared" si="2"/>
        <v>'[Data.xlsx]1960'!$E$55</v>
      </c>
      <c r="L8" s="46" t="str">
        <f t="shared" si="2"/>
        <v>'[Data.xlsx]1961'!$E$55</v>
      </c>
      <c r="M8" s="46" t="str">
        <f t="shared" si="2"/>
        <v>'[Data.xlsx]1962'!$E$55</v>
      </c>
      <c r="N8" s="46" t="str">
        <f t="shared" si="2"/>
        <v>'[Data.xlsx]1963'!$E$55</v>
      </c>
      <c r="O8" s="46" t="str">
        <f t="shared" si="2"/>
        <v>'[Data.xlsx]1964'!$E$55</v>
      </c>
      <c r="P8" s="46" t="str">
        <f t="shared" si="2"/>
        <v>'[Data.xlsx]1965'!$E$55</v>
      </c>
      <c r="Q8" s="46" t="str">
        <f t="shared" si="2"/>
        <v>'[Data.xlsx]1966'!$E$55</v>
      </c>
      <c r="R8" s="46" t="str">
        <f t="shared" si="2"/>
        <v>'[Data.xlsx]1967'!$E$55</v>
      </c>
      <c r="S8" s="46" t="str">
        <f t="shared" si="2"/>
        <v>'[Data.xlsx]1968'!$E$55</v>
      </c>
      <c r="T8" s="46" t="str">
        <f t="shared" si="2"/>
        <v>'[Data.xlsx]1969'!$E$55</v>
      </c>
      <c r="U8" s="46" t="str">
        <f t="shared" si="2"/>
        <v>'[Data.xlsx]1970'!$E$55</v>
      </c>
      <c r="V8" s="46" t="str">
        <f t="shared" si="2"/>
        <v>'[Data.xlsx]1971'!$E$55</v>
      </c>
      <c r="W8" s="46" t="str">
        <f t="shared" si="2"/>
        <v>'[Data.xlsx]1972'!$E$55</v>
      </c>
      <c r="X8" s="46" t="str">
        <f t="shared" si="2"/>
        <v>'[Data.xlsx]1973'!$E$55</v>
      </c>
      <c r="Y8" s="46" t="str">
        <f t="shared" si="2"/>
        <v>'[Data.xlsx]1974'!$E$55</v>
      </c>
      <c r="Z8" s="46" t="str">
        <f t="shared" si="2"/>
        <v>'[Data.xlsx]1975'!$E$55</v>
      </c>
      <c r="AA8" s="46" t="str">
        <f t="shared" si="2"/>
        <v>'[Data.xlsx]1976'!$E$55</v>
      </c>
      <c r="AB8" s="46" t="str">
        <f t="shared" si="2"/>
        <v>'[Data.xlsx]1977'!$E$55</v>
      </c>
      <c r="AC8" s="46" t="str">
        <f t="shared" si="2"/>
        <v>'[Data.xlsx]1978'!$E$55</v>
      </c>
      <c r="AD8" s="46" t="str">
        <f t="shared" si="2"/>
        <v>'[Data.xlsx]1979'!$E$55</v>
      </c>
      <c r="AE8" s="46" t="str">
        <f t="shared" si="2"/>
        <v>'[Data.xlsx]1980'!$E$55</v>
      </c>
      <c r="AF8" s="46" t="str">
        <f t="shared" si="2"/>
        <v>'[Data.xlsx]1981'!$E$55</v>
      </c>
      <c r="AG8" s="46" t="str">
        <f t="shared" si="2"/>
        <v>'[Data.xlsx]1982'!$E$55</v>
      </c>
      <c r="AH8" s="46" t="str">
        <f t="shared" si="2"/>
        <v>'[Data.xlsx]1983'!$E$55</v>
      </c>
      <c r="AI8" s="46" t="str">
        <f t="shared" si="2"/>
        <v>'[Data.xlsx]1984'!$E$55</v>
      </c>
      <c r="AJ8" s="46" t="str">
        <f t="shared" si="2"/>
        <v>'[Data.xlsx]1985'!$E$55</v>
      </c>
      <c r="AK8" s="46" t="str">
        <f t="shared" si="2"/>
        <v>'[Data.xlsx]1986'!$E$55</v>
      </c>
      <c r="AL8" s="46" t="str">
        <f t="shared" si="2"/>
        <v>'[Data.xlsx]1987'!$E$55</v>
      </c>
      <c r="AM8" s="46" t="str">
        <f t="shared" si="2"/>
        <v>'[Data.xlsx]1988'!$E$55</v>
      </c>
      <c r="AN8" s="46" t="str">
        <f t="shared" si="2"/>
        <v>'[Data.xlsx]1989'!$E$55</v>
      </c>
      <c r="AO8" s="46" t="str">
        <f t="shared" si="2"/>
        <v>'[Data.xlsx]1990'!$E$55</v>
      </c>
      <c r="AP8" s="46" t="str">
        <f t="shared" si="2"/>
        <v>'[Data.xlsx]1991'!$E$55</v>
      </c>
      <c r="AQ8" s="46" t="str">
        <f t="shared" si="2"/>
        <v>'[Data.xlsx]1992'!$E$55</v>
      </c>
      <c r="AR8" s="46" t="str">
        <f t="shared" si="2"/>
        <v>'[Data.xlsx]1993'!$E$55</v>
      </c>
      <c r="AS8" s="46" t="str">
        <f t="shared" si="2"/>
        <v>'[Data.xlsx]1994'!$E$55</v>
      </c>
      <c r="AT8" s="46" t="str">
        <f t="shared" si="2"/>
        <v>'[Data.xlsx]1995'!$E$55</v>
      </c>
      <c r="AU8" s="46" t="str">
        <f t="shared" si="2"/>
        <v>'[Data.xlsx]1996'!$E$55</v>
      </c>
      <c r="AV8" s="46" t="str">
        <f t="shared" si="2"/>
        <v>'[Data.xlsx]1997'!$E$55</v>
      </c>
      <c r="AW8" s="46" t="str">
        <f t="shared" si="2"/>
        <v>'[Data.xlsx]1998'!$E$55</v>
      </c>
      <c r="AX8" s="46" t="str">
        <f t="shared" si="2"/>
        <v>'[Data.xlsx]1999'!$E$55</v>
      </c>
      <c r="AY8" s="46" t="str">
        <f t="shared" si="2"/>
        <v>'[Data.xlsx]2000'!$E$55</v>
      </c>
      <c r="AZ8" s="46" t="str">
        <f t="shared" si="2"/>
        <v>'[Data.xlsx]2001'!$E$55</v>
      </c>
      <c r="BA8" s="46" t="str">
        <f t="shared" si="2"/>
        <v>'[Data.xlsx]2002'!$E$55</v>
      </c>
      <c r="BB8" s="46" t="str">
        <f t="shared" si="2"/>
        <v>'[Data.xlsx]2003'!$E$55</v>
      </c>
      <c r="BC8" s="46" t="str">
        <f t="shared" si="2"/>
        <v>'[Data.xlsx]2004'!$E$55</v>
      </c>
      <c r="BD8" s="46" t="str">
        <f t="shared" si="2"/>
        <v>'[Data.xlsx]2005'!$E$55</v>
      </c>
      <c r="BE8" s="46" t="str">
        <f t="shared" si="2"/>
        <v>'[Data.xlsx]2006'!$E$55</v>
      </c>
      <c r="BF8" s="46" t="str">
        <f t="shared" si="2"/>
        <v>'[Data.xlsx]2007'!$E$55</v>
      </c>
      <c r="BG8" s="46" t="str">
        <f t="shared" si="2"/>
        <v>'[Data.xlsx]2008'!$E$55</v>
      </c>
      <c r="BH8" s="46" t="str">
        <f t="shared" si="2"/>
        <v>'[Data.xlsx]2009'!$E$55</v>
      </c>
      <c r="BI8" s="46" t="str">
        <f t="shared" si="2"/>
        <v>'[Data.xlsx]2010'!$E$55</v>
      </c>
      <c r="BJ8" s="46" t="str">
        <f t="shared" si="2"/>
        <v>'[Data.xlsx]2011'!$E$55</v>
      </c>
      <c r="BK8" s="46" t="str">
        <f t="shared" si="2"/>
        <v>'[Data.xlsx]2012'!$E$55</v>
      </c>
      <c r="BL8" s="46" t="str">
        <f t="shared" si="2"/>
        <v>'[Data.xlsx]2013'!$E$55</v>
      </c>
      <c r="BM8" s="46" t="str">
        <f t="shared" si="2"/>
        <v>'[Data.xlsx]2014'!$E$55</v>
      </c>
      <c r="BN8" s="46" t="str">
        <f t="shared" si="2"/>
        <v>'[Data.xlsx]2015'!$E$55</v>
      </c>
      <c r="BO8" s="46" t="str">
        <f t="shared" si="2"/>
        <v>'[Data.xlsx]2016'!$E$55</v>
      </c>
      <c r="BP8" s="46" t="str">
        <f t="shared" ref="BP8:BS8" si="3">CONCATENATE("'[Data.xlsx]",BP$4,"'!",$B8)</f>
        <v>'[Data.xlsx]2017'!$E$55</v>
      </c>
      <c r="BQ8" s="46" t="str">
        <f t="shared" si="3"/>
        <v>'[Data.xlsx]2018'!$E$55</v>
      </c>
      <c r="BR8" s="46" t="str">
        <f t="shared" si="3"/>
        <v>'[Data.xlsx]2019'!$E$55</v>
      </c>
      <c r="BS8" s="46" t="str">
        <f t="shared" si="3"/>
        <v>'[Data.xlsx]2020'!$E$55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SA Total</v>
      </c>
      <c r="C9" s="1" cm="1">
        <f t="array" aca="1" ref="C9" ca="1">INDIRECT(C8)</f>
        <v>2.0151195760021752</v>
      </c>
      <c r="D9" s="1" cm="1">
        <f t="array" aca="1" ref="D9" ca="1">INDIRECT(D8)</f>
        <v>2.2585470983001121</v>
      </c>
      <c r="E9" s="1" cm="1">
        <f t="array" aca="1" ref="E9" ca="1">INDIRECT(E8)</f>
        <v>2.2373610212118713</v>
      </c>
      <c r="F9" s="1" cm="1">
        <f t="array" aca="1" ref="F9" ca="1">INDIRECT(F8)</f>
        <v>2.1089197511291493</v>
      </c>
      <c r="G9" s="1" cm="1">
        <f t="array" aca="1" ref="G9" ca="1">INDIRECT(G8)</f>
        <v>2.1497796585309255</v>
      </c>
      <c r="H9" s="1" cm="1">
        <f t="array" aca="1" ref="H9" ca="1">INDIRECT(H8)</f>
        <v>2.1239032741279686</v>
      </c>
      <c r="I9" s="1" cm="1">
        <f t="array" aca="1" ref="I9" ca="1">INDIRECT(I8)</f>
        <v>2.0030040941700307</v>
      </c>
      <c r="J9" s="1" cm="1">
        <f t="array" aca="1" ref="J9" ca="1">INDIRECT(J8)</f>
        <v>2.1481038177739293</v>
      </c>
      <c r="K9" s="1" cm="1">
        <f t="array" aca="1" ref="K9" ca="1">INDIRECT(K8)</f>
        <v>2.0237258733888148</v>
      </c>
      <c r="L9" s="1" cm="1">
        <f t="array" aca="1" ref="L9" ca="1">INDIRECT(L8)</f>
        <v>2.1112807398507512</v>
      </c>
      <c r="M9" s="1" cm="1">
        <f t="array" aca="1" ref="M9" ca="1">INDIRECT(M8)</f>
        <v>2.0076791866193808</v>
      </c>
      <c r="N9" s="1" cm="1">
        <f t="array" aca="1" ref="N9" ca="1">INDIRECT(N8)</f>
        <v>2.0037255141010992</v>
      </c>
      <c r="O9" s="1" cm="1">
        <f t="array" aca="1" ref="O9" ca="1">INDIRECT(O8)</f>
        <v>2.0283025077338248</v>
      </c>
      <c r="P9" s="1" cm="1">
        <f t="array" aca="1" ref="P9" ca="1">INDIRECT(P8)</f>
        <v>1.9525286812966203</v>
      </c>
      <c r="Q9" s="1" cm="1">
        <f t="array" aca="1" ref="Q9" ca="1">INDIRECT(Q8)</f>
        <v>1.88098136980911</v>
      </c>
      <c r="R9" s="1" cm="1">
        <f t="array" aca="1" ref="R9" ca="1">INDIRECT(R8)</f>
        <v>1.8862908694786125</v>
      </c>
      <c r="S9" s="1" cm="1">
        <f t="array" aca="1" ref="S9" ca="1">INDIRECT(S8)</f>
        <v>1.8245577038299232</v>
      </c>
      <c r="T9" s="1" cm="1">
        <f t="array" aca="1" ref="T9" ca="1">INDIRECT(T8)</f>
        <v>1.8301060635289463</v>
      </c>
      <c r="U9" s="1" cm="1">
        <f t="array" aca="1" ref="U9" ca="1">INDIRECT(U8)</f>
        <v>1.8030730815494138</v>
      </c>
      <c r="V9" s="1" cm="1">
        <f t="array" aca="1" ref="V9" ca="1">INDIRECT(V8)</f>
        <v>1.8197950797055729</v>
      </c>
      <c r="W9" s="1" cm="1">
        <f t="array" aca="1" ref="W9" ca="1">INDIRECT(W8)</f>
        <v>1.9263960339743718</v>
      </c>
      <c r="X9" s="1" cm="1">
        <f t="array" aca="1" ref="X9" ca="1">INDIRECT(X8)</f>
        <v>1.893364924248683</v>
      </c>
      <c r="Y9" s="1" cm="1">
        <f t="array" aca="1" ref="Y9" ca="1">INDIRECT(Y8)</f>
        <v>2.0288750796037385</v>
      </c>
      <c r="Z9" s="1" cm="1">
        <f t="array" aca="1" ref="Z9" ca="1">INDIRECT(Z8)</f>
        <v>2.2964892651807194</v>
      </c>
      <c r="AA9" s="1" cm="1">
        <f t="array" aca="1" ref="AA9" ca="1">INDIRECT(AA8)</f>
        <v>2.5924487898006019</v>
      </c>
      <c r="AB9" s="1" cm="1">
        <f t="array" aca="1" ref="AB9" ca="1">INDIRECT(AB8)</f>
        <v>2.7467176149533343</v>
      </c>
      <c r="AC9" s="1" cm="1">
        <f t="array" aca="1" ref="AC9" ca="1">INDIRECT(AC8)</f>
        <v>3.0212083313429945</v>
      </c>
      <c r="AD9" s="1" cm="1">
        <f t="array" aca="1" ref="AD9" ca="1">INDIRECT(AD8)</f>
        <v>3.3232770663195459</v>
      </c>
      <c r="AE9" s="1" cm="1">
        <f t="array" aca="1" ref="AE9" ca="1">INDIRECT(AE8)</f>
        <v>3.69035516455433</v>
      </c>
      <c r="AF9" s="1" cm="1">
        <f t="array" aca="1" ref="AF9" ca="1">INDIRECT(AF8)</f>
        <v>4.2304434778037212</v>
      </c>
      <c r="AG9" s="1" cm="1">
        <f t="array" aca="1" ref="AG9" ca="1">INDIRECT(AG8)</f>
        <v>5.0556356994964222</v>
      </c>
      <c r="AH9" s="1" cm="1">
        <f t="array" aca="1" ref="AH9" ca="1">INDIRECT(AH8)</f>
        <v>6.1375656625284591</v>
      </c>
      <c r="AI9" s="1" cm="1">
        <f t="array" aca="1" ref="AI9" ca="1">INDIRECT(AI8)</f>
        <v>7.1201942777693583</v>
      </c>
      <c r="AJ9" s="1" cm="1">
        <f t="array" aca="1" ref="AJ9" ca="1">INDIRECT(AJ8)</f>
        <v>8.0093750714291865</v>
      </c>
      <c r="AK9" s="1" cm="1">
        <f t="array" aca="1" ref="AK9" ca="1">INDIRECT(AK8)</f>
        <v>8.2729372417372602</v>
      </c>
      <c r="AL9" s="1" cm="1">
        <f t="array" aca="1" ref="AL9" ca="1">INDIRECT(AL8)</f>
        <v>8.5689563748974731</v>
      </c>
      <c r="AM9" s="1" cm="1">
        <f t="array" aca="1" ref="AM9" ca="1">INDIRECT(AM8)</f>
        <v>9.2690130614617807</v>
      </c>
      <c r="AN9" s="1" cm="1">
        <f t="array" aca="1" ref="AN9" ca="1">INDIRECT(AN8)</f>
        <v>9.5027447762149482</v>
      </c>
      <c r="AO9" s="1" cm="1">
        <f t="array" aca="1" ref="AO9" ca="1">INDIRECT(AO8)</f>
        <v>9.7190209445772986</v>
      </c>
      <c r="AP9" s="1" cm="1">
        <f t="array" aca="1" ref="AP9" ca="1">INDIRECT(AP8)</f>
        <v>9.9077555765858243</v>
      </c>
      <c r="AQ9" s="1" cm="1">
        <f t="array" aca="1" ref="AQ9" ca="1">INDIRECT(AQ8)</f>
        <v>10.400453576895705</v>
      </c>
      <c r="AR9" s="1" cm="1">
        <f t="array" aca="1" ref="AR9" ca="1">INDIRECT(AR8)</f>
        <v>10.437605141314556</v>
      </c>
      <c r="AS9" s="1" cm="1">
        <f t="array" aca="1" ref="AS9" ca="1">INDIRECT(AS8)</f>
        <v>10.0568383448382</v>
      </c>
      <c r="AT9" s="1" cm="1">
        <f t="array" aca="1" ref="AT9" ca="1">INDIRECT(AT8)</f>
        <v>9.5649807676083025</v>
      </c>
      <c r="AU9" s="1" cm="1">
        <f t="array" aca="1" ref="AU9" ca="1">INDIRECT(AU8)</f>
        <v>9.5135748540151823</v>
      </c>
      <c r="AV9" s="1" cm="1">
        <f t="array" aca="1" ref="AV9" ca="1">INDIRECT(AV8)</f>
        <v>9.8108060511458213</v>
      </c>
      <c r="AW9" s="1" cm="1">
        <f t="array" aca="1" ref="AW9" ca="1">INDIRECT(AW8)</f>
        <v>9.8557723990642732</v>
      </c>
      <c r="AX9" s="1" cm="1">
        <f t="array" aca="1" ref="AX9" ca="1">INDIRECT(AX8)</f>
        <v>10.1</v>
      </c>
      <c r="AY9" s="1" cm="1">
        <f t="array" aca="1" ref="AY9" ca="1">INDIRECT(AY8)</f>
        <v>11.280000000000001</v>
      </c>
      <c r="AZ9" s="1" cm="1">
        <f t="array" aca="1" ref="AZ9" ca="1">INDIRECT(AZ8)</f>
        <v>12.46</v>
      </c>
      <c r="BA9" s="1" cm="1">
        <f t="array" aca="1" ref="BA9" ca="1">INDIRECT(BA8)</f>
        <v>13.85</v>
      </c>
      <c r="BB9" s="1" cm="1">
        <f t="array" aca="1" ref="BB9" ca="1">INDIRECT(BB8)</f>
        <v>13.4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SA Residential</v>
      </c>
    </row>
    <row r="11" spans="1:77" x14ac:dyDescent="0.25">
      <c r="A11" s="46" t="s">
        <v>7</v>
      </c>
      <c r="B11" s="46" t="str">
        <f>CONCATENATE("$",$C$2,"$53")</f>
        <v>$E$53</v>
      </c>
      <c r="C11" s="46" t="str">
        <f>CONCATENATE("'[Data.xlsx]",C$4,"'!",$B11)</f>
        <v>'[Data.xlsx]1952'!$E$53</v>
      </c>
      <c r="D11" s="46" t="str">
        <f t="shared" ref="D11:BO11" si="4">CONCATENATE("'[Data.xlsx]",D$4,"'!",$B11)</f>
        <v>'[Data.xlsx]1953'!$E$53</v>
      </c>
      <c r="E11" s="46" t="str">
        <f t="shared" si="4"/>
        <v>'[Data.xlsx]1954'!$E$53</v>
      </c>
      <c r="F11" s="46" t="str">
        <f t="shared" si="4"/>
        <v>'[Data.xlsx]1955'!$E$53</v>
      </c>
      <c r="G11" s="46" t="str">
        <f t="shared" si="4"/>
        <v>'[Data.xlsx]1956'!$E$53</v>
      </c>
      <c r="H11" s="46" t="str">
        <f t="shared" si="4"/>
        <v>'[Data.xlsx]1957'!$E$53</v>
      </c>
      <c r="I11" s="46" t="str">
        <f t="shared" si="4"/>
        <v>'[Data.xlsx]1958'!$E$53</v>
      </c>
      <c r="J11" s="46" t="str">
        <f t="shared" si="4"/>
        <v>'[Data.xlsx]1959'!$E$53</v>
      </c>
      <c r="K11" s="46" t="str">
        <f t="shared" si="4"/>
        <v>'[Data.xlsx]1960'!$E$53</v>
      </c>
      <c r="L11" s="46" t="str">
        <f t="shared" si="4"/>
        <v>'[Data.xlsx]1961'!$E$53</v>
      </c>
      <c r="M11" s="46" t="str">
        <f t="shared" si="4"/>
        <v>'[Data.xlsx]1962'!$E$53</v>
      </c>
      <c r="N11" s="46" t="str">
        <f t="shared" si="4"/>
        <v>'[Data.xlsx]1963'!$E$53</v>
      </c>
      <c r="O11" s="46" t="str">
        <f t="shared" si="4"/>
        <v>'[Data.xlsx]1964'!$E$53</v>
      </c>
      <c r="P11" s="46" t="str">
        <f t="shared" si="4"/>
        <v>'[Data.xlsx]1965'!$E$53</v>
      </c>
      <c r="Q11" s="46" t="str">
        <f t="shared" si="4"/>
        <v>'[Data.xlsx]1966'!$E$53</v>
      </c>
      <c r="R11" s="46" t="str">
        <f t="shared" si="4"/>
        <v>'[Data.xlsx]1967'!$E$53</v>
      </c>
      <c r="S11" s="46" t="str">
        <f t="shared" si="4"/>
        <v>'[Data.xlsx]1968'!$E$53</v>
      </c>
      <c r="T11" s="46" t="str">
        <f t="shared" si="4"/>
        <v>'[Data.xlsx]1969'!$E$53</v>
      </c>
      <c r="U11" s="46" t="str">
        <f t="shared" si="4"/>
        <v>'[Data.xlsx]1970'!$E$53</v>
      </c>
      <c r="V11" s="46" t="str">
        <f t="shared" si="4"/>
        <v>'[Data.xlsx]1971'!$E$53</v>
      </c>
      <c r="W11" s="46" t="str">
        <f t="shared" si="4"/>
        <v>'[Data.xlsx]1972'!$E$53</v>
      </c>
      <c r="X11" s="46" t="str">
        <f t="shared" si="4"/>
        <v>'[Data.xlsx]1973'!$E$53</v>
      </c>
      <c r="Y11" s="46" t="str">
        <f t="shared" si="4"/>
        <v>'[Data.xlsx]1974'!$E$53</v>
      </c>
      <c r="Z11" s="46" t="str">
        <f t="shared" si="4"/>
        <v>'[Data.xlsx]1975'!$E$53</v>
      </c>
      <c r="AA11" s="46" t="str">
        <f t="shared" si="4"/>
        <v>'[Data.xlsx]1976'!$E$53</v>
      </c>
      <c r="AB11" s="46" t="str">
        <f t="shared" si="4"/>
        <v>'[Data.xlsx]1977'!$E$53</v>
      </c>
      <c r="AC11" s="46" t="str">
        <f t="shared" si="4"/>
        <v>'[Data.xlsx]1978'!$E$53</v>
      </c>
      <c r="AD11" s="46" t="str">
        <f t="shared" si="4"/>
        <v>'[Data.xlsx]1979'!$E$53</v>
      </c>
      <c r="AE11" s="46" t="str">
        <f t="shared" si="4"/>
        <v>'[Data.xlsx]1980'!$E$53</v>
      </c>
      <c r="AF11" s="46" t="str">
        <f t="shared" si="4"/>
        <v>'[Data.xlsx]1981'!$E$53</v>
      </c>
      <c r="AG11" s="46" t="str">
        <f t="shared" si="4"/>
        <v>'[Data.xlsx]1982'!$E$53</v>
      </c>
      <c r="AH11" s="46" t="str">
        <f t="shared" si="4"/>
        <v>'[Data.xlsx]1983'!$E$53</v>
      </c>
      <c r="AI11" s="46" t="str">
        <f t="shared" si="4"/>
        <v>'[Data.xlsx]1984'!$E$53</v>
      </c>
      <c r="AJ11" s="46" t="str">
        <f t="shared" si="4"/>
        <v>'[Data.xlsx]1985'!$E$53</v>
      </c>
      <c r="AK11" s="46" t="str">
        <f t="shared" si="4"/>
        <v>'[Data.xlsx]1986'!$E$53</v>
      </c>
      <c r="AL11" s="46" t="str">
        <f t="shared" si="4"/>
        <v>'[Data.xlsx]1987'!$E$53</v>
      </c>
      <c r="AM11" s="46" t="str">
        <f t="shared" si="4"/>
        <v>'[Data.xlsx]1988'!$E$53</v>
      </c>
      <c r="AN11" s="46" t="str">
        <f t="shared" si="4"/>
        <v>'[Data.xlsx]1989'!$E$53</v>
      </c>
      <c r="AO11" s="46" t="str">
        <f t="shared" si="4"/>
        <v>'[Data.xlsx]1990'!$E$53</v>
      </c>
      <c r="AP11" s="46" t="str">
        <f t="shared" si="4"/>
        <v>'[Data.xlsx]1991'!$E$53</v>
      </c>
      <c r="AQ11" s="46" t="str">
        <f t="shared" si="4"/>
        <v>'[Data.xlsx]1992'!$E$53</v>
      </c>
      <c r="AR11" s="46" t="str">
        <f t="shared" si="4"/>
        <v>'[Data.xlsx]1993'!$E$53</v>
      </c>
      <c r="AS11" s="46" t="str">
        <f t="shared" si="4"/>
        <v>'[Data.xlsx]1994'!$E$53</v>
      </c>
      <c r="AT11" s="46" t="str">
        <f t="shared" si="4"/>
        <v>'[Data.xlsx]1995'!$E$53</v>
      </c>
      <c r="AU11" s="46" t="str">
        <f t="shared" si="4"/>
        <v>'[Data.xlsx]1996'!$E$53</v>
      </c>
      <c r="AV11" s="46" t="str">
        <f t="shared" si="4"/>
        <v>'[Data.xlsx]1997'!$E$53</v>
      </c>
      <c r="AW11" s="46" t="str">
        <f t="shared" si="4"/>
        <v>'[Data.xlsx]1998'!$E$53</v>
      </c>
      <c r="AX11" s="46" t="str">
        <f t="shared" si="4"/>
        <v>'[Data.xlsx]1999'!$E$53</v>
      </c>
      <c r="AY11" s="46" t="str">
        <f t="shared" si="4"/>
        <v>'[Data.xlsx]2000'!$E$53</v>
      </c>
      <c r="AZ11" s="46" t="str">
        <f t="shared" si="4"/>
        <v>'[Data.xlsx]2001'!$E$53</v>
      </c>
      <c r="BA11" s="46" t="str">
        <f t="shared" si="4"/>
        <v>'[Data.xlsx]2002'!$E$53</v>
      </c>
      <c r="BB11" s="46" t="str">
        <f t="shared" si="4"/>
        <v>'[Data.xlsx]2003'!$E$53</v>
      </c>
      <c r="BC11" s="46" t="str">
        <f t="shared" si="4"/>
        <v>'[Data.xlsx]2004'!$E$53</v>
      </c>
      <c r="BD11" s="46" t="str">
        <f t="shared" si="4"/>
        <v>'[Data.xlsx]2005'!$E$53</v>
      </c>
      <c r="BE11" s="46" t="str">
        <f t="shared" si="4"/>
        <v>'[Data.xlsx]2006'!$E$53</v>
      </c>
      <c r="BF11" s="46" t="str">
        <f t="shared" si="4"/>
        <v>'[Data.xlsx]2007'!$E$53</v>
      </c>
      <c r="BG11" s="46" t="str">
        <f t="shared" si="4"/>
        <v>'[Data.xlsx]2008'!$E$53</v>
      </c>
      <c r="BH11" s="46" t="str">
        <f t="shared" si="4"/>
        <v>'[Data.xlsx]2009'!$E$53</v>
      </c>
      <c r="BI11" s="46" t="str">
        <f t="shared" si="4"/>
        <v>'[Data.xlsx]2010'!$E$53</v>
      </c>
      <c r="BJ11" s="46" t="str">
        <f t="shared" si="4"/>
        <v>'[Data.xlsx]2011'!$E$53</v>
      </c>
      <c r="BK11" s="46" t="str">
        <f t="shared" si="4"/>
        <v>'[Data.xlsx]2012'!$E$53</v>
      </c>
      <c r="BL11" s="46" t="str">
        <f t="shared" si="4"/>
        <v>'[Data.xlsx]2013'!$E$53</v>
      </c>
      <c r="BM11" s="46" t="str">
        <f t="shared" si="4"/>
        <v>'[Data.xlsx]2014'!$E$53</v>
      </c>
      <c r="BN11" s="46" t="str">
        <f t="shared" si="4"/>
        <v>'[Data.xlsx]2015'!$E$53</v>
      </c>
      <c r="BO11" s="46" t="str">
        <f t="shared" si="4"/>
        <v>'[Data.xlsx]2016'!$E$53</v>
      </c>
      <c r="BP11" s="46" t="str">
        <f t="shared" ref="BP11:BS11" si="5">CONCATENATE("'[Data.xlsx]",BP$4,"'!",$B11)</f>
        <v>'[Data.xlsx]2017'!$E$53</v>
      </c>
      <c r="BQ11" s="46" t="str">
        <f t="shared" si="5"/>
        <v>'[Data.xlsx]2018'!$E$53</v>
      </c>
      <c r="BR11" s="46" t="str">
        <f t="shared" si="5"/>
        <v>'[Data.xlsx]2019'!$E$53</v>
      </c>
      <c r="BS11" s="46" t="str">
        <f t="shared" si="5"/>
        <v>'[Data.xlsx]2020'!$E$53</v>
      </c>
    </row>
    <row r="12" spans="1:77" x14ac:dyDescent="0.25">
      <c r="A12" s="45" t="str">
        <f>A10</f>
        <v>SA Residential</v>
      </c>
      <c r="C12" s="1" cm="1">
        <f t="array" aca="1" ref="C12" ca="1">IF(INDIRECT(C11)=0,NA(),INDIRECT(C11))</f>
        <v>1.9950809864616339</v>
      </c>
      <c r="D12" s="1" cm="1">
        <f t="array" aca="1" ref="D12" ca="1">IF(INDIRECT(D11)=0,NA(),INDIRECT(D11))</f>
        <v>2.1417342444005167</v>
      </c>
      <c r="E12" s="1" cm="1">
        <f t="array" aca="1" ref="E12" ca="1">IF(INDIRECT(E11)=0,NA(),INDIRECT(E11))</f>
        <v>2.0873386432298817</v>
      </c>
      <c r="F12" s="1" cm="1">
        <f t="array" aca="1" ref="F12" ca="1">IF(INDIRECT(F11)=0,NA(),INDIRECT(F11))</f>
        <v>1.995058659743612</v>
      </c>
      <c r="G12" s="1" cm="1">
        <f t="array" aca="1" ref="G12" ca="1">IF(INDIRECT(G11)=0,NA(),INDIRECT(G11))</f>
        <v>1.9553530366384209</v>
      </c>
      <c r="H12" s="1" cm="1">
        <f t="array" aca="1" ref="H12" ca="1">IF(INDIRECT(H11)=0,NA(),INDIRECT(H11))</f>
        <v>1.9573914367585374</v>
      </c>
      <c r="I12" s="1" cm="1">
        <f t="array" aca="1" ref="I12" ca="1">IF(INDIRECT(I11)=0,NA(),INDIRECT(I11))</f>
        <v>1.9285003405857224</v>
      </c>
      <c r="J12" s="1" cm="1">
        <f t="array" aca="1" ref="J12" ca="1">IF(INDIRECT(J11)=0,NA(),INDIRECT(J11))</f>
        <v>1.9352219157400716</v>
      </c>
      <c r="K12" s="1" cm="1">
        <f t="array" aca="1" ref="K12" ca="1">IF(INDIRECT(K11)=0,NA(),INDIRECT(K11))</f>
        <v>1.9441797797721914</v>
      </c>
      <c r="L12" s="1" cm="1">
        <f t="array" aca="1" ref="L12" ca="1">IF(INDIRECT(L11)=0,NA(),INDIRECT(L11))</f>
        <v>1.8904283127102086</v>
      </c>
      <c r="M12" s="1" cm="1">
        <f t="array" aca="1" ref="M12" ca="1">IF(INDIRECT(M11)=0,NA(),INDIRECT(M11))</f>
        <v>1.8641773245985682</v>
      </c>
      <c r="N12" s="1" cm="1">
        <f t="array" aca="1" ref="N12" ca="1">IF(INDIRECT(N11)=0,NA(),INDIRECT(N11))</f>
        <v>1.7898810218639112</v>
      </c>
      <c r="O12" s="1" cm="1">
        <f t="array" aca="1" ref="O12" ca="1">IF(INDIRECT(O11)=0,NA(),INDIRECT(O11))</f>
        <v>1.7799335638739757</v>
      </c>
      <c r="P12" s="1" cm="1">
        <f t="array" aca="1" ref="P12" ca="1">IF(INDIRECT(P11)=0,NA(),INDIRECT(P11))</f>
        <v>1.7386950586483281</v>
      </c>
      <c r="Q12" s="1" cm="1">
        <f t="array" aca="1" ref="Q12" ca="1">IF(INDIRECT(Q11)=0,NA(),INDIRECT(Q11))</f>
        <v>1.6978312991757167</v>
      </c>
      <c r="R12" s="1" cm="1">
        <f t="array" aca="1" ref="R12" ca="1">IF(INDIRECT(R11)=0,NA(),INDIRECT(R11))</f>
        <v>1.6786676146769226</v>
      </c>
      <c r="S12" s="1" cm="1">
        <f t="array" aca="1" ref="S12" ca="1">IF(INDIRECT(S11)=0,NA(),INDIRECT(S11))</f>
        <v>1.6745511345518396</v>
      </c>
      <c r="T12" s="1" cm="1">
        <f t="array" aca="1" ref="T12" ca="1">IF(INDIRECT(T11)=0,NA(),INDIRECT(T11))</f>
        <v>1.6502170186380714</v>
      </c>
      <c r="U12" s="1" cm="1">
        <f t="array" aca="1" ref="U12" ca="1">IF(INDIRECT(U11)=0,NA(),INDIRECT(U11))</f>
        <v>1.7958819635970253</v>
      </c>
      <c r="V12" s="1" cm="1">
        <f t="array" aca="1" ref="V12" ca="1">IF(INDIRECT(V11)=0,NA(),INDIRECT(V11))</f>
        <v>1.6497205046049759</v>
      </c>
      <c r="W12" s="1" cm="1">
        <f t="array" aca="1" ref="W12" ca="1">IF(INDIRECT(W11)=0,NA(),INDIRECT(W11))</f>
        <v>1.7139668812642244</v>
      </c>
      <c r="X12" s="1" cm="1">
        <f t="array" aca="1" ref="X12" ca="1">IF(INDIRECT(X11)=0,NA(),INDIRECT(X11))</f>
        <v>1.7127358510102637</v>
      </c>
      <c r="Y12" s="1" cm="1">
        <f t="array" aca="1" ref="Y12" ca="1">IF(INDIRECT(Y11)=0,NA(),INDIRECT(Y11))</f>
        <v>1.8187100490362411</v>
      </c>
      <c r="Z12" s="1" cm="1">
        <f t="array" aca="1" ref="Z12" ca="1">IF(INDIRECT(Z11)=0,NA(),INDIRECT(Z11))</f>
        <v>2.0477968448896906</v>
      </c>
      <c r="AA12" s="1" cm="1">
        <f t="array" aca="1" ref="AA12" ca="1">IF(INDIRECT(AA11)=0,NA(),INDIRECT(AA11))</f>
        <v>2.3218984587005829</v>
      </c>
      <c r="AB12" s="1" cm="1">
        <f t="array" aca="1" ref="AB12" ca="1">IF(INDIRECT(AB11)=0,NA(),INDIRECT(AB11))</f>
        <v>2.5042670872417561</v>
      </c>
      <c r="AC12" s="1" cm="1">
        <f t="array" aca="1" ref="AC12" ca="1">IF(INDIRECT(AC11)=0,NA(),INDIRECT(AC11))</f>
        <v>2.8154035255816234</v>
      </c>
      <c r="AD12" s="1" cm="1">
        <f t="array" aca="1" ref="AD12" ca="1">IF(INDIRECT(AD11)=0,NA(),INDIRECT(AD11))</f>
        <v>3.0617528196558221</v>
      </c>
      <c r="AE12" s="1" cm="1">
        <f t="array" aca="1" ref="AE12" ca="1">IF(INDIRECT(AE11)=0,NA(),INDIRECT(AE11))</f>
        <v>3.4219644899098296</v>
      </c>
      <c r="AF12" s="1" cm="1">
        <f t="array" aca="1" ref="AF12" ca="1">IF(INDIRECT(AF11)=0,NA(),INDIRECT(AF11))</f>
        <v>3.9520510706819842</v>
      </c>
      <c r="AG12" s="1" cm="1">
        <f t="array" aca="1" ref="AG12" ca="1">IF(INDIRECT(AG11)=0,NA(),INDIRECT(AG11))</f>
        <v>4.6462055718545594</v>
      </c>
      <c r="AH12" s="1" cm="1">
        <f t="array" aca="1" ref="AH12" ca="1">IF(INDIRECT(AH11)=0,NA(),INDIRECT(AH11))</f>
        <v>5.794449790497068</v>
      </c>
      <c r="AI12" s="1" cm="1">
        <f t="array" aca="1" ref="AI12" ca="1">IF(INDIRECT(AI11)=0,NA(),INDIRECT(AI11))</f>
        <v>6.6424670601250284</v>
      </c>
      <c r="AJ12" s="1" cm="1">
        <f t="array" aca="1" ref="AJ12" ca="1">IF(INDIRECT(AJ11)=0,NA(),INDIRECT(AJ11))</f>
        <v>7.5672372641729986</v>
      </c>
      <c r="AK12" s="1" cm="1">
        <f t="array" aca="1" ref="AK12" ca="1">IF(INDIRECT(AK11)=0,NA(),INDIRECT(AK11))</f>
        <v>8.1150197332534741</v>
      </c>
      <c r="AL12" s="1" cm="1">
        <f t="array" aca="1" ref="AL12" ca="1">IF(INDIRECT(AL11)=0,NA(),INDIRECT(AL11))</f>
        <v>8.2802985003895717</v>
      </c>
      <c r="AM12" s="1" cm="1">
        <f t="array" aca="1" ref="AM12" ca="1">IF(INDIRECT(AM11)=0,NA(),INDIRECT(AM11))</f>
        <v>8.9928053917949864</v>
      </c>
      <c r="AN12" s="1" cm="1">
        <f t="array" aca="1" ref="AN12" ca="1">IF(INDIRECT(AN11)=0,NA(),INDIRECT(AN11))</f>
        <v>9.4032532141948071</v>
      </c>
      <c r="AO12" s="1" cm="1">
        <f t="array" aca="1" ref="AO12" ca="1">IF(INDIRECT(AO11)=0,NA(),INDIRECT(AO11))</f>
        <v>9.6893326209519852</v>
      </c>
      <c r="AP12" s="1" cm="1">
        <f t="array" aca="1" ref="AP12" ca="1">IF(INDIRECT(AP11)=0,NA(),INDIRECT(AP11))</f>
        <v>10.101521685730999</v>
      </c>
      <c r="AQ12" s="1" cm="1">
        <f t="array" aca="1" ref="AQ12" ca="1">IF(INDIRECT(AQ11)=0,NA(),INDIRECT(AQ11))</f>
        <v>10.644303419802762</v>
      </c>
      <c r="AR12" s="1" cm="1">
        <f t="array" aca="1" ref="AR12" ca="1">IF(INDIRECT(AR11)=0,NA(),INDIRECT(AR11))</f>
        <v>10.948033551395223</v>
      </c>
      <c r="AS12" s="1" cm="1">
        <f t="array" aca="1" ref="AS12" ca="1">IF(INDIRECT(AS11)=0,NA(),INDIRECT(AS11))</f>
        <v>11.16619736363011</v>
      </c>
      <c r="AT12" s="1" cm="1">
        <f t="array" aca="1" ref="AT12" ca="1">IF(INDIRECT(AT11)=0,NA(),INDIRECT(AT11))</f>
        <v>11.17470377465483</v>
      </c>
      <c r="AU12" s="1" cm="1">
        <f t="array" aca="1" ref="AU12" ca="1">IF(INDIRECT(AU11)=0,NA(),INDIRECT(AU11))</f>
        <v>11.326447990543734</v>
      </c>
      <c r="AV12" s="1" cm="1">
        <f t="array" aca="1" ref="AV12" ca="1">IF(INDIRECT(AV11)=0,NA(),INDIRECT(AV11))</f>
        <v>11.751595639779838</v>
      </c>
      <c r="AW12" s="1" cm="1">
        <f t="array" aca="1" ref="AW12" ca="1">IF(INDIRECT(AW11)=0,NA(),INDIRECT(AW11))</f>
        <v>12.554545661311654</v>
      </c>
      <c r="AX12" s="1" cm="1">
        <f t="array" aca="1" ref="AX12" ca="1">IF(INDIRECT(AX11)=0,NA(),INDIRECT(AX11))</f>
        <v>12.8</v>
      </c>
      <c r="AY12" s="1" cm="1">
        <f t="array" aca="1" ref="AY12" ca="1">IF(INDIRECT(AY11)=0,NA(),INDIRECT(AY11))</f>
        <v>13.86</v>
      </c>
      <c r="AZ12" s="1" cm="1">
        <f t="array" aca="1" ref="AZ12" ca="1">IF(INDIRECT(AZ11)=0,NA(),INDIRECT(AZ11))</f>
        <v>14.92</v>
      </c>
      <c r="BA12" s="1" cm="1">
        <f t="array" aca="1" ref="BA12" ca="1">IF(INDIRECT(BA11)=0,NA(),INDIRECT(BA11))</f>
        <v>14.36</v>
      </c>
      <c r="BB12" s="1" cm="1">
        <f t="array" aca="1" ref="BB12" ca="1">IF(INDIRECT(BB11)=0,NA(),INDIRECT(BB11))</f>
        <v>14.75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1.9950809864616339</v>
      </c>
      <c r="D14" s="35">
        <f t="shared" ref="D14:BO14" ca="1" si="6">_xlfn.IFNA(D22,(_xlfn.IFNA(D12,0)+_xlfn.IFNA(D24,0)))</f>
        <v>2.1417342444005167</v>
      </c>
      <c r="E14" s="35">
        <f t="shared" ca="1" si="6"/>
        <v>2.0873386432298817</v>
      </c>
      <c r="F14" s="35">
        <f t="shared" ca="1" si="6"/>
        <v>1.995058659743612</v>
      </c>
      <c r="G14" s="35">
        <f t="shared" ca="1" si="6"/>
        <v>1.9553530366384209</v>
      </c>
      <c r="H14" s="35">
        <f t="shared" ca="1" si="6"/>
        <v>1.9573914367585374</v>
      </c>
      <c r="I14" s="35">
        <f t="shared" ca="1" si="6"/>
        <v>1.9285003405857224</v>
      </c>
      <c r="J14" s="35">
        <f t="shared" ca="1" si="6"/>
        <v>1.9352219157400716</v>
      </c>
      <c r="K14" s="35">
        <f t="shared" ca="1" si="6"/>
        <v>1.9441797797721914</v>
      </c>
      <c r="L14" s="35">
        <f t="shared" ca="1" si="6"/>
        <v>1.8904283127102086</v>
      </c>
      <c r="M14" s="35">
        <f t="shared" ca="1" si="6"/>
        <v>1.8641773245985682</v>
      </c>
      <c r="N14" s="35">
        <f t="shared" ca="1" si="6"/>
        <v>1.7898810218639112</v>
      </c>
      <c r="O14" s="35">
        <f t="shared" ca="1" si="6"/>
        <v>1.7799335638739757</v>
      </c>
      <c r="P14" s="35">
        <f t="shared" ca="1" si="6"/>
        <v>1.7386950586483281</v>
      </c>
      <c r="Q14" s="35">
        <f t="shared" ca="1" si="6"/>
        <v>1.6978312991757167</v>
      </c>
      <c r="R14" s="35">
        <f t="shared" ca="1" si="6"/>
        <v>1.6786676146769226</v>
      </c>
      <c r="S14" s="35">
        <f t="shared" ca="1" si="6"/>
        <v>1.6745511345518396</v>
      </c>
      <c r="T14" s="35">
        <f t="shared" ca="1" si="6"/>
        <v>1.6502170186380714</v>
      </c>
      <c r="U14" s="35">
        <f t="shared" ca="1" si="6"/>
        <v>1.7958819635970253</v>
      </c>
      <c r="V14" s="35">
        <f t="shared" ca="1" si="6"/>
        <v>1.6497205046049759</v>
      </c>
      <c r="W14" s="35">
        <f t="shared" ca="1" si="6"/>
        <v>1.7139668812642244</v>
      </c>
      <c r="X14" s="35">
        <f t="shared" ca="1" si="6"/>
        <v>1.7127358510102637</v>
      </c>
      <c r="Y14" s="35">
        <f t="shared" ca="1" si="6"/>
        <v>1.8187100490362411</v>
      </c>
      <c r="Z14" s="35">
        <f t="shared" ca="1" si="6"/>
        <v>2.0477968448896906</v>
      </c>
      <c r="AA14" s="35">
        <f t="shared" ca="1" si="6"/>
        <v>2.3218984587005829</v>
      </c>
      <c r="AB14" s="35">
        <f t="shared" ca="1" si="6"/>
        <v>2.5042670872417561</v>
      </c>
      <c r="AC14" s="35">
        <f t="shared" ca="1" si="6"/>
        <v>2.8154035255816234</v>
      </c>
      <c r="AD14" s="35">
        <f t="shared" ca="1" si="6"/>
        <v>3.0617528196558221</v>
      </c>
      <c r="AE14" s="35">
        <f t="shared" ca="1" si="6"/>
        <v>3.4219644899098296</v>
      </c>
      <c r="AF14" s="35">
        <f t="shared" ca="1" si="6"/>
        <v>3.9520510706819842</v>
      </c>
      <c r="AG14" s="35">
        <f t="shared" ca="1" si="6"/>
        <v>4.6462055718545594</v>
      </c>
      <c r="AH14" s="35">
        <f t="shared" ca="1" si="6"/>
        <v>5.794449790497068</v>
      </c>
      <c r="AI14" s="35">
        <f t="shared" ca="1" si="6"/>
        <v>6.6424670601250284</v>
      </c>
      <c r="AJ14" s="35">
        <f t="shared" ca="1" si="6"/>
        <v>7.5672372641729986</v>
      </c>
      <c r="AK14" s="35">
        <f t="shared" ca="1" si="6"/>
        <v>8.1150197332534741</v>
      </c>
      <c r="AL14" s="35">
        <f t="shared" ca="1" si="6"/>
        <v>8.2802985003895717</v>
      </c>
      <c r="AM14" s="35">
        <f t="shared" ca="1" si="6"/>
        <v>8.9928053917949864</v>
      </c>
      <c r="AN14" s="35">
        <f t="shared" ca="1" si="6"/>
        <v>9.4032532141948071</v>
      </c>
      <c r="AO14" s="35">
        <f t="shared" ca="1" si="6"/>
        <v>9.6893326209519852</v>
      </c>
      <c r="AP14" s="35">
        <f t="shared" ca="1" si="6"/>
        <v>10.101521685730999</v>
      </c>
      <c r="AQ14" s="35">
        <f t="shared" ca="1" si="6"/>
        <v>10.644303419802762</v>
      </c>
      <c r="AR14" s="35">
        <f t="shared" ca="1" si="6"/>
        <v>10.948033551395223</v>
      </c>
      <c r="AS14" s="35">
        <f t="shared" ca="1" si="6"/>
        <v>11.16619736363011</v>
      </c>
      <c r="AT14" s="35">
        <f t="shared" ca="1" si="6"/>
        <v>11.17470377465483</v>
      </c>
      <c r="AU14" s="35">
        <f t="shared" ca="1" si="6"/>
        <v>11.326447990543734</v>
      </c>
      <c r="AV14" s="35">
        <f t="shared" ca="1" si="6"/>
        <v>11.751595639779838</v>
      </c>
      <c r="AW14" s="35">
        <f t="shared" ca="1" si="6"/>
        <v>12.554545661311654</v>
      </c>
      <c r="AX14" s="35">
        <f t="shared" ca="1" si="6"/>
        <v>12.8</v>
      </c>
      <c r="AY14" s="35">
        <f t="shared" ca="1" si="6"/>
        <v>13.86</v>
      </c>
      <c r="AZ14" s="35">
        <f t="shared" ca="1" si="6"/>
        <v>14.92</v>
      </c>
      <c r="BA14" s="35">
        <f t="shared" ca="1" si="6"/>
        <v>14.36</v>
      </c>
      <c r="BB14" s="35">
        <f t="shared" ca="1" si="6"/>
        <v>14.75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18.556169429097604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31.27</v>
      </c>
      <c r="BM14" s="35">
        <f t="shared" ca="1" si="6"/>
        <v>32.65</v>
      </c>
      <c r="BN14" s="35">
        <f t="shared" ca="1" si="6"/>
        <v>31.78</v>
      </c>
      <c r="BO14" s="35">
        <f t="shared" ca="1" si="6"/>
        <v>29.75</v>
      </c>
      <c r="BP14" s="35">
        <f t="shared" ref="BP14:BS14" ca="1" si="7">_xlfn.IFNA(BP22,(_xlfn.IFNA(BP12,0)+_xlfn.IFNA(BP24,0)))</f>
        <v>32.31</v>
      </c>
      <c r="BQ14" s="35">
        <f t="shared" si="7"/>
        <v>37.978821362799266</v>
      </c>
      <c r="BR14" s="35">
        <f t="shared" ca="1" si="7"/>
        <v>37.07</v>
      </c>
      <c r="BS14" s="35">
        <f t="shared" ca="1" si="7"/>
        <v>37.68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56.4</v>
      </c>
      <c r="AG16" s="2">
        <f>LOOKUP($B$2,'[1]ABS-MEIN'!$A$3:$A$10,'[1]ABS-MEIN'!D$3:D$10)</f>
        <v>68.5</v>
      </c>
      <c r="AH16" s="2">
        <f>LOOKUP($B$2,'[1]ABS-MEIN'!$A$3:$A$10,'[1]ABS-MEIN'!E$3:E$10)</f>
        <v>85</v>
      </c>
      <c r="AI16" s="2">
        <f>LOOKUP($B$2,'[1]ABS-MEIN'!$A$3:$A$10,'[1]ABS-MEIN'!F$3:F$10)</f>
        <v>93.9</v>
      </c>
      <c r="AJ16" s="2">
        <f>LOOKUP($B$2,'[1]ABS-MEIN'!$A$3:$A$10,'[1]ABS-MEIN'!G$3:G$10)</f>
        <v>106.5</v>
      </c>
      <c r="AK16" s="2">
        <f>LOOKUP($B$2,'[1]ABS-MEIN'!$A$3:$A$10,'[1]ABS-MEIN'!H$3:H$10)</f>
        <v>109</v>
      </c>
      <c r="AL16" s="2">
        <f>LOOKUP($B$2,'[1]ABS-MEIN'!$A$3:$A$10,'[1]ABS-MEIN'!I$3:I$10)</f>
        <v>113.20000000000002</v>
      </c>
      <c r="AM16" s="2">
        <f>LOOKUP($B$2,'[1]ABS-MEIN'!$A$3:$A$10,'[1]ABS-MEIN'!J$3:J$10)</f>
        <v>122</v>
      </c>
      <c r="AN16" s="2">
        <f>LOOKUP($B$2,'[1]ABS-MEIN'!$A$3:$A$10,'[1]ABS-MEIN'!K$3:K$10)</f>
        <v>128</v>
      </c>
      <c r="AO16" s="2">
        <f>LOOKUP($B$2,'[1]ABS-MEIN'!$A$3:$A$10,'[1]ABS-MEIN'!L$3:L$10)</f>
        <v>132</v>
      </c>
      <c r="AP16" s="2">
        <f>LOOKUP($B$2,'[1]ABS-MEIN'!$A$3:$A$10,'[1]ABS-MEIN'!M$3:M$10)</f>
        <v>136.4</v>
      </c>
      <c r="AQ16" s="2">
        <f>LOOKUP($B$2,'[1]ABS-MEIN'!$A$3:$A$10,'[1]ABS-MEIN'!N$3:N$10)</f>
        <v>144.4</v>
      </c>
      <c r="AR16" s="2">
        <f>LOOKUP($B$2,'[1]ABS-MEIN'!$A$3:$A$10,'[1]ABS-MEIN'!O$3:O$10)</f>
        <v>147.6</v>
      </c>
      <c r="AS16" s="2">
        <f>LOOKUP($B$2,'[1]ABS-MEIN'!$A$3:$A$10,'[1]ABS-MEIN'!P$3:P$10)</f>
        <v>149.80000000000001</v>
      </c>
      <c r="AT16" s="2">
        <f>LOOKUP($B$2,'[1]ABS-MEIN'!$A$3:$A$10,'[1]ABS-MEIN'!Q$3:Q$10)</f>
        <v>148.4</v>
      </c>
      <c r="AU16" s="2">
        <f>LOOKUP($B$2,'[1]ABS-MEIN'!$A$3:$A$10,'[1]ABS-MEIN'!R$3:R$10)</f>
        <v>151.19999999999999</v>
      </c>
      <c r="AV16" s="2">
        <f>LOOKUP($B$2,'[1]ABS-MEIN'!$A$3:$A$10,'[1]ABS-MEIN'!S$3:S$10)</f>
        <v>158</v>
      </c>
      <c r="AW16" s="2">
        <f>LOOKUP($B$2,'[1]ABS-MEIN'!$A$3:$A$10,'[1]ABS-MEIN'!T$3:T$10)</f>
        <v>160</v>
      </c>
      <c r="AX16" s="2">
        <f>LOOKUP($B$2,'[1]ABS-MEIN'!$A$3:$A$10,'[1]ABS-MEIN'!U$3:U$10)</f>
        <v>163.19999999999999</v>
      </c>
      <c r="AY16" s="2">
        <f>LOOKUP($B$2,'[1]ABS-MEIN'!$A$3:$A$10,'[1]ABS-MEIN'!V$3:V$10)</f>
        <v>166.4</v>
      </c>
      <c r="AZ16" s="2">
        <f>LOOKUP($B$2,'[1]ABS-MEIN'!$A$3:$A$10,'[1]ABS-MEIN'!W$3:W$10)</f>
        <v>186.8</v>
      </c>
      <c r="BA16" s="2">
        <f>LOOKUP($B$2,'[1]ABS-MEIN'!$A$3:$A$10,'[1]ABS-MEIN'!X$3:X$10)</f>
        <v>192.4</v>
      </c>
      <c r="BB16" s="2">
        <f>LOOKUP($B$2,'[1]ABS-MEIN'!$A$3:$A$10,'[1]ABS-MEIN'!Y$3:Y$10)</f>
        <v>224.8</v>
      </c>
      <c r="BC16" s="2">
        <f>LOOKUP($B$2,'[1]ABS-MEIN'!$A$3:$A$10,'[1]ABS-MEIN'!Z$3:Z$10)</f>
        <v>254.5</v>
      </c>
      <c r="BD16" s="2">
        <f>LOOKUP($B$2,'[1]ABS-MEIN'!$A$3:$A$10,'[1]ABS-MEIN'!AA$3:AA$10)</f>
        <v>251.3</v>
      </c>
      <c r="BE16" s="2">
        <f>LOOKUP($B$2,'[1]ABS-MEIN'!$A$3:$A$10,'[1]ABS-MEIN'!AB$3:AB$10)</f>
        <v>242.8</v>
      </c>
      <c r="BF16" s="2">
        <f>LOOKUP($B$2,'[1]ABS-MEIN'!$A$3:$A$10,'[1]ABS-MEIN'!AC$3:AC$10)</f>
        <v>249.3</v>
      </c>
      <c r="BG16" s="2">
        <f>LOOKUP($B$2,'[1]ABS-MEIN'!$A$3:$A$10,'[1]ABS-MEIN'!AD$3:AD$10)</f>
        <v>259.5</v>
      </c>
      <c r="BH16" s="2">
        <f>LOOKUP($B$2,'[1]ABS-MEIN'!$A$3:$A$10,'[1]ABS-MEIN'!AE$3:AE$10)</f>
        <v>279.3</v>
      </c>
      <c r="BI16" s="2">
        <f>LOOKUP($B$2,'[1]ABS-MEIN'!$A$3:$A$10,'[1]ABS-MEIN'!AF$3:AF$10)</f>
        <v>292</v>
      </c>
      <c r="BJ16" s="2">
        <f>LOOKUP($B$2,'[1]ABS-MEIN'!$A$3:$A$10,'[1]ABS-MEIN'!AG$3:AG$10)</f>
        <v>327.5</v>
      </c>
      <c r="BK16" s="2">
        <f>LOOKUP($B$2,'[1]ABS-MEIN'!$A$3:$A$10,'[1]ABS-MEIN'!AH$3:AH$10)</f>
        <v>400.09999999999997</v>
      </c>
      <c r="BL16" s="2">
        <f>LOOKUP($B$2,'[1]ABS-MEIN'!$A$3:$A$10,'[1]ABS-MEIN'!AI$3:AI$10)</f>
        <v>466.9</v>
      </c>
      <c r="BM16" s="2">
        <f>LOOKUP($B$2,'[1]ABS-MEIN'!$A$3:$A$10,'[1]ABS-MEIN'!AJ$3:AJ$10)</f>
        <v>469.7</v>
      </c>
      <c r="BN16" s="2">
        <f>LOOKUP($B$2,'[1]ABS-MEIN'!$A$3:$A$10,'[1]ABS-MEIN'!AK$3:AK$10)</f>
        <v>471.79999999999995</v>
      </c>
      <c r="BO16" s="2">
        <f>LOOKUP($B$2,'[1]ABS-MEIN'!$A$3:$A$10,'[1]ABS-MEIN'!AL$3:AL$10)</f>
        <v>430</v>
      </c>
      <c r="BP16" s="2">
        <f>LOOKUP($B$2,'[1]ABS-MEIN'!$A$3:$A$10,'[1]ABS-MEIN'!AM$3:AM$10)</f>
        <v>483.9</v>
      </c>
      <c r="BQ16" s="2">
        <f>LOOKUP($B$2,'[1]ABS-MEIN'!$A$3:$A$10,'[1]ABS-MEIN'!AN$3:AN$10)</f>
        <v>587.29999999999995</v>
      </c>
      <c r="BR16" s="2">
        <f>LOOKUP($B$2,'[1]ABS-MEIN'!$A$3:$A$10,'[1]ABS-MEIN'!AO$3:AO$10)</f>
        <v>574.79999999999995</v>
      </c>
      <c r="BS16" s="2">
        <f>LOOKUP($B$2,'[1]ABS-MEIN'!$A$3:$A$10,'[1]ABS-MEIN'!AP$3:AP$10)</f>
        <v>560.59999999999991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3.9520510706819842</v>
      </c>
      <c r="AG17" s="27">
        <f t="shared" ca="1" si="8"/>
        <v>4.7999201833637581</v>
      </c>
      <c r="AH17" s="27">
        <f t="shared" ca="1" si="8"/>
        <v>5.9561053370207215</v>
      </c>
      <c r="AI17" s="27">
        <f t="shared" ca="1" si="8"/>
        <v>6.5797446017205381</v>
      </c>
      <c r="AJ17" s="27">
        <f t="shared" ca="1" si="8"/>
        <v>7.4626496281494914</v>
      </c>
      <c r="AK17" s="27">
        <f t="shared" ca="1" si="8"/>
        <v>7.637829196885396</v>
      </c>
      <c r="AL17" s="27">
        <f t="shared" ca="1" si="8"/>
        <v>7.9321308723617152</v>
      </c>
      <c r="AM17" s="27">
        <f t="shared" ca="1" si="8"/>
        <v>8.5487629543120942</v>
      </c>
      <c r="AN17" s="27">
        <f t="shared" ca="1" si="8"/>
        <v>8.969193919278263</v>
      </c>
      <c r="AO17" s="27">
        <f t="shared" ca="1" si="8"/>
        <v>9.2494812292557071</v>
      </c>
      <c r="AP17" s="27">
        <f t="shared" ca="1" si="8"/>
        <v>9.5577972702308998</v>
      </c>
      <c r="AQ17" s="27">
        <f t="shared" ca="1" si="8"/>
        <v>10.11837189018579</v>
      </c>
      <c r="AR17" s="27">
        <f t="shared" ca="1" si="8"/>
        <v>10.342601738167746</v>
      </c>
      <c r="AS17" s="27">
        <f t="shared" ca="1" si="8"/>
        <v>10.496759758655342</v>
      </c>
      <c r="AT17" s="27">
        <f t="shared" ca="1" si="8"/>
        <v>10.398659200163236</v>
      </c>
      <c r="AU17" s="27">
        <f t="shared" ca="1" si="8"/>
        <v>10.594860317147447</v>
      </c>
      <c r="AV17" s="27">
        <f t="shared" ca="1" si="8"/>
        <v>11.071348744109105</v>
      </c>
      <c r="AW17" s="27">
        <f t="shared" ca="1" si="8"/>
        <v>11.211492399097828</v>
      </c>
      <c r="AX17" s="27">
        <f t="shared" ca="1" si="8"/>
        <v>11.435722247079783</v>
      </c>
      <c r="AY17" s="27">
        <f t="shared" ca="1" si="8"/>
        <v>11.65995209506174</v>
      </c>
      <c r="AZ17" s="27">
        <f t="shared" ca="1" si="8"/>
        <v>13.089417375946715</v>
      </c>
      <c r="BA17" s="27">
        <f t="shared" ca="1" si="8"/>
        <v>13.481819609915139</v>
      </c>
      <c r="BB17" s="27">
        <f t="shared" ca="1" si="8"/>
        <v>15.752146820732449</v>
      </c>
      <c r="BC17" s="27">
        <f t="shared" ca="1" si="8"/>
        <v>17.833280097314983</v>
      </c>
      <c r="BD17" s="27">
        <f t="shared" ca="1" si="8"/>
        <v>17.609050249333027</v>
      </c>
      <c r="BE17" s="27">
        <f t="shared" ca="1" si="8"/>
        <v>17.013439715630955</v>
      </c>
      <c r="BF17" s="27">
        <f t="shared" ca="1" si="8"/>
        <v>17.468906594344304</v>
      </c>
      <c r="BG17" s="27">
        <f t="shared" ca="1" si="8"/>
        <v>18.183639234786792</v>
      </c>
      <c r="BH17" s="27">
        <f t="shared" ca="1" si="8"/>
        <v>19.571061419175148</v>
      </c>
      <c r="BI17" s="27">
        <f t="shared" ca="1" si="8"/>
        <v>20.460973628353536</v>
      </c>
      <c r="BJ17" s="27">
        <f t="shared" ca="1" si="8"/>
        <v>22.948523504403365</v>
      </c>
      <c r="BK17" s="27">
        <f t="shared" ca="1" si="8"/>
        <v>28.035738180494004</v>
      </c>
      <c r="BL17" s="27">
        <f t="shared" ca="1" si="8"/>
        <v>32.716536257117347</v>
      </c>
      <c r="BM17" s="27">
        <f t="shared" ca="1" si="8"/>
        <v>32.91273737410156</v>
      </c>
      <c r="BN17" s="27">
        <f t="shared" ca="1" si="8"/>
        <v>33.05988821183972</v>
      </c>
      <c r="BO17" s="27">
        <f t="shared" ca="1" si="8"/>
        <v>30.130885822575411</v>
      </c>
      <c r="BP17" s="27">
        <f t="shared" ref="BP17:BS19" ca="1" si="9">(IF(BP$16&gt;0,LOOKUP($B17,$C$4:$BS$4,$C$14:$BS$14)*BP$16/LOOKUP($B17,$C$4:$BS$4,$C$16:$BS$16),NA()))</f>
        <v>33.907757324521491</v>
      </c>
      <c r="BQ17" s="27">
        <f t="shared" ca="1" si="9"/>
        <v>41.153184287438464</v>
      </c>
      <c r="BR17" s="27">
        <f t="shared" ca="1" si="9"/>
        <v>40.277286443758946</v>
      </c>
      <c r="BS17" s="27">
        <f t="shared" ca="1" si="9"/>
        <v>39.282266493339009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3.7006227758007113</v>
      </c>
      <c r="AG18" s="27">
        <f t="shared" ca="1" si="8"/>
        <v>4.4945507117437717</v>
      </c>
      <c r="AH18" s="27">
        <f t="shared" ca="1" si="8"/>
        <v>5.5771797153024911</v>
      </c>
      <c r="AI18" s="27">
        <f t="shared" ca="1" si="8"/>
        <v>6.161143238434164</v>
      </c>
      <c r="AJ18" s="27">
        <f t="shared" ca="1" si="8"/>
        <v>6.9878781138790034</v>
      </c>
      <c r="AK18" s="27">
        <f t="shared" ca="1" si="8"/>
        <v>7.1519128113879002</v>
      </c>
      <c r="AL18" s="27">
        <f t="shared" ca="1" si="8"/>
        <v>7.4274911032028479</v>
      </c>
      <c r="AM18" s="27">
        <f t="shared" ca="1" si="8"/>
        <v>8.004893238434164</v>
      </c>
      <c r="AN18" s="27">
        <f t="shared" ca="1" si="8"/>
        <v>8.3985765124555147</v>
      </c>
      <c r="AO18" s="27">
        <f t="shared" ca="1" si="8"/>
        <v>8.6610320284697497</v>
      </c>
      <c r="AP18" s="27">
        <f t="shared" ca="1" si="8"/>
        <v>8.94973309608541</v>
      </c>
      <c r="AQ18" s="27">
        <f t="shared" ca="1" si="8"/>
        <v>9.4746441281138782</v>
      </c>
      <c r="AR18" s="27">
        <f t="shared" ca="1" si="8"/>
        <v>9.6846085409252662</v>
      </c>
      <c r="AS18" s="27">
        <f t="shared" ca="1" si="8"/>
        <v>9.8289590747330973</v>
      </c>
      <c r="AT18" s="27">
        <f t="shared" ca="1" si="8"/>
        <v>9.7370996441281132</v>
      </c>
      <c r="AU18" s="27">
        <f t="shared" ca="1" si="8"/>
        <v>9.9208185053380777</v>
      </c>
      <c r="AV18" s="27">
        <f t="shared" ca="1" si="8"/>
        <v>10.366992882562277</v>
      </c>
      <c r="AW18" s="27">
        <f t="shared" ca="1" si="8"/>
        <v>10.498220640569395</v>
      </c>
      <c r="AX18" s="27">
        <f t="shared" ca="1" si="8"/>
        <v>10.708185053380781</v>
      </c>
      <c r="AY18" s="27">
        <f t="shared" ca="1" si="8"/>
        <v>10.918149466192171</v>
      </c>
      <c r="AZ18" s="27">
        <f t="shared" ca="1" si="8"/>
        <v>12.256672597864769</v>
      </c>
      <c r="BA18" s="27">
        <f t="shared" ca="1" si="8"/>
        <v>12.624110320284696</v>
      </c>
      <c r="BB18" s="27">
        <f t="shared" ca="1" si="8"/>
        <v>14.75</v>
      </c>
      <c r="BC18" s="27">
        <f t="shared" ca="1" si="8"/>
        <v>16.698732206405694</v>
      </c>
      <c r="BD18" s="27">
        <f t="shared" ca="1" si="8"/>
        <v>16.488767793594306</v>
      </c>
      <c r="BE18" s="27">
        <f t="shared" ca="1" si="8"/>
        <v>15.931049822064058</v>
      </c>
      <c r="BF18" s="27">
        <f t="shared" ca="1" si="8"/>
        <v>16.357540035587188</v>
      </c>
      <c r="BG18" s="27">
        <f t="shared" ca="1" si="8"/>
        <v>17.026801601423486</v>
      </c>
      <c r="BH18" s="27">
        <f t="shared" ca="1" si="8"/>
        <v>18.325956405693951</v>
      </c>
      <c r="BI18" s="27">
        <f t="shared" ca="1" si="8"/>
        <v>19.159252669039144</v>
      </c>
      <c r="BJ18" s="27">
        <f t="shared" ca="1" si="8"/>
        <v>21.488545373665481</v>
      </c>
      <c r="BK18" s="27">
        <f t="shared" ca="1" si="8"/>
        <v>26.252112989323841</v>
      </c>
      <c r="BL18" s="27">
        <f t="shared" ca="1" si="8"/>
        <v>30.635120106761562</v>
      </c>
      <c r="BM18" s="27">
        <f t="shared" ca="1" si="8"/>
        <v>30.818838967971526</v>
      </c>
      <c r="BN18" s="27">
        <f t="shared" ca="1" si="8"/>
        <v>30.956628113878999</v>
      </c>
      <c r="BO18" s="27">
        <f t="shared" ca="1" si="8"/>
        <v>28.213967971530248</v>
      </c>
      <c r="BP18" s="27">
        <f t="shared" ca="1" si="9"/>
        <v>31.750556049822062</v>
      </c>
      <c r="BQ18" s="27">
        <f t="shared" ca="1" si="9"/>
        <v>38.535031138790032</v>
      </c>
      <c r="BR18" s="27">
        <f t="shared" ca="1" si="9"/>
        <v>37.714857651245545</v>
      </c>
      <c r="BS18" s="27">
        <f t="shared" ca="1" si="9"/>
        <v>36.783140569395009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3.6472084537065874</v>
      </c>
      <c r="AG19" s="27">
        <f t="shared" si="8"/>
        <v>4.4296769340230711</v>
      </c>
      <c r="AH19" s="27">
        <f t="shared" si="8"/>
        <v>5.4966794071819134</v>
      </c>
      <c r="AI19" s="27">
        <f t="shared" si="8"/>
        <v>6.0722140745221376</v>
      </c>
      <c r="AJ19" s="27">
        <f t="shared" si="8"/>
        <v>6.8870159631161618</v>
      </c>
      <c r="AK19" s="27">
        <f t="shared" si="8"/>
        <v>7.0486830045038653</v>
      </c>
      <c r="AL19" s="27">
        <f t="shared" si="8"/>
        <v>7.3202836340352091</v>
      </c>
      <c r="AM19" s="27">
        <f t="shared" si="8"/>
        <v>7.8893516197199229</v>
      </c>
      <c r="AN19" s="27">
        <f t="shared" si="8"/>
        <v>8.2773525190504103</v>
      </c>
      <c r="AO19" s="27">
        <f t="shared" si="8"/>
        <v>8.5360197852707351</v>
      </c>
      <c r="AP19" s="27">
        <f t="shared" si="8"/>
        <v>8.8205537781130943</v>
      </c>
      <c r="AQ19" s="27">
        <f t="shared" si="8"/>
        <v>9.3378883105537458</v>
      </c>
      <c r="AR19" s="27">
        <f t="shared" si="8"/>
        <v>9.5448221235300039</v>
      </c>
      <c r="AS19" s="27">
        <f t="shared" si="8"/>
        <v>9.6870891199511853</v>
      </c>
      <c r="AT19" s="27">
        <f t="shared" si="8"/>
        <v>9.5965555767740707</v>
      </c>
      <c r="AU19" s="27">
        <f t="shared" si="8"/>
        <v>9.7776226631282981</v>
      </c>
      <c r="AV19" s="27">
        <f t="shared" si="8"/>
        <v>10.21735701570285</v>
      </c>
      <c r="AW19" s="27">
        <f t="shared" si="8"/>
        <v>10.346690648813015</v>
      </c>
      <c r="AX19" s="27">
        <f t="shared" si="8"/>
        <v>10.553624461789274</v>
      </c>
      <c r="AY19" s="27">
        <f t="shared" si="8"/>
        <v>10.760558274765534</v>
      </c>
      <c r="AZ19" s="27">
        <f t="shared" si="8"/>
        <v>12.079761332489195</v>
      </c>
      <c r="BA19" s="27">
        <f t="shared" si="8"/>
        <v>12.44189550519765</v>
      </c>
      <c r="BB19" s="27">
        <f t="shared" si="8"/>
        <v>14.537100361582286</v>
      </c>
      <c r="BC19" s="27">
        <f t="shared" si="8"/>
        <v>16.457704813268201</v>
      </c>
      <c r="BD19" s="27">
        <f t="shared" si="8"/>
        <v>16.250771000291941</v>
      </c>
      <c r="BE19" s="27">
        <f t="shared" si="8"/>
        <v>15.70110305957375</v>
      </c>
      <c r="BF19" s="27">
        <f t="shared" si="8"/>
        <v>16.121437367181777</v>
      </c>
      <c r="BG19" s="27">
        <f t="shared" si="8"/>
        <v>16.781038896043604</v>
      </c>
      <c r="BH19" s="27">
        <f t="shared" si="8"/>
        <v>18.061441863834215</v>
      </c>
      <c r="BI19" s="27">
        <f t="shared" si="8"/>
        <v>18.882710434083751</v>
      </c>
      <c r="BJ19" s="27">
        <f t="shared" si="8"/>
        <v>21.178382421789138</v>
      </c>
      <c r="BK19" s="27">
        <f t="shared" si="8"/>
        <v>25.873193303688041</v>
      </c>
      <c r="BL19" s="27">
        <f t="shared" si="8"/>
        <v>30.192936649567475</v>
      </c>
      <c r="BM19" s="27">
        <f t="shared" si="8"/>
        <v>30.374003735921704</v>
      </c>
      <c r="BN19" s="27">
        <f t="shared" si="8"/>
        <v>30.509804050687372</v>
      </c>
      <c r="BO19" s="27">
        <f t="shared" si="8"/>
        <v>27.806731118684976</v>
      </c>
      <c r="BP19" s="27">
        <f t="shared" si="9"/>
        <v>31.29227253100386</v>
      </c>
      <c r="BQ19" s="27">
        <f t="shared" si="9"/>
        <v>37.978821362799266</v>
      </c>
      <c r="BR19" s="27">
        <f t="shared" si="9"/>
        <v>37.170486155860743</v>
      </c>
      <c r="BS19" s="27">
        <f t="shared" si="9"/>
        <v>36.252217360778594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22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36.5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18.556169429097604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37.978821362799266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31.27</v>
      </c>
      <c r="BM24" s="46">
        <f>LOOKUP($B$2,'[1]AEMC-PrTrends'!$A$23:$A$30,'[1]AEMC-PrTrends'!C$23:C$30)</f>
        <v>32.65</v>
      </c>
      <c r="BN24" s="46">
        <f>LOOKUP($B$2,'[1]AEMC-PrTrends'!$A$23:$A$30,'[1]AEMC-PrTrends'!D$23:D$30)</f>
        <v>31.78</v>
      </c>
      <c r="BO24" s="46">
        <f>LOOKUP($B$2,'[1]AEMC-PrTrends'!$A$23:$A$30,'[1]AEMC-PrTrends'!E$23:E$30)</f>
        <v>29.75</v>
      </c>
      <c r="BP24" s="46">
        <f>LOOKUP($B$2,'[1]AEMC-PrTrends'!$A$23:$A$30,'[1]AEMC-PrTrends'!F$23:F$30)</f>
        <v>32.31</v>
      </c>
      <c r="BQ24" s="46">
        <f>LOOKUP($B$2,'[1]AEMC-PrTrends'!$A$23:$A$30,'[1]AEMC-PrTrends'!G$23:G$30)</f>
        <v>37.78</v>
      </c>
      <c r="BR24" s="46">
        <f>LOOKUP($B$2,'[1]AEMC-PrTrends'!$A$23:$A$30,'[1]AEMC-PrTrends'!H$23:H$30)</f>
        <v>37.07</v>
      </c>
      <c r="BS24" s="46">
        <f>LOOKUP($B$2,'[1]AEMC-PrTrends'!$A$23:$A$30,'[1]AEMC-PrTrends'!I$23:I$30)</f>
        <v>37.68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>
        <f t="shared" ref="D28:BO28" ca="1" si="13">IF(D$4&lt;$D$2,NA(),ROUND(D9*LOOKUP($C$27,$E$4:$BS$4,$E$5:$BS$5)/D$5,2))</f>
        <v>40.369999999999997</v>
      </c>
      <c r="E28" s="3">
        <f t="shared" ca="1" si="13"/>
        <v>39.380000000000003</v>
      </c>
      <c r="F28" s="3">
        <f t="shared" ca="1" si="13"/>
        <v>36.549999999999997</v>
      </c>
      <c r="G28" s="3">
        <f t="shared" ca="1" si="13"/>
        <v>35.130000000000003</v>
      </c>
      <c r="H28" s="3">
        <f t="shared" ca="1" si="13"/>
        <v>33.75</v>
      </c>
      <c r="I28" s="3">
        <f t="shared" ca="1" si="13"/>
        <v>31.83</v>
      </c>
      <c r="J28" s="3">
        <f t="shared" ca="1" si="13"/>
        <v>33.659999999999997</v>
      </c>
      <c r="K28" s="3">
        <f t="shared" ca="1" si="13"/>
        <v>30.46</v>
      </c>
      <c r="L28" s="3">
        <f t="shared" ca="1" si="13"/>
        <v>30.57</v>
      </c>
      <c r="M28" s="3">
        <f t="shared" ca="1" si="13"/>
        <v>29.45</v>
      </c>
      <c r="N28" s="3">
        <f t="shared" ca="1" si="13"/>
        <v>29.39</v>
      </c>
      <c r="O28" s="3">
        <f t="shared" ca="1" si="13"/>
        <v>29</v>
      </c>
      <c r="P28" s="3">
        <f t="shared" ca="1" si="13"/>
        <v>26.91</v>
      </c>
      <c r="Q28" s="3">
        <f t="shared" ca="1" si="13"/>
        <v>25.02</v>
      </c>
      <c r="R28" s="3">
        <f t="shared" ca="1" si="13"/>
        <v>24.25</v>
      </c>
      <c r="S28" s="3">
        <f t="shared" ca="1" si="13"/>
        <v>22.94</v>
      </c>
      <c r="T28" s="3">
        <f t="shared" ca="1" si="13"/>
        <v>22.27</v>
      </c>
      <c r="U28" s="3">
        <f t="shared" ca="1" si="13"/>
        <v>21.27</v>
      </c>
      <c r="V28" s="3">
        <f t="shared" ca="1" si="13"/>
        <v>20.41</v>
      </c>
      <c r="W28" s="3">
        <f t="shared" ca="1" si="13"/>
        <v>20.22</v>
      </c>
      <c r="X28" s="3">
        <f t="shared" ca="1" si="13"/>
        <v>18.36</v>
      </c>
      <c r="Y28" s="3">
        <f t="shared" ca="1" si="13"/>
        <v>17.190000000000001</v>
      </c>
      <c r="Z28" s="3">
        <f t="shared" ca="1" si="13"/>
        <v>16.63</v>
      </c>
      <c r="AA28" s="3">
        <f t="shared" ca="1" si="13"/>
        <v>16.760000000000002</v>
      </c>
      <c r="AB28" s="3">
        <f t="shared" ca="1" si="13"/>
        <v>15.63</v>
      </c>
      <c r="AC28" s="3">
        <f t="shared" ca="1" si="13"/>
        <v>15.93</v>
      </c>
      <c r="AD28" s="3">
        <f t="shared" ca="1" si="13"/>
        <v>16.11</v>
      </c>
      <c r="AE28" s="3">
        <f t="shared" ca="1" si="13"/>
        <v>16.11</v>
      </c>
      <c r="AF28" s="3">
        <f t="shared" ca="1" si="13"/>
        <v>17.04</v>
      </c>
      <c r="AG28" s="3">
        <f t="shared" ca="1" si="13"/>
        <v>18.36</v>
      </c>
      <c r="AH28" s="3">
        <f t="shared" ca="1" si="13"/>
        <v>20.059999999999999</v>
      </c>
      <c r="AI28" s="3">
        <f t="shared" ca="1" si="13"/>
        <v>22.38</v>
      </c>
      <c r="AJ28" s="3">
        <f t="shared" ca="1" si="13"/>
        <v>23.62</v>
      </c>
      <c r="AK28" s="3">
        <f t="shared" ca="1" si="13"/>
        <v>22.48</v>
      </c>
      <c r="AL28" s="3">
        <f t="shared" ca="1" si="13"/>
        <v>21.31</v>
      </c>
      <c r="AM28" s="3">
        <f t="shared" ca="1" si="13"/>
        <v>21.51</v>
      </c>
      <c r="AN28" s="3">
        <f t="shared" ca="1" si="13"/>
        <v>20.51</v>
      </c>
      <c r="AO28" s="3">
        <f t="shared" ca="1" si="13"/>
        <v>19.47</v>
      </c>
      <c r="AP28" s="3">
        <f t="shared" ca="1" si="13"/>
        <v>19.21</v>
      </c>
      <c r="AQ28" s="3">
        <f t="shared" ca="1" si="13"/>
        <v>19.93</v>
      </c>
      <c r="AR28" s="3">
        <f t="shared" ca="1" si="13"/>
        <v>19.64</v>
      </c>
      <c r="AS28" s="3">
        <f t="shared" ca="1" si="13"/>
        <v>18.59</v>
      </c>
      <c r="AT28" s="3">
        <f t="shared" ca="1" si="13"/>
        <v>16.91</v>
      </c>
      <c r="AU28" s="3">
        <f t="shared" ca="1" si="13"/>
        <v>16.32</v>
      </c>
      <c r="AV28" s="3">
        <f t="shared" ca="1" si="13"/>
        <v>16.78</v>
      </c>
      <c r="AW28" s="3">
        <f t="shared" ca="1" si="13"/>
        <v>16.73</v>
      </c>
      <c r="AX28" s="3">
        <f t="shared" ca="1" si="13"/>
        <v>16.97</v>
      </c>
      <c r="AY28" s="3">
        <f t="shared" ca="1" si="13"/>
        <v>18.38</v>
      </c>
      <c r="AZ28" s="3">
        <f t="shared" ca="1" si="13"/>
        <v>19.13</v>
      </c>
      <c r="BA28" s="3">
        <f t="shared" ca="1" si="13"/>
        <v>20.68</v>
      </c>
      <c r="BB28" s="3">
        <f t="shared" ca="1" si="13"/>
        <v>19.5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>
        <f t="shared" ref="D29:BO29" ca="1" si="15">IF(D$4&lt;$D$2,NA(),ROUND(D12*LOOKUP($C$27,$E$4:$BS$4,$E$5:$BS$5)/D$5,2))</f>
        <v>38.28</v>
      </c>
      <c r="E29" s="3">
        <f t="shared" ca="1" si="15"/>
        <v>36.74</v>
      </c>
      <c r="F29" s="3">
        <f t="shared" ca="1" si="15"/>
        <v>34.58</v>
      </c>
      <c r="G29" s="3">
        <f t="shared" ca="1" si="15"/>
        <v>31.96</v>
      </c>
      <c r="H29" s="3">
        <f t="shared" ca="1" si="15"/>
        <v>31.1</v>
      </c>
      <c r="I29" s="3">
        <f t="shared" ca="1" si="15"/>
        <v>30.64</v>
      </c>
      <c r="J29" s="3">
        <f t="shared" ca="1" si="15"/>
        <v>30.33</v>
      </c>
      <c r="K29" s="3">
        <f t="shared" ca="1" si="15"/>
        <v>29.27</v>
      </c>
      <c r="L29" s="3">
        <f t="shared" ca="1" si="15"/>
        <v>27.38</v>
      </c>
      <c r="M29" s="3">
        <f t="shared" ca="1" si="15"/>
        <v>27.34</v>
      </c>
      <c r="N29" s="3">
        <f t="shared" ca="1" si="15"/>
        <v>26.25</v>
      </c>
      <c r="O29" s="3">
        <f t="shared" ca="1" si="15"/>
        <v>25.45</v>
      </c>
      <c r="P29" s="3">
        <f t="shared" ca="1" si="15"/>
        <v>23.96</v>
      </c>
      <c r="Q29" s="3">
        <f t="shared" ca="1" si="15"/>
        <v>22.59</v>
      </c>
      <c r="R29" s="3">
        <f t="shared" ca="1" si="15"/>
        <v>21.58</v>
      </c>
      <c r="S29" s="3">
        <f t="shared" ca="1" si="15"/>
        <v>21.05</v>
      </c>
      <c r="T29" s="3">
        <f t="shared" ca="1" si="15"/>
        <v>20.079999999999998</v>
      </c>
      <c r="U29" s="3">
        <f t="shared" ca="1" si="15"/>
        <v>21.18</v>
      </c>
      <c r="V29" s="3">
        <f t="shared" ca="1" si="15"/>
        <v>18.5</v>
      </c>
      <c r="W29" s="3">
        <f t="shared" ca="1" si="15"/>
        <v>17.989999999999998</v>
      </c>
      <c r="X29" s="3">
        <f t="shared" ca="1" si="15"/>
        <v>16.600000000000001</v>
      </c>
      <c r="Y29" s="3">
        <f t="shared" ca="1" si="15"/>
        <v>15.41</v>
      </c>
      <c r="Z29" s="3">
        <f t="shared" ca="1" si="15"/>
        <v>14.83</v>
      </c>
      <c r="AA29" s="3">
        <f t="shared" ca="1" si="15"/>
        <v>15.01</v>
      </c>
      <c r="AB29" s="3">
        <f t="shared" ca="1" si="15"/>
        <v>14.25</v>
      </c>
      <c r="AC29" s="3">
        <f t="shared" ca="1" si="15"/>
        <v>14.84</v>
      </c>
      <c r="AD29" s="3">
        <f t="shared" ca="1" si="15"/>
        <v>14.84</v>
      </c>
      <c r="AE29" s="3">
        <f t="shared" ca="1" si="15"/>
        <v>14.94</v>
      </c>
      <c r="AF29" s="3">
        <f t="shared" ca="1" si="15"/>
        <v>15.92</v>
      </c>
      <c r="AG29" s="3">
        <f t="shared" ca="1" si="15"/>
        <v>16.87</v>
      </c>
      <c r="AH29" s="3">
        <f t="shared" ca="1" si="15"/>
        <v>18.940000000000001</v>
      </c>
      <c r="AI29" s="3">
        <f t="shared" ca="1" si="15"/>
        <v>20.88</v>
      </c>
      <c r="AJ29" s="3">
        <f t="shared" ca="1" si="15"/>
        <v>22.31</v>
      </c>
      <c r="AK29" s="3">
        <f t="shared" ca="1" si="15"/>
        <v>22.05</v>
      </c>
      <c r="AL29" s="3">
        <f t="shared" ca="1" si="15"/>
        <v>20.59</v>
      </c>
      <c r="AM29" s="3">
        <f t="shared" ca="1" si="15"/>
        <v>20.87</v>
      </c>
      <c r="AN29" s="3">
        <f t="shared" ca="1" si="15"/>
        <v>20.3</v>
      </c>
      <c r="AO29" s="3">
        <f t="shared" ca="1" si="15"/>
        <v>19.41</v>
      </c>
      <c r="AP29" s="3">
        <f t="shared" ca="1" si="15"/>
        <v>19.59</v>
      </c>
      <c r="AQ29" s="3">
        <f t="shared" ca="1" si="15"/>
        <v>20.399999999999999</v>
      </c>
      <c r="AR29" s="3">
        <f t="shared" ca="1" si="15"/>
        <v>20.6</v>
      </c>
      <c r="AS29" s="3">
        <f t="shared" ca="1" si="15"/>
        <v>20.64</v>
      </c>
      <c r="AT29" s="3">
        <f t="shared" ca="1" si="15"/>
        <v>19.760000000000002</v>
      </c>
      <c r="AU29" s="3">
        <f t="shared" ca="1" si="15"/>
        <v>19.43</v>
      </c>
      <c r="AV29" s="3">
        <f t="shared" ca="1" si="15"/>
        <v>20.100000000000001</v>
      </c>
      <c r="AW29" s="3">
        <f t="shared" ca="1" si="15"/>
        <v>21.31</v>
      </c>
      <c r="AX29" s="3">
        <f t="shared" ca="1" si="15"/>
        <v>21.5</v>
      </c>
      <c r="AY29" s="3">
        <f t="shared" ca="1" si="15"/>
        <v>22.59</v>
      </c>
      <c r="AZ29" s="3">
        <f t="shared" ca="1" si="15"/>
        <v>22.91</v>
      </c>
      <c r="BA29" s="3">
        <f t="shared" ca="1" si="15"/>
        <v>21.45</v>
      </c>
      <c r="BB29" s="3">
        <f t="shared" ca="1" si="15"/>
        <v>21.47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34.799999999999997</v>
      </c>
      <c r="BM30" s="3">
        <f t="shared" si="17"/>
        <v>35.270000000000003</v>
      </c>
      <c r="BN30" s="3">
        <f t="shared" si="17"/>
        <v>33.82</v>
      </c>
      <c r="BO30" s="3">
        <f t="shared" si="17"/>
        <v>31.34</v>
      </c>
      <c r="BP30" s="3">
        <f t="shared" ref="BP30:BS30" si="18">IF(BP$4&lt;$D$2,NA(),ROUND(BP24*LOOKUP($C$27,$E$4:$BS$4,$E$5:$BS$5)/BP$5,2))</f>
        <v>33.39</v>
      </c>
      <c r="BQ30" s="3">
        <f t="shared" si="18"/>
        <v>38.25</v>
      </c>
      <c r="BR30" s="3">
        <f t="shared" si="18"/>
        <v>36.94</v>
      </c>
      <c r="BS30" s="3">
        <f t="shared" si="18"/>
        <v>37.68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23.17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38.450000000000003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15.92</v>
      </c>
      <c r="AG32" s="3">
        <f t="shared" ca="1" si="21"/>
        <v>17.43</v>
      </c>
      <c r="AH32" s="3">
        <f t="shared" ca="1" si="21"/>
        <v>19.47</v>
      </c>
      <c r="AI32" s="3">
        <f t="shared" ca="1" si="21"/>
        <v>20.68</v>
      </c>
      <c r="AJ32" s="3">
        <f t="shared" ca="1" si="21"/>
        <v>22</v>
      </c>
      <c r="AK32" s="3">
        <f t="shared" ca="1" si="21"/>
        <v>20.75</v>
      </c>
      <c r="AL32" s="3">
        <f t="shared" ca="1" si="21"/>
        <v>19.73</v>
      </c>
      <c r="AM32" s="3">
        <f t="shared" ca="1" si="21"/>
        <v>19.84</v>
      </c>
      <c r="AN32" s="3">
        <f t="shared" ca="1" si="21"/>
        <v>19.36</v>
      </c>
      <c r="AO32" s="3">
        <f t="shared" ca="1" si="21"/>
        <v>18.53</v>
      </c>
      <c r="AP32" s="3">
        <f t="shared" ca="1" si="21"/>
        <v>18.53</v>
      </c>
      <c r="AQ32" s="3">
        <f t="shared" ca="1" si="21"/>
        <v>19.39</v>
      </c>
      <c r="AR32" s="3">
        <f t="shared" ca="1" si="21"/>
        <v>19.46</v>
      </c>
      <c r="AS32" s="3">
        <f t="shared" ca="1" si="21"/>
        <v>19.399999999999999</v>
      </c>
      <c r="AT32" s="3">
        <f t="shared" ca="1" si="21"/>
        <v>18.39</v>
      </c>
      <c r="AU32" s="3">
        <f t="shared" ca="1" si="21"/>
        <v>18.170000000000002</v>
      </c>
      <c r="AV32" s="3">
        <f t="shared" ca="1" si="21"/>
        <v>18.93</v>
      </c>
      <c r="AW32" s="3">
        <f t="shared" ca="1" si="21"/>
        <v>19.03</v>
      </c>
      <c r="AX32" s="3">
        <f t="shared" ca="1" si="21"/>
        <v>19.21</v>
      </c>
      <c r="AY32" s="3">
        <f t="shared" ca="1" si="21"/>
        <v>19</v>
      </c>
      <c r="AZ32" s="3">
        <f t="shared" ca="1" si="21"/>
        <v>20.100000000000001</v>
      </c>
      <c r="BA32" s="3">
        <f t="shared" ca="1" si="21"/>
        <v>20.13</v>
      </c>
      <c r="BB32" s="3">
        <f t="shared" ca="1" si="21"/>
        <v>22.93</v>
      </c>
      <c r="BC32" s="3">
        <f t="shared" ca="1" si="21"/>
        <v>25.31</v>
      </c>
      <c r="BD32" s="3">
        <f t="shared" ca="1" si="21"/>
        <v>24.39</v>
      </c>
      <c r="BE32" s="3">
        <f t="shared" ca="1" si="21"/>
        <v>22.66</v>
      </c>
      <c r="BF32" s="3">
        <f t="shared" ca="1" si="21"/>
        <v>22.79</v>
      </c>
      <c r="BG32" s="3">
        <f t="shared" ca="1" si="21"/>
        <v>22.71</v>
      </c>
      <c r="BH32" s="3">
        <f t="shared" ca="1" si="21"/>
        <v>24.1</v>
      </c>
      <c r="BI32" s="3">
        <f t="shared" ca="1" si="21"/>
        <v>24.43</v>
      </c>
      <c r="BJ32" s="3">
        <f t="shared" ca="1" si="21"/>
        <v>26.46</v>
      </c>
      <c r="BK32" s="3">
        <f t="shared" ca="1" si="21"/>
        <v>31.95</v>
      </c>
      <c r="BL32" s="3">
        <f t="shared" ca="1" si="21"/>
        <v>36.409999999999997</v>
      </c>
      <c r="BM32" s="3">
        <f t="shared" ca="1" si="21"/>
        <v>35.549999999999997</v>
      </c>
      <c r="BN32" s="3">
        <f t="shared" ca="1" si="21"/>
        <v>35.18</v>
      </c>
      <c r="BO32" s="3">
        <f t="shared" ca="1" si="21"/>
        <v>31.74</v>
      </c>
      <c r="BP32" s="3">
        <f t="shared" ref="BP32:BS34" ca="1" si="22">IF(BP$4&lt;$D$2,NA(),ROUND(BP17*LOOKUP($C$27,$E$4:$BS$4,$E$5:$BS$5)/BP$5,2))</f>
        <v>35.04</v>
      </c>
      <c r="BQ32" s="3">
        <f t="shared" ca="1" si="22"/>
        <v>41.66</v>
      </c>
      <c r="BR32" s="3">
        <f t="shared" ca="1" si="22"/>
        <v>40.14</v>
      </c>
      <c r="BS32" s="3">
        <f t="shared" ca="1" si="22"/>
        <v>39.28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14.91</v>
      </c>
      <c r="AG33" s="3">
        <f t="shared" ca="1" si="21"/>
        <v>16.32</v>
      </c>
      <c r="AH33" s="3">
        <f t="shared" ca="1" si="21"/>
        <v>18.23</v>
      </c>
      <c r="AI33" s="3">
        <f t="shared" ca="1" si="21"/>
        <v>19.36</v>
      </c>
      <c r="AJ33" s="3">
        <f t="shared" ca="1" si="21"/>
        <v>20.6</v>
      </c>
      <c r="AK33" s="3">
        <f t="shared" ca="1" si="21"/>
        <v>19.43</v>
      </c>
      <c r="AL33" s="3">
        <f t="shared" ca="1" si="21"/>
        <v>18.47</v>
      </c>
      <c r="AM33" s="3">
        <f t="shared" ca="1" si="21"/>
        <v>18.579999999999998</v>
      </c>
      <c r="AN33" s="3">
        <f t="shared" ca="1" si="21"/>
        <v>18.13</v>
      </c>
      <c r="AO33" s="3">
        <f t="shared" ca="1" si="21"/>
        <v>17.350000000000001</v>
      </c>
      <c r="AP33" s="3">
        <f t="shared" ca="1" si="21"/>
        <v>17.350000000000001</v>
      </c>
      <c r="AQ33" s="3">
        <f t="shared" ca="1" si="21"/>
        <v>18.16</v>
      </c>
      <c r="AR33" s="3">
        <f t="shared" ca="1" si="21"/>
        <v>18.22</v>
      </c>
      <c r="AS33" s="3">
        <f t="shared" ca="1" si="21"/>
        <v>18.170000000000002</v>
      </c>
      <c r="AT33" s="3">
        <f t="shared" ca="1" si="21"/>
        <v>17.22</v>
      </c>
      <c r="AU33" s="3">
        <f t="shared" ca="1" si="21"/>
        <v>17.02</v>
      </c>
      <c r="AV33" s="3">
        <f t="shared" ca="1" si="21"/>
        <v>17.73</v>
      </c>
      <c r="AW33" s="3">
        <f t="shared" ca="1" si="21"/>
        <v>17.82</v>
      </c>
      <c r="AX33" s="3">
        <f t="shared" ca="1" si="21"/>
        <v>17.989999999999998</v>
      </c>
      <c r="AY33" s="3">
        <f t="shared" ca="1" si="21"/>
        <v>17.79</v>
      </c>
      <c r="AZ33" s="3">
        <f t="shared" ca="1" si="21"/>
        <v>18.82</v>
      </c>
      <c r="BA33" s="3">
        <f t="shared" ca="1" si="21"/>
        <v>18.850000000000001</v>
      </c>
      <c r="BB33" s="3">
        <f t="shared" ca="1" si="21"/>
        <v>21.47</v>
      </c>
      <c r="BC33" s="3">
        <f t="shared" ca="1" si="21"/>
        <v>23.7</v>
      </c>
      <c r="BD33" s="3">
        <f t="shared" ca="1" si="21"/>
        <v>22.84</v>
      </c>
      <c r="BE33" s="3">
        <f t="shared" ca="1" si="21"/>
        <v>21.22</v>
      </c>
      <c r="BF33" s="3">
        <f t="shared" ca="1" si="21"/>
        <v>21.34</v>
      </c>
      <c r="BG33" s="3">
        <f t="shared" ca="1" si="21"/>
        <v>21.26</v>
      </c>
      <c r="BH33" s="3">
        <f t="shared" ca="1" si="21"/>
        <v>22.57</v>
      </c>
      <c r="BI33" s="3">
        <f t="shared" ca="1" si="21"/>
        <v>22.88</v>
      </c>
      <c r="BJ33" s="3">
        <f t="shared" ca="1" si="21"/>
        <v>24.78</v>
      </c>
      <c r="BK33" s="3">
        <f t="shared" ca="1" si="21"/>
        <v>29.91</v>
      </c>
      <c r="BL33" s="3">
        <f t="shared" ca="1" si="21"/>
        <v>34.090000000000003</v>
      </c>
      <c r="BM33" s="3">
        <f t="shared" ca="1" si="21"/>
        <v>33.29</v>
      </c>
      <c r="BN33" s="3">
        <f t="shared" ca="1" si="21"/>
        <v>32.94</v>
      </c>
      <c r="BO33" s="3">
        <f t="shared" ca="1" si="21"/>
        <v>29.72</v>
      </c>
      <c r="BP33" s="3">
        <f t="shared" ca="1" si="22"/>
        <v>32.81</v>
      </c>
      <c r="BQ33" s="3">
        <f t="shared" ca="1" si="22"/>
        <v>39.01</v>
      </c>
      <c r="BR33" s="3">
        <f t="shared" ca="1" si="22"/>
        <v>37.58</v>
      </c>
      <c r="BS33" s="3">
        <f t="shared" ca="1" si="22"/>
        <v>36.78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14.69</v>
      </c>
      <c r="AG34" s="3">
        <f t="shared" si="21"/>
        <v>16.09</v>
      </c>
      <c r="AH34" s="3">
        <f t="shared" si="21"/>
        <v>17.97</v>
      </c>
      <c r="AI34" s="3">
        <f t="shared" si="21"/>
        <v>19.079999999999998</v>
      </c>
      <c r="AJ34" s="3">
        <f t="shared" si="21"/>
        <v>20.309999999999999</v>
      </c>
      <c r="AK34" s="3">
        <f t="shared" si="21"/>
        <v>19.149999999999999</v>
      </c>
      <c r="AL34" s="3">
        <f t="shared" si="21"/>
        <v>18.21</v>
      </c>
      <c r="AM34" s="3">
        <f t="shared" si="21"/>
        <v>18.309999999999999</v>
      </c>
      <c r="AN34" s="3">
        <f t="shared" si="21"/>
        <v>17.87</v>
      </c>
      <c r="AO34" s="3">
        <f t="shared" si="21"/>
        <v>17.100000000000001</v>
      </c>
      <c r="AP34" s="3">
        <f t="shared" si="21"/>
        <v>17.100000000000001</v>
      </c>
      <c r="AQ34" s="3">
        <f t="shared" si="21"/>
        <v>17.89</v>
      </c>
      <c r="AR34" s="3">
        <f t="shared" si="21"/>
        <v>17.96</v>
      </c>
      <c r="AS34" s="3">
        <f t="shared" si="21"/>
        <v>17.899999999999999</v>
      </c>
      <c r="AT34" s="3">
        <f t="shared" si="21"/>
        <v>16.97</v>
      </c>
      <c r="AU34" s="3">
        <f t="shared" si="21"/>
        <v>16.77</v>
      </c>
      <c r="AV34" s="3">
        <f t="shared" si="21"/>
        <v>17.47</v>
      </c>
      <c r="AW34" s="3">
        <f t="shared" si="21"/>
        <v>17.559999999999999</v>
      </c>
      <c r="AX34" s="3">
        <f t="shared" si="21"/>
        <v>17.73</v>
      </c>
      <c r="AY34" s="3">
        <f t="shared" si="21"/>
        <v>17.54</v>
      </c>
      <c r="AZ34" s="3">
        <f t="shared" si="21"/>
        <v>18.55</v>
      </c>
      <c r="BA34" s="3">
        <f t="shared" si="21"/>
        <v>18.579999999999998</v>
      </c>
      <c r="BB34" s="3">
        <f t="shared" si="21"/>
        <v>21.16</v>
      </c>
      <c r="BC34" s="3">
        <f t="shared" si="21"/>
        <v>23.36</v>
      </c>
      <c r="BD34" s="3">
        <f t="shared" si="21"/>
        <v>22.51</v>
      </c>
      <c r="BE34" s="3">
        <f t="shared" si="21"/>
        <v>20.91</v>
      </c>
      <c r="BF34" s="3">
        <f t="shared" si="21"/>
        <v>21.03</v>
      </c>
      <c r="BG34" s="3">
        <f t="shared" si="21"/>
        <v>20.96</v>
      </c>
      <c r="BH34" s="3">
        <f t="shared" si="21"/>
        <v>22.24</v>
      </c>
      <c r="BI34" s="3">
        <f t="shared" si="21"/>
        <v>22.55</v>
      </c>
      <c r="BJ34" s="3">
        <f t="shared" si="21"/>
        <v>24.42</v>
      </c>
      <c r="BK34" s="3">
        <f t="shared" si="21"/>
        <v>29.48</v>
      </c>
      <c r="BL34" s="3">
        <f t="shared" si="21"/>
        <v>33.6</v>
      </c>
      <c r="BM34" s="3">
        <f t="shared" si="21"/>
        <v>32.81</v>
      </c>
      <c r="BN34" s="3">
        <f t="shared" si="21"/>
        <v>32.47</v>
      </c>
      <c r="BO34" s="3">
        <f t="shared" si="21"/>
        <v>29.29</v>
      </c>
      <c r="BP34" s="3">
        <f t="shared" si="22"/>
        <v>32.340000000000003</v>
      </c>
      <c r="BQ34" s="3">
        <f t="shared" si="22"/>
        <v>38.450000000000003</v>
      </c>
      <c r="BR34" s="3">
        <f t="shared" si="22"/>
        <v>37.04</v>
      </c>
      <c r="BS34" s="3">
        <f t="shared" si="22"/>
        <v>36.25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>
        <f t="shared" ca="1" si="23"/>
        <v>38.28</v>
      </c>
      <c r="E35" s="24">
        <f t="shared" ca="1" si="23"/>
        <v>36.74</v>
      </c>
      <c r="F35" s="24">
        <f t="shared" ca="1" si="23"/>
        <v>34.58</v>
      </c>
      <c r="G35" s="24">
        <f t="shared" ca="1" si="23"/>
        <v>31.96</v>
      </c>
      <c r="H35" s="24">
        <f t="shared" ca="1" si="23"/>
        <v>31.1</v>
      </c>
      <c r="I35" s="24">
        <f t="shared" ca="1" si="23"/>
        <v>30.64</v>
      </c>
      <c r="J35" s="24">
        <f t="shared" ca="1" si="23"/>
        <v>30.33</v>
      </c>
      <c r="K35" s="24">
        <f t="shared" ca="1" si="23"/>
        <v>29.27</v>
      </c>
      <c r="L35" s="24">
        <f t="shared" ca="1" si="23"/>
        <v>27.38</v>
      </c>
      <c r="M35" s="24">
        <f t="shared" ca="1" si="23"/>
        <v>27.34</v>
      </c>
      <c r="N35" s="24">
        <f t="shared" ca="1" si="23"/>
        <v>26.25</v>
      </c>
      <c r="O35" s="24">
        <f t="shared" ca="1" si="23"/>
        <v>25.45</v>
      </c>
      <c r="P35" s="24">
        <f t="shared" ca="1" si="23"/>
        <v>23.96</v>
      </c>
      <c r="Q35" s="24">
        <f t="shared" ca="1" si="23"/>
        <v>22.59</v>
      </c>
      <c r="R35" s="24">
        <f t="shared" ca="1" si="23"/>
        <v>21.58</v>
      </c>
      <c r="S35" s="24">
        <f t="shared" ca="1" si="23"/>
        <v>21.05</v>
      </c>
      <c r="T35" s="24">
        <f t="shared" ca="1" si="23"/>
        <v>20.079999999999998</v>
      </c>
      <c r="U35" s="24">
        <f t="shared" ca="1" si="23"/>
        <v>21.18</v>
      </c>
      <c r="V35" s="24">
        <f t="shared" ca="1" si="23"/>
        <v>18.5</v>
      </c>
      <c r="W35" s="24">
        <f t="shared" ca="1" si="23"/>
        <v>17.989999999999998</v>
      </c>
      <c r="X35" s="24">
        <f t="shared" ca="1" si="23"/>
        <v>16.600000000000001</v>
      </c>
      <c r="Y35" s="24">
        <f t="shared" ca="1" si="23"/>
        <v>15.41</v>
      </c>
      <c r="Z35" s="24">
        <f t="shared" ca="1" si="23"/>
        <v>14.83</v>
      </c>
      <c r="AA35" s="24">
        <f t="shared" ca="1" si="23"/>
        <v>15.01</v>
      </c>
      <c r="AB35" s="24">
        <f t="shared" ca="1" si="23"/>
        <v>14.25</v>
      </c>
      <c r="AC35" s="24">
        <f t="shared" ca="1" si="23"/>
        <v>14.84</v>
      </c>
      <c r="AD35" s="24">
        <f t="shared" ca="1" si="23"/>
        <v>14.84</v>
      </c>
      <c r="AE35" s="24">
        <f t="shared" ca="1" si="23"/>
        <v>14.94</v>
      </c>
      <c r="AF35" s="24">
        <f t="shared" ca="1" si="23"/>
        <v>15.92</v>
      </c>
      <c r="AG35" s="24">
        <f t="shared" ca="1" si="23"/>
        <v>16.87</v>
      </c>
      <c r="AH35" s="24">
        <f t="shared" ca="1" si="23"/>
        <v>18.940000000000001</v>
      </c>
      <c r="AI35" s="24">
        <f t="shared" ca="1" si="23"/>
        <v>20.88</v>
      </c>
      <c r="AJ35" s="24">
        <f t="shared" ca="1" si="23"/>
        <v>22.31</v>
      </c>
      <c r="AK35" s="24">
        <f t="shared" ca="1" si="23"/>
        <v>22.05</v>
      </c>
      <c r="AL35" s="24">
        <f t="shared" ca="1" si="23"/>
        <v>20.59</v>
      </c>
      <c r="AM35" s="24">
        <f t="shared" ca="1" si="23"/>
        <v>20.87</v>
      </c>
      <c r="AN35" s="24">
        <f t="shared" ca="1" si="23"/>
        <v>20.3</v>
      </c>
      <c r="AO35" s="24">
        <f t="shared" ca="1" si="23"/>
        <v>19.41</v>
      </c>
      <c r="AP35" s="24">
        <f t="shared" ca="1" si="23"/>
        <v>19.59</v>
      </c>
      <c r="AQ35" s="24">
        <f t="shared" ca="1" si="23"/>
        <v>20.399999999999999</v>
      </c>
      <c r="AR35" s="24">
        <f t="shared" ca="1" si="23"/>
        <v>20.6</v>
      </c>
      <c r="AS35" s="24">
        <f t="shared" ca="1" si="23"/>
        <v>20.64</v>
      </c>
      <c r="AT35" s="24">
        <f t="shared" ca="1" si="23"/>
        <v>19.760000000000002</v>
      </c>
      <c r="AU35" s="24">
        <f t="shared" ca="1" si="23"/>
        <v>19.43</v>
      </c>
      <c r="AV35" s="24">
        <f t="shared" ca="1" si="23"/>
        <v>20.100000000000001</v>
      </c>
      <c r="AW35" s="24">
        <f t="shared" ca="1" si="23"/>
        <v>21.31</v>
      </c>
      <c r="AX35" s="24">
        <f t="shared" ca="1" si="23"/>
        <v>21.5</v>
      </c>
      <c r="AY35" s="24">
        <f t="shared" ca="1" si="23"/>
        <v>22.59</v>
      </c>
      <c r="AZ35" s="24">
        <f t="shared" ca="1" si="23"/>
        <v>22.91</v>
      </c>
      <c r="BA35" s="24">
        <f t="shared" ca="1" si="23"/>
        <v>21.45</v>
      </c>
      <c r="BB35" s="24">
        <f t="shared" ca="1" si="23"/>
        <v>21.47</v>
      </c>
      <c r="BC35" s="25">
        <f ca="1">BC33</f>
        <v>23.7</v>
      </c>
      <c r="BD35" s="25">
        <f t="shared" ref="BD35:BH35" ca="1" si="24">BD33</f>
        <v>22.84</v>
      </c>
      <c r="BE35" s="25">
        <f t="shared" ca="1" si="24"/>
        <v>21.22</v>
      </c>
      <c r="BF35" s="25">
        <f t="shared" ca="1" si="24"/>
        <v>21.34</v>
      </c>
      <c r="BG35" s="25">
        <f t="shared" ca="1" si="24"/>
        <v>21.26</v>
      </c>
      <c r="BH35" s="25">
        <f t="shared" ca="1" si="24"/>
        <v>22.57</v>
      </c>
      <c r="BI35" s="19">
        <f ca="1">AVERAGE(BH35,BJ35)</f>
        <v>23.495000000000001</v>
      </c>
      <c r="BJ35" s="26">
        <f>BJ34</f>
        <v>24.42</v>
      </c>
      <c r="BK35" s="26">
        <f t="shared" ref="BK35:BS35" si="25">BK34</f>
        <v>29.48</v>
      </c>
      <c r="BL35" s="26">
        <f t="shared" si="25"/>
        <v>33.6</v>
      </c>
      <c r="BM35" s="26">
        <f t="shared" si="25"/>
        <v>32.81</v>
      </c>
      <c r="BN35" s="26">
        <f t="shared" si="25"/>
        <v>32.47</v>
      </c>
      <c r="BO35" s="26">
        <f t="shared" si="25"/>
        <v>29.29</v>
      </c>
      <c r="BP35" s="26">
        <f t="shared" si="25"/>
        <v>32.340000000000003</v>
      </c>
      <c r="BQ35" s="26">
        <f t="shared" si="25"/>
        <v>38.450000000000003</v>
      </c>
      <c r="BR35" s="26">
        <f t="shared" si="25"/>
        <v>37.04</v>
      </c>
      <c r="BS35" s="26">
        <f t="shared" si="25"/>
        <v>36.25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SA Average Residential Prices and ABS-EIN (various bases)</v>
      </c>
    </row>
  </sheetData>
  <dataValidations count="3">
    <dataValidation type="list" allowBlank="1" showInputMessage="1" showErrorMessage="1" sqref="B2" xr:uid="{1CF9E22C-4805-49CF-97C2-6FEC0EDBA544}">
      <formula1>$BW$1:$BW$8</formula1>
    </dataValidation>
    <dataValidation type="whole" allowBlank="1" showInputMessage="1" showErrorMessage="1" sqref="C27" xr:uid="{2F7F3D5D-A662-4B3B-BAA8-9D6739C2C14B}">
      <formula1>1954</formula1>
      <formula2>2020</formula2>
    </dataValidation>
    <dataValidation type="whole" allowBlank="1" showInputMessage="1" showErrorMessage="1" sqref="B17:B21" xr:uid="{FACAFFD1-D277-47B2-A54A-A42B3B62812B}">
      <formula1>1981</formula1>
      <formula2>2019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BE76-7678-44F9-8FC6-F148E6536201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89</v>
      </c>
      <c r="C2" s="46" t="str">
        <f>LOOKUP($B$2,$BW$1:$BW$8,$BX$1:$BX$8)</f>
        <v>G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Tas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$G$55</v>
      </c>
      <c r="C8" s="46" t="str">
        <f>CONCATENATE("'[Data.xlsx]",C$4,"'!",$B8)</f>
        <v>'[Data.xlsx]1952'!$G$55</v>
      </c>
      <c r="D8" s="46" t="str">
        <f t="shared" ref="D8:BO8" si="2">CONCATENATE("'[Data.xlsx]",D$4,"'!",$B8)</f>
        <v>'[Data.xlsx]1953'!$G$55</v>
      </c>
      <c r="E8" s="46" t="str">
        <f t="shared" si="2"/>
        <v>'[Data.xlsx]1954'!$G$55</v>
      </c>
      <c r="F8" s="46" t="str">
        <f t="shared" si="2"/>
        <v>'[Data.xlsx]1955'!$G$55</v>
      </c>
      <c r="G8" s="46" t="str">
        <f t="shared" si="2"/>
        <v>'[Data.xlsx]1956'!$G$55</v>
      </c>
      <c r="H8" s="46" t="str">
        <f t="shared" si="2"/>
        <v>'[Data.xlsx]1957'!$G$55</v>
      </c>
      <c r="I8" s="46" t="str">
        <f t="shared" si="2"/>
        <v>'[Data.xlsx]1958'!$G$55</v>
      </c>
      <c r="J8" s="46" t="str">
        <f t="shared" si="2"/>
        <v>'[Data.xlsx]1959'!$G$55</v>
      </c>
      <c r="K8" s="46" t="str">
        <f t="shared" si="2"/>
        <v>'[Data.xlsx]1960'!$G$55</v>
      </c>
      <c r="L8" s="46" t="str">
        <f t="shared" si="2"/>
        <v>'[Data.xlsx]1961'!$G$55</v>
      </c>
      <c r="M8" s="46" t="str">
        <f t="shared" si="2"/>
        <v>'[Data.xlsx]1962'!$G$55</v>
      </c>
      <c r="N8" s="46" t="str">
        <f t="shared" si="2"/>
        <v>'[Data.xlsx]1963'!$G$55</v>
      </c>
      <c r="O8" s="46" t="str">
        <f t="shared" si="2"/>
        <v>'[Data.xlsx]1964'!$G$55</v>
      </c>
      <c r="P8" s="46" t="str">
        <f t="shared" si="2"/>
        <v>'[Data.xlsx]1965'!$G$55</v>
      </c>
      <c r="Q8" s="46" t="str">
        <f t="shared" si="2"/>
        <v>'[Data.xlsx]1966'!$G$55</v>
      </c>
      <c r="R8" s="46" t="str">
        <f t="shared" si="2"/>
        <v>'[Data.xlsx]1967'!$G$55</v>
      </c>
      <c r="S8" s="46" t="str">
        <f t="shared" si="2"/>
        <v>'[Data.xlsx]1968'!$G$55</v>
      </c>
      <c r="T8" s="46" t="str">
        <f t="shared" si="2"/>
        <v>'[Data.xlsx]1969'!$G$55</v>
      </c>
      <c r="U8" s="46" t="str">
        <f t="shared" si="2"/>
        <v>'[Data.xlsx]1970'!$G$55</v>
      </c>
      <c r="V8" s="46" t="str">
        <f t="shared" si="2"/>
        <v>'[Data.xlsx]1971'!$G$55</v>
      </c>
      <c r="W8" s="46" t="str">
        <f t="shared" si="2"/>
        <v>'[Data.xlsx]1972'!$G$55</v>
      </c>
      <c r="X8" s="46" t="str">
        <f t="shared" si="2"/>
        <v>'[Data.xlsx]1973'!$G$55</v>
      </c>
      <c r="Y8" s="46" t="str">
        <f t="shared" si="2"/>
        <v>'[Data.xlsx]1974'!$G$55</v>
      </c>
      <c r="Z8" s="46" t="str">
        <f t="shared" si="2"/>
        <v>'[Data.xlsx]1975'!$G$55</v>
      </c>
      <c r="AA8" s="46" t="str">
        <f t="shared" si="2"/>
        <v>'[Data.xlsx]1976'!$G$55</v>
      </c>
      <c r="AB8" s="46" t="str">
        <f t="shared" si="2"/>
        <v>'[Data.xlsx]1977'!$G$55</v>
      </c>
      <c r="AC8" s="46" t="str">
        <f t="shared" si="2"/>
        <v>'[Data.xlsx]1978'!$G$55</v>
      </c>
      <c r="AD8" s="46" t="str">
        <f t="shared" si="2"/>
        <v>'[Data.xlsx]1979'!$G$55</v>
      </c>
      <c r="AE8" s="46" t="str">
        <f t="shared" si="2"/>
        <v>'[Data.xlsx]1980'!$G$55</v>
      </c>
      <c r="AF8" s="46" t="str">
        <f t="shared" si="2"/>
        <v>'[Data.xlsx]1981'!$G$55</v>
      </c>
      <c r="AG8" s="46" t="str">
        <f t="shared" si="2"/>
        <v>'[Data.xlsx]1982'!$G$55</v>
      </c>
      <c r="AH8" s="46" t="str">
        <f t="shared" si="2"/>
        <v>'[Data.xlsx]1983'!$G$55</v>
      </c>
      <c r="AI8" s="46" t="str">
        <f t="shared" si="2"/>
        <v>'[Data.xlsx]1984'!$G$55</v>
      </c>
      <c r="AJ8" s="46" t="str">
        <f t="shared" si="2"/>
        <v>'[Data.xlsx]1985'!$G$55</v>
      </c>
      <c r="AK8" s="46" t="str">
        <f t="shared" si="2"/>
        <v>'[Data.xlsx]1986'!$G$55</v>
      </c>
      <c r="AL8" s="46" t="str">
        <f t="shared" si="2"/>
        <v>'[Data.xlsx]1987'!$G$55</v>
      </c>
      <c r="AM8" s="46" t="str">
        <f t="shared" si="2"/>
        <v>'[Data.xlsx]1988'!$G$55</v>
      </c>
      <c r="AN8" s="46" t="str">
        <f t="shared" si="2"/>
        <v>'[Data.xlsx]1989'!$G$55</v>
      </c>
      <c r="AO8" s="46" t="str">
        <f t="shared" si="2"/>
        <v>'[Data.xlsx]1990'!$G$55</v>
      </c>
      <c r="AP8" s="46" t="str">
        <f t="shared" si="2"/>
        <v>'[Data.xlsx]1991'!$G$55</v>
      </c>
      <c r="AQ8" s="46" t="str">
        <f t="shared" si="2"/>
        <v>'[Data.xlsx]1992'!$G$55</v>
      </c>
      <c r="AR8" s="46" t="str">
        <f t="shared" si="2"/>
        <v>'[Data.xlsx]1993'!$G$55</v>
      </c>
      <c r="AS8" s="46" t="str">
        <f t="shared" si="2"/>
        <v>'[Data.xlsx]1994'!$G$55</v>
      </c>
      <c r="AT8" s="46" t="str">
        <f t="shared" si="2"/>
        <v>'[Data.xlsx]1995'!$G$55</v>
      </c>
      <c r="AU8" s="46" t="str">
        <f t="shared" si="2"/>
        <v>'[Data.xlsx]1996'!$G$55</v>
      </c>
      <c r="AV8" s="46" t="str">
        <f t="shared" si="2"/>
        <v>'[Data.xlsx]1997'!$G$55</v>
      </c>
      <c r="AW8" s="46" t="str">
        <f t="shared" si="2"/>
        <v>'[Data.xlsx]1998'!$G$55</v>
      </c>
      <c r="AX8" s="46" t="str">
        <f t="shared" si="2"/>
        <v>'[Data.xlsx]1999'!$G$55</v>
      </c>
      <c r="AY8" s="46" t="str">
        <f t="shared" si="2"/>
        <v>'[Data.xlsx]2000'!$G$55</v>
      </c>
      <c r="AZ8" s="46" t="str">
        <f t="shared" si="2"/>
        <v>'[Data.xlsx]2001'!$G$55</v>
      </c>
      <c r="BA8" s="46" t="str">
        <f t="shared" si="2"/>
        <v>'[Data.xlsx]2002'!$G$55</v>
      </c>
      <c r="BB8" s="46" t="str">
        <f t="shared" si="2"/>
        <v>'[Data.xlsx]2003'!$G$55</v>
      </c>
      <c r="BC8" s="46" t="str">
        <f t="shared" si="2"/>
        <v>'[Data.xlsx]2004'!$G$55</v>
      </c>
      <c r="BD8" s="46" t="str">
        <f t="shared" si="2"/>
        <v>'[Data.xlsx]2005'!$G$55</v>
      </c>
      <c r="BE8" s="46" t="str">
        <f t="shared" si="2"/>
        <v>'[Data.xlsx]2006'!$G$55</v>
      </c>
      <c r="BF8" s="46" t="str">
        <f t="shared" si="2"/>
        <v>'[Data.xlsx]2007'!$G$55</v>
      </c>
      <c r="BG8" s="46" t="str">
        <f t="shared" si="2"/>
        <v>'[Data.xlsx]2008'!$G$55</v>
      </c>
      <c r="BH8" s="46" t="str">
        <f t="shared" si="2"/>
        <v>'[Data.xlsx]2009'!$G$55</v>
      </c>
      <c r="BI8" s="46" t="str">
        <f t="shared" si="2"/>
        <v>'[Data.xlsx]2010'!$G$55</v>
      </c>
      <c r="BJ8" s="46" t="str">
        <f t="shared" si="2"/>
        <v>'[Data.xlsx]2011'!$G$55</v>
      </c>
      <c r="BK8" s="46" t="str">
        <f t="shared" si="2"/>
        <v>'[Data.xlsx]2012'!$G$55</v>
      </c>
      <c r="BL8" s="46" t="str">
        <f t="shared" si="2"/>
        <v>'[Data.xlsx]2013'!$G$55</v>
      </c>
      <c r="BM8" s="46" t="str">
        <f t="shared" si="2"/>
        <v>'[Data.xlsx]2014'!$G$55</v>
      </c>
      <c r="BN8" s="46" t="str">
        <f t="shared" si="2"/>
        <v>'[Data.xlsx]2015'!$G$55</v>
      </c>
      <c r="BO8" s="46" t="str">
        <f t="shared" si="2"/>
        <v>'[Data.xlsx]2016'!$G$55</v>
      </c>
      <c r="BP8" s="46" t="str">
        <f t="shared" ref="BP8:BS8" si="3">CONCATENATE("'[Data.xlsx]",BP$4,"'!",$B8)</f>
        <v>'[Data.xlsx]2017'!$G$55</v>
      </c>
      <c r="BQ8" s="46" t="str">
        <f t="shared" si="3"/>
        <v>'[Data.xlsx]2018'!$G$55</v>
      </c>
      <c r="BR8" s="46" t="str">
        <f t="shared" si="3"/>
        <v>'[Data.xlsx]2019'!$G$55</v>
      </c>
      <c r="BS8" s="46" t="str">
        <f t="shared" si="3"/>
        <v>'[Data.xlsx]2020'!$G$55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Tas Total</v>
      </c>
      <c r="C9" s="1" t="e" cm="1">
        <f t="array" aca="1" ref="C9" ca="1">INDIRECT(C8)</f>
        <v>#N/A</v>
      </c>
      <c r="D9" s="1" t="e" cm="1">
        <f t="array" aca="1" ref="D9" ca="1">INDIRECT(D8)</f>
        <v>#N/A</v>
      </c>
      <c r="E9" s="1" t="e" cm="1">
        <f t="array" aca="1" ref="E9" ca="1">INDIRECT(E8)</f>
        <v>#N/A</v>
      </c>
      <c r="F9" s="1" t="e" cm="1">
        <f t="array" aca="1" ref="F9" ca="1">INDIRECT(F8)</f>
        <v>#N/A</v>
      </c>
      <c r="G9" s="1" cm="1">
        <f t="array" aca="1" ref="G9" ca="1">INDIRECT(G8)</f>
        <v>0.60600314094344365</v>
      </c>
      <c r="H9" s="1" cm="1">
        <f t="array" aca="1" ref="H9" ca="1">INDIRECT(H8)</f>
        <v>0.61080745921933854</v>
      </c>
      <c r="I9" s="1" cm="1">
        <f t="array" aca="1" ref="I9" ca="1">INDIRECT(I8)</f>
        <v>0.62733602491360263</v>
      </c>
      <c r="J9" s="1" cm="1">
        <f t="array" aca="1" ref="J9" ca="1">INDIRECT(J8)</f>
        <v>0.63725201130868225</v>
      </c>
      <c r="K9" s="1" cm="1">
        <f t="array" aca="1" ref="K9" ca="1">INDIRECT(K8)</f>
        <v>0.66398624547339613</v>
      </c>
      <c r="L9" s="1" cm="1">
        <f t="array" aca="1" ref="L9" ca="1">INDIRECT(L8)</f>
        <v>0.70574213072510383</v>
      </c>
      <c r="M9" s="1" cm="1">
        <f t="array" aca="1" ref="M9" ca="1">INDIRECT(M8)</f>
        <v>0.75226924799419248</v>
      </c>
      <c r="N9" s="1" cm="1">
        <f t="array" aca="1" ref="N9" ca="1">INDIRECT(N8)</f>
        <v>0.73390146398465195</v>
      </c>
      <c r="O9" s="1" cm="1">
        <f t="array" aca="1" ref="O9" ca="1">INDIRECT(O8)</f>
        <v>0.74758539166143423</v>
      </c>
      <c r="P9" s="1" cm="1">
        <f t="array" aca="1" ref="P9" ca="1">INDIRECT(P8)</f>
        <v>0.73041664444483956</v>
      </c>
      <c r="Q9" s="1" cm="1">
        <f t="array" aca="1" ref="Q9" ca="1">INDIRECT(Q8)</f>
        <v>0.74633157956683127</v>
      </c>
      <c r="R9" s="1" cm="1">
        <f t="array" aca="1" ref="R9" ca="1">INDIRECT(R8)</f>
        <v>0.762600731650937</v>
      </c>
      <c r="S9" s="1" cm="1">
        <f t="array" aca="1" ref="S9" ca="1">INDIRECT(S8)</f>
        <v>0.83917452514946012</v>
      </c>
      <c r="T9" s="1" cm="1">
        <f t="array" aca="1" ref="T9" ca="1">INDIRECT(T8)</f>
        <v>0.80435500330515386</v>
      </c>
      <c r="U9" s="1" cm="1">
        <f t="array" aca="1" ref="U9" ca="1">INDIRECT(U8)</f>
        <v>0.8063887164897211</v>
      </c>
      <c r="V9" s="1" cm="1">
        <f t="array" aca="1" ref="V9" ca="1">INDIRECT(V8)</f>
        <v>0.82194843260966755</v>
      </c>
      <c r="W9" s="1" cm="1">
        <f t="array" aca="1" ref="W9" ca="1">INDIRECT(W8)</f>
        <v>0.87341584626170243</v>
      </c>
      <c r="X9" s="1" cm="1">
        <f t="array" aca="1" ref="X9" ca="1">INDIRECT(X8)</f>
        <v>0.9257321082933333</v>
      </c>
      <c r="Y9" s="1" cm="1">
        <f t="array" aca="1" ref="Y9" ca="1">INDIRECT(Y8)</f>
        <v>0.96360306960852682</v>
      </c>
      <c r="Z9" s="1" cm="1">
        <f t="array" aca="1" ref="Z9" ca="1">INDIRECT(Z8)</f>
        <v>1.1084841241001622</v>
      </c>
      <c r="AA9" s="1" cm="1">
        <f t="array" aca="1" ref="AA9" ca="1">INDIRECT(AA8)</f>
        <v>1.304312431522477</v>
      </c>
      <c r="AB9" s="1" cm="1">
        <f t="array" aca="1" ref="AB9" ca="1">INDIRECT(AB8)</f>
        <v>1.2845323478329036</v>
      </c>
      <c r="AC9" s="1" cm="1">
        <f t="array" aca="1" ref="AC9" ca="1">INDIRECT(AC8)</f>
        <v>1.4123433281823665</v>
      </c>
      <c r="AD9" s="1" cm="1">
        <f t="array" aca="1" ref="AD9" ca="1">INDIRECT(AD8)</f>
        <v>1.5088742754007733</v>
      </c>
      <c r="AE9" s="1" cm="1">
        <f t="array" aca="1" ref="AE9" ca="1">INDIRECT(AE8)</f>
        <v>1.5886620800581066</v>
      </c>
      <c r="AF9" s="1" cm="1">
        <f t="array" aca="1" ref="AF9" ca="1">INDIRECT(AF8)</f>
        <v>1.823268776558773</v>
      </c>
      <c r="AG9" s="1" cm="1">
        <f t="array" aca="1" ref="AG9" ca="1">INDIRECT(AG8)</f>
        <v>2.1164097150264682</v>
      </c>
      <c r="AH9" s="1" cm="1">
        <f t="array" aca="1" ref="AH9" ca="1">INDIRECT(AH8)</f>
        <v>2.3720522132072799</v>
      </c>
      <c r="AI9" s="1" cm="1">
        <f t="array" aca="1" ref="AI9" ca="1">INDIRECT(AI8)</f>
        <v>2.7505872157494564</v>
      </c>
      <c r="AJ9" s="1" cm="1">
        <f t="array" aca="1" ref="AJ9" ca="1">INDIRECT(AJ8)</f>
        <v>3.0171648207851471</v>
      </c>
      <c r="AK9" s="1" cm="1">
        <f t="array" aca="1" ref="AK9" ca="1">INDIRECT(AK8)</f>
        <v>3.1718621481324472</v>
      </c>
      <c r="AL9" s="1" cm="1">
        <f t="array" aca="1" ref="AL9" ca="1">INDIRECT(AL8)</f>
        <v>3.6208150387232116</v>
      </c>
      <c r="AM9" s="1" cm="1">
        <f t="array" aca="1" ref="AM9" ca="1">INDIRECT(AM8)</f>
        <v>3.7692562156846359</v>
      </c>
      <c r="AN9" s="1" cm="1">
        <f t="array" aca="1" ref="AN9" ca="1">INDIRECT(AN8)</f>
        <v>4.0119373212332068</v>
      </c>
      <c r="AO9" s="1" cm="1">
        <f t="array" aca="1" ref="AO9" ca="1">INDIRECT(AO8)</f>
        <v>4.3749699292396382</v>
      </c>
      <c r="AP9" s="1" cm="1">
        <f t="array" aca="1" ref="AP9" ca="1">INDIRECT(AP8)</f>
        <v>4.6927766599139789</v>
      </c>
      <c r="AQ9" s="1" cm="1">
        <f t="array" aca="1" ref="AQ9" ca="1">INDIRECT(AQ8)</f>
        <v>5.0430696146327403</v>
      </c>
      <c r="AR9" s="1" cm="1">
        <f t="array" aca="1" ref="AR9" ca="1">INDIRECT(AR8)</f>
        <v>5.1935403548571113</v>
      </c>
      <c r="AS9" s="1" cm="1">
        <f t="array" aca="1" ref="AS9" ca="1">INDIRECT(AS8)</f>
        <v>5.3193850746021631</v>
      </c>
      <c r="AT9" s="1" cm="1">
        <f t="array" aca="1" ref="AT9" ca="1">INDIRECT(AT8)</f>
        <v>5.565515473618758</v>
      </c>
      <c r="AU9" s="1" cm="1">
        <f t="array" aca="1" ref="AU9" ca="1">INDIRECT(AU8)</f>
        <v>5.6735413241847361</v>
      </c>
      <c r="AV9" s="1" cm="1">
        <f t="array" aca="1" ref="AV9" ca="1">INDIRECT(AV8)</f>
        <v>5.5531486182284118</v>
      </c>
      <c r="AW9" s="1" cm="1">
        <f t="array" aca="1" ref="AW9" ca="1">INDIRECT(AW8)</f>
        <v>5.6149180869783946</v>
      </c>
      <c r="AX9" s="1" cm="1">
        <f t="array" aca="1" ref="AX9" ca="1">INDIRECT(AX8)</f>
        <v>5.64</v>
      </c>
      <c r="AY9" s="1" cm="1">
        <f t="array" aca="1" ref="AY9" ca="1">INDIRECT(AY8)</f>
        <v>5.55</v>
      </c>
      <c r="AZ9" s="1" cm="1">
        <f t="array" aca="1" ref="AZ9" ca="1">INDIRECT(AZ8)</f>
        <v>5.79</v>
      </c>
      <c r="BA9" s="1" cm="1">
        <f t="array" aca="1" ref="BA9" ca="1">INDIRECT(BA8)</f>
        <v>6.15</v>
      </c>
      <c r="BB9" s="1" cm="1">
        <f t="array" aca="1" ref="BB9" ca="1">INDIRECT(BB8)</f>
        <v>6.42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Tas Residential</v>
      </c>
    </row>
    <row r="11" spans="1:77" x14ac:dyDescent="0.25">
      <c r="A11" s="46" t="s">
        <v>7</v>
      </c>
      <c r="B11" s="46" t="str">
        <f>CONCATENATE("$",$C$2,"$53")</f>
        <v>$G$53</v>
      </c>
      <c r="C11" s="46" t="str">
        <f>CONCATENATE("'[Data.xlsx]",C$4,"'!",$B11)</f>
        <v>'[Data.xlsx]1952'!$G$53</v>
      </c>
      <c r="D11" s="46" t="str">
        <f t="shared" ref="D11:BO11" si="4">CONCATENATE("'[Data.xlsx]",D$4,"'!",$B11)</f>
        <v>'[Data.xlsx]1953'!$G$53</v>
      </c>
      <c r="E11" s="46" t="str">
        <f t="shared" si="4"/>
        <v>'[Data.xlsx]1954'!$G$53</v>
      </c>
      <c r="F11" s="46" t="str">
        <f t="shared" si="4"/>
        <v>'[Data.xlsx]1955'!$G$53</v>
      </c>
      <c r="G11" s="46" t="str">
        <f t="shared" si="4"/>
        <v>'[Data.xlsx]1956'!$G$53</v>
      </c>
      <c r="H11" s="46" t="str">
        <f t="shared" si="4"/>
        <v>'[Data.xlsx]1957'!$G$53</v>
      </c>
      <c r="I11" s="46" t="str">
        <f t="shared" si="4"/>
        <v>'[Data.xlsx]1958'!$G$53</v>
      </c>
      <c r="J11" s="46" t="str">
        <f t="shared" si="4"/>
        <v>'[Data.xlsx]1959'!$G$53</v>
      </c>
      <c r="K11" s="46" t="str">
        <f t="shared" si="4"/>
        <v>'[Data.xlsx]1960'!$G$53</v>
      </c>
      <c r="L11" s="46" t="str">
        <f t="shared" si="4"/>
        <v>'[Data.xlsx]1961'!$G$53</v>
      </c>
      <c r="M11" s="46" t="str">
        <f t="shared" si="4"/>
        <v>'[Data.xlsx]1962'!$G$53</v>
      </c>
      <c r="N11" s="46" t="str">
        <f t="shared" si="4"/>
        <v>'[Data.xlsx]1963'!$G$53</v>
      </c>
      <c r="O11" s="46" t="str">
        <f t="shared" si="4"/>
        <v>'[Data.xlsx]1964'!$G$53</v>
      </c>
      <c r="P11" s="46" t="str">
        <f t="shared" si="4"/>
        <v>'[Data.xlsx]1965'!$G$53</v>
      </c>
      <c r="Q11" s="46" t="str">
        <f t="shared" si="4"/>
        <v>'[Data.xlsx]1966'!$G$53</v>
      </c>
      <c r="R11" s="46" t="str">
        <f t="shared" si="4"/>
        <v>'[Data.xlsx]1967'!$G$53</v>
      </c>
      <c r="S11" s="46" t="str">
        <f t="shared" si="4"/>
        <v>'[Data.xlsx]1968'!$G$53</v>
      </c>
      <c r="T11" s="46" t="str">
        <f t="shared" si="4"/>
        <v>'[Data.xlsx]1969'!$G$53</v>
      </c>
      <c r="U11" s="46" t="str">
        <f t="shared" si="4"/>
        <v>'[Data.xlsx]1970'!$G$53</v>
      </c>
      <c r="V11" s="46" t="str">
        <f t="shared" si="4"/>
        <v>'[Data.xlsx]1971'!$G$53</v>
      </c>
      <c r="W11" s="46" t="str">
        <f t="shared" si="4"/>
        <v>'[Data.xlsx]1972'!$G$53</v>
      </c>
      <c r="X11" s="46" t="str">
        <f t="shared" si="4"/>
        <v>'[Data.xlsx]1973'!$G$53</v>
      </c>
      <c r="Y11" s="46" t="str">
        <f t="shared" si="4"/>
        <v>'[Data.xlsx]1974'!$G$53</v>
      </c>
      <c r="Z11" s="46" t="str">
        <f t="shared" si="4"/>
        <v>'[Data.xlsx]1975'!$G$53</v>
      </c>
      <c r="AA11" s="46" t="str">
        <f t="shared" si="4"/>
        <v>'[Data.xlsx]1976'!$G$53</v>
      </c>
      <c r="AB11" s="46" t="str">
        <f t="shared" si="4"/>
        <v>'[Data.xlsx]1977'!$G$53</v>
      </c>
      <c r="AC11" s="46" t="str">
        <f t="shared" si="4"/>
        <v>'[Data.xlsx]1978'!$G$53</v>
      </c>
      <c r="AD11" s="46" t="str">
        <f t="shared" si="4"/>
        <v>'[Data.xlsx]1979'!$G$53</v>
      </c>
      <c r="AE11" s="46" t="str">
        <f t="shared" si="4"/>
        <v>'[Data.xlsx]1980'!$G$53</v>
      </c>
      <c r="AF11" s="46" t="str">
        <f t="shared" si="4"/>
        <v>'[Data.xlsx]1981'!$G$53</v>
      </c>
      <c r="AG11" s="46" t="str">
        <f t="shared" si="4"/>
        <v>'[Data.xlsx]1982'!$G$53</v>
      </c>
      <c r="AH11" s="46" t="str">
        <f t="shared" si="4"/>
        <v>'[Data.xlsx]1983'!$G$53</v>
      </c>
      <c r="AI11" s="46" t="str">
        <f t="shared" si="4"/>
        <v>'[Data.xlsx]1984'!$G$53</v>
      </c>
      <c r="AJ11" s="46" t="str">
        <f t="shared" si="4"/>
        <v>'[Data.xlsx]1985'!$G$53</v>
      </c>
      <c r="AK11" s="46" t="str">
        <f t="shared" si="4"/>
        <v>'[Data.xlsx]1986'!$G$53</v>
      </c>
      <c r="AL11" s="46" t="str">
        <f t="shared" si="4"/>
        <v>'[Data.xlsx]1987'!$G$53</v>
      </c>
      <c r="AM11" s="46" t="str">
        <f t="shared" si="4"/>
        <v>'[Data.xlsx]1988'!$G$53</v>
      </c>
      <c r="AN11" s="46" t="str">
        <f t="shared" si="4"/>
        <v>'[Data.xlsx]1989'!$G$53</v>
      </c>
      <c r="AO11" s="46" t="str">
        <f t="shared" si="4"/>
        <v>'[Data.xlsx]1990'!$G$53</v>
      </c>
      <c r="AP11" s="46" t="str">
        <f t="shared" si="4"/>
        <v>'[Data.xlsx]1991'!$G$53</v>
      </c>
      <c r="AQ11" s="46" t="str">
        <f t="shared" si="4"/>
        <v>'[Data.xlsx]1992'!$G$53</v>
      </c>
      <c r="AR11" s="46" t="str">
        <f t="shared" si="4"/>
        <v>'[Data.xlsx]1993'!$G$53</v>
      </c>
      <c r="AS11" s="46" t="str">
        <f t="shared" si="4"/>
        <v>'[Data.xlsx]1994'!$G$53</v>
      </c>
      <c r="AT11" s="46" t="str">
        <f t="shared" si="4"/>
        <v>'[Data.xlsx]1995'!$G$53</v>
      </c>
      <c r="AU11" s="46" t="str">
        <f t="shared" si="4"/>
        <v>'[Data.xlsx]1996'!$G$53</v>
      </c>
      <c r="AV11" s="46" t="str">
        <f t="shared" si="4"/>
        <v>'[Data.xlsx]1997'!$G$53</v>
      </c>
      <c r="AW11" s="46" t="str">
        <f t="shared" si="4"/>
        <v>'[Data.xlsx]1998'!$G$53</v>
      </c>
      <c r="AX11" s="46" t="str">
        <f t="shared" si="4"/>
        <v>'[Data.xlsx]1999'!$G$53</v>
      </c>
      <c r="AY11" s="46" t="str">
        <f t="shared" si="4"/>
        <v>'[Data.xlsx]2000'!$G$53</v>
      </c>
      <c r="AZ11" s="46" t="str">
        <f t="shared" si="4"/>
        <v>'[Data.xlsx]2001'!$G$53</v>
      </c>
      <c r="BA11" s="46" t="str">
        <f t="shared" si="4"/>
        <v>'[Data.xlsx]2002'!$G$53</v>
      </c>
      <c r="BB11" s="46" t="str">
        <f t="shared" si="4"/>
        <v>'[Data.xlsx]2003'!$G$53</v>
      </c>
      <c r="BC11" s="46" t="str">
        <f t="shared" si="4"/>
        <v>'[Data.xlsx]2004'!$G$53</v>
      </c>
      <c r="BD11" s="46" t="str">
        <f t="shared" si="4"/>
        <v>'[Data.xlsx]2005'!$G$53</v>
      </c>
      <c r="BE11" s="46" t="str">
        <f t="shared" si="4"/>
        <v>'[Data.xlsx]2006'!$G$53</v>
      </c>
      <c r="BF11" s="46" t="str">
        <f t="shared" si="4"/>
        <v>'[Data.xlsx]2007'!$G$53</v>
      </c>
      <c r="BG11" s="46" t="str">
        <f t="shared" si="4"/>
        <v>'[Data.xlsx]2008'!$G$53</v>
      </c>
      <c r="BH11" s="46" t="str">
        <f t="shared" si="4"/>
        <v>'[Data.xlsx]2009'!$G$53</v>
      </c>
      <c r="BI11" s="46" t="str">
        <f t="shared" si="4"/>
        <v>'[Data.xlsx]2010'!$G$53</v>
      </c>
      <c r="BJ11" s="46" t="str">
        <f t="shared" si="4"/>
        <v>'[Data.xlsx]2011'!$G$53</v>
      </c>
      <c r="BK11" s="46" t="str">
        <f t="shared" si="4"/>
        <v>'[Data.xlsx]2012'!$G$53</v>
      </c>
      <c r="BL11" s="46" t="str">
        <f t="shared" si="4"/>
        <v>'[Data.xlsx]2013'!$G$53</v>
      </c>
      <c r="BM11" s="46" t="str">
        <f t="shared" si="4"/>
        <v>'[Data.xlsx]2014'!$G$53</v>
      </c>
      <c r="BN11" s="46" t="str">
        <f t="shared" si="4"/>
        <v>'[Data.xlsx]2015'!$G$53</v>
      </c>
      <c r="BO11" s="46" t="str">
        <f t="shared" si="4"/>
        <v>'[Data.xlsx]2016'!$G$53</v>
      </c>
      <c r="BP11" s="46" t="str">
        <f t="shared" ref="BP11:BS11" si="5">CONCATENATE("'[Data.xlsx]",BP$4,"'!",$B11)</f>
        <v>'[Data.xlsx]2017'!$G$53</v>
      </c>
      <c r="BQ11" s="46" t="str">
        <f t="shared" si="5"/>
        <v>'[Data.xlsx]2018'!$G$53</v>
      </c>
      <c r="BR11" s="46" t="str">
        <f t="shared" si="5"/>
        <v>'[Data.xlsx]2019'!$G$53</v>
      </c>
      <c r="BS11" s="46" t="str">
        <f t="shared" si="5"/>
        <v>'[Data.xlsx]2020'!$G$53</v>
      </c>
    </row>
    <row r="12" spans="1:77" x14ac:dyDescent="0.25">
      <c r="A12" s="45" t="str">
        <f>A10</f>
        <v>Tas Residential</v>
      </c>
      <c r="C12" s="1" t="e" cm="1">
        <f t="array" aca="1" ref="C12" ca="1">IF(INDIRECT(C11)=0,NA(),INDIRECT(C11))</f>
        <v>#N/A</v>
      </c>
      <c r="D12" s="1" t="e" cm="1">
        <f t="array" aca="1" ref="D12" ca="1">IF(INDIRECT(D11)=0,NA(),INDIRECT(D11))</f>
        <v>#N/A</v>
      </c>
      <c r="E12" s="1" t="e" cm="1">
        <f t="array" aca="1" ref="E12" ca="1">IF(INDIRECT(E11)=0,NA(),INDIRECT(E11))</f>
        <v>#N/A</v>
      </c>
      <c r="F12" s="1" t="e" cm="1">
        <f t="array" aca="1" ref="F12" ca="1">IF(INDIRECT(F11)=0,NA(),INDIRECT(F11))</f>
        <v>#N/A</v>
      </c>
      <c r="G12" s="1" cm="1">
        <f t="array" aca="1" ref="G12" ca="1">IF(INDIRECT(G11)=0,NA(),INDIRECT(G11))</f>
        <v>1.1118510888258462</v>
      </c>
      <c r="H12" s="1" cm="1">
        <f t="array" aca="1" ref="H12" ca="1">IF(INDIRECT(H11)=0,NA(),INDIRECT(H11))</f>
        <v>1.2055446620796935</v>
      </c>
      <c r="I12" s="1" cm="1">
        <f t="array" aca="1" ref="I12" ca="1">IF(INDIRECT(I11)=0,NA(),INDIRECT(I11))</f>
        <v>1.2145883048965436</v>
      </c>
      <c r="J12" s="1" cm="1">
        <f t="array" aca="1" ref="J12" ca="1">IF(INDIRECT(J11)=0,NA(),INDIRECT(J11))</f>
        <v>1.2127626826681621</v>
      </c>
      <c r="K12" s="1" cm="1">
        <f t="array" aca="1" ref="K12" ca="1">IF(INDIRECT(K11)=0,NA(),INDIRECT(K11))</f>
        <v>1.2315762579244047</v>
      </c>
      <c r="L12" s="1" cm="1">
        <f t="array" aca="1" ref="L12" ca="1">IF(INDIRECT(L11)=0,NA(),INDIRECT(L11))</f>
        <v>1.3036831824104171</v>
      </c>
      <c r="M12" s="1" cm="1">
        <f t="array" aca="1" ref="M12" ca="1">IF(INDIRECT(M11)=0,NA(),INDIRECT(M11))</f>
        <v>1.4242060361117135</v>
      </c>
      <c r="N12" s="1" cm="1">
        <f t="array" aca="1" ref="N12" ca="1">IF(INDIRECT(N11)=0,NA(),INDIRECT(N11))</f>
        <v>1.4136215825399827</v>
      </c>
      <c r="O12" s="1" cm="1">
        <f t="array" aca="1" ref="O12" ca="1">IF(INDIRECT(O11)=0,NA(),INDIRECT(O11))</f>
        <v>1.4108597578786797</v>
      </c>
      <c r="P12" s="1" cm="1">
        <f t="array" aca="1" ref="P12" ca="1">IF(INDIRECT(P11)=0,NA(),INDIRECT(P11))</f>
        <v>1.4072944045190263</v>
      </c>
      <c r="Q12" s="1" cm="1">
        <f t="array" aca="1" ref="Q12" ca="1">IF(INDIRECT(Q11)=0,NA(),INDIRECT(Q11))</f>
        <v>1.409128554746379</v>
      </c>
      <c r="R12" s="1" cm="1">
        <f t="array" aca="1" ref="R12" ca="1">IF(INDIRECT(R11)=0,NA(),INDIRECT(R11))</f>
        <v>1.4077252255097215</v>
      </c>
      <c r="S12" s="1" cm="1">
        <f t="array" aca="1" ref="S12" ca="1">IF(INDIRECT(S11)=0,NA(),INDIRECT(S11))</f>
        <v>1.4887942863174191</v>
      </c>
      <c r="T12" s="1" cm="1">
        <f t="array" aca="1" ref="T12" ca="1">IF(INDIRECT(T11)=0,NA(),INDIRECT(T11))</f>
        <v>1.5242758492222945</v>
      </c>
      <c r="U12" s="1" cm="1">
        <f t="array" aca="1" ref="U12" ca="1">IF(INDIRECT(U11)=0,NA(),INDIRECT(U11))</f>
        <v>1.5264755463430286</v>
      </c>
      <c r="V12" s="1" cm="1">
        <f t="array" aca="1" ref="V12" ca="1">IF(INDIRECT(V11)=0,NA(),INDIRECT(V11))</f>
        <v>1.4492496166755306</v>
      </c>
      <c r="W12" s="1" cm="1">
        <f t="array" aca="1" ref="W12" ca="1">IF(INDIRECT(W11)=0,NA(),INDIRECT(W11))</f>
        <v>1.6000596935241984</v>
      </c>
      <c r="X12" s="1" cm="1">
        <f t="array" aca="1" ref="X12" ca="1">IF(INDIRECT(X11)=0,NA(),INDIRECT(X11))</f>
        <v>1.6773596315379646</v>
      </c>
      <c r="Y12" s="1" cm="1">
        <f t="array" aca="1" ref="Y12" ca="1">IF(INDIRECT(Y11)=0,NA(),INDIRECT(Y11))</f>
        <v>1.6754686087027542</v>
      </c>
      <c r="Z12" s="1" cm="1">
        <f t="array" aca="1" ref="Z12" ca="1">IF(INDIRECT(Z11)=0,NA(),INDIRECT(Z11))</f>
        <v>1.8702764798994325</v>
      </c>
      <c r="AA12" s="1" cm="1">
        <f t="array" aca="1" ref="AA12" ca="1">IF(INDIRECT(AA11)=0,NA(),INDIRECT(AA11))</f>
        <v>2.2135849420408618</v>
      </c>
      <c r="AB12" s="1" cm="1">
        <f t="array" aca="1" ref="AB12" ca="1">IF(INDIRECT(AB11)=0,NA(),INDIRECT(AB11))</f>
        <v>2.2685944829450033</v>
      </c>
      <c r="AC12" s="1" cm="1">
        <f t="array" aca="1" ref="AC12" ca="1">IF(INDIRECT(AC11)=0,NA(),INDIRECT(AC11))</f>
        <v>2.5632496192734155</v>
      </c>
      <c r="AD12" s="1" cm="1">
        <f t="array" aca="1" ref="AD12" ca="1">IF(INDIRECT(AD11)=0,NA(),INDIRECT(AD11))</f>
        <v>2.7709498770278165</v>
      </c>
      <c r="AE12" s="1" cm="1">
        <f t="array" aca="1" ref="AE12" ca="1">IF(INDIRECT(AE11)=0,NA(),INDIRECT(AE11))</f>
        <v>2.7688549667017082</v>
      </c>
      <c r="AF12" s="1" cm="1">
        <f t="array" aca="1" ref="AF12" ca="1">IF(INDIRECT(AF11)=0,NA(),INDIRECT(AF11))</f>
        <v>3.2277749773031301</v>
      </c>
      <c r="AG12" s="1" cm="1">
        <f t="array" aca="1" ref="AG12" ca="1">IF(INDIRECT(AG11)=0,NA(),INDIRECT(AG11))</f>
        <v>3.7045667936025315</v>
      </c>
      <c r="AH12" s="1" cm="1">
        <f t="array" aca="1" ref="AH12" ca="1">IF(INDIRECT(AH11)=0,NA(),INDIRECT(AH11))</f>
        <v>4.1289422418464232</v>
      </c>
      <c r="AI12" s="1" cm="1">
        <f t="array" aca="1" ref="AI12" ca="1">IF(INDIRECT(AI11)=0,NA(),INDIRECT(AI11))</f>
        <v>4.7444625921896062</v>
      </c>
      <c r="AJ12" s="1" cm="1">
        <f t="array" aca="1" ref="AJ12" ca="1">IF(INDIRECT(AJ11)=0,NA(),INDIRECT(AJ11))</f>
        <v>5.2711529608162024</v>
      </c>
      <c r="AK12" s="1" cm="1">
        <f t="array" aca="1" ref="AK12" ca="1">IF(INDIRECT(AK11)=0,NA(),INDIRECT(AK11))</f>
        <v>5.5040823910758458</v>
      </c>
      <c r="AL12" s="1" cm="1">
        <f t="array" aca="1" ref="AL12" ca="1">IF(INDIRECT(AL11)=0,NA(),INDIRECT(AL11))</f>
        <v>6.2088903897048029</v>
      </c>
      <c r="AM12" s="1" cm="1">
        <f t="array" aca="1" ref="AM12" ca="1">IF(INDIRECT(AM11)=0,NA(),INDIRECT(AM11))</f>
        <v>6.6013488000675382</v>
      </c>
      <c r="AN12" s="1" cm="1">
        <f t="array" aca="1" ref="AN12" ca="1">IF(INDIRECT(AN11)=0,NA(),INDIRECT(AN11))</f>
        <v>6.9988632720277471</v>
      </c>
      <c r="AO12" s="1" cm="1">
        <f t="array" aca="1" ref="AO12" ca="1">IF(INDIRECT(AO11)=0,NA(),INDIRECT(AO11))</f>
        <v>7.7307666855902957</v>
      </c>
      <c r="AP12" s="1" cm="1">
        <f t="array" aca="1" ref="AP12" ca="1">IF(INDIRECT(AP11)=0,NA(),INDIRECT(AP11))</f>
        <v>7.9962414334379428</v>
      </c>
      <c r="AQ12" s="1" cm="1">
        <f t="array" aca="1" ref="AQ12" ca="1">IF(INDIRECT(AQ11)=0,NA(),INDIRECT(AQ11))</f>
        <v>8.251036036087589</v>
      </c>
      <c r="AR12" s="1" cm="1">
        <f t="array" aca="1" ref="AR12" ca="1">IF(INDIRECT(AR11)=0,NA(),INDIRECT(AR11))</f>
        <v>9.0776349213857035</v>
      </c>
      <c r="AS12" s="1" cm="1">
        <f t="array" aca="1" ref="AS12" ca="1">IF(INDIRECT(AS11)=0,NA(),INDIRECT(AS11))</f>
        <v>9.5034932475609466</v>
      </c>
      <c r="AT12" s="1" cm="1">
        <f t="array" aca="1" ref="AT12" ca="1">IF(INDIRECT(AT11)=0,NA(),INDIRECT(AT11))</f>
        <v>9.1392460156307571</v>
      </c>
      <c r="AU12" s="1" cm="1">
        <f t="array" aca="1" ref="AU12" ca="1">IF(INDIRECT(AU11)=0,NA(),INDIRECT(AU11))</f>
        <v>9.139365148105135</v>
      </c>
      <c r="AV12" s="1" cm="1">
        <f t="array" aca="1" ref="AV12" ca="1">IF(INDIRECT(AV11)=0,NA(),INDIRECT(AV11))</f>
        <v>9.1625058827984258</v>
      </c>
      <c r="AW12" s="1" cm="1">
        <f t="array" aca="1" ref="AW12" ca="1">IF(INDIRECT(AW11)=0,NA(),INDIRECT(AW11))</f>
        <v>9.309480401093893</v>
      </c>
      <c r="AX12" s="1" cm="1">
        <f t="array" aca="1" ref="AX12" ca="1">IF(INDIRECT(AX11)=0,NA(),INDIRECT(AX11))</f>
        <v>10.09</v>
      </c>
      <c r="AY12" s="1" cm="1">
        <f t="array" aca="1" ref="AY12" ca="1">IF(INDIRECT(AY11)=0,NA(),INDIRECT(AY11))</f>
        <v>10.3</v>
      </c>
      <c r="AZ12" s="1" cm="1">
        <f t="array" aca="1" ref="AZ12" ca="1">IF(INDIRECT(AZ11)=0,NA(),INDIRECT(AZ11))</f>
        <v>11.54</v>
      </c>
      <c r="BA12" s="1" cm="1">
        <f t="array" aca="1" ref="BA12" ca="1">IF(INDIRECT(BA11)=0,NA(),INDIRECT(BA11))</f>
        <v>12.21</v>
      </c>
      <c r="BB12" s="1" cm="1">
        <f t="array" aca="1" ref="BB12" ca="1">IF(INDIRECT(BB11)=0,NA(),INDIRECT(BB11))</f>
        <v>12.051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0</v>
      </c>
      <c r="D14" s="35">
        <f t="shared" ref="D14:BO14" ca="1" si="6">_xlfn.IFNA(D22,(_xlfn.IFNA(D12,0)+_xlfn.IFNA(D24,0)))</f>
        <v>0</v>
      </c>
      <c r="E14" s="35">
        <f t="shared" ca="1" si="6"/>
        <v>0</v>
      </c>
      <c r="F14" s="35">
        <f t="shared" ca="1" si="6"/>
        <v>0</v>
      </c>
      <c r="G14" s="35">
        <f t="shared" ca="1" si="6"/>
        <v>1.1118510888258462</v>
      </c>
      <c r="H14" s="35">
        <f t="shared" ca="1" si="6"/>
        <v>1.2055446620796935</v>
      </c>
      <c r="I14" s="35">
        <f t="shared" ca="1" si="6"/>
        <v>1.2145883048965436</v>
      </c>
      <c r="J14" s="35">
        <f t="shared" ca="1" si="6"/>
        <v>1.2127626826681621</v>
      </c>
      <c r="K14" s="35">
        <f t="shared" ca="1" si="6"/>
        <v>1.2315762579244047</v>
      </c>
      <c r="L14" s="35">
        <f t="shared" ca="1" si="6"/>
        <v>1.3036831824104171</v>
      </c>
      <c r="M14" s="35">
        <f t="shared" ca="1" si="6"/>
        <v>1.4242060361117135</v>
      </c>
      <c r="N14" s="35">
        <f t="shared" ca="1" si="6"/>
        <v>1.4136215825399827</v>
      </c>
      <c r="O14" s="35">
        <f t="shared" ca="1" si="6"/>
        <v>1.4108597578786797</v>
      </c>
      <c r="P14" s="35">
        <f t="shared" ca="1" si="6"/>
        <v>1.4072944045190263</v>
      </c>
      <c r="Q14" s="35">
        <f t="shared" ca="1" si="6"/>
        <v>1.409128554746379</v>
      </c>
      <c r="R14" s="35">
        <f t="shared" ca="1" si="6"/>
        <v>1.4077252255097215</v>
      </c>
      <c r="S14" s="35">
        <f t="shared" ca="1" si="6"/>
        <v>1.4887942863174191</v>
      </c>
      <c r="T14" s="35">
        <f t="shared" ca="1" si="6"/>
        <v>1.5242758492222945</v>
      </c>
      <c r="U14" s="35">
        <f t="shared" ca="1" si="6"/>
        <v>1.5264755463430286</v>
      </c>
      <c r="V14" s="35">
        <f t="shared" ca="1" si="6"/>
        <v>1.4492496166755306</v>
      </c>
      <c r="W14" s="35">
        <f t="shared" ca="1" si="6"/>
        <v>1.6000596935241984</v>
      </c>
      <c r="X14" s="35">
        <f t="shared" ca="1" si="6"/>
        <v>1.6773596315379646</v>
      </c>
      <c r="Y14" s="35">
        <f t="shared" ca="1" si="6"/>
        <v>1.6754686087027542</v>
      </c>
      <c r="Z14" s="35">
        <f t="shared" ca="1" si="6"/>
        <v>1.8702764798994325</v>
      </c>
      <c r="AA14" s="35">
        <f t="shared" ca="1" si="6"/>
        <v>2.2135849420408618</v>
      </c>
      <c r="AB14" s="35">
        <f t="shared" ca="1" si="6"/>
        <v>2.2685944829450033</v>
      </c>
      <c r="AC14" s="35">
        <f t="shared" ca="1" si="6"/>
        <v>2.5632496192734155</v>
      </c>
      <c r="AD14" s="35">
        <f t="shared" ca="1" si="6"/>
        <v>2.7709498770278165</v>
      </c>
      <c r="AE14" s="35">
        <f t="shared" ca="1" si="6"/>
        <v>2.7688549667017082</v>
      </c>
      <c r="AF14" s="35">
        <f t="shared" ca="1" si="6"/>
        <v>3.2277749773031301</v>
      </c>
      <c r="AG14" s="35">
        <f t="shared" ca="1" si="6"/>
        <v>3.7045667936025315</v>
      </c>
      <c r="AH14" s="35">
        <f t="shared" ca="1" si="6"/>
        <v>4.1289422418464232</v>
      </c>
      <c r="AI14" s="35">
        <f t="shared" ca="1" si="6"/>
        <v>4.7444625921896062</v>
      </c>
      <c r="AJ14" s="35">
        <f t="shared" ca="1" si="6"/>
        <v>5.2711529608162024</v>
      </c>
      <c r="AK14" s="35">
        <f t="shared" ca="1" si="6"/>
        <v>5.5040823910758458</v>
      </c>
      <c r="AL14" s="35">
        <f t="shared" ca="1" si="6"/>
        <v>6.2088903897048029</v>
      </c>
      <c r="AM14" s="35">
        <f t="shared" ca="1" si="6"/>
        <v>6.6013488000675382</v>
      </c>
      <c r="AN14" s="35">
        <f t="shared" ca="1" si="6"/>
        <v>6.9988632720277471</v>
      </c>
      <c r="AO14" s="35">
        <f t="shared" ca="1" si="6"/>
        <v>7.7307666855902957</v>
      </c>
      <c r="AP14" s="35">
        <f t="shared" ca="1" si="6"/>
        <v>7.9962414334379428</v>
      </c>
      <c r="AQ14" s="35">
        <f t="shared" ca="1" si="6"/>
        <v>8.251036036087589</v>
      </c>
      <c r="AR14" s="35">
        <f t="shared" ca="1" si="6"/>
        <v>9.0776349213857035</v>
      </c>
      <c r="AS14" s="35">
        <f t="shared" ca="1" si="6"/>
        <v>9.5034932475609466</v>
      </c>
      <c r="AT14" s="35">
        <f t="shared" ca="1" si="6"/>
        <v>9.1392460156307571</v>
      </c>
      <c r="AU14" s="35">
        <f t="shared" ca="1" si="6"/>
        <v>9.139365148105135</v>
      </c>
      <c r="AV14" s="35">
        <f t="shared" ca="1" si="6"/>
        <v>9.1625058827984258</v>
      </c>
      <c r="AW14" s="35">
        <f t="shared" ca="1" si="6"/>
        <v>9.309480401093893</v>
      </c>
      <c r="AX14" s="35">
        <f t="shared" ca="1" si="6"/>
        <v>10.09</v>
      </c>
      <c r="AY14" s="35">
        <f t="shared" ca="1" si="6"/>
        <v>10.3</v>
      </c>
      <c r="AZ14" s="35">
        <f t="shared" ca="1" si="6"/>
        <v>11.54</v>
      </c>
      <c r="BA14" s="35">
        <f t="shared" ca="1" si="6"/>
        <v>12.21</v>
      </c>
      <c r="BB14" s="35">
        <f t="shared" ca="1" si="6"/>
        <v>12.051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13.748434622467771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28.98</v>
      </c>
      <c r="BM14" s="35">
        <f t="shared" ca="1" si="6"/>
        <v>24.72</v>
      </c>
      <c r="BN14" s="35">
        <f t="shared" ca="1" si="6"/>
        <v>21.3</v>
      </c>
      <c r="BO14" s="35">
        <f t="shared" ca="1" si="6"/>
        <v>21.71</v>
      </c>
      <c r="BP14" s="35">
        <f t="shared" ref="BP14:BS14" ca="1" si="7">_xlfn.IFNA(BP22,(_xlfn.IFNA(BP12,0)+_xlfn.IFNA(BP24,0)))</f>
        <v>23.15</v>
      </c>
      <c r="BQ14" s="35">
        <f t="shared" si="7"/>
        <v>27.157458563535915</v>
      </c>
      <c r="BR14" s="35">
        <f t="shared" ca="1" si="7"/>
        <v>24.11</v>
      </c>
      <c r="BS14" s="35">
        <f t="shared" ca="1" si="7"/>
        <v>24.59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58.2</v>
      </c>
      <c r="AG16" s="2">
        <f>LOOKUP($B$2,'[1]ABS-MEIN'!$A$3:$A$10,'[1]ABS-MEIN'!D$3:D$10)</f>
        <v>67</v>
      </c>
      <c r="AH16" s="2">
        <f>LOOKUP($B$2,'[1]ABS-MEIN'!$A$3:$A$10,'[1]ABS-MEIN'!E$3:E$10)</f>
        <v>74.7</v>
      </c>
      <c r="AI16" s="2">
        <f>LOOKUP($B$2,'[1]ABS-MEIN'!$A$3:$A$10,'[1]ABS-MEIN'!F$3:F$10)</f>
        <v>85.5</v>
      </c>
      <c r="AJ16" s="2">
        <f>LOOKUP($B$2,'[1]ABS-MEIN'!$A$3:$A$10,'[1]ABS-MEIN'!G$3:G$10)</f>
        <v>94.4</v>
      </c>
      <c r="AK16" s="2">
        <f>LOOKUP($B$2,'[1]ABS-MEIN'!$A$3:$A$10,'[1]ABS-MEIN'!H$3:H$10)</f>
        <v>97.8</v>
      </c>
      <c r="AL16" s="2">
        <f>LOOKUP($B$2,'[1]ABS-MEIN'!$A$3:$A$10,'[1]ABS-MEIN'!I$3:I$10)</f>
        <v>111.2</v>
      </c>
      <c r="AM16" s="2">
        <f>LOOKUP($B$2,'[1]ABS-MEIN'!$A$3:$A$10,'[1]ABS-MEIN'!J$3:J$10)</f>
        <v>116.2</v>
      </c>
      <c r="AN16" s="2">
        <f>LOOKUP($B$2,'[1]ABS-MEIN'!$A$3:$A$10,'[1]ABS-MEIN'!K$3:K$10)</f>
        <v>122.2</v>
      </c>
      <c r="AO16" s="2">
        <f>LOOKUP($B$2,'[1]ABS-MEIN'!$A$3:$A$10,'[1]ABS-MEIN'!L$3:L$10)</f>
        <v>128.6</v>
      </c>
      <c r="AP16" s="2">
        <f>LOOKUP($B$2,'[1]ABS-MEIN'!$A$3:$A$10,'[1]ABS-MEIN'!M$3:M$10)</f>
        <v>144.19999999999999</v>
      </c>
      <c r="AQ16" s="2">
        <f>LOOKUP($B$2,'[1]ABS-MEIN'!$A$3:$A$10,'[1]ABS-MEIN'!N$3:N$10)</f>
        <v>152.5</v>
      </c>
      <c r="AR16" s="2">
        <f>LOOKUP($B$2,'[1]ABS-MEIN'!$A$3:$A$10,'[1]ABS-MEIN'!O$3:O$10)</f>
        <v>159.1</v>
      </c>
      <c r="AS16" s="2">
        <f>LOOKUP($B$2,'[1]ABS-MEIN'!$A$3:$A$10,'[1]ABS-MEIN'!P$3:P$10)</f>
        <v>165.5</v>
      </c>
      <c r="AT16" s="2">
        <f>LOOKUP($B$2,'[1]ABS-MEIN'!$A$3:$A$10,'[1]ABS-MEIN'!Q$3:Q$10)</f>
        <v>167.2</v>
      </c>
      <c r="AU16" s="2">
        <f>LOOKUP($B$2,'[1]ABS-MEIN'!$A$3:$A$10,'[1]ABS-MEIN'!R$3:R$10)</f>
        <v>169</v>
      </c>
      <c r="AV16" s="2">
        <f>LOOKUP($B$2,'[1]ABS-MEIN'!$A$3:$A$10,'[1]ABS-MEIN'!S$3:S$10)</f>
        <v>174.79999999999998</v>
      </c>
      <c r="AW16" s="2">
        <f>LOOKUP($B$2,'[1]ABS-MEIN'!$A$3:$A$10,'[1]ABS-MEIN'!T$3:T$10)</f>
        <v>180.2</v>
      </c>
      <c r="AX16" s="2">
        <f>LOOKUP($B$2,'[1]ABS-MEIN'!$A$3:$A$10,'[1]ABS-MEIN'!U$3:U$10)</f>
        <v>181.60000000000002</v>
      </c>
      <c r="AY16" s="2">
        <f>LOOKUP($B$2,'[1]ABS-MEIN'!$A$3:$A$10,'[1]ABS-MEIN'!V$3:V$10)</f>
        <v>186.39999999999998</v>
      </c>
      <c r="AZ16" s="2">
        <f>LOOKUP($B$2,'[1]ABS-MEIN'!$A$3:$A$10,'[1]ABS-MEIN'!W$3:W$10)</f>
        <v>212.10000000000002</v>
      </c>
      <c r="BA16" s="2">
        <f>LOOKUP($B$2,'[1]ABS-MEIN'!$A$3:$A$10,'[1]ABS-MEIN'!X$3:X$10)</f>
        <v>211.4</v>
      </c>
      <c r="BB16" s="2">
        <f>LOOKUP($B$2,'[1]ABS-MEIN'!$A$3:$A$10,'[1]ABS-MEIN'!Y$3:Y$10)</f>
        <v>219.8</v>
      </c>
      <c r="BC16" s="2">
        <f>LOOKUP($B$2,'[1]ABS-MEIN'!$A$3:$A$10,'[1]ABS-MEIN'!Z$3:Z$10)</f>
        <v>227.2</v>
      </c>
      <c r="BD16" s="2">
        <f>LOOKUP($B$2,'[1]ABS-MEIN'!$A$3:$A$10,'[1]ABS-MEIN'!AA$3:AA$10)</f>
        <v>232.6</v>
      </c>
      <c r="BE16" s="2">
        <f>LOOKUP($B$2,'[1]ABS-MEIN'!$A$3:$A$10,'[1]ABS-MEIN'!AB$3:AB$10)</f>
        <v>238.39999999999998</v>
      </c>
      <c r="BF16" s="2">
        <f>LOOKUP($B$2,'[1]ABS-MEIN'!$A$3:$A$10,'[1]ABS-MEIN'!AC$3:AC$10)</f>
        <v>247.8</v>
      </c>
      <c r="BG16" s="2">
        <f>LOOKUP($B$2,'[1]ABS-MEIN'!$A$3:$A$10,'[1]ABS-MEIN'!AD$3:AD$10)</f>
        <v>268.20000000000005</v>
      </c>
      <c r="BH16" s="2">
        <f>LOOKUP($B$2,'[1]ABS-MEIN'!$A$3:$A$10,'[1]ABS-MEIN'!AE$3:AE$10)</f>
        <v>295.2</v>
      </c>
      <c r="BI16" s="2">
        <f>LOOKUP($B$2,'[1]ABS-MEIN'!$A$3:$A$10,'[1]ABS-MEIN'!AF$3:AF$10)</f>
        <v>312</v>
      </c>
      <c r="BJ16" s="2">
        <f>LOOKUP($B$2,'[1]ABS-MEIN'!$A$3:$A$10,'[1]ABS-MEIN'!AG$3:AG$10)</f>
        <v>346.20000000000005</v>
      </c>
      <c r="BK16" s="2">
        <f>LOOKUP($B$2,'[1]ABS-MEIN'!$A$3:$A$10,'[1]ABS-MEIN'!AH$3:AH$10)</f>
        <v>400</v>
      </c>
      <c r="BL16" s="2">
        <f>LOOKUP($B$2,'[1]ABS-MEIN'!$A$3:$A$10,'[1]ABS-MEIN'!AI$3:AI$10)</f>
        <v>442.8</v>
      </c>
      <c r="BM16" s="2">
        <f>LOOKUP($B$2,'[1]ABS-MEIN'!$A$3:$A$10,'[1]ABS-MEIN'!AJ$3:AJ$10)</f>
        <v>438.6</v>
      </c>
      <c r="BN16" s="2">
        <f>LOOKUP($B$2,'[1]ABS-MEIN'!$A$3:$A$10,'[1]ABS-MEIN'!AK$3:AK$10)</f>
        <v>393.2</v>
      </c>
      <c r="BO16" s="2">
        <f>LOOKUP($B$2,'[1]ABS-MEIN'!$A$3:$A$10,'[1]ABS-MEIN'!AL$3:AL$10)</f>
        <v>400.8</v>
      </c>
      <c r="BP16" s="2">
        <f>LOOKUP($B$2,'[1]ABS-MEIN'!$A$3:$A$10,'[1]ABS-MEIN'!AM$3:AM$10)</f>
        <v>414.8</v>
      </c>
      <c r="BQ16" s="2">
        <f>LOOKUP($B$2,'[1]ABS-MEIN'!$A$3:$A$10,'[1]ABS-MEIN'!AN$3:AN$10)</f>
        <v>418.4</v>
      </c>
      <c r="BR16" s="2">
        <f>LOOKUP($B$2,'[1]ABS-MEIN'!$A$3:$A$10,'[1]ABS-MEIN'!AO$3:AO$10)</f>
        <v>427.2</v>
      </c>
      <c r="BS16" s="2">
        <f>LOOKUP($B$2,'[1]ABS-MEIN'!$A$3:$A$10,'[1]ABS-MEIN'!AP$3:AP$10)</f>
        <v>435.6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3.2277749773031301</v>
      </c>
      <c r="AG17" s="27">
        <f t="shared" ca="1" si="8"/>
        <v>3.7158234274795485</v>
      </c>
      <c r="AH17" s="27">
        <f t="shared" ca="1" si="8"/>
        <v>4.1428658213839142</v>
      </c>
      <c r="AI17" s="27">
        <f t="shared" ca="1" si="8"/>
        <v>4.7418343738731545</v>
      </c>
      <c r="AJ17" s="27">
        <f t="shared" ca="1" si="8"/>
        <v>5.2354288291652145</v>
      </c>
      <c r="AK17" s="27">
        <f t="shared" ca="1" si="8"/>
        <v>5.4239930030970118</v>
      </c>
      <c r="AL17" s="27">
        <f t="shared" ca="1" si="8"/>
        <v>6.1671576885929227</v>
      </c>
      <c r="AM17" s="27">
        <f t="shared" ca="1" si="8"/>
        <v>6.4444579443749781</v>
      </c>
      <c r="AN17" s="27">
        <f t="shared" ca="1" si="8"/>
        <v>6.7772182513134451</v>
      </c>
      <c r="AO17" s="27">
        <f t="shared" ca="1" si="8"/>
        <v>7.1321625787144756</v>
      </c>
      <c r="AP17" s="27">
        <f t="shared" ca="1" si="8"/>
        <v>7.99733937675449</v>
      </c>
      <c r="AQ17" s="27">
        <f t="shared" ca="1" si="8"/>
        <v>8.4576578013527026</v>
      </c>
      <c r="AR17" s="27">
        <f t="shared" ca="1" si="8"/>
        <v>8.8236941389850152</v>
      </c>
      <c r="AS17" s="27">
        <f t="shared" ca="1" si="8"/>
        <v>9.1786384663860492</v>
      </c>
      <c r="AT17" s="27">
        <f t="shared" ca="1" si="8"/>
        <v>9.2729205533519465</v>
      </c>
      <c r="AU17" s="27">
        <f t="shared" ca="1" si="8"/>
        <v>9.3727486454334876</v>
      </c>
      <c r="AV17" s="27">
        <f t="shared" ca="1" si="8"/>
        <v>9.6944169421406698</v>
      </c>
      <c r="AW17" s="27">
        <f t="shared" ca="1" si="8"/>
        <v>9.9939012183852913</v>
      </c>
      <c r="AX17" s="27">
        <f t="shared" ca="1" si="8"/>
        <v>10.071545290004268</v>
      </c>
      <c r="AY17" s="27">
        <f t="shared" ca="1" si="8"/>
        <v>10.33775353555504</v>
      </c>
      <c r="AZ17" s="27">
        <f t="shared" ca="1" si="8"/>
        <v>11.763076850274809</v>
      </c>
      <c r="BA17" s="27">
        <f t="shared" ca="1" si="8"/>
        <v>11.72425481446532</v>
      </c>
      <c r="BB17" s="27">
        <f t="shared" ca="1" si="8"/>
        <v>12.190119244179176</v>
      </c>
      <c r="BC17" s="27">
        <f t="shared" ca="1" si="8"/>
        <v>12.600523622736617</v>
      </c>
      <c r="BD17" s="27">
        <f t="shared" ca="1" si="8"/>
        <v>12.900007898981237</v>
      </c>
      <c r="BE17" s="27">
        <f t="shared" ca="1" si="8"/>
        <v>13.221676195688421</v>
      </c>
      <c r="BF17" s="27">
        <f t="shared" ca="1" si="8"/>
        <v>13.743000676558687</v>
      </c>
      <c r="BG17" s="27">
        <f t="shared" ca="1" si="8"/>
        <v>14.874385720149478</v>
      </c>
      <c r="BH17" s="27">
        <f t="shared" ca="1" si="8"/>
        <v>16.371807101372578</v>
      </c>
      <c r="BI17" s="27">
        <f t="shared" ca="1" si="8"/>
        <v>17.303535960800282</v>
      </c>
      <c r="BJ17" s="27">
        <f t="shared" ca="1" si="8"/>
        <v>19.200269710349549</v>
      </c>
      <c r="BK17" s="27">
        <f t="shared" ca="1" si="8"/>
        <v>22.184020462564469</v>
      </c>
      <c r="BL17" s="27">
        <f t="shared" ca="1" si="8"/>
        <v>24.557710652058866</v>
      </c>
      <c r="BM17" s="27">
        <f t="shared" ca="1" si="8"/>
        <v>24.324778437201939</v>
      </c>
      <c r="BN17" s="27">
        <f t="shared" ca="1" si="8"/>
        <v>21.806892114700869</v>
      </c>
      <c r="BO17" s="27">
        <f t="shared" ca="1" si="8"/>
        <v>22.228388503489594</v>
      </c>
      <c r="BP17" s="27">
        <f t="shared" ref="BP17:BS19" ca="1" si="9">(IF(BP$16&gt;0,LOOKUP($B17,$C$4:$BS$4,$C$14:$BS$14)*BP$16/LOOKUP($B17,$C$4:$BS$4,$C$16:$BS$16),NA()))</f>
        <v>23.004829219679355</v>
      </c>
      <c r="BQ17" s="27">
        <f t="shared" ca="1" si="9"/>
        <v>23.204485403842433</v>
      </c>
      <c r="BR17" s="27">
        <f t="shared" ca="1" si="9"/>
        <v>23.692533854018851</v>
      </c>
      <c r="BS17" s="27">
        <f t="shared" ca="1" si="9"/>
        <v>24.158398283732705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3.1909381255686986</v>
      </c>
      <c r="AG18" s="27">
        <f t="shared" ca="1" si="8"/>
        <v>3.6734167424931754</v>
      </c>
      <c r="AH18" s="27">
        <f t="shared" ca="1" si="8"/>
        <v>4.0955855323020929</v>
      </c>
      <c r="AI18" s="27">
        <f t="shared" ca="1" si="8"/>
        <v>4.6877183803457685</v>
      </c>
      <c r="AJ18" s="27">
        <f t="shared" ca="1" si="8"/>
        <v>5.1756797088262063</v>
      </c>
      <c r="AK18" s="27">
        <f t="shared" ca="1" si="8"/>
        <v>5.362091901728844</v>
      </c>
      <c r="AL18" s="27">
        <f t="shared" ca="1" si="8"/>
        <v>6.0967752502274797</v>
      </c>
      <c r="AM18" s="27">
        <f t="shared" ca="1" si="8"/>
        <v>6.3709108280254769</v>
      </c>
      <c r="AN18" s="27">
        <f t="shared" ca="1" si="8"/>
        <v>6.6998735213830756</v>
      </c>
      <c r="AO18" s="27">
        <f t="shared" ca="1" si="8"/>
        <v>7.0507670609645121</v>
      </c>
      <c r="AP18" s="27">
        <f t="shared" ca="1" si="8"/>
        <v>7.9060700636942665</v>
      </c>
      <c r="AQ18" s="27">
        <f t="shared" ca="1" si="8"/>
        <v>8.3611351228389434</v>
      </c>
      <c r="AR18" s="27">
        <f t="shared" ca="1" si="8"/>
        <v>8.7229940855323012</v>
      </c>
      <c r="AS18" s="27">
        <f t="shared" ca="1" si="8"/>
        <v>9.0738876251137395</v>
      </c>
      <c r="AT18" s="27">
        <f t="shared" ca="1" si="8"/>
        <v>9.1670937215650579</v>
      </c>
      <c r="AU18" s="27">
        <f t="shared" ca="1" si="8"/>
        <v>9.2657825295723377</v>
      </c>
      <c r="AV18" s="27">
        <f t="shared" ca="1" si="8"/>
        <v>9.5837797998180161</v>
      </c>
      <c r="AW18" s="27">
        <f t="shared" ca="1" si="8"/>
        <v>9.8798462238398539</v>
      </c>
      <c r="AX18" s="27">
        <f t="shared" ca="1" si="8"/>
        <v>9.9566041856232932</v>
      </c>
      <c r="AY18" s="27">
        <f t="shared" ca="1" si="8"/>
        <v>10.219774340309371</v>
      </c>
      <c r="AZ18" s="27">
        <f t="shared" ca="1" si="8"/>
        <v>11.628831210191084</v>
      </c>
      <c r="BA18" s="27">
        <f t="shared" ca="1" si="8"/>
        <v>11.590452229299363</v>
      </c>
      <c r="BB18" s="27">
        <f t="shared" ca="1" si="8"/>
        <v>12.051</v>
      </c>
      <c r="BC18" s="27">
        <f t="shared" ca="1" si="8"/>
        <v>12.456720655141037</v>
      </c>
      <c r="BD18" s="27">
        <f t="shared" ca="1" si="8"/>
        <v>12.752787079162873</v>
      </c>
      <c r="BE18" s="27">
        <f t="shared" ca="1" si="8"/>
        <v>13.070784349408552</v>
      </c>
      <c r="BF18" s="27">
        <f t="shared" ca="1" si="8"/>
        <v>13.586159235668791</v>
      </c>
      <c r="BG18" s="27">
        <f t="shared" ca="1" si="8"/>
        <v>14.704632393084623</v>
      </c>
      <c r="BH18" s="27">
        <f t="shared" ca="1" si="8"/>
        <v>16.184964513193812</v>
      </c>
      <c r="BI18" s="27">
        <f t="shared" ca="1" si="8"/>
        <v>17.106060054595087</v>
      </c>
      <c r="BJ18" s="27">
        <f t="shared" ca="1" si="8"/>
        <v>18.981147406733395</v>
      </c>
      <c r="BK18" s="27">
        <f t="shared" ca="1" si="8"/>
        <v>21.93084622383985</v>
      </c>
      <c r="BL18" s="27">
        <f t="shared" ca="1" si="8"/>
        <v>24.277446769790721</v>
      </c>
      <c r="BM18" s="27">
        <f t="shared" ca="1" si="8"/>
        <v>24.0471728844404</v>
      </c>
      <c r="BN18" s="27">
        <f t="shared" ca="1" si="8"/>
        <v>21.558021838034577</v>
      </c>
      <c r="BO18" s="27">
        <f t="shared" ca="1" si="8"/>
        <v>21.974707916287532</v>
      </c>
      <c r="BP18" s="27">
        <f t="shared" ca="1" si="9"/>
        <v>22.742287534121932</v>
      </c>
      <c r="BQ18" s="27">
        <f t="shared" ca="1" si="9"/>
        <v>22.939665150136484</v>
      </c>
      <c r="BR18" s="27">
        <f t="shared" ca="1" si="9"/>
        <v>23.422143767060966</v>
      </c>
      <c r="BS18" s="27">
        <f t="shared" ca="1" si="9"/>
        <v>23.882691537761602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3.7776388346027496</v>
      </c>
      <c r="AG19" s="27">
        <f t="shared" si="8"/>
        <v>4.3488282116560866</v>
      </c>
      <c r="AH19" s="27">
        <f t="shared" si="8"/>
        <v>4.848618916577756</v>
      </c>
      <c r="AI19" s="27">
        <f t="shared" si="8"/>
        <v>5.5496240611432137</v>
      </c>
      <c r="AJ19" s="27">
        <f t="shared" si="8"/>
        <v>6.127304226572158</v>
      </c>
      <c r="AK19" s="27">
        <f t="shared" si="8"/>
        <v>6.3479910313427643</v>
      </c>
      <c r="AL19" s="27">
        <f t="shared" si="8"/>
        <v>7.2177566736739811</v>
      </c>
      <c r="AM19" s="27">
        <f t="shared" si="8"/>
        <v>7.5422960924542872</v>
      </c>
      <c r="AN19" s="27">
        <f t="shared" si="8"/>
        <v>7.9317433949906517</v>
      </c>
      <c r="AO19" s="27">
        <f t="shared" si="8"/>
        <v>8.347153851029443</v>
      </c>
      <c r="AP19" s="27">
        <f t="shared" si="8"/>
        <v>9.3597168376239939</v>
      </c>
      <c r="AQ19" s="27">
        <f t="shared" si="8"/>
        <v>9.8984522727993003</v>
      </c>
      <c r="AR19" s="27">
        <f t="shared" si="8"/>
        <v>10.326844305589303</v>
      </c>
      <c r="AS19" s="27">
        <f t="shared" si="8"/>
        <v>10.742254761628093</v>
      </c>
      <c r="AT19" s="27">
        <f t="shared" si="8"/>
        <v>10.852598164013397</v>
      </c>
      <c r="AU19" s="27">
        <f t="shared" si="8"/>
        <v>10.969432354774307</v>
      </c>
      <c r="AV19" s="27">
        <f t="shared" si="8"/>
        <v>11.34589808055946</v>
      </c>
      <c r="AW19" s="27">
        <f t="shared" si="8"/>
        <v>11.696400652842188</v>
      </c>
      <c r="AX19" s="27">
        <f t="shared" si="8"/>
        <v>11.787271690100676</v>
      </c>
      <c r="AY19" s="27">
        <f t="shared" si="8"/>
        <v>12.098829532129766</v>
      </c>
      <c r="AZ19" s="27">
        <f t="shared" si="8"/>
        <v>13.766962144660537</v>
      </c>
      <c r="BA19" s="27">
        <f t="shared" si="8"/>
        <v>13.721526626031292</v>
      </c>
      <c r="BB19" s="27">
        <f t="shared" si="8"/>
        <v>14.266752849582206</v>
      </c>
      <c r="BC19" s="27">
        <f t="shared" si="8"/>
        <v>14.747071189377055</v>
      </c>
      <c r="BD19" s="27">
        <f t="shared" si="8"/>
        <v>15.097573761659785</v>
      </c>
      <c r="BE19" s="27">
        <f t="shared" si="8"/>
        <v>15.474039487444937</v>
      </c>
      <c r="BF19" s="27">
        <f t="shared" si="8"/>
        <v>16.084173594751913</v>
      </c>
      <c r="BG19" s="27">
        <f t="shared" si="8"/>
        <v>17.408294423375562</v>
      </c>
      <c r="BH19" s="27">
        <f t="shared" si="8"/>
        <v>19.1608072847892</v>
      </c>
      <c r="BI19" s="27">
        <f t="shared" si="8"/>
        <v>20.251259731891029</v>
      </c>
      <c r="BJ19" s="27">
        <f t="shared" si="8"/>
        <v>22.471109356348315</v>
      </c>
      <c r="BK19" s="27">
        <f t="shared" si="8"/>
        <v>25.963153502424394</v>
      </c>
      <c r="BL19" s="27">
        <f t="shared" si="8"/>
        <v>28.741210927183808</v>
      </c>
      <c r="BM19" s="27">
        <f t="shared" si="8"/>
        <v>28.468597815408348</v>
      </c>
      <c r="BN19" s="27">
        <f t="shared" si="8"/>
        <v>25.521779892883181</v>
      </c>
      <c r="BO19" s="27">
        <f t="shared" si="8"/>
        <v>26.015079809429242</v>
      </c>
      <c r="BP19" s="27">
        <f t="shared" si="9"/>
        <v>26.923790182014098</v>
      </c>
      <c r="BQ19" s="27">
        <f t="shared" si="9"/>
        <v>27.157458563535915</v>
      </c>
      <c r="BR19" s="27">
        <f t="shared" si="9"/>
        <v>27.728647940589255</v>
      </c>
      <c r="BS19" s="27">
        <f t="shared" si="9"/>
        <v>28.273874164140164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16.3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26.1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13.748434622467771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27.157458563535915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28.98</v>
      </c>
      <c r="BM24" s="46">
        <f>LOOKUP($B$2,'[1]AEMC-PrTrends'!$A$23:$A$30,'[1]AEMC-PrTrends'!C$23:C$30)</f>
        <v>24.72</v>
      </c>
      <c r="BN24" s="46">
        <f>LOOKUP($B$2,'[1]AEMC-PrTrends'!$A$23:$A$30,'[1]AEMC-PrTrends'!D$23:D$30)</f>
        <v>21.3</v>
      </c>
      <c r="BO24" s="46">
        <f>LOOKUP($B$2,'[1]AEMC-PrTrends'!$A$23:$A$30,'[1]AEMC-PrTrends'!E$23:E$30)</f>
        <v>21.71</v>
      </c>
      <c r="BP24" s="46">
        <f>LOOKUP($B$2,'[1]AEMC-PrTrends'!$A$23:$A$30,'[1]AEMC-PrTrends'!F$23:F$30)</f>
        <v>23.15</v>
      </c>
      <c r="BQ24" s="46">
        <f>LOOKUP($B$2,'[1]AEMC-PrTrends'!$A$23:$A$30,'[1]AEMC-PrTrends'!G$23:G$30)</f>
        <v>23.62</v>
      </c>
      <c r="BR24" s="46">
        <f>LOOKUP($B$2,'[1]AEMC-PrTrends'!$A$23:$A$30,'[1]AEMC-PrTrends'!H$23:H$30)</f>
        <v>24.11</v>
      </c>
      <c r="BS24" s="46">
        <f>LOOKUP($B$2,'[1]AEMC-PrTrends'!$A$23:$A$30,'[1]AEMC-PrTrends'!I$23:I$30)</f>
        <v>24.59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 t="e">
        <f t="shared" ref="D28:BO28" ca="1" si="13">IF(D$4&lt;$D$2,NA(),ROUND(D9*LOOKUP($C$27,$E$4:$BS$4,$E$5:$BS$5)/D$5,2))</f>
        <v>#N/A</v>
      </c>
      <c r="E28" s="3" t="e">
        <f t="shared" ca="1" si="13"/>
        <v>#N/A</v>
      </c>
      <c r="F28" s="3" t="e">
        <f t="shared" ca="1" si="13"/>
        <v>#N/A</v>
      </c>
      <c r="G28" s="3">
        <f t="shared" ca="1" si="13"/>
        <v>9.9</v>
      </c>
      <c r="H28" s="3">
        <f t="shared" ca="1" si="13"/>
        <v>9.7100000000000009</v>
      </c>
      <c r="I28" s="3">
        <f t="shared" ca="1" si="13"/>
        <v>9.9700000000000006</v>
      </c>
      <c r="J28" s="3">
        <f t="shared" ca="1" si="13"/>
        <v>9.99</v>
      </c>
      <c r="K28" s="3">
        <f t="shared" ca="1" si="13"/>
        <v>9.99</v>
      </c>
      <c r="L28" s="3">
        <f t="shared" ca="1" si="13"/>
        <v>10.220000000000001</v>
      </c>
      <c r="M28" s="3">
        <f t="shared" ca="1" si="13"/>
        <v>11.03</v>
      </c>
      <c r="N28" s="3">
        <f t="shared" ca="1" si="13"/>
        <v>10.76</v>
      </c>
      <c r="O28" s="3">
        <f t="shared" ca="1" si="13"/>
        <v>10.69</v>
      </c>
      <c r="P28" s="3">
        <f t="shared" ca="1" si="13"/>
        <v>10.07</v>
      </c>
      <c r="Q28" s="3">
        <f t="shared" ca="1" si="13"/>
        <v>9.93</v>
      </c>
      <c r="R28" s="3">
        <f t="shared" ca="1" si="13"/>
        <v>9.8000000000000007</v>
      </c>
      <c r="S28" s="3">
        <f t="shared" ca="1" si="13"/>
        <v>10.55</v>
      </c>
      <c r="T28" s="3">
        <f t="shared" ca="1" si="13"/>
        <v>9.7899999999999991</v>
      </c>
      <c r="U28" s="3">
        <f t="shared" ca="1" si="13"/>
        <v>9.51</v>
      </c>
      <c r="V28" s="3">
        <f t="shared" ca="1" si="13"/>
        <v>9.2200000000000006</v>
      </c>
      <c r="W28" s="3">
        <f t="shared" ca="1" si="13"/>
        <v>9.17</v>
      </c>
      <c r="X28" s="3">
        <f t="shared" ca="1" si="13"/>
        <v>8.9700000000000006</v>
      </c>
      <c r="Y28" s="3">
        <f t="shared" ca="1" si="13"/>
        <v>8.17</v>
      </c>
      <c r="Z28" s="3">
        <f t="shared" ca="1" si="13"/>
        <v>8.0299999999999994</v>
      </c>
      <c r="AA28" s="3">
        <f t="shared" ca="1" si="13"/>
        <v>8.43</v>
      </c>
      <c r="AB28" s="3">
        <f t="shared" ca="1" si="13"/>
        <v>7.31</v>
      </c>
      <c r="AC28" s="3">
        <f t="shared" ca="1" si="13"/>
        <v>7.45</v>
      </c>
      <c r="AD28" s="3">
        <f t="shared" ca="1" si="13"/>
        <v>7.31</v>
      </c>
      <c r="AE28" s="3">
        <f t="shared" ca="1" si="13"/>
        <v>6.94</v>
      </c>
      <c r="AF28" s="3">
        <f t="shared" ca="1" si="13"/>
        <v>7.34</v>
      </c>
      <c r="AG28" s="3">
        <f t="shared" ca="1" si="13"/>
        <v>7.69</v>
      </c>
      <c r="AH28" s="3">
        <f t="shared" ca="1" si="13"/>
        <v>7.75</v>
      </c>
      <c r="AI28" s="3">
        <f t="shared" ca="1" si="13"/>
        <v>8.64</v>
      </c>
      <c r="AJ28" s="3">
        <f t="shared" ca="1" si="13"/>
        <v>8.9</v>
      </c>
      <c r="AK28" s="3">
        <f t="shared" ca="1" si="13"/>
        <v>8.6199999999999992</v>
      </c>
      <c r="AL28" s="3">
        <f t="shared" ca="1" si="13"/>
        <v>9</v>
      </c>
      <c r="AM28" s="3">
        <f t="shared" ca="1" si="13"/>
        <v>8.75</v>
      </c>
      <c r="AN28" s="3">
        <f t="shared" ca="1" si="13"/>
        <v>8.66</v>
      </c>
      <c r="AO28" s="3">
        <f t="shared" ca="1" si="13"/>
        <v>8.77</v>
      </c>
      <c r="AP28" s="3">
        <f t="shared" ca="1" si="13"/>
        <v>9.1</v>
      </c>
      <c r="AQ28" s="3">
        <f t="shared" ca="1" si="13"/>
        <v>9.66</v>
      </c>
      <c r="AR28" s="3">
        <f t="shared" ca="1" si="13"/>
        <v>9.77</v>
      </c>
      <c r="AS28" s="3">
        <f t="shared" ca="1" si="13"/>
        <v>9.83</v>
      </c>
      <c r="AT28" s="3">
        <f t="shared" ca="1" si="13"/>
        <v>9.84</v>
      </c>
      <c r="AU28" s="3">
        <f t="shared" ca="1" si="13"/>
        <v>9.73</v>
      </c>
      <c r="AV28" s="3">
        <f t="shared" ca="1" si="13"/>
        <v>9.5</v>
      </c>
      <c r="AW28" s="3">
        <f t="shared" ca="1" si="13"/>
        <v>9.5299999999999994</v>
      </c>
      <c r="AX28" s="3">
        <f t="shared" ca="1" si="13"/>
        <v>9.4700000000000006</v>
      </c>
      <c r="AY28" s="3">
        <f t="shared" ca="1" si="13"/>
        <v>9.0399999999999991</v>
      </c>
      <c r="AZ28" s="3">
        <f t="shared" ca="1" si="13"/>
        <v>8.89</v>
      </c>
      <c r="BA28" s="3">
        <f t="shared" ca="1" si="13"/>
        <v>9.18</v>
      </c>
      <c r="BB28" s="3">
        <f t="shared" ca="1" si="13"/>
        <v>9.34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 t="e">
        <f t="shared" ref="D29:BO29" ca="1" si="15">IF(D$4&lt;$D$2,NA(),ROUND(D12*LOOKUP($C$27,$E$4:$BS$4,$E$5:$BS$5)/D$5,2))</f>
        <v>#N/A</v>
      </c>
      <c r="E29" s="3" t="e">
        <f t="shared" ca="1" si="15"/>
        <v>#N/A</v>
      </c>
      <c r="F29" s="3" t="e">
        <f t="shared" ca="1" si="15"/>
        <v>#N/A</v>
      </c>
      <c r="G29" s="3">
        <f t="shared" ca="1" si="15"/>
        <v>18.170000000000002</v>
      </c>
      <c r="H29" s="3">
        <f t="shared" ca="1" si="15"/>
        <v>19.149999999999999</v>
      </c>
      <c r="I29" s="3">
        <f t="shared" ca="1" si="15"/>
        <v>19.3</v>
      </c>
      <c r="J29" s="3">
        <f t="shared" ca="1" si="15"/>
        <v>19.010000000000002</v>
      </c>
      <c r="K29" s="3">
        <f t="shared" ca="1" si="15"/>
        <v>18.54</v>
      </c>
      <c r="L29" s="3">
        <f t="shared" ca="1" si="15"/>
        <v>18.88</v>
      </c>
      <c r="M29" s="3">
        <f t="shared" ca="1" si="15"/>
        <v>20.89</v>
      </c>
      <c r="N29" s="3">
        <f t="shared" ca="1" si="15"/>
        <v>20.73</v>
      </c>
      <c r="O29" s="3">
        <f t="shared" ca="1" si="15"/>
        <v>20.18</v>
      </c>
      <c r="P29" s="3">
        <f t="shared" ca="1" si="15"/>
        <v>19.399999999999999</v>
      </c>
      <c r="Q29" s="3">
        <f t="shared" ca="1" si="15"/>
        <v>18.739999999999998</v>
      </c>
      <c r="R29" s="3">
        <f t="shared" ca="1" si="15"/>
        <v>18.09</v>
      </c>
      <c r="S29" s="3">
        <f t="shared" ca="1" si="15"/>
        <v>18.72</v>
      </c>
      <c r="T29" s="3">
        <f t="shared" ca="1" si="15"/>
        <v>18.55</v>
      </c>
      <c r="U29" s="3">
        <f t="shared" ca="1" si="15"/>
        <v>18</v>
      </c>
      <c r="V29" s="3">
        <f t="shared" ca="1" si="15"/>
        <v>16.25</v>
      </c>
      <c r="W29" s="3">
        <f t="shared" ca="1" si="15"/>
        <v>16.79</v>
      </c>
      <c r="X29" s="3">
        <f t="shared" ca="1" si="15"/>
        <v>16.260000000000002</v>
      </c>
      <c r="Y29" s="3">
        <f t="shared" ca="1" si="15"/>
        <v>14.2</v>
      </c>
      <c r="Z29" s="3">
        <f t="shared" ca="1" si="15"/>
        <v>13.54</v>
      </c>
      <c r="AA29" s="3">
        <f t="shared" ca="1" si="15"/>
        <v>14.31</v>
      </c>
      <c r="AB29" s="3">
        <f t="shared" ca="1" si="15"/>
        <v>12.91</v>
      </c>
      <c r="AC29" s="3">
        <f t="shared" ca="1" si="15"/>
        <v>13.51</v>
      </c>
      <c r="AD29" s="3">
        <f t="shared" ca="1" si="15"/>
        <v>13.43</v>
      </c>
      <c r="AE29" s="3">
        <f t="shared" ca="1" si="15"/>
        <v>12.09</v>
      </c>
      <c r="AF29" s="3">
        <f t="shared" ca="1" si="15"/>
        <v>13</v>
      </c>
      <c r="AG29" s="3">
        <f t="shared" ca="1" si="15"/>
        <v>13.45</v>
      </c>
      <c r="AH29" s="3">
        <f t="shared" ca="1" si="15"/>
        <v>13.5</v>
      </c>
      <c r="AI29" s="3">
        <f t="shared" ca="1" si="15"/>
        <v>14.91</v>
      </c>
      <c r="AJ29" s="3">
        <f t="shared" ca="1" si="15"/>
        <v>15.54</v>
      </c>
      <c r="AK29" s="3">
        <f t="shared" ca="1" si="15"/>
        <v>14.96</v>
      </c>
      <c r="AL29" s="3">
        <f t="shared" ca="1" si="15"/>
        <v>15.44</v>
      </c>
      <c r="AM29" s="3">
        <f t="shared" ca="1" si="15"/>
        <v>15.32</v>
      </c>
      <c r="AN29" s="3">
        <f t="shared" ca="1" si="15"/>
        <v>15.11</v>
      </c>
      <c r="AO29" s="3">
        <f t="shared" ca="1" si="15"/>
        <v>15.49</v>
      </c>
      <c r="AP29" s="3">
        <f t="shared" ca="1" si="15"/>
        <v>15.5</v>
      </c>
      <c r="AQ29" s="3">
        <f t="shared" ca="1" si="15"/>
        <v>15.81</v>
      </c>
      <c r="AR29" s="3">
        <f t="shared" ca="1" si="15"/>
        <v>17.079999999999998</v>
      </c>
      <c r="AS29" s="3">
        <f t="shared" ca="1" si="15"/>
        <v>17.559999999999999</v>
      </c>
      <c r="AT29" s="3">
        <f t="shared" ca="1" si="15"/>
        <v>16.16</v>
      </c>
      <c r="AU29" s="3">
        <f t="shared" ca="1" si="15"/>
        <v>15.68</v>
      </c>
      <c r="AV29" s="3">
        <f t="shared" ca="1" si="15"/>
        <v>15.67</v>
      </c>
      <c r="AW29" s="3">
        <f t="shared" ca="1" si="15"/>
        <v>15.8</v>
      </c>
      <c r="AX29" s="3">
        <f t="shared" ca="1" si="15"/>
        <v>16.95</v>
      </c>
      <c r="AY29" s="3">
        <f t="shared" ca="1" si="15"/>
        <v>16.79</v>
      </c>
      <c r="AZ29" s="3">
        <f t="shared" ca="1" si="15"/>
        <v>17.72</v>
      </c>
      <c r="BA29" s="3">
        <f t="shared" ca="1" si="15"/>
        <v>18.239999999999998</v>
      </c>
      <c r="BB29" s="3">
        <f t="shared" ca="1" si="15"/>
        <v>17.54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32.25</v>
      </c>
      <c r="BM30" s="3">
        <f t="shared" si="17"/>
        <v>26.7</v>
      </c>
      <c r="BN30" s="3">
        <f t="shared" si="17"/>
        <v>22.67</v>
      </c>
      <c r="BO30" s="3">
        <f t="shared" si="17"/>
        <v>22.87</v>
      </c>
      <c r="BP30" s="3">
        <f t="shared" ref="BP30:BS30" si="18">IF(BP$4&lt;$D$2,NA(),ROUND(BP24*LOOKUP($C$27,$E$4:$BS$4,$E$5:$BS$5)/BP$5,2))</f>
        <v>23.92</v>
      </c>
      <c r="BQ30" s="3">
        <f t="shared" si="18"/>
        <v>23.91</v>
      </c>
      <c r="BR30" s="3">
        <f t="shared" si="18"/>
        <v>24.03</v>
      </c>
      <c r="BS30" s="3">
        <f t="shared" si="18"/>
        <v>24.59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17.170000000000002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27.49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13</v>
      </c>
      <c r="AG32" s="3">
        <f t="shared" ca="1" si="21"/>
        <v>13.49</v>
      </c>
      <c r="AH32" s="3">
        <f t="shared" ca="1" si="21"/>
        <v>13.54</v>
      </c>
      <c r="AI32" s="3">
        <f t="shared" ca="1" si="21"/>
        <v>14.9</v>
      </c>
      <c r="AJ32" s="3">
        <f t="shared" ca="1" si="21"/>
        <v>15.44</v>
      </c>
      <c r="AK32" s="3">
        <f t="shared" ca="1" si="21"/>
        <v>14.74</v>
      </c>
      <c r="AL32" s="3">
        <f t="shared" ca="1" si="21"/>
        <v>15.34</v>
      </c>
      <c r="AM32" s="3">
        <f t="shared" ca="1" si="21"/>
        <v>14.95</v>
      </c>
      <c r="AN32" s="3">
        <f t="shared" ca="1" si="21"/>
        <v>14.63</v>
      </c>
      <c r="AO32" s="3">
        <f t="shared" ca="1" si="21"/>
        <v>14.29</v>
      </c>
      <c r="AP32" s="3">
        <f t="shared" ca="1" si="21"/>
        <v>15.51</v>
      </c>
      <c r="AQ32" s="3">
        <f t="shared" ca="1" si="21"/>
        <v>16.21</v>
      </c>
      <c r="AR32" s="3">
        <f t="shared" ca="1" si="21"/>
        <v>16.600000000000001</v>
      </c>
      <c r="AS32" s="3">
        <f t="shared" ca="1" si="21"/>
        <v>16.96</v>
      </c>
      <c r="AT32" s="3">
        <f t="shared" ca="1" si="21"/>
        <v>16.399999999999999</v>
      </c>
      <c r="AU32" s="3">
        <f t="shared" ca="1" si="21"/>
        <v>16.079999999999998</v>
      </c>
      <c r="AV32" s="3">
        <f t="shared" ca="1" si="21"/>
        <v>16.579999999999998</v>
      </c>
      <c r="AW32" s="3">
        <f t="shared" ca="1" si="21"/>
        <v>16.96</v>
      </c>
      <c r="AX32" s="3">
        <f t="shared" ca="1" si="21"/>
        <v>16.920000000000002</v>
      </c>
      <c r="AY32" s="3">
        <f t="shared" ca="1" si="21"/>
        <v>16.850000000000001</v>
      </c>
      <c r="AZ32" s="3">
        <f t="shared" ca="1" si="21"/>
        <v>18.059999999999999</v>
      </c>
      <c r="BA32" s="3">
        <f t="shared" ca="1" si="21"/>
        <v>17.510000000000002</v>
      </c>
      <c r="BB32" s="3">
        <f t="shared" ca="1" si="21"/>
        <v>17.739999999999998</v>
      </c>
      <c r="BC32" s="3">
        <f t="shared" ca="1" si="21"/>
        <v>17.88</v>
      </c>
      <c r="BD32" s="3">
        <f t="shared" ca="1" si="21"/>
        <v>17.87</v>
      </c>
      <c r="BE32" s="3">
        <f t="shared" ca="1" si="21"/>
        <v>17.61</v>
      </c>
      <c r="BF32" s="3">
        <f t="shared" ca="1" si="21"/>
        <v>17.93</v>
      </c>
      <c r="BG32" s="3">
        <f t="shared" ca="1" si="21"/>
        <v>18.579999999999998</v>
      </c>
      <c r="BH32" s="3">
        <f t="shared" ca="1" si="21"/>
        <v>20.16</v>
      </c>
      <c r="BI32" s="3">
        <f t="shared" ca="1" si="21"/>
        <v>20.66</v>
      </c>
      <c r="BJ32" s="3">
        <f t="shared" ca="1" si="21"/>
        <v>22.14</v>
      </c>
      <c r="BK32" s="3">
        <f t="shared" ca="1" si="21"/>
        <v>25.28</v>
      </c>
      <c r="BL32" s="3">
        <f t="shared" ca="1" si="21"/>
        <v>27.33</v>
      </c>
      <c r="BM32" s="3">
        <f t="shared" ca="1" si="21"/>
        <v>26.28</v>
      </c>
      <c r="BN32" s="3">
        <f t="shared" ca="1" si="21"/>
        <v>23.21</v>
      </c>
      <c r="BO32" s="3">
        <f t="shared" ca="1" si="21"/>
        <v>23.42</v>
      </c>
      <c r="BP32" s="3">
        <f t="shared" ref="BP32:BS34" ca="1" si="22">IF(BP$4&lt;$D$2,NA(),ROUND(BP17*LOOKUP($C$27,$E$4:$BS$4,$E$5:$BS$5)/BP$5,2))</f>
        <v>23.77</v>
      </c>
      <c r="BQ32" s="3">
        <f t="shared" ca="1" si="22"/>
        <v>23.49</v>
      </c>
      <c r="BR32" s="3">
        <f t="shared" ca="1" si="22"/>
        <v>23.61</v>
      </c>
      <c r="BS32" s="3">
        <f t="shared" ca="1" si="22"/>
        <v>24.16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12.85</v>
      </c>
      <c r="AG33" s="3">
        <f t="shared" ca="1" si="21"/>
        <v>13.34</v>
      </c>
      <c r="AH33" s="3">
        <f t="shared" ca="1" si="21"/>
        <v>13.39</v>
      </c>
      <c r="AI33" s="3">
        <f t="shared" ca="1" si="21"/>
        <v>14.73</v>
      </c>
      <c r="AJ33" s="3">
        <f t="shared" ca="1" si="21"/>
        <v>15.26</v>
      </c>
      <c r="AK33" s="3">
        <f t="shared" ca="1" si="21"/>
        <v>14.57</v>
      </c>
      <c r="AL33" s="3">
        <f t="shared" ca="1" si="21"/>
        <v>15.16</v>
      </c>
      <c r="AM33" s="3">
        <f t="shared" ca="1" si="21"/>
        <v>14.78</v>
      </c>
      <c r="AN33" s="3">
        <f t="shared" ca="1" si="21"/>
        <v>14.46</v>
      </c>
      <c r="AO33" s="3">
        <f t="shared" ca="1" si="21"/>
        <v>14.13</v>
      </c>
      <c r="AP33" s="3">
        <f t="shared" ca="1" si="21"/>
        <v>15.33</v>
      </c>
      <c r="AQ33" s="3">
        <f t="shared" ca="1" si="21"/>
        <v>16.02</v>
      </c>
      <c r="AR33" s="3">
        <f t="shared" ca="1" si="21"/>
        <v>16.41</v>
      </c>
      <c r="AS33" s="3">
        <f t="shared" ca="1" si="21"/>
        <v>16.77</v>
      </c>
      <c r="AT33" s="3">
        <f t="shared" ca="1" si="21"/>
        <v>16.21</v>
      </c>
      <c r="AU33" s="3">
        <f t="shared" ca="1" si="21"/>
        <v>15.89</v>
      </c>
      <c r="AV33" s="3">
        <f t="shared" ca="1" si="21"/>
        <v>16.39</v>
      </c>
      <c r="AW33" s="3">
        <f t="shared" ca="1" si="21"/>
        <v>16.77</v>
      </c>
      <c r="AX33" s="3">
        <f t="shared" ca="1" si="21"/>
        <v>16.73</v>
      </c>
      <c r="AY33" s="3">
        <f t="shared" ca="1" si="21"/>
        <v>16.649999999999999</v>
      </c>
      <c r="AZ33" s="3">
        <f t="shared" ca="1" si="21"/>
        <v>17.86</v>
      </c>
      <c r="BA33" s="3">
        <f t="shared" ca="1" si="21"/>
        <v>17.309999999999999</v>
      </c>
      <c r="BB33" s="3">
        <f t="shared" ca="1" si="21"/>
        <v>17.54</v>
      </c>
      <c r="BC33" s="3">
        <f t="shared" ca="1" si="21"/>
        <v>17.68</v>
      </c>
      <c r="BD33" s="3">
        <f t="shared" ca="1" si="21"/>
        <v>17.66</v>
      </c>
      <c r="BE33" s="3">
        <f t="shared" ca="1" si="21"/>
        <v>17.41</v>
      </c>
      <c r="BF33" s="3">
        <f t="shared" ca="1" si="21"/>
        <v>17.72</v>
      </c>
      <c r="BG33" s="3">
        <f t="shared" ca="1" si="21"/>
        <v>18.36</v>
      </c>
      <c r="BH33" s="3">
        <f t="shared" ca="1" si="21"/>
        <v>19.93</v>
      </c>
      <c r="BI33" s="3">
        <f t="shared" ca="1" si="21"/>
        <v>20.43</v>
      </c>
      <c r="BJ33" s="3">
        <f t="shared" ca="1" si="21"/>
        <v>21.89</v>
      </c>
      <c r="BK33" s="3">
        <f t="shared" ca="1" si="21"/>
        <v>24.99</v>
      </c>
      <c r="BL33" s="3">
        <f t="shared" ca="1" si="21"/>
        <v>27.02</v>
      </c>
      <c r="BM33" s="3">
        <f t="shared" ca="1" si="21"/>
        <v>25.98</v>
      </c>
      <c r="BN33" s="3">
        <f t="shared" ca="1" si="21"/>
        <v>22.94</v>
      </c>
      <c r="BO33" s="3">
        <f t="shared" ca="1" si="21"/>
        <v>23.15</v>
      </c>
      <c r="BP33" s="3">
        <f t="shared" ca="1" si="22"/>
        <v>23.5</v>
      </c>
      <c r="BQ33" s="3">
        <f t="shared" ca="1" si="22"/>
        <v>23.22</v>
      </c>
      <c r="BR33" s="3">
        <f t="shared" ca="1" si="22"/>
        <v>23.34</v>
      </c>
      <c r="BS33" s="3">
        <f t="shared" ca="1" si="22"/>
        <v>23.88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15.22</v>
      </c>
      <c r="AG34" s="3">
        <f t="shared" si="21"/>
        <v>15.79</v>
      </c>
      <c r="AH34" s="3">
        <f t="shared" si="21"/>
        <v>15.85</v>
      </c>
      <c r="AI34" s="3">
        <f t="shared" si="21"/>
        <v>17.440000000000001</v>
      </c>
      <c r="AJ34" s="3">
        <f t="shared" si="21"/>
        <v>18.07</v>
      </c>
      <c r="AK34" s="3">
        <f t="shared" si="21"/>
        <v>17.25</v>
      </c>
      <c r="AL34" s="3">
        <f t="shared" si="21"/>
        <v>17.95</v>
      </c>
      <c r="AM34" s="3">
        <f t="shared" si="21"/>
        <v>17.5</v>
      </c>
      <c r="AN34" s="3">
        <f t="shared" si="21"/>
        <v>17.12</v>
      </c>
      <c r="AO34" s="3">
        <f t="shared" si="21"/>
        <v>16.72</v>
      </c>
      <c r="AP34" s="3">
        <f t="shared" si="21"/>
        <v>18.149999999999999</v>
      </c>
      <c r="AQ34" s="3">
        <f t="shared" si="21"/>
        <v>18.97</v>
      </c>
      <c r="AR34" s="3">
        <f t="shared" si="21"/>
        <v>19.43</v>
      </c>
      <c r="AS34" s="3">
        <f t="shared" si="21"/>
        <v>19.850000000000001</v>
      </c>
      <c r="AT34" s="3">
        <f t="shared" si="21"/>
        <v>19.190000000000001</v>
      </c>
      <c r="AU34" s="3">
        <f t="shared" si="21"/>
        <v>18.809999999999999</v>
      </c>
      <c r="AV34" s="3">
        <f t="shared" si="21"/>
        <v>19.399999999999999</v>
      </c>
      <c r="AW34" s="3">
        <f t="shared" si="21"/>
        <v>19.850000000000001</v>
      </c>
      <c r="AX34" s="3">
        <f t="shared" si="21"/>
        <v>19.8</v>
      </c>
      <c r="AY34" s="3">
        <f t="shared" si="21"/>
        <v>19.72</v>
      </c>
      <c r="AZ34" s="3">
        <f t="shared" si="21"/>
        <v>21.14</v>
      </c>
      <c r="BA34" s="3">
        <f t="shared" si="21"/>
        <v>20.49</v>
      </c>
      <c r="BB34" s="3">
        <f t="shared" si="21"/>
        <v>20.76</v>
      </c>
      <c r="BC34" s="3">
        <f t="shared" si="21"/>
        <v>20.93</v>
      </c>
      <c r="BD34" s="3">
        <f t="shared" si="21"/>
        <v>20.91</v>
      </c>
      <c r="BE34" s="3">
        <f t="shared" si="21"/>
        <v>20.61</v>
      </c>
      <c r="BF34" s="3">
        <f t="shared" si="21"/>
        <v>20.98</v>
      </c>
      <c r="BG34" s="3">
        <f t="shared" si="21"/>
        <v>21.74</v>
      </c>
      <c r="BH34" s="3">
        <f t="shared" si="21"/>
        <v>23.6</v>
      </c>
      <c r="BI34" s="3">
        <f t="shared" si="21"/>
        <v>24.18</v>
      </c>
      <c r="BJ34" s="3">
        <f t="shared" si="21"/>
        <v>25.91</v>
      </c>
      <c r="BK34" s="3">
        <f t="shared" si="21"/>
        <v>29.58</v>
      </c>
      <c r="BL34" s="3">
        <f t="shared" si="21"/>
        <v>31.98</v>
      </c>
      <c r="BM34" s="3">
        <f t="shared" si="21"/>
        <v>30.75</v>
      </c>
      <c r="BN34" s="3">
        <f t="shared" si="21"/>
        <v>27.16</v>
      </c>
      <c r="BO34" s="3">
        <f t="shared" si="21"/>
        <v>27.4</v>
      </c>
      <c r="BP34" s="3">
        <f t="shared" si="22"/>
        <v>27.82</v>
      </c>
      <c r="BQ34" s="3">
        <f t="shared" si="22"/>
        <v>27.49</v>
      </c>
      <c r="BR34" s="3">
        <f t="shared" si="22"/>
        <v>27.63</v>
      </c>
      <c r="BS34" s="3">
        <f t="shared" si="22"/>
        <v>28.27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 t="e">
        <f t="shared" ca="1" si="23"/>
        <v>#N/A</v>
      </c>
      <c r="E35" s="24" t="e">
        <f t="shared" ca="1" si="23"/>
        <v>#N/A</v>
      </c>
      <c r="F35" s="24" t="e">
        <f t="shared" ca="1" si="23"/>
        <v>#N/A</v>
      </c>
      <c r="G35" s="24">
        <f t="shared" ca="1" si="23"/>
        <v>18.170000000000002</v>
      </c>
      <c r="H35" s="24">
        <f t="shared" ca="1" si="23"/>
        <v>19.149999999999999</v>
      </c>
      <c r="I35" s="24">
        <f t="shared" ca="1" si="23"/>
        <v>19.3</v>
      </c>
      <c r="J35" s="24">
        <f t="shared" ca="1" si="23"/>
        <v>19.010000000000002</v>
      </c>
      <c r="K35" s="24">
        <f t="shared" ca="1" si="23"/>
        <v>18.54</v>
      </c>
      <c r="L35" s="24">
        <f t="shared" ca="1" si="23"/>
        <v>18.88</v>
      </c>
      <c r="M35" s="24">
        <f t="shared" ca="1" si="23"/>
        <v>20.89</v>
      </c>
      <c r="N35" s="24">
        <f t="shared" ca="1" si="23"/>
        <v>20.73</v>
      </c>
      <c r="O35" s="24">
        <f t="shared" ca="1" si="23"/>
        <v>20.18</v>
      </c>
      <c r="P35" s="24">
        <f t="shared" ca="1" si="23"/>
        <v>19.399999999999999</v>
      </c>
      <c r="Q35" s="24">
        <f t="shared" ca="1" si="23"/>
        <v>18.739999999999998</v>
      </c>
      <c r="R35" s="24">
        <f t="shared" ca="1" si="23"/>
        <v>18.09</v>
      </c>
      <c r="S35" s="24">
        <f t="shared" ca="1" si="23"/>
        <v>18.72</v>
      </c>
      <c r="T35" s="24">
        <f t="shared" ca="1" si="23"/>
        <v>18.55</v>
      </c>
      <c r="U35" s="24">
        <f t="shared" ca="1" si="23"/>
        <v>18</v>
      </c>
      <c r="V35" s="24">
        <f t="shared" ca="1" si="23"/>
        <v>16.25</v>
      </c>
      <c r="W35" s="24">
        <f t="shared" ca="1" si="23"/>
        <v>16.79</v>
      </c>
      <c r="X35" s="24">
        <f t="shared" ca="1" si="23"/>
        <v>16.260000000000002</v>
      </c>
      <c r="Y35" s="24">
        <f t="shared" ca="1" si="23"/>
        <v>14.2</v>
      </c>
      <c r="Z35" s="24">
        <f t="shared" ca="1" si="23"/>
        <v>13.54</v>
      </c>
      <c r="AA35" s="24">
        <f t="shared" ca="1" si="23"/>
        <v>14.31</v>
      </c>
      <c r="AB35" s="24">
        <f t="shared" ca="1" si="23"/>
        <v>12.91</v>
      </c>
      <c r="AC35" s="24">
        <f t="shared" ca="1" si="23"/>
        <v>13.51</v>
      </c>
      <c r="AD35" s="24">
        <f t="shared" ca="1" si="23"/>
        <v>13.43</v>
      </c>
      <c r="AE35" s="24">
        <f t="shared" ca="1" si="23"/>
        <v>12.09</v>
      </c>
      <c r="AF35" s="24">
        <f t="shared" ca="1" si="23"/>
        <v>13</v>
      </c>
      <c r="AG35" s="24">
        <f t="shared" ca="1" si="23"/>
        <v>13.45</v>
      </c>
      <c r="AH35" s="24">
        <f t="shared" ca="1" si="23"/>
        <v>13.5</v>
      </c>
      <c r="AI35" s="24">
        <f t="shared" ca="1" si="23"/>
        <v>14.91</v>
      </c>
      <c r="AJ35" s="24">
        <f t="shared" ca="1" si="23"/>
        <v>15.54</v>
      </c>
      <c r="AK35" s="24">
        <f t="shared" ca="1" si="23"/>
        <v>14.96</v>
      </c>
      <c r="AL35" s="24">
        <f t="shared" ca="1" si="23"/>
        <v>15.44</v>
      </c>
      <c r="AM35" s="24">
        <f t="shared" ca="1" si="23"/>
        <v>15.32</v>
      </c>
      <c r="AN35" s="24">
        <f t="shared" ca="1" si="23"/>
        <v>15.11</v>
      </c>
      <c r="AO35" s="24">
        <f t="shared" ca="1" si="23"/>
        <v>15.49</v>
      </c>
      <c r="AP35" s="24">
        <f t="shared" ca="1" si="23"/>
        <v>15.5</v>
      </c>
      <c r="AQ35" s="24">
        <f t="shared" ca="1" si="23"/>
        <v>15.81</v>
      </c>
      <c r="AR35" s="24">
        <f t="shared" ca="1" si="23"/>
        <v>17.079999999999998</v>
      </c>
      <c r="AS35" s="24">
        <f t="shared" ca="1" si="23"/>
        <v>17.559999999999999</v>
      </c>
      <c r="AT35" s="24">
        <f t="shared" ca="1" si="23"/>
        <v>16.16</v>
      </c>
      <c r="AU35" s="24">
        <f t="shared" ca="1" si="23"/>
        <v>15.68</v>
      </c>
      <c r="AV35" s="24">
        <f t="shared" ca="1" si="23"/>
        <v>15.67</v>
      </c>
      <c r="AW35" s="24">
        <f t="shared" ca="1" si="23"/>
        <v>15.8</v>
      </c>
      <c r="AX35" s="24">
        <f t="shared" ca="1" si="23"/>
        <v>16.95</v>
      </c>
      <c r="AY35" s="24">
        <f t="shared" ca="1" si="23"/>
        <v>16.79</v>
      </c>
      <c r="AZ35" s="24">
        <f t="shared" ca="1" si="23"/>
        <v>17.72</v>
      </c>
      <c r="BA35" s="24">
        <f t="shared" ca="1" si="23"/>
        <v>18.239999999999998</v>
      </c>
      <c r="BB35" s="24">
        <f t="shared" ca="1" si="23"/>
        <v>17.54</v>
      </c>
      <c r="BC35" s="25">
        <f ca="1">BC33</f>
        <v>17.68</v>
      </c>
      <c r="BD35" s="25">
        <f t="shared" ref="BD35:BH35" ca="1" si="24">BD33</f>
        <v>17.66</v>
      </c>
      <c r="BE35" s="25">
        <f t="shared" ca="1" si="24"/>
        <v>17.41</v>
      </c>
      <c r="BF35" s="25">
        <f t="shared" ca="1" si="24"/>
        <v>17.72</v>
      </c>
      <c r="BG35" s="25">
        <f t="shared" ca="1" si="24"/>
        <v>18.36</v>
      </c>
      <c r="BH35" s="25">
        <f t="shared" ca="1" si="24"/>
        <v>19.93</v>
      </c>
      <c r="BI35" s="19">
        <f ca="1">AVERAGE(BH35,BJ35)</f>
        <v>22.92</v>
      </c>
      <c r="BJ35" s="26">
        <f>BJ34</f>
        <v>25.91</v>
      </c>
      <c r="BK35" s="26">
        <f t="shared" ref="BK35:BS35" si="25">BK34</f>
        <v>29.58</v>
      </c>
      <c r="BL35" s="26">
        <f t="shared" si="25"/>
        <v>31.98</v>
      </c>
      <c r="BM35" s="26">
        <f t="shared" si="25"/>
        <v>30.75</v>
      </c>
      <c r="BN35" s="26">
        <f t="shared" si="25"/>
        <v>27.16</v>
      </c>
      <c r="BO35" s="26">
        <f t="shared" si="25"/>
        <v>27.4</v>
      </c>
      <c r="BP35" s="26">
        <f t="shared" si="25"/>
        <v>27.82</v>
      </c>
      <c r="BQ35" s="26">
        <f t="shared" si="25"/>
        <v>27.49</v>
      </c>
      <c r="BR35" s="26">
        <f t="shared" si="25"/>
        <v>27.63</v>
      </c>
      <c r="BS35" s="26">
        <f t="shared" si="25"/>
        <v>28.27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Tas Average Residential Prices and ABS-EIN (various bases)</v>
      </c>
    </row>
  </sheetData>
  <dataValidations count="3">
    <dataValidation type="whole" allowBlank="1" showInputMessage="1" showErrorMessage="1" sqref="B17:B21" xr:uid="{E6AA0121-573E-4ACA-8003-8A99E1780A13}">
      <formula1>1981</formula1>
      <formula2>2019</formula2>
    </dataValidation>
    <dataValidation type="whole" allowBlank="1" showInputMessage="1" showErrorMessage="1" sqref="C27" xr:uid="{D06969CD-F042-43EB-BD20-9D0DC1B53BF3}">
      <formula1>1954</formula1>
      <formula2>2020</formula2>
    </dataValidation>
    <dataValidation type="list" allowBlank="1" showInputMessage="1" showErrorMessage="1" sqref="B2" xr:uid="{0344C800-703A-4184-A84E-41D20FA721EF}">
      <formula1>$BW$1:$BW$8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CF33-AA02-4D1D-BFAD-8BDCEB121657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85</v>
      </c>
      <c r="C2" s="46" t="str">
        <f>LOOKUP($B$2,$BW$1:$BW$8,$BX$1:$BX$8)</f>
        <v>C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Vic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$C$55</v>
      </c>
      <c r="C8" s="46" t="str">
        <f>CONCATENATE("'[Data.xlsx]",C$4,"'!",$B8)</f>
        <v>'[Data.xlsx]1952'!$C$55</v>
      </c>
      <c r="D8" s="46" t="str">
        <f t="shared" ref="D8:BO8" si="2">CONCATENATE("'[Data.xlsx]",D$4,"'!",$B8)</f>
        <v>'[Data.xlsx]1953'!$C$55</v>
      </c>
      <c r="E8" s="46" t="str">
        <f t="shared" si="2"/>
        <v>'[Data.xlsx]1954'!$C$55</v>
      </c>
      <c r="F8" s="46" t="str">
        <f t="shared" si="2"/>
        <v>'[Data.xlsx]1955'!$C$55</v>
      </c>
      <c r="G8" s="46" t="str">
        <f t="shared" si="2"/>
        <v>'[Data.xlsx]1956'!$C$55</v>
      </c>
      <c r="H8" s="46" t="str">
        <f t="shared" si="2"/>
        <v>'[Data.xlsx]1957'!$C$55</v>
      </c>
      <c r="I8" s="46" t="str">
        <f t="shared" si="2"/>
        <v>'[Data.xlsx]1958'!$C$55</v>
      </c>
      <c r="J8" s="46" t="str">
        <f t="shared" si="2"/>
        <v>'[Data.xlsx]1959'!$C$55</v>
      </c>
      <c r="K8" s="46" t="str">
        <f t="shared" si="2"/>
        <v>'[Data.xlsx]1960'!$C$55</v>
      </c>
      <c r="L8" s="46" t="str">
        <f t="shared" si="2"/>
        <v>'[Data.xlsx]1961'!$C$55</v>
      </c>
      <c r="M8" s="46" t="str">
        <f t="shared" si="2"/>
        <v>'[Data.xlsx]1962'!$C$55</v>
      </c>
      <c r="N8" s="46" t="str">
        <f t="shared" si="2"/>
        <v>'[Data.xlsx]1963'!$C$55</v>
      </c>
      <c r="O8" s="46" t="str">
        <f t="shared" si="2"/>
        <v>'[Data.xlsx]1964'!$C$55</v>
      </c>
      <c r="P8" s="46" t="str">
        <f t="shared" si="2"/>
        <v>'[Data.xlsx]1965'!$C$55</v>
      </c>
      <c r="Q8" s="46" t="str">
        <f t="shared" si="2"/>
        <v>'[Data.xlsx]1966'!$C$55</v>
      </c>
      <c r="R8" s="46" t="str">
        <f t="shared" si="2"/>
        <v>'[Data.xlsx]1967'!$C$55</v>
      </c>
      <c r="S8" s="46" t="str">
        <f t="shared" si="2"/>
        <v>'[Data.xlsx]1968'!$C$55</v>
      </c>
      <c r="T8" s="46" t="str">
        <f t="shared" si="2"/>
        <v>'[Data.xlsx]1969'!$C$55</v>
      </c>
      <c r="U8" s="46" t="str">
        <f t="shared" si="2"/>
        <v>'[Data.xlsx]1970'!$C$55</v>
      </c>
      <c r="V8" s="46" t="str">
        <f t="shared" si="2"/>
        <v>'[Data.xlsx]1971'!$C$55</v>
      </c>
      <c r="W8" s="46" t="str">
        <f t="shared" si="2"/>
        <v>'[Data.xlsx]1972'!$C$55</v>
      </c>
      <c r="X8" s="46" t="str">
        <f t="shared" si="2"/>
        <v>'[Data.xlsx]1973'!$C$55</v>
      </c>
      <c r="Y8" s="46" t="str">
        <f t="shared" si="2"/>
        <v>'[Data.xlsx]1974'!$C$55</v>
      </c>
      <c r="Z8" s="46" t="str">
        <f t="shared" si="2"/>
        <v>'[Data.xlsx]1975'!$C$55</v>
      </c>
      <c r="AA8" s="46" t="str">
        <f t="shared" si="2"/>
        <v>'[Data.xlsx]1976'!$C$55</v>
      </c>
      <c r="AB8" s="46" t="str">
        <f t="shared" si="2"/>
        <v>'[Data.xlsx]1977'!$C$55</v>
      </c>
      <c r="AC8" s="46" t="str">
        <f t="shared" si="2"/>
        <v>'[Data.xlsx]1978'!$C$55</v>
      </c>
      <c r="AD8" s="46" t="str">
        <f t="shared" si="2"/>
        <v>'[Data.xlsx]1979'!$C$55</v>
      </c>
      <c r="AE8" s="46" t="str">
        <f t="shared" si="2"/>
        <v>'[Data.xlsx]1980'!$C$55</v>
      </c>
      <c r="AF8" s="46" t="str">
        <f t="shared" si="2"/>
        <v>'[Data.xlsx]1981'!$C$55</v>
      </c>
      <c r="AG8" s="46" t="str">
        <f t="shared" si="2"/>
        <v>'[Data.xlsx]1982'!$C$55</v>
      </c>
      <c r="AH8" s="46" t="str">
        <f t="shared" si="2"/>
        <v>'[Data.xlsx]1983'!$C$55</v>
      </c>
      <c r="AI8" s="46" t="str">
        <f t="shared" si="2"/>
        <v>'[Data.xlsx]1984'!$C$55</v>
      </c>
      <c r="AJ8" s="46" t="str">
        <f t="shared" si="2"/>
        <v>'[Data.xlsx]1985'!$C$55</v>
      </c>
      <c r="AK8" s="46" t="str">
        <f t="shared" si="2"/>
        <v>'[Data.xlsx]1986'!$C$55</v>
      </c>
      <c r="AL8" s="46" t="str">
        <f t="shared" si="2"/>
        <v>'[Data.xlsx]1987'!$C$55</v>
      </c>
      <c r="AM8" s="46" t="str">
        <f t="shared" si="2"/>
        <v>'[Data.xlsx]1988'!$C$55</v>
      </c>
      <c r="AN8" s="46" t="str">
        <f t="shared" si="2"/>
        <v>'[Data.xlsx]1989'!$C$55</v>
      </c>
      <c r="AO8" s="46" t="str">
        <f t="shared" si="2"/>
        <v>'[Data.xlsx]1990'!$C$55</v>
      </c>
      <c r="AP8" s="46" t="str">
        <f t="shared" si="2"/>
        <v>'[Data.xlsx]1991'!$C$55</v>
      </c>
      <c r="AQ8" s="46" t="str">
        <f t="shared" si="2"/>
        <v>'[Data.xlsx]1992'!$C$55</v>
      </c>
      <c r="AR8" s="46" t="str">
        <f t="shared" si="2"/>
        <v>'[Data.xlsx]1993'!$C$55</v>
      </c>
      <c r="AS8" s="46" t="str">
        <f t="shared" si="2"/>
        <v>'[Data.xlsx]1994'!$C$55</v>
      </c>
      <c r="AT8" s="46" t="str">
        <f t="shared" si="2"/>
        <v>'[Data.xlsx]1995'!$C$55</v>
      </c>
      <c r="AU8" s="46" t="str">
        <f t="shared" si="2"/>
        <v>'[Data.xlsx]1996'!$C$55</v>
      </c>
      <c r="AV8" s="46" t="str">
        <f t="shared" si="2"/>
        <v>'[Data.xlsx]1997'!$C$55</v>
      </c>
      <c r="AW8" s="46" t="str">
        <f t="shared" si="2"/>
        <v>'[Data.xlsx]1998'!$C$55</v>
      </c>
      <c r="AX8" s="46" t="str">
        <f t="shared" si="2"/>
        <v>'[Data.xlsx]1999'!$C$55</v>
      </c>
      <c r="AY8" s="46" t="str">
        <f t="shared" si="2"/>
        <v>'[Data.xlsx]2000'!$C$55</v>
      </c>
      <c r="AZ8" s="46" t="str">
        <f t="shared" si="2"/>
        <v>'[Data.xlsx]2001'!$C$55</v>
      </c>
      <c r="BA8" s="46" t="str">
        <f t="shared" si="2"/>
        <v>'[Data.xlsx]2002'!$C$55</v>
      </c>
      <c r="BB8" s="46" t="str">
        <f t="shared" si="2"/>
        <v>'[Data.xlsx]2003'!$C$55</v>
      </c>
      <c r="BC8" s="46" t="str">
        <f t="shared" si="2"/>
        <v>'[Data.xlsx]2004'!$C$55</v>
      </c>
      <c r="BD8" s="46" t="str">
        <f t="shared" si="2"/>
        <v>'[Data.xlsx]2005'!$C$55</v>
      </c>
      <c r="BE8" s="46" t="str">
        <f t="shared" si="2"/>
        <v>'[Data.xlsx]2006'!$C$55</v>
      </c>
      <c r="BF8" s="46" t="str">
        <f t="shared" si="2"/>
        <v>'[Data.xlsx]2007'!$C$55</v>
      </c>
      <c r="BG8" s="46" t="str">
        <f t="shared" si="2"/>
        <v>'[Data.xlsx]2008'!$C$55</v>
      </c>
      <c r="BH8" s="46" t="str">
        <f t="shared" si="2"/>
        <v>'[Data.xlsx]2009'!$C$55</v>
      </c>
      <c r="BI8" s="46" t="str">
        <f t="shared" si="2"/>
        <v>'[Data.xlsx]2010'!$C$55</v>
      </c>
      <c r="BJ8" s="46" t="str">
        <f t="shared" si="2"/>
        <v>'[Data.xlsx]2011'!$C$55</v>
      </c>
      <c r="BK8" s="46" t="str">
        <f t="shared" si="2"/>
        <v>'[Data.xlsx]2012'!$C$55</v>
      </c>
      <c r="BL8" s="46" t="str">
        <f t="shared" si="2"/>
        <v>'[Data.xlsx]2013'!$C$55</v>
      </c>
      <c r="BM8" s="46" t="str">
        <f t="shared" si="2"/>
        <v>'[Data.xlsx]2014'!$C$55</v>
      </c>
      <c r="BN8" s="46" t="str">
        <f t="shared" si="2"/>
        <v>'[Data.xlsx]2015'!$C$55</v>
      </c>
      <c r="BO8" s="46" t="str">
        <f t="shared" si="2"/>
        <v>'[Data.xlsx]2016'!$C$55</v>
      </c>
      <c r="BP8" s="46" t="str">
        <f t="shared" ref="BP8:BS8" si="3">CONCATENATE("'[Data.xlsx]",BP$4,"'!",$B8)</f>
        <v>'[Data.xlsx]2017'!$C$55</v>
      </c>
      <c r="BQ8" s="46" t="str">
        <f t="shared" si="3"/>
        <v>'[Data.xlsx]2018'!$C$55</v>
      </c>
      <c r="BR8" s="46" t="str">
        <f t="shared" si="3"/>
        <v>'[Data.xlsx]2019'!$C$55</v>
      </c>
      <c r="BS8" s="46" t="str">
        <f t="shared" si="3"/>
        <v>'[Data.xlsx]2020'!$C$55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Vic Total</v>
      </c>
      <c r="C9" s="1" cm="1">
        <f t="array" aca="1" ref="C9" ca="1">INDIRECT(C8)</f>
        <v>1.556808031159739</v>
      </c>
      <c r="D9" s="1" cm="1">
        <f t="array" aca="1" ref="D9" ca="1">INDIRECT(D8)</f>
        <v>1.7934661608969431</v>
      </c>
      <c r="E9" s="1" cm="1">
        <f t="array" aca="1" ref="E9" ca="1">INDIRECT(E8)</f>
        <v>1.7931462449045577</v>
      </c>
      <c r="F9" s="1" cm="1">
        <f t="array" aca="1" ref="F9" ca="1">INDIRECT(F8)</f>
        <v>1.7597581501609119</v>
      </c>
      <c r="G9" s="1" cm="1">
        <f t="array" aca="1" ref="G9" ca="1">INDIRECT(G8)</f>
        <v>1.7887433413045857</v>
      </c>
      <c r="H9" s="1" cm="1">
        <f t="array" aca="1" ref="H9" ca="1">INDIRECT(H8)</f>
        <v>1.9516957944086408</v>
      </c>
      <c r="I9" s="1" cm="1">
        <f t="array" aca="1" ref="I9" ca="1">INDIRECT(I8)</f>
        <v>1.9609794260146314</v>
      </c>
      <c r="J9" s="1" cm="1">
        <f t="array" aca="1" ref="J9" ca="1">INDIRECT(J8)</f>
        <v>2.0631768226405978</v>
      </c>
      <c r="K9" s="1" cm="1">
        <f t="array" aca="1" ref="K9" ca="1">INDIRECT(K8)</f>
        <v>2.0960125391564093</v>
      </c>
      <c r="L9" s="1" cm="1">
        <f t="array" aca="1" ref="L9" ca="1">INDIRECT(L8)</f>
        <v>2.0760480031642881</v>
      </c>
      <c r="M9" s="1" cm="1">
        <f t="array" aca="1" ref="M9" ca="1">INDIRECT(M8)</f>
        <v>2.074799027063416</v>
      </c>
      <c r="N9" s="1" cm="1">
        <f t="array" aca="1" ref="N9" ca="1">INDIRECT(N8)</f>
        <v>2.0367337057015615</v>
      </c>
      <c r="O9" s="1" cm="1">
        <f t="array" aca="1" ref="O9" ca="1">INDIRECT(O8)</f>
        <v>1.9586836467390851</v>
      </c>
      <c r="P9" s="1" cm="1">
        <f t="array" aca="1" ref="P9" ca="1">INDIRECT(P8)</f>
        <v>1.9574457767555378</v>
      </c>
      <c r="Q9" s="1" cm="1">
        <f t="array" aca="1" ref="Q9" ca="1">INDIRECT(Q8)</f>
        <v>2.0263682203910958</v>
      </c>
      <c r="R9" s="1" cm="1">
        <f t="array" aca="1" ref="R9" ca="1">INDIRECT(R8)</f>
        <v>2.0145362969376204</v>
      </c>
      <c r="S9" s="1" cm="1">
        <f t="array" aca="1" ref="S9" ca="1">INDIRECT(S8)</f>
        <v>2.0699482112205847</v>
      </c>
      <c r="T9" s="1" cm="1">
        <f t="array" aca="1" ref="T9" ca="1">INDIRECT(T8)</f>
        <v>2.1539788676771203</v>
      </c>
      <c r="U9" s="1" cm="1">
        <f t="array" aca="1" ref="U9" ca="1">INDIRECT(U8)</f>
        <v>2.1292028241256098</v>
      </c>
      <c r="V9" s="1" cm="1">
        <f t="array" aca="1" ref="V9" ca="1">INDIRECT(V8)</f>
        <v>2.091780822662082</v>
      </c>
      <c r="W9" s="1" cm="1">
        <f t="array" aca="1" ref="W9" ca="1">INDIRECT(W8)</f>
        <v>2.0879298820972751</v>
      </c>
      <c r="X9" s="1" cm="1">
        <f t="array" aca="1" ref="X9" ca="1">INDIRECT(X8)</f>
        <v>2.0593778666522722</v>
      </c>
      <c r="Y9" s="1" cm="1">
        <f t="array" aca="1" ref="Y9" ca="1">INDIRECT(Y8)</f>
        <v>2.2604009940016931</v>
      </c>
      <c r="Z9" s="1" cm="1">
        <f t="array" aca="1" ref="Z9" ca="1">INDIRECT(Z8)</f>
        <v>2.5021124746988113</v>
      </c>
      <c r="AA9" s="1" cm="1">
        <f t="array" aca="1" ref="AA9" ca="1">INDIRECT(AA8)</f>
        <v>2.7313701713306378</v>
      </c>
      <c r="AB9" s="1" cm="1">
        <f t="array" aca="1" ref="AB9" ca="1">INDIRECT(AB8)</f>
        <v>3.0824251508255629</v>
      </c>
      <c r="AC9" s="1" cm="1">
        <f t="array" aca="1" ref="AC9" ca="1">INDIRECT(AC8)</f>
        <v>3.4195039832919543</v>
      </c>
      <c r="AD9" s="1" cm="1">
        <f t="array" aca="1" ref="AD9" ca="1">INDIRECT(AD8)</f>
        <v>3.7830535274147787</v>
      </c>
      <c r="AE9" s="1" cm="1">
        <f t="array" aca="1" ref="AE9" ca="1">INDIRECT(AE8)</f>
        <v>4.1608130117362796</v>
      </c>
      <c r="AF9" s="1" cm="1">
        <f t="array" aca="1" ref="AF9" ca="1">INDIRECT(AF8)</f>
        <v>4.6637308496821488</v>
      </c>
      <c r="AG9" s="1" cm="1">
        <f t="array" aca="1" ref="AG9" ca="1">INDIRECT(AG8)</f>
        <v>5.4187857814625779</v>
      </c>
      <c r="AH9" s="1" cm="1">
        <f t="array" aca="1" ref="AH9" ca="1">INDIRECT(AH8)</f>
        <v>6.3786213714706088</v>
      </c>
      <c r="AI9" s="1" cm="1">
        <f t="array" aca="1" ref="AI9" ca="1">INDIRECT(AI8)</f>
        <v>6.8952818256909953</v>
      </c>
      <c r="AJ9" s="1" cm="1">
        <f t="array" aca="1" ref="AJ9" ca="1">INDIRECT(AJ8)</f>
        <v>7.3511640736545836</v>
      </c>
      <c r="AK9" s="1" cm="1">
        <f t="array" aca="1" ref="AK9" ca="1">INDIRECT(AK8)</f>
        <v>7.7021139589358789</v>
      </c>
      <c r="AL9" s="1" cm="1">
        <f t="array" aca="1" ref="AL9" ca="1">INDIRECT(AL8)</f>
        <v>8.0719501582777369</v>
      </c>
      <c r="AM9" s="1" cm="1">
        <f t="array" aca="1" ref="AM9" ca="1">INDIRECT(AM8)</f>
        <v>8.059692484826245</v>
      </c>
      <c r="AN9" s="1" cm="1">
        <f t="array" aca="1" ref="AN9" ca="1">INDIRECT(AN8)</f>
        <v>8.036982059444524</v>
      </c>
      <c r="AO9" s="1" cm="1">
        <f t="array" aca="1" ref="AO9" ca="1">INDIRECT(AO8)</f>
        <v>8.4278052851483736</v>
      </c>
      <c r="AP9" s="1" cm="1">
        <f t="array" aca="1" ref="AP9" ca="1">INDIRECT(AP8)</f>
        <v>8.9478544262183011</v>
      </c>
      <c r="AQ9" s="1" cm="1">
        <f t="array" aca="1" ref="AQ9" ca="1">INDIRECT(AQ8)</f>
        <v>9.2633503448830989</v>
      </c>
      <c r="AR9" s="1" cm="1">
        <f t="array" aca="1" ref="AR9" ca="1">INDIRECT(AR8)</f>
        <v>9.444217817607246</v>
      </c>
      <c r="AS9" s="1" cm="1">
        <f t="array" aca="1" ref="AS9" ca="1">INDIRECT(AS8)</f>
        <v>9.634681142828029</v>
      </c>
      <c r="AT9" s="1" cm="1">
        <f t="array" aca="1" ref="AT9" ca="1">INDIRECT(AT8)</f>
        <v>9.6555412014395117</v>
      </c>
      <c r="AU9" s="1" cm="1">
        <f t="array" aca="1" ref="AU9" ca="1">INDIRECT(AU8)</f>
        <v>9.6042187215561423</v>
      </c>
      <c r="AV9" s="1" cm="1">
        <f t="array" aca="1" ref="AV9" ca="1">INDIRECT(AV8)</f>
        <v>9.1860427162803919</v>
      </c>
      <c r="AW9" s="1" cm="1">
        <f t="array" aca="1" ref="AW9" ca="1">INDIRECT(AW8)</f>
        <v>8.9319692818732701</v>
      </c>
      <c r="AX9" s="1" cm="1">
        <f t="array" aca="1" ref="AX9" ca="1">INDIRECT(AX8)</f>
        <v>9.43</v>
      </c>
      <c r="AY9" s="1" cm="1">
        <f t="array" aca="1" ref="AY9" ca="1">INDIRECT(AY8)</f>
        <v>9.5</v>
      </c>
      <c r="AZ9" s="1" cm="1">
        <f t="array" aca="1" ref="AZ9" ca="1">INDIRECT(AZ8)</f>
        <v>10.18</v>
      </c>
      <c r="BA9" s="1" cm="1">
        <f t="array" aca="1" ref="BA9" ca="1">INDIRECT(BA8)</f>
        <v>11.95</v>
      </c>
      <c r="BB9" s="1" cm="1">
        <f t="array" aca="1" ref="BB9" ca="1">INDIRECT(BB8)</f>
        <v>10.51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Vic Residential</v>
      </c>
    </row>
    <row r="11" spans="1:77" x14ac:dyDescent="0.25">
      <c r="A11" s="46" t="s">
        <v>7</v>
      </c>
      <c r="B11" s="46" t="str">
        <f>CONCATENATE("$",$C$2,"$53")</f>
        <v>$C$53</v>
      </c>
      <c r="C11" s="46" t="str">
        <f>CONCATENATE("'[Data.xlsx]",C$4,"'!",$B11)</f>
        <v>'[Data.xlsx]1952'!$C$53</v>
      </c>
      <c r="D11" s="46" t="str">
        <f t="shared" ref="D11:BO11" si="4">CONCATENATE("'[Data.xlsx]",D$4,"'!",$B11)</f>
        <v>'[Data.xlsx]1953'!$C$53</v>
      </c>
      <c r="E11" s="46" t="str">
        <f t="shared" si="4"/>
        <v>'[Data.xlsx]1954'!$C$53</v>
      </c>
      <c r="F11" s="46" t="str">
        <f t="shared" si="4"/>
        <v>'[Data.xlsx]1955'!$C$53</v>
      </c>
      <c r="G11" s="46" t="str">
        <f t="shared" si="4"/>
        <v>'[Data.xlsx]1956'!$C$53</v>
      </c>
      <c r="H11" s="46" t="str">
        <f t="shared" si="4"/>
        <v>'[Data.xlsx]1957'!$C$53</v>
      </c>
      <c r="I11" s="46" t="str">
        <f t="shared" si="4"/>
        <v>'[Data.xlsx]1958'!$C$53</v>
      </c>
      <c r="J11" s="46" t="str">
        <f t="shared" si="4"/>
        <v>'[Data.xlsx]1959'!$C$53</v>
      </c>
      <c r="K11" s="46" t="str">
        <f t="shared" si="4"/>
        <v>'[Data.xlsx]1960'!$C$53</v>
      </c>
      <c r="L11" s="46" t="str">
        <f t="shared" si="4"/>
        <v>'[Data.xlsx]1961'!$C$53</v>
      </c>
      <c r="M11" s="46" t="str">
        <f t="shared" si="4"/>
        <v>'[Data.xlsx]1962'!$C$53</v>
      </c>
      <c r="N11" s="46" t="str">
        <f t="shared" si="4"/>
        <v>'[Data.xlsx]1963'!$C$53</v>
      </c>
      <c r="O11" s="46" t="str">
        <f t="shared" si="4"/>
        <v>'[Data.xlsx]1964'!$C$53</v>
      </c>
      <c r="P11" s="46" t="str">
        <f t="shared" si="4"/>
        <v>'[Data.xlsx]1965'!$C$53</v>
      </c>
      <c r="Q11" s="46" t="str">
        <f t="shared" si="4"/>
        <v>'[Data.xlsx]1966'!$C$53</v>
      </c>
      <c r="R11" s="46" t="str">
        <f t="shared" si="4"/>
        <v>'[Data.xlsx]1967'!$C$53</v>
      </c>
      <c r="S11" s="46" t="str">
        <f t="shared" si="4"/>
        <v>'[Data.xlsx]1968'!$C$53</v>
      </c>
      <c r="T11" s="46" t="str">
        <f t="shared" si="4"/>
        <v>'[Data.xlsx]1969'!$C$53</v>
      </c>
      <c r="U11" s="46" t="str">
        <f t="shared" si="4"/>
        <v>'[Data.xlsx]1970'!$C$53</v>
      </c>
      <c r="V11" s="46" t="str">
        <f t="shared" si="4"/>
        <v>'[Data.xlsx]1971'!$C$53</v>
      </c>
      <c r="W11" s="46" t="str">
        <f t="shared" si="4"/>
        <v>'[Data.xlsx]1972'!$C$53</v>
      </c>
      <c r="X11" s="46" t="str">
        <f t="shared" si="4"/>
        <v>'[Data.xlsx]1973'!$C$53</v>
      </c>
      <c r="Y11" s="46" t="str">
        <f t="shared" si="4"/>
        <v>'[Data.xlsx]1974'!$C$53</v>
      </c>
      <c r="Z11" s="46" t="str">
        <f t="shared" si="4"/>
        <v>'[Data.xlsx]1975'!$C$53</v>
      </c>
      <c r="AA11" s="46" t="str">
        <f t="shared" si="4"/>
        <v>'[Data.xlsx]1976'!$C$53</v>
      </c>
      <c r="AB11" s="46" t="str">
        <f t="shared" si="4"/>
        <v>'[Data.xlsx]1977'!$C$53</v>
      </c>
      <c r="AC11" s="46" t="str">
        <f t="shared" si="4"/>
        <v>'[Data.xlsx]1978'!$C$53</v>
      </c>
      <c r="AD11" s="46" t="str">
        <f t="shared" si="4"/>
        <v>'[Data.xlsx]1979'!$C$53</v>
      </c>
      <c r="AE11" s="46" t="str">
        <f t="shared" si="4"/>
        <v>'[Data.xlsx]1980'!$C$53</v>
      </c>
      <c r="AF11" s="46" t="str">
        <f t="shared" si="4"/>
        <v>'[Data.xlsx]1981'!$C$53</v>
      </c>
      <c r="AG11" s="46" t="str">
        <f t="shared" si="4"/>
        <v>'[Data.xlsx]1982'!$C$53</v>
      </c>
      <c r="AH11" s="46" t="str">
        <f t="shared" si="4"/>
        <v>'[Data.xlsx]1983'!$C$53</v>
      </c>
      <c r="AI11" s="46" t="str">
        <f t="shared" si="4"/>
        <v>'[Data.xlsx]1984'!$C$53</v>
      </c>
      <c r="AJ11" s="46" t="str">
        <f t="shared" si="4"/>
        <v>'[Data.xlsx]1985'!$C$53</v>
      </c>
      <c r="AK11" s="46" t="str">
        <f t="shared" si="4"/>
        <v>'[Data.xlsx]1986'!$C$53</v>
      </c>
      <c r="AL11" s="46" t="str">
        <f t="shared" si="4"/>
        <v>'[Data.xlsx]1987'!$C$53</v>
      </c>
      <c r="AM11" s="46" t="str">
        <f t="shared" si="4"/>
        <v>'[Data.xlsx]1988'!$C$53</v>
      </c>
      <c r="AN11" s="46" t="str">
        <f t="shared" si="4"/>
        <v>'[Data.xlsx]1989'!$C$53</v>
      </c>
      <c r="AO11" s="46" t="str">
        <f t="shared" si="4"/>
        <v>'[Data.xlsx]1990'!$C$53</v>
      </c>
      <c r="AP11" s="46" t="str">
        <f t="shared" si="4"/>
        <v>'[Data.xlsx]1991'!$C$53</v>
      </c>
      <c r="AQ11" s="46" t="str">
        <f t="shared" si="4"/>
        <v>'[Data.xlsx]1992'!$C$53</v>
      </c>
      <c r="AR11" s="46" t="str">
        <f t="shared" si="4"/>
        <v>'[Data.xlsx]1993'!$C$53</v>
      </c>
      <c r="AS11" s="46" t="str">
        <f t="shared" si="4"/>
        <v>'[Data.xlsx]1994'!$C$53</v>
      </c>
      <c r="AT11" s="46" t="str">
        <f t="shared" si="4"/>
        <v>'[Data.xlsx]1995'!$C$53</v>
      </c>
      <c r="AU11" s="46" t="str">
        <f t="shared" si="4"/>
        <v>'[Data.xlsx]1996'!$C$53</v>
      </c>
      <c r="AV11" s="46" t="str">
        <f t="shared" si="4"/>
        <v>'[Data.xlsx]1997'!$C$53</v>
      </c>
      <c r="AW11" s="46" t="str">
        <f t="shared" si="4"/>
        <v>'[Data.xlsx]1998'!$C$53</v>
      </c>
      <c r="AX11" s="46" t="str">
        <f t="shared" si="4"/>
        <v>'[Data.xlsx]1999'!$C$53</v>
      </c>
      <c r="AY11" s="46" t="str">
        <f t="shared" si="4"/>
        <v>'[Data.xlsx]2000'!$C$53</v>
      </c>
      <c r="AZ11" s="46" t="str">
        <f t="shared" si="4"/>
        <v>'[Data.xlsx]2001'!$C$53</v>
      </c>
      <c r="BA11" s="46" t="str">
        <f t="shared" si="4"/>
        <v>'[Data.xlsx]2002'!$C$53</v>
      </c>
      <c r="BB11" s="46" t="str">
        <f t="shared" si="4"/>
        <v>'[Data.xlsx]2003'!$C$53</v>
      </c>
      <c r="BC11" s="46" t="str">
        <f t="shared" si="4"/>
        <v>'[Data.xlsx]2004'!$C$53</v>
      </c>
      <c r="BD11" s="46" t="str">
        <f t="shared" si="4"/>
        <v>'[Data.xlsx]2005'!$C$53</v>
      </c>
      <c r="BE11" s="46" t="str">
        <f t="shared" si="4"/>
        <v>'[Data.xlsx]2006'!$C$53</v>
      </c>
      <c r="BF11" s="46" t="str">
        <f t="shared" si="4"/>
        <v>'[Data.xlsx]2007'!$C$53</v>
      </c>
      <c r="BG11" s="46" t="str">
        <f t="shared" si="4"/>
        <v>'[Data.xlsx]2008'!$C$53</v>
      </c>
      <c r="BH11" s="46" t="str">
        <f t="shared" si="4"/>
        <v>'[Data.xlsx]2009'!$C$53</v>
      </c>
      <c r="BI11" s="46" t="str">
        <f t="shared" si="4"/>
        <v>'[Data.xlsx]2010'!$C$53</v>
      </c>
      <c r="BJ11" s="46" t="str">
        <f t="shared" si="4"/>
        <v>'[Data.xlsx]2011'!$C$53</v>
      </c>
      <c r="BK11" s="46" t="str">
        <f t="shared" si="4"/>
        <v>'[Data.xlsx]2012'!$C$53</v>
      </c>
      <c r="BL11" s="46" t="str">
        <f t="shared" si="4"/>
        <v>'[Data.xlsx]2013'!$C$53</v>
      </c>
      <c r="BM11" s="46" t="str">
        <f t="shared" si="4"/>
        <v>'[Data.xlsx]2014'!$C$53</v>
      </c>
      <c r="BN11" s="46" t="str">
        <f t="shared" si="4"/>
        <v>'[Data.xlsx]2015'!$C$53</v>
      </c>
      <c r="BO11" s="46" t="str">
        <f t="shared" si="4"/>
        <v>'[Data.xlsx]2016'!$C$53</v>
      </c>
      <c r="BP11" s="46" t="str">
        <f t="shared" ref="BP11:BS11" si="5">CONCATENATE("'[Data.xlsx]",BP$4,"'!",$B11)</f>
        <v>'[Data.xlsx]2017'!$C$53</v>
      </c>
      <c r="BQ11" s="46" t="str">
        <f t="shared" si="5"/>
        <v>'[Data.xlsx]2018'!$C$53</v>
      </c>
      <c r="BR11" s="46" t="str">
        <f t="shared" si="5"/>
        <v>'[Data.xlsx]2019'!$C$53</v>
      </c>
      <c r="BS11" s="46" t="str">
        <f t="shared" si="5"/>
        <v>'[Data.xlsx]2020'!$C$53</v>
      </c>
    </row>
    <row r="12" spans="1:77" x14ac:dyDescent="0.25">
      <c r="A12" s="45" t="str">
        <f>A10</f>
        <v>Vic Residential</v>
      </c>
      <c r="C12" s="1" cm="1">
        <f t="array" aca="1" ref="C12" ca="1">IF(INDIRECT(C11)=0,NA(),INDIRECT(C11))</f>
        <v>1.7327839140435146</v>
      </c>
      <c r="D12" s="1" cm="1">
        <f t="array" aca="1" ref="D12" ca="1">IF(INDIRECT(D11)=0,NA(),INDIRECT(D11))</f>
        <v>2.0001830390258468</v>
      </c>
      <c r="E12" s="1" cm="1">
        <f t="array" aca="1" ref="E12" ca="1">IF(INDIRECT(E11)=0,NA(),INDIRECT(E11))</f>
        <v>1.9600628963135771</v>
      </c>
      <c r="F12" s="1" cm="1">
        <f t="array" aca="1" ref="F12" ca="1">IF(INDIRECT(F11)=0,NA(),INDIRECT(F11))</f>
        <v>1.8653077433594449</v>
      </c>
      <c r="G12" s="1" cm="1">
        <f t="array" aca="1" ref="G12" ca="1">IF(INDIRECT(G11)=0,NA(),INDIRECT(G11))</f>
        <v>1.8538571557026358</v>
      </c>
      <c r="H12" s="1" cm="1">
        <f t="array" aca="1" ref="H12" ca="1">IF(INDIRECT(H11)=0,NA(),INDIRECT(H11))</f>
        <v>1.9076785480654279</v>
      </c>
      <c r="I12" s="1" cm="1">
        <f t="array" aca="1" ref="I12" ca="1">IF(INDIRECT(I11)=0,NA(),INDIRECT(I11))</f>
        <v>1.884852139981787</v>
      </c>
      <c r="J12" s="1" cm="1">
        <f t="array" aca="1" ref="J12" ca="1">IF(INDIRECT(J11)=0,NA(),INDIRECT(J11))</f>
        <v>1.973336759423121</v>
      </c>
      <c r="K12" s="1" cm="1">
        <f t="array" aca="1" ref="K12" ca="1">IF(INDIRECT(K11)=0,NA(),INDIRECT(K11))</f>
        <v>1.9876647800954594</v>
      </c>
      <c r="L12" s="1" cm="1">
        <f t="array" aca="1" ref="L12" ca="1">IF(INDIRECT(L11)=0,NA(),INDIRECT(L11))</f>
        <v>1.962762594503735</v>
      </c>
      <c r="M12" s="1" cm="1">
        <f t="array" aca="1" ref="M12" ca="1">IF(INDIRECT(M11)=0,NA(),INDIRECT(M11))</f>
        <v>1.9631672780562479</v>
      </c>
      <c r="N12" s="1" cm="1">
        <f t="array" aca="1" ref="N12" ca="1">IF(INDIRECT(N11)=0,NA(),INDIRECT(N11))</f>
        <v>1.9509947583892986</v>
      </c>
      <c r="O12" s="1" cm="1">
        <f t="array" aca="1" ref="O12" ca="1">IF(INDIRECT(O11)=0,NA(),INDIRECT(O11))</f>
        <v>1.9356192990283561</v>
      </c>
      <c r="P12" s="1" cm="1">
        <f t="array" aca="1" ref="P12" ca="1">IF(INDIRECT(P11)=0,NA(),INDIRECT(P11))</f>
        <v>1.9568962990455658</v>
      </c>
      <c r="Q12" s="1" cm="1">
        <f t="array" aca="1" ref="Q12" ca="1">IF(INDIRECT(Q11)=0,NA(),INDIRECT(Q11))</f>
        <v>2.0495362547806986</v>
      </c>
      <c r="R12" s="1" cm="1">
        <f t="array" aca="1" ref="R12" ca="1">IF(INDIRECT(R11)=0,NA(),INDIRECT(R11))</f>
        <v>2.0205241313034179</v>
      </c>
      <c r="S12" s="1" cm="1">
        <f t="array" aca="1" ref="S12" ca="1">IF(INDIRECT(S11)=0,NA(),INDIRECT(S11))</f>
        <v>2.037448059426874</v>
      </c>
      <c r="T12" s="1" cm="1">
        <f t="array" aca="1" ref="T12" ca="1">IF(INDIRECT(T11)=0,NA(),INDIRECT(T11))</f>
        <v>2.0900965367363029</v>
      </c>
      <c r="U12" s="1" cm="1">
        <f t="array" aca="1" ref="U12" ca="1">IF(INDIRECT(U11)=0,NA(),INDIRECT(U11))</f>
        <v>2.0777574711857971</v>
      </c>
      <c r="V12" s="1" cm="1">
        <f t="array" aca="1" ref="V12" ca="1">IF(INDIRECT(V11)=0,NA(),INDIRECT(V11))</f>
        <v>2.0563491385602792</v>
      </c>
      <c r="W12" s="1" cm="1">
        <f t="array" aca="1" ref="W12" ca="1">IF(INDIRECT(W11)=0,NA(),INDIRECT(W11))</f>
        <v>2.0191274498203526</v>
      </c>
      <c r="X12" s="1" cm="1">
        <f t="array" aca="1" ref="X12" ca="1">IF(INDIRECT(X11)=0,NA(),INDIRECT(X11))</f>
        <v>2.0037075830846365</v>
      </c>
      <c r="Y12" s="1" cm="1">
        <f t="array" aca="1" ref="Y12" ca="1">IF(INDIRECT(Y11)=0,NA(),INDIRECT(Y11))</f>
        <v>2.2198651953879622</v>
      </c>
      <c r="Z12" s="1" cm="1">
        <f t="array" aca="1" ref="Z12" ca="1">IF(INDIRECT(Z11)=0,NA(),INDIRECT(Z11))</f>
        <v>2.4351813707347407</v>
      </c>
      <c r="AA12" s="1" cm="1">
        <f t="array" aca="1" ref="AA12" ca="1">IF(INDIRECT(AA11)=0,NA(),INDIRECT(AA11))</f>
        <v>2.6371642691824313</v>
      </c>
      <c r="AB12" s="1" cm="1">
        <f t="array" aca="1" ref="AB12" ca="1">IF(INDIRECT(AB11)=0,NA(),INDIRECT(AB11))</f>
        <v>2.9024452412665092</v>
      </c>
      <c r="AC12" s="1" cm="1">
        <f t="array" aca="1" ref="AC12" ca="1">IF(INDIRECT(AC11)=0,NA(),INDIRECT(AC11))</f>
        <v>3.2146029509337564</v>
      </c>
      <c r="AD12" s="1" cm="1">
        <f t="array" aca="1" ref="AD12" ca="1">IF(INDIRECT(AD11)=0,NA(),INDIRECT(AD11))</f>
        <v>3.5631365924000074</v>
      </c>
      <c r="AE12" s="1" cm="1">
        <f t="array" aca="1" ref="AE12" ca="1">IF(INDIRECT(AE11)=0,NA(),INDIRECT(AE11))</f>
        <v>3.8925331783357064</v>
      </c>
      <c r="AF12" s="1" cm="1">
        <f t="array" aca="1" ref="AF12" ca="1">IF(INDIRECT(AF11)=0,NA(),INDIRECT(AF11))</f>
        <v>4.4877201348196119</v>
      </c>
      <c r="AG12" s="1" cm="1">
        <f t="array" aca="1" ref="AG12" ca="1">IF(INDIRECT(AG11)=0,NA(),INDIRECT(AG11))</f>
        <v>5.2283187888791636</v>
      </c>
      <c r="AH12" s="1" cm="1">
        <f t="array" aca="1" ref="AH12" ca="1">IF(INDIRECT(AH11)=0,NA(),INDIRECT(AH11))</f>
        <v>6.1141171373228662</v>
      </c>
      <c r="AI12" s="1" cm="1">
        <f t="array" aca="1" ref="AI12" ca="1">IF(INDIRECT(AI11)=0,NA(),INDIRECT(AI11))</f>
        <v>6.7468618982450685</v>
      </c>
      <c r="AJ12" s="1" cm="1">
        <f t="array" aca="1" ref="AJ12" ca="1">IF(INDIRECT(AJ11)=0,NA(),INDIRECT(AJ11))</f>
        <v>7.1700941959401963</v>
      </c>
      <c r="AK12" s="1" cm="1">
        <f t="array" aca="1" ref="AK12" ca="1">IF(INDIRECT(AK11)=0,NA(),INDIRECT(AK11))</f>
        <v>7.5808477835251953</v>
      </c>
      <c r="AL12" s="1" cm="1">
        <f t="array" aca="1" ref="AL12" ca="1">IF(INDIRECT(AL11)=0,NA(),INDIRECT(AL11))</f>
        <v>8.076449582425802</v>
      </c>
      <c r="AM12" s="1" cm="1">
        <f t="array" aca="1" ref="AM12" ca="1">IF(INDIRECT(AM11)=0,NA(),INDIRECT(AM11))</f>
        <v>8.621292886700024</v>
      </c>
      <c r="AN12" s="1" cm="1">
        <f t="array" aca="1" ref="AN12" ca="1">IF(INDIRECT(AN11)=0,NA(),INDIRECT(AN11))</f>
        <v>8.9724994458677809</v>
      </c>
      <c r="AO12" s="1" cm="1">
        <f t="array" aca="1" ref="AO12" ca="1">IF(INDIRECT(AO11)=0,NA(),INDIRECT(AO11))</f>
        <v>9.3812256739142157</v>
      </c>
      <c r="AP12" s="1" cm="1">
        <f t="array" aca="1" ref="AP12" ca="1">IF(INDIRECT(AP11)=0,NA(),INDIRECT(AP11))</f>
        <v>9.9824202164349973</v>
      </c>
      <c r="AQ12" s="1" cm="1">
        <f t="array" aca="1" ref="AQ12" ca="1">IF(INDIRECT(AQ11)=0,NA(),INDIRECT(AQ11))</f>
        <v>10.74575644333113</v>
      </c>
      <c r="AR12" s="1" cm="1">
        <f t="array" aca="1" ref="AR12" ca="1">IF(INDIRECT(AR11)=0,NA(),INDIRECT(AR11))</f>
        <v>11.718872004744231</v>
      </c>
      <c r="AS12" s="1" cm="1">
        <f t="array" aca="1" ref="AS12" ca="1">IF(INDIRECT(AS11)=0,NA(),INDIRECT(AS11))</f>
        <v>12.57880984048005</v>
      </c>
      <c r="AT12" s="1" cm="1">
        <f t="array" aca="1" ref="AT12" ca="1">IF(INDIRECT(AT11)=0,NA(),INDIRECT(AT11))</f>
        <v>12.749467220427572</v>
      </c>
      <c r="AU12" s="1" cm="1">
        <f t="array" aca="1" ref="AU12" ca="1">IF(INDIRECT(AU11)=0,NA(),INDIRECT(AU11))</f>
        <v>12.228419926703067</v>
      </c>
      <c r="AV12" s="1" cm="1">
        <f t="array" aca="1" ref="AV12" ca="1">IF(INDIRECT(AV11)=0,NA(),INDIRECT(AV11))</f>
        <v>12.788934048305173</v>
      </c>
      <c r="AW12" s="1" cm="1">
        <f t="array" aca="1" ref="AW12" ca="1">IF(INDIRECT(AW11)=0,NA(),INDIRECT(AW11))</f>
        <v>12.810538405334176</v>
      </c>
      <c r="AX12" s="1" cm="1">
        <f t="array" aca="1" ref="AX12" ca="1">IF(INDIRECT(AX11)=0,NA(),INDIRECT(AX11))</f>
        <v>12.6</v>
      </c>
      <c r="AY12" s="1" cm="1">
        <f t="array" aca="1" ref="AY12" ca="1">IF(INDIRECT(AY11)=0,NA(),INDIRECT(AY11))</f>
        <v>12.65</v>
      </c>
      <c r="AZ12" s="1" cm="1">
        <f t="array" aca="1" ref="AZ12" ca="1">IF(INDIRECT(AZ11)=0,NA(),INDIRECT(AZ11))</f>
        <v>14.18</v>
      </c>
      <c r="BA12" s="1" cm="1">
        <f t="array" aca="1" ref="BA12" ca="1">IF(INDIRECT(BA11)=0,NA(),INDIRECT(BA11))</f>
        <v>14.19</v>
      </c>
      <c r="BB12" s="1" cm="1">
        <f t="array" aca="1" ref="BB12" ca="1">IF(INDIRECT(BB11)=0,NA(),INDIRECT(BB11))</f>
        <v>15.61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1.7327839140435146</v>
      </c>
      <c r="D14" s="35">
        <f t="shared" ref="D14:BO14" ca="1" si="6">_xlfn.IFNA(D22,(_xlfn.IFNA(D12,0)+_xlfn.IFNA(D24,0)))</f>
        <v>2.0001830390258468</v>
      </c>
      <c r="E14" s="35">
        <f t="shared" ca="1" si="6"/>
        <v>1.9600628963135771</v>
      </c>
      <c r="F14" s="35">
        <f t="shared" ca="1" si="6"/>
        <v>1.8653077433594449</v>
      </c>
      <c r="G14" s="35">
        <f t="shared" ca="1" si="6"/>
        <v>1.8538571557026358</v>
      </c>
      <c r="H14" s="35">
        <f t="shared" ca="1" si="6"/>
        <v>1.9076785480654279</v>
      </c>
      <c r="I14" s="35">
        <f t="shared" ca="1" si="6"/>
        <v>1.884852139981787</v>
      </c>
      <c r="J14" s="35">
        <f t="shared" ca="1" si="6"/>
        <v>1.973336759423121</v>
      </c>
      <c r="K14" s="35">
        <f t="shared" ca="1" si="6"/>
        <v>1.9876647800954594</v>
      </c>
      <c r="L14" s="35">
        <f t="shared" ca="1" si="6"/>
        <v>1.962762594503735</v>
      </c>
      <c r="M14" s="35">
        <f t="shared" ca="1" si="6"/>
        <v>1.9631672780562479</v>
      </c>
      <c r="N14" s="35">
        <f t="shared" ca="1" si="6"/>
        <v>1.9509947583892986</v>
      </c>
      <c r="O14" s="35">
        <f t="shared" ca="1" si="6"/>
        <v>1.9356192990283561</v>
      </c>
      <c r="P14" s="35">
        <f t="shared" ca="1" si="6"/>
        <v>1.9568962990455658</v>
      </c>
      <c r="Q14" s="35">
        <f t="shared" ca="1" si="6"/>
        <v>2.0495362547806986</v>
      </c>
      <c r="R14" s="35">
        <f t="shared" ca="1" si="6"/>
        <v>2.0205241313034179</v>
      </c>
      <c r="S14" s="35">
        <f t="shared" ca="1" si="6"/>
        <v>2.037448059426874</v>
      </c>
      <c r="T14" s="35">
        <f t="shared" ca="1" si="6"/>
        <v>2.0900965367363029</v>
      </c>
      <c r="U14" s="35">
        <f t="shared" ca="1" si="6"/>
        <v>2.0777574711857971</v>
      </c>
      <c r="V14" s="35">
        <f t="shared" ca="1" si="6"/>
        <v>2.0563491385602792</v>
      </c>
      <c r="W14" s="35">
        <f t="shared" ca="1" si="6"/>
        <v>2.0191274498203526</v>
      </c>
      <c r="X14" s="35">
        <f t="shared" ca="1" si="6"/>
        <v>2.0037075830846365</v>
      </c>
      <c r="Y14" s="35">
        <f t="shared" ca="1" si="6"/>
        <v>2.2198651953879622</v>
      </c>
      <c r="Z14" s="35">
        <f t="shared" ca="1" si="6"/>
        <v>2.4351813707347407</v>
      </c>
      <c r="AA14" s="35">
        <f t="shared" ca="1" si="6"/>
        <v>2.6371642691824313</v>
      </c>
      <c r="AB14" s="35">
        <f t="shared" ca="1" si="6"/>
        <v>2.9024452412665092</v>
      </c>
      <c r="AC14" s="35">
        <f t="shared" ca="1" si="6"/>
        <v>3.2146029509337564</v>
      </c>
      <c r="AD14" s="35">
        <f t="shared" ca="1" si="6"/>
        <v>3.5631365924000074</v>
      </c>
      <c r="AE14" s="35">
        <f t="shared" ca="1" si="6"/>
        <v>3.8925331783357064</v>
      </c>
      <c r="AF14" s="35">
        <f t="shared" ca="1" si="6"/>
        <v>4.4877201348196119</v>
      </c>
      <c r="AG14" s="35">
        <f t="shared" ca="1" si="6"/>
        <v>5.2283187888791636</v>
      </c>
      <c r="AH14" s="35">
        <f t="shared" ca="1" si="6"/>
        <v>6.1141171373228662</v>
      </c>
      <c r="AI14" s="35">
        <f t="shared" ca="1" si="6"/>
        <v>6.7468618982450685</v>
      </c>
      <c r="AJ14" s="35">
        <f t="shared" ca="1" si="6"/>
        <v>7.1700941959401963</v>
      </c>
      <c r="AK14" s="35">
        <f t="shared" ca="1" si="6"/>
        <v>7.5808477835251953</v>
      </c>
      <c r="AL14" s="35">
        <f t="shared" ca="1" si="6"/>
        <v>8.076449582425802</v>
      </c>
      <c r="AM14" s="35">
        <f t="shared" ca="1" si="6"/>
        <v>8.621292886700024</v>
      </c>
      <c r="AN14" s="35">
        <f t="shared" ca="1" si="6"/>
        <v>8.9724994458677809</v>
      </c>
      <c r="AO14" s="35">
        <f t="shared" ca="1" si="6"/>
        <v>9.3812256739142157</v>
      </c>
      <c r="AP14" s="35">
        <f t="shared" ca="1" si="6"/>
        <v>9.9824202164349973</v>
      </c>
      <c r="AQ14" s="35">
        <f t="shared" ca="1" si="6"/>
        <v>10.74575644333113</v>
      </c>
      <c r="AR14" s="35">
        <f t="shared" ca="1" si="6"/>
        <v>11.718872004744231</v>
      </c>
      <c r="AS14" s="35">
        <f t="shared" ca="1" si="6"/>
        <v>12.57880984048005</v>
      </c>
      <c r="AT14" s="35">
        <f t="shared" ca="1" si="6"/>
        <v>12.749467220427572</v>
      </c>
      <c r="AU14" s="35">
        <f t="shared" ca="1" si="6"/>
        <v>12.228419926703067</v>
      </c>
      <c r="AV14" s="35">
        <f t="shared" ca="1" si="6"/>
        <v>12.788934048305173</v>
      </c>
      <c r="AW14" s="35">
        <f t="shared" ca="1" si="6"/>
        <v>12.810538405334176</v>
      </c>
      <c r="AX14" s="35">
        <f t="shared" ca="1" si="6"/>
        <v>12.6</v>
      </c>
      <c r="AY14" s="35">
        <f t="shared" ca="1" si="6"/>
        <v>12.65</v>
      </c>
      <c r="AZ14" s="35">
        <f t="shared" ca="1" si="6"/>
        <v>14.18</v>
      </c>
      <c r="BA14" s="35">
        <f t="shared" ca="1" si="6"/>
        <v>14.19</v>
      </c>
      <c r="BB14" s="35">
        <f t="shared" ca="1" si="6"/>
        <v>15.61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17.290976058931861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27.66</v>
      </c>
      <c r="BM14" s="35">
        <f t="shared" ca="1" si="6"/>
        <v>28.82</v>
      </c>
      <c r="BN14" s="35">
        <f t="shared" ca="1" si="6"/>
        <v>28.47</v>
      </c>
      <c r="BO14" s="35">
        <f t="shared" ca="1" si="6"/>
        <v>27.31</v>
      </c>
      <c r="BP14" s="35">
        <f t="shared" ref="BP14:BS14" ca="1" si="7">_xlfn.IFNA(BP22,(_xlfn.IFNA(BP12,0)+_xlfn.IFNA(BP24,0)))</f>
        <v>28.6</v>
      </c>
      <c r="BQ14" s="35">
        <f t="shared" si="7"/>
        <v>31.527624309392269</v>
      </c>
      <c r="BR14" s="35">
        <f t="shared" ca="1" si="7"/>
        <v>29.36</v>
      </c>
      <c r="BS14" s="35">
        <f t="shared" ca="1" si="7"/>
        <v>29.28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73</v>
      </c>
      <c r="AG16" s="2">
        <f>LOOKUP($B$2,'[1]ABS-MEIN'!$A$3:$A$10,'[1]ABS-MEIN'!D$3:D$10)</f>
        <v>84.8</v>
      </c>
      <c r="AH16" s="2">
        <f>LOOKUP($B$2,'[1]ABS-MEIN'!$A$3:$A$10,'[1]ABS-MEIN'!E$3:E$10)</f>
        <v>98.9</v>
      </c>
      <c r="AI16" s="2">
        <f>LOOKUP($B$2,'[1]ABS-MEIN'!$A$3:$A$10,'[1]ABS-MEIN'!F$3:F$10)</f>
        <v>107.39999999999999</v>
      </c>
      <c r="AJ16" s="2">
        <f>LOOKUP($B$2,'[1]ABS-MEIN'!$A$3:$A$10,'[1]ABS-MEIN'!G$3:G$10)</f>
        <v>112.5</v>
      </c>
      <c r="AK16" s="2">
        <f>LOOKUP($B$2,'[1]ABS-MEIN'!$A$3:$A$10,'[1]ABS-MEIN'!H$3:H$10)</f>
        <v>118.1</v>
      </c>
      <c r="AL16" s="2">
        <f>LOOKUP($B$2,'[1]ABS-MEIN'!$A$3:$A$10,'[1]ABS-MEIN'!I$3:I$10)</f>
        <v>126</v>
      </c>
      <c r="AM16" s="2">
        <f>LOOKUP($B$2,'[1]ABS-MEIN'!$A$3:$A$10,'[1]ABS-MEIN'!J$3:J$10)</f>
        <v>132.9</v>
      </c>
      <c r="AN16" s="2">
        <f>LOOKUP($B$2,'[1]ABS-MEIN'!$A$3:$A$10,'[1]ABS-MEIN'!K$3:K$10)</f>
        <v>137.1</v>
      </c>
      <c r="AO16" s="2">
        <f>LOOKUP($B$2,'[1]ABS-MEIN'!$A$3:$A$10,'[1]ABS-MEIN'!L$3:L$10)</f>
        <v>143.6</v>
      </c>
      <c r="AP16" s="2">
        <f>LOOKUP($B$2,'[1]ABS-MEIN'!$A$3:$A$10,'[1]ABS-MEIN'!M$3:M$10)</f>
        <v>154</v>
      </c>
      <c r="AQ16" s="2">
        <f>LOOKUP($B$2,'[1]ABS-MEIN'!$A$3:$A$10,'[1]ABS-MEIN'!N$3:N$10)</f>
        <v>164</v>
      </c>
      <c r="AR16" s="2">
        <f>LOOKUP($B$2,'[1]ABS-MEIN'!$A$3:$A$10,'[1]ABS-MEIN'!O$3:O$10)</f>
        <v>179.2</v>
      </c>
      <c r="AS16" s="2">
        <f>LOOKUP($B$2,'[1]ABS-MEIN'!$A$3:$A$10,'[1]ABS-MEIN'!P$3:P$10)</f>
        <v>191</v>
      </c>
      <c r="AT16" s="2">
        <f>LOOKUP($B$2,'[1]ABS-MEIN'!$A$3:$A$10,'[1]ABS-MEIN'!Q$3:Q$10)</f>
        <v>191.2</v>
      </c>
      <c r="AU16" s="2">
        <f>LOOKUP($B$2,'[1]ABS-MEIN'!$A$3:$A$10,'[1]ABS-MEIN'!R$3:R$10)</f>
        <v>191.2</v>
      </c>
      <c r="AV16" s="2">
        <f>LOOKUP($B$2,'[1]ABS-MEIN'!$A$3:$A$10,'[1]ABS-MEIN'!S$3:S$10)</f>
        <v>192.8</v>
      </c>
      <c r="AW16" s="2">
        <f>LOOKUP($B$2,'[1]ABS-MEIN'!$A$3:$A$10,'[1]ABS-MEIN'!T$3:T$10)</f>
        <v>194</v>
      </c>
      <c r="AX16" s="2">
        <f>LOOKUP($B$2,'[1]ABS-MEIN'!$A$3:$A$10,'[1]ABS-MEIN'!U$3:U$10)</f>
        <v>168.39999999999998</v>
      </c>
      <c r="AY16" s="2">
        <f>LOOKUP($B$2,'[1]ABS-MEIN'!$A$3:$A$10,'[1]ABS-MEIN'!V$3:V$10)</f>
        <v>170.2</v>
      </c>
      <c r="AZ16" s="2">
        <f>LOOKUP($B$2,'[1]ABS-MEIN'!$A$3:$A$10,'[1]ABS-MEIN'!W$3:W$10)</f>
        <v>191.9</v>
      </c>
      <c r="BA16" s="2">
        <f>LOOKUP($B$2,'[1]ABS-MEIN'!$A$3:$A$10,'[1]ABS-MEIN'!X$3:X$10)</f>
        <v>213.8</v>
      </c>
      <c r="BB16" s="2">
        <f>LOOKUP($B$2,'[1]ABS-MEIN'!$A$3:$A$10,'[1]ABS-MEIN'!Y$3:Y$10)</f>
        <v>221.10000000000002</v>
      </c>
      <c r="BC16" s="2">
        <f>LOOKUP($B$2,'[1]ABS-MEIN'!$A$3:$A$10,'[1]ABS-MEIN'!Z$3:Z$10)</f>
        <v>221</v>
      </c>
      <c r="BD16" s="2">
        <f>LOOKUP($B$2,'[1]ABS-MEIN'!$A$3:$A$10,'[1]ABS-MEIN'!AA$3:AA$10)</f>
        <v>220.09999999999997</v>
      </c>
      <c r="BE16" s="2">
        <f>LOOKUP($B$2,'[1]ABS-MEIN'!$A$3:$A$10,'[1]ABS-MEIN'!AB$3:AB$10)</f>
        <v>220.39999999999998</v>
      </c>
      <c r="BF16" s="2">
        <f>LOOKUP($B$2,'[1]ABS-MEIN'!$A$3:$A$10,'[1]ABS-MEIN'!AC$3:AC$10)</f>
        <v>223.1</v>
      </c>
      <c r="BG16" s="2">
        <f>LOOKUP($B$2,'[1]ABS-MEIN'!$A$3:$A$10,'[1]ABS-MEIN'!AD$3:AD$10)</f>
        <v>243.89999999999998</v>
      </c>
      <c r="BH16" s="2">
        <f>LOOKUP($B$2,'[1]ABS-MEIN'!$A$3:$A$10,'[1]ABS-MEIN'!AE$3:AE$10)</f>
        <v>276.2</v>
      </c>
      <c r="BI16" s="2">
        <f>LOOKUP($B$2,'[1]ABS-MEIN'!$A$3:$A$10,'[1]ABS-MEIN'!AF$3:AF$10)</f>
        <v>319.20000000000005</v>
      </c>
      <c r="BJ16" s="2">
        <f>LOOKUP($B$2,'[1]ABS-MEIN'!$A$3:$A$10,'[1]ABS-MEIN'!AG$3:AG$10)</f>
        <v>367.6</v>
      </c>
      <c r="BK16" s="2">
        <f>LOOKUP($B$2,'[1]ABS-MEIN'!$A$3:$A$10,'[1]ABS-MEIN'!AH$3:AH$10)</f>
        <v>400</v>
      </c>
      <c r="BL16" s="2">
        <f>LOOKUP($B$2,'[1]ABS-MEIN'!$A$3:$A$10,'[1]ABS-MEIN'!AI$3:AI$10)</f>
        <v>487</v>
      </c>
      <c r="BM16" s="2">
        <f>LOOKUP($B$2,'[1]ABS-MEIN'!$A$3:$A$10,'[1]ABS-MEIN'!AJ$3:AJ$10)</f>
        <v>507.8</v>
      </c>
      <c r="BN16" s="2">
        <f>LOOKUP($B$2,'[1]ABS-MEIN'!$A$3:$A$10,'[1]ABS-MEIN'!AK$3:AK$10)</f>
        <v>481.5</v>
      </c>
      <c r="BO16" s="2">
        <f>LOOKUP($B$2,'[1]ABS-MEIN'!$A$3:$A$10,'[1]ABS-MEIN'!AL$3:AL$10)</f>
        <v>490.70000000000005</v>
      </c>
      <c r="BP16" s="2">
        <f>LOOKUP($B$2,'[1]ABS-MEIN'!$A$3:$A$10,'[1]ABS-MEIN'!AM$3:AM$10)</f>
        <v>505.3</v>
      </c>
      <c r="BQ16" s="2">
        <f>LOOKUP($B$2,'[1]ABS-MEIN'!$A$3:$A$10,'[1]ABS-MEIN'!AN$3:AN$10)</f>
        <v>567</v>
      </c>
      <c r="BR16" s="2">
        <f>LOOKUP($B$2,'[1]ABS-MEIN'!$A$3:$A$10,'[1]ABS-MEIN'!AO$3:AO$10)</f>
        <v>585.20000000000005</v>
      </c>
      <c r="BS16" s="2">
        <f>LOOKUP($B$2,'[1]ABS-MEIN'!$A$3:$A$10,'[1]ABS-MEIN'!AP$3:AP$10)</f>
        <v>569.9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4.4877201348196119</v>
      </c>
      <c r="AG17" s="27">
        <f t="shared" ca="1" si="8"/>
        <v>5.2131324305849738</v>
      </c>
      <c r="AH17" s="27">
        <f t="shared" ca="1" si="8"/>
        <v>6.0799386484062961</v>
      </c>
      <c r="AI17" s="27">
        <f t="shared" ca="1" si="8"/>
        <v>6.6024814038304971</v>
      </c>
      <c r="AJ17" s="27">
        <f t="shared" ca="1" si="8"/>
        <v>6.9160070570850181</v>
      </c>
      <c r="AK17" s="27">
        <f t="shared" ca="1" si="8"/>
        <v>7.2602705194821384</v>
      </c>
      <c r="AL17" s="27">
        <f t="shared" ca="1" si="8"/>
        <v>7.7459279039352209</v>
      </c>
      <c r="AM17" s="27">
        <f t="shared" ca="1" si="8"/>
        <v>8.170109670103102</v>
      </c>
      <c r="AN17" s="27">
        <f t="shared" ca="1" si="8"/>
        <v>8.4283072669009425</v>
      </c>
      <c r="AO17" s="27">
        <f t="shared" ca="1" si="8"/>
        <v>8.8278987857547424</v>
      </c>
      <c r="AP17" s="27">
        <f t="shared" ca="1" si="8"/>
        <v>9.4672452159208245</v>
      </c>
      <c r="AQ17" s="27">
        <f t="shared" ca="1" si="8"/>
        <v>10.082001398772826</v>
      </c>
      <c r="AR17" s="27">
        <f t="shared" ca="1" si="8"/>
        <v>11.016430796707867</v>
      </c>
      <c r="AS17" s="27">
        <f t="shared" ca="1" si="8"/>
        <v>11.74184309247323</v>
      </c>
      <c r="AT17" s="27">
        <f t="shared" ca="1" si="8"/>
        <v>11.75413821613027</v>
      </c>
      <c r="AU17" s="27">
        <f t="shared" ca="1" si="8"/>
        <v>11.75413821613027</v>
      </c>
      <c r="AV17" s="27">
        <f t="shared" ca="1" si="8"/>
        <v>11.852499205386591</v>
      </c>
      <c r="AW17" s="27">
        <f t="shared" ca="1" si="8"/>
        <v>11.926269947328832</v>
      </c>
      <c r="AX17" s="27">
        <f t="shared" ca="1" si="8"/>
        <v>10.352494119227705</v>
      </c>
      <c r="AY17" s="27">
        <f t="shared" ca="1" si="8"/>
        <v>10.463150232141068</v>
      </c>
      <c r="AZ17" s="27">
        <f t="shared" ca="1" si="8"/>
        <v>11.797171148929912</v>
      </c>
      <c r="BA17" s="27">
        <f t="shared" ca="1" si="8"/>
        <v>13.143487189375795</v>
      </c>
      <c r="BB17" s="27">
        <f t="shared" ca="1" si="8"/>
        <v>13.592259202857758</v>
      </c>
      <c r="BC17" s="27">
        <f t="shared" ca="1" si="8"/>
        <v>13.586111641029236</v>
      </c>
      <c r="BD17" s="27">
        <f t="shared" ca="1" si="8"/>
        <v>13.530783584572553</v>
      </c>
      <c r="BE17" s="27">
        <f t="shared" ca="1" si="8"/>
        <v>13.549226270058114</v>
      </c>
      <c r="BF17" s="27">
        <f t="shared" ca="1" si="8"/>
        <v>13.715210439428155</v>
      </c>
      <c r="BG17" s="27">
        <f t="shared" ca="1" si="8"/>
        <v>14.993903299760317</v>
      </c>
      <c r="BH17" s="27">
        <f t="shared" ca="1" si="8"/>
        <v>16.979565770372282</v>
      </c>
      <c r="BI17" s="27">
        <f t="shared" ca="1" si="8"/>
        <v>19.623017356635891</v>
      </c>
      <c r="BJ17" s="27">
        <f t="shared" ca="1" si="8"/>
        <v>22.59843728163958</v>
      </c>
      <c r="BK17" s="27">
        <f t="shared" ca="1" si="8"/>
        <v>24.590247314080067</v>
      </c>
      <c r="BL17" s="27">
        <f t="shared" ca="1" si="8"/>
        <v>29.938626104892478</v>
      </c>
      <c r="BM17" s="27">
        <f t="shared" ca="1" si="8"/>
        <v>31.217318965224646</v>
      </c>
      <c r="BN17" s="27">
        <f t="shared" ca="1" si="8"/>
        <v>29.600510204323879</v>
      </c>
      <c r="BO17" s="27">
        <f t="shared" ca="1" si="8"/>
        <v>30.16608589254772</v>
      </c>
      <c r="BP17" s="27">
        <f t="shared" ref="BP17:BS19" ca="1" si="9">(IF(BP$16&gt;0,LOOKUP($B17,$C$4:$BS$4,$C$14:$BS$14)*BP$16/LOOKUP($B17,$C$4:$BS$4,$C$16:$BS$16),NA()))</f>
        <v>31.063629919511641</v>
      </c>
      <c r="BQ17" s="27">
        <f t="shared" ca="1" si="9"/>
        <v>34.856675567708493</v>
      </c>
      <c r="BR17" s="27">
        <f t="shared" ca="1" si="9"/>
        <v>35.975531820499143</v>
      </c>
      <c r="BS17" s="27">
        <f t="shared" ca="1" si="9"/>
        <v>35.034954860735567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5.153912256897331</v>
      </c>
      <c r="AG18" s="27">
        <f t="shared" ca="1" si="8"/>
        <v>5.987010402532789</v>
      </c>
      <c r="AH18" s="27">
        <f t="shared" ca="1" si="8"/>
        <v>6.9824920850293974</v>
      </c>
      <c r="AI18" s="27">
        <f t="shared" ca="1" si="8"/>
        <v>7.5826051560379906</v>
      </c>
      <c r="AJ18" s="27">
        <f t="shared" ca="1" si="8"/>
        <v>7.9426729986431468</v>
      </c>
      <c r="AK18" s="27">
        <f t="shared" ca="1" si="8"/>
        <v>8.3380416101311621</v>
      </c>
      <c r="AL18" s="27">
        <f t="shared" ca="1" si="8"/>
        <v>8.8957937584803251</v>
      </c>
      <c r="AM18" s="27">
        <f t="shared" ca="1" si="8"/>
        <v>9.3829443690637717</v>
      </c>
      <c r="AN18" s="27">
        <f t="shared" ca="1" si="8"/>
        <v>9.679470827679781</v>
      </c>
      <c r="AO18" s="27">
        <f t="shared" ca="1" si="8"/>
        <v>10.138380823156941</v>
      </c>
      <c r="AP18" s="27">
        <f t="shared" ca="1" si="8"/>
        <v>10.872636815920398</v>
      </c>
      <c r="AQ18" s="27">
        <f t="shared" ca="1" si="8"/>
        <v>11.578652193577565</v>
      </c>
      <c r="AR18" s="27">
        <f t="shared" ca="1" si="8"/>
        <v>12.651795567616462</v>
      </c>
      <c r="AS18" s="27">
        <f t="shared" ca="1" si="8"/>
        <v>13.484893713251919</v>
      </c>
      <c r="AT18" s="27">
        <f t="shared" ca="1" si="8"/>
        <v>13.499014020805063</v>
      </c>
      <c r="AU18" s="27">
        <f t="shared" ca="1" si="8"/>
        <v>13.499014020805063</v>
      </c>
      <c r="AV18" s="27">
        <f t="shared" ca="1" si="8"/>
        <v>13.611976481230212</v>
      </c>
      <c r="AW18" s="27">
        <f t="shared" ca="1" si="8"/>
        <v>13.69669832654907</v>
      </c>
      <c r="AX18" s="27">
        <f t="shared" ca="1" si="8"/>
        <v>11.889298959746718</v>
      </c>
      <c r="AY18" s="27">
        <f t="shared" ca="1" si="8"/>
        <v>12.016381727725008</v>
      </c>
      <c r="AZ18" s="27">
        <f t="shared" ca="1" si="8"/>
        <v>13.548435097241066</v>
      </c>
      <c r="BA18" s="27">
        <f t="shared" ca="1" si="8"/>
        <v>15.094608774310267</v>
      </c>
      <c r="BB18" s="27">
        <f t="shared" ca="1" si="8"/>
        <v>15.61</v>
      </c>
      <c r="BC18" s="27">
        <f t="shared" ca="1" si="8"/>
        <v>15.602939846223427</v>
      </c>
      <c r="BD18" s="27">
        <f t="shared" ca="1" si="8"/>
        <v>15.53939846223428</v>
      </c>
      <c r="BE18" s="27">
        <f t="shared" ca="1" si="8"/>
        <v>15.560578923563995</v>
      </c>
      <c r="BF18" s="27">
        <f t="shared" ca="1" si="8"/>
        <v>15.751203075531432</v>
      </c>
      <c r="BG18" s="27">
        <f t="shared" ca="1" si="8"/>
        <v>17.219715061058341</v>
      </c>
      <c r="BH18" s="27">
        <f t="shared" ca="1" si="8"/>
        <v>19.500144730890998</v>
      </c>
      <c r="BI18" s="27">
        <f t="shared" ca="1" si="8"/>
        <v>22.536010854816826</v>
      </c>
      <c r="BJ18" s="27">
        <f t="shared" ca="1" si="8"/>
        <v>25.953125282677519</v>
      </c>
      <c r="BK18" s="27">
        <f t="shared" ca="1" si="8"/>
        <v>28.240615106286747</v>
      </c>
      <c r="BL18" s="27">
        <f t="shared" ca="1" si="8"/>
        <v>34.382948891904114</v>
      </c>
      <c r="BM18" s="27">
        <f t="shared" ca="1" si="8"/>
        <v>35.851460877431023</v>
      </c>
      <c r="BN18" s="27">
        <f t="shared" ca="1" si="8"/>
        <v>33.994640434192668</v>
      </c>
      <c r="BO18" s="27">
        <f t="shared" ca="1" si="8"/>
        <v>34.644174581637266</v>
      </c>
      <c r="BP18" s="27">
        <f t="shared" ca="1" si="9"/>
        <v>35.674957033016732</v>
      </c>
      <c r="BQ18" s="27">
        <f t="shared" ca="1" si="9"/>
        <v>40.031071913161455</v>
      </c>
      <c r="BR18" s="27">
        <f t="shared" ca="1" si="9"/>
        <v>41.316019900497508</v>
      </c>
      <c r="BS18" s="27">
        <f t="shared" ca="1" si="9"/>
        <v>40.235816372682038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4.0591121244896575</v>
      </c>
      <c r="AG19" s="27">
        <f t="shared" si="8"/>
        <v>4.7152425774893549</v>
      </c>
      <c r="AH19" s="27">
        <f t="shared" si="8"/>
        <v>5.4992628645483173</v>
      </c>
      <c r="AI19" s="27">
        <f t="shared" si="8"/>
        <v>5.97189920781081</v>
      </c>
      <c r="AJ19" s="27">
        <f t="shared" si="8"/>
        <v>6.255481013768307</v>
      </c>
      <c r="AK19" s="27">
        <f t="shared" si="8"/>
        <v>6.566864957564774</v>
      </c>
      <c r="AL19" s="27">
        <f t="shared" si="8"/>
        <v>7.0061387354205049</v>
      </c>
      <c r="AM19" s="27">
        <f t="shared" si="8"/>
        <v>7.3898082375982943</v>
      </c>
      <c r="AN19" s="27">
        <f t="shared" si="8"/>
        <v>7.6233461954456434</v>
      </c>
      <c r="AO19" s="27">
        <f t="shared" si="8"/>
        <v>7.9847739873522574</v>
      </c>
      <c r="AP19" s="27">
        <f t="shared" si="8"/>
        <v>8.5630584544028387</v>
      </c>
      <c r="AQ19" s="27">
        <f t="shared" si="8"/>
        <v>9.1191012111822438</v>
      </c>
      <c r="AR19" s="27">
        <f t="shared" si="8"/>
        <v>9.9642862014869387</v>
      </c>
      <c r="AS19" s="27">
        <f t="shared" si="8"/>
        <v>10.620416654486638</v>
      </c>
      <c r="AT19" s="27">
        <f t="shared" si="8"/>
        <v>10.631537509622225</v>
      </c>
      <c r="AU19" s="27">
        <f t="shared" si="8"/>
        <v>10.631537509622225</v>
      </c>
      <c r="AV19" s="27">
        <f t="shared" si="8"/>
        <v>10.72050435070693</v>
      </c>
      <c r="AW19" s="27">
        <f t="shared" si="8"/>
        <v>10.787229481520459</v>
      </c>
      <c r="AX19" s="27">
        <f t="shared" si="8"/>
        <v>9.3637600241651811</v>
      </c>
      <c r="AY19" s="27">
        <f t="shared" si="8"/>
        <v>9.4638477203854752</v>
      </c>
      <c r="AZ19" s="27">
        <f t="shared" si="8"/>
        <v>10.670460502596784</v>
      </c>
      <c r="BA19" s="27">
        <f t="shared" si="8"/>
        <v>11.888194139943682</v>
      </c>
      <c r="BB19" s="27">
        <f t="shared" si="8"/>
        <v>12.294105352392648</v>
      </c>
      <c r="BC19" s="27">
        <f t="shared" si="8"/>
        <v>12.288544924824853</v>
      </c>
      <c r="BD19" s="27">
        <f t="shared" si="8"/>
        <v>12.238501076714705</v>
      </c>
      <c r="BE19" s="27">
        <f t="shared" si="8"/>
        <v>12.255182359418086</v>
      </c>
      <c r="BF19" s="27">
        <f t="shared" si="8"/>
        <v>12.405313903748528</v>
      </c>
      <c r="BG19" s="27">
        <f t="shared" si="8"/>
        <v>13.561882837849689</v>
      </c>
      <c r="BH19" s="27">
        <f t="shared" si="8"/>
        <v>15.357900942247168</v>
      </c>
      <c r="BI19" s="27">
        <f t="shared" si="8"/>
        <v>17.748884796398613</v>
      </c>
      <c r="BJ19" s="27">
        <f t="shared" si="8"/>
        <v>20.44013173921093</v>
      </c>
      <c r="BK19" s="27">
        <f t="shared" si="8"/>
        <v>22.241710271176203</v>
      </c>
      <c r="BL19" s="27">
        <f t="shared" si="8"/>
        <v>27.079282255157029</v>
      </c>
      <c r="BM19" s="27">
        <f t="shared" si="8"/>
        <v>28.235851189258192</v>
      </c>
      <c r="BN19" s="27">
        <f t="shared" si="8"/>
        <v>26.773458738928355</v>
      </c>
      <c r="BO19" s="27">
        <f t="shared" si="8"/>
        <v>27.285018075165411</v>
      </c>
      <c r="BP19" s="27">
        <f t="shared" si="9"/>
        <v>28.09684050006334</v>
      </c>
      <c r="BQ19" s="27">
        <f t="shared" si="9"/>
        <v>31.527624309392269</v>
      </c>
      <c r="BR19" s="27">
        <f t="shared" si="9"/>
        <v>32.539622126730784</v>
      </c>
      <c r="BS19" s="27">
        <f t="shared" si="9"/>
        <v>31.688876708858295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20.5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30.3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17.290976058931861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31.527624309392269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27.66</v>
      </c>
      <c r="BM24" s="46">
        <f>LOOKUP($B$2,'[1]AEMC-PrTrends'!$A$23:$A$30,'[1]AEMC-PrTrends'!C$23:C$30)</f>
        <v>28.82</v>
      </c>
      <c r="BN24" s="46">
        <f>LOOKUP($B$2,'[1]AEMC-PrTrends'!$A$23:$A$30,'[1]AEMC-PrTrends'!D$23:D$30)</f>
        <v>28.47</v>
      </c>
      <c r="BO24" s="46">
        <f>LOOKUP($B$2,'[1]AEMC-PrTrends'!$A$23:$A$30,'[1]AEMC-PrTrends'!E$23:E$30)</f>
        <v>27.31</v>
      </c>
      <c r="BP24" s="46">
        <f>LOOKUP($B$2,'[1]AEMC-PrTrends'!$A$23:$A$30,'[1]AEMC-PrTrends'!F$23:F$30)</f>
        <v>28.6</v>
      </c>
      <c r="BQ24" s="46">
        <f>LOOKUP($B$2,'[1]AEMC-PrTrends'!$A$23:$A$30,'[1]AEMC-PrTrends'!G$23:G$30)</f>
        <v>29.29</v>
      </c>
      <c r="BR24" s="46">
        <f>LOOKUP($B$2,'[1]AEMC-PrTrends'!$A$23:$A$30,'[1]AEMC-PrTrends'!H$23:H$30)</f>
        <v>29.36</v>
      </c>
      <c r="BS24" s="46">
        <f>LOOKUP($B$2,'[1]AEMC-PrTrends'!$A$23:$A$30,'[1]AEMC-PrTrends'!I$23:I$30)</f>
        <v>29.28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>
        <f t="shared" ref="D28:BO28" ca="1" si="13">IF(D$4&lt;$D$2,NA(),ROUND(D9*LOOKUP($C$27,$E$4:$BS$4,$E$5:$BS$5)/D$5,2))</f>
        <v>32.06</v>
      </c>
      <c r="E28" s="3">
        <f t="shared" ca="1" si="13"/>
        <v>31.56</v>
      </c>
      <c r="F28" s="3">
        <f t="shared" ca="1" si="13"/>
        <v>30.5</v>
      </c>
      <c r="G28" s="3">
        <f t="shared" ca="1" si="13"/>
        <v>29.23</v>
      </c>
      <c r="H28" s="3">
        <f t="shared" ca="1" si="13"/>
        <v>31.01</v>
      </c>
      <c r="I28" s="3">
        <f t="shared" ca="1" si="13"/>
        <v>31.16</v>
      </c>
      <c r="J28" s="3">
        <f t="shared" ca="1" si="13"/>
        <v>32.33</v>
      </c>
      <c r="K28" s="3">
        <f t="shared" ca="1" si="13"/>
        <v>31.55</v>
      </c>
      <c r="L28" s="3">
        <f t="shared" ca="1" si="13"/>
        <v>30.06</v>
      </c>
      <c r="M28" s="3">
        <f t="shared" ca="1" si="13"/>
        <v>30.43</v>
      </c>
      <c r="N28" s="3">
        <f t="shared" ca="1" si="13"/>
        <v>29.87</v>
      </c>
      <c r="O28" s="3">
        <f t="shared" ca="1" si="13"/>
        <v>28.01</v>
      </c>
      <c r="P28" s="3">
        <f t="shared" ca="1" si="13"/>
        <v>26.98</v>
      </c>
      <c r="Q28" s="3">
        <f t="shared" ca="1" si="13"/>
        <v>26.96</v>
      </c>
      <c r="R28" s="3">
        <f t="shared" ca="1" si="13"/>
        <v>25.89</v>
      </c>
      <c r="S28" s="3">
        <f t="shared" ca="1" si="13"/>
        <v>26.02</v>
      </c>
      <c r="T28" s="3">
        <f t="shared" ca="1" si="13"/>
        <v>26.21</v>
      </c>
      <c r="U28" s="3">
        <f t="shared" ca="1" si="13"/>
        <v>25.11</v>
      </c>
      <c r="V28" s="3">
        <f t="shared" ca="1" si="13"/>
        <v>23.46</v>
      </c>
      <c r="W28" s="3">
        <f t="shared" ca="1" si="13"/>
        <v>21.91</v>
      </c>
      <c r="X28" s="3">
        <f t="shared" ca="1" si="13"/>
        <v>19.97</v>
      </c>
      <c r="Y28" s="3">
        <f t="shared" ca="1" si="13"/>
        <v>19.149999999999999</v>
      </c>
      <c r="Z28" s="3">
        <f t="shared" ca="1" si="13"/>
        <v>18.12</v>
      </c>
      <c r="AA28" s="3">
        <f t="shared" ca="1" si="13"/>
        <v>17.649999999999999</v>
      </c>
      <c r="AB28" s="3">
        <f t="shared" ca="1" si="13"/>
        <v>17.54</v>
      </c>
      <c r="AC28" s="3">
        <f t="shared" ca="1" si="13"/>
        <v>18.03</v>
      </c>
      <c r="AD28" s="3">
        <f t="shared" ca="1" si="13"/>
        <v>18.34</v>
      </c>
      <c r="AE28" s="3">
        <f t="shared" ca="1" si="13"/>
        <v>18.170000000000002</v>
      </c>
      <c r="AF28" s="3">
        <f t="shared" ca="1" si="13"/>
        <v>18.79</v>
      </c>
      <c r="AG28" s="3">
        <f t="shared" ca="1" si="13"/>
        <v>19.68</v>
      </c>
      <c r="AH28" s="3">
        <f t="shared" ca="1" si="13"/>
        <v>20.85</v>
      </c>
      <c r="AI28" s="3">
        <f t="shared" ca="1" si="13"/>
        <v>21.67</v>
      </c>
      <c r="AJ28" s="3">
        <f t="shared" ca="1" si="13"/>
        <v>21.67</v>
      </c>
      <c r="AK28" s="3">
        <f t="shared" ca="1" si="13"/>
        <v>20.93</v>
      </c>
      <c r="AL28" s="3">
        <f t="shared" ca="1" si="13"/>
        <v>20.07</v>
      </c>
      <c r="AM28" s="3">
        <f t="shared" ca="1" si="13"/>
        <v>18.7</v>
      </c>
      <c r="AN28" s="3">
        <f t="shared" ca="1" si="13"/>
        <v>17.350000000000001</v>
      </c>
      <c r="AO28" s="3">
        <f t="shared" ca="1" si="13"/>
        <v>16.89</v>
      </c>
      <c r="AP28" s="3">
        <f t="shared" ca="1" si="13"/>
        <v>17.350000000000001</v>
      </c>
      <c r="AQ28" s="3">
        <f t="shared" ca="1" si="13"/>
        <v>17.75</v>
      </c>
      <c r="AR28" s="3">
        <f t="shared" ca="1" si="13"/>
        <v>17.77</v>
      </c>
      <c r="AS28" s="3">
        <f t="shared" ca="1" si="13"/>
        <v>17.809999999999999</v>
      </c>
      <c r="AT28" s="3">
        <f t="shared" ca="1" si="13"/>
        <v>17.07</v>
      </c>
      <c r="AU28" s="3">
        <f t="shared" ca="1" si="13"/>
        <v>16.47</v>
      </c>
      <c r="AV28" s="3">
        <f t="shared" ca="1" si="13"/>
        <v>15.71</v>
      </c>
      <c r="AW28" s="3">
        <f t="shared" ca="1" si="13"/>
        <v>15.16</v>
      </c>
      <c r="AX28" s="3">
        <f t="shared" ca="1" si="13"/>
        <v>15.84</v>
      </c>
      <c r="AY28" s="3">
        <f t="shared" ca="1" si="13"/>
        <v>15.48</v>
      </c>
      <c r="AZ28" s="3">
        <f t="shared" ca="1" si="13"/>
        <v>15.63</v>
      </c>
      <c r="BA28" s="3">
        <f t="shared" ca="1" si="13"/>
        <v>17.850000000000001</v>
      </c>
      <c r="BB28" s="3">
        <f t="shared" ca="1" si="13"/>
        <v>15.3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>
        <f t="shared" ref="D29:BO29" ca="1" si="15">IF(D$4&lt;$D$2,NA(),ROUND(D12*LOOKUP($C$27,$E$4:$BS$4,$E$5:$BS$5)/D$5,2))</f>
        <v>35.75</v>
      </c>
      <c r="E29" s="3">
        <f t="shared" ca="1" si="15"/>
        <v>34.5</v>
      </c>
      <c r="F29" s="3">
        <f t="shared" ca="1" si="15"/>
        <v>32.33</v>
      </c>
      <c r="G29" s="3">
        <f t="shared" ca="1" si="15"/>
        <v>30.3</v>
      </c>
      <c r="H29" s="3">
        <f t="shared" ca="1" si="15"/>
        <v>30.31</v>
      </c>
      <c r="I29" s="3">
        <f t="shared" ca="1" si="15"/>
        <v>29.95</v>
      </c>
      <c r="J29" s="3">
        <f t="shared" ca="1" si="15"/>
        <v>30.92</v>
      </c>
      <c r="K29" s="3">
        <f t="shared" ca="1" si="15"/>
        <v>29.92</v>
      </c>
      <c r="L29" s="3">
        <f t="shared" ca="1" si="15"/>
        <v>28.42</v>
      </c>
      <c r="M29" s="3">
        <f t="shared" ca="1" si="15"/>
        <v>28.79</v>
      </c>
      <c r="N29" s="3">
        <f t="shared" ca="1" si="15"/>
        <v>28.61</v>
      </c>
      <c r="O29" s="3">
        <f t="shared" ca="1" si="15"/>
        <v>27.68</v>
      </c>
      <c r="P29" s="3">
        <f t="shared" ca="1" si="15"/>
        <v>26.97</v>
      </c>
      <c r="Q29" s="3">
        <f t="shared" ca="1" si="15"/>
        <v>27.26</v>
      </c>
      <c r="R29" s="3">
        <f t="shared" ca="1" si="15"/>
        <v>25.97</v>
      </c>
      <c r="S29" s="3">
        <f t="shared" ca="1" si="15"/>
        <v>25.61</v>
      </c>
      <c r="T29" s="3">
        <f t="shared" ca="1" si="15"/>
        <v>25.44</v>
      </c>
      <c r="U29" s="3">
        <f t="shared" ca="1" si="15"/>
        <v>24.5</v>
      </c>
      <c r="V29" s="3">
        <f t="shared" ca="1" si="15"/>
        <v>23.06</v>
      </c>
      <c r="W29" s="3">
        <f t="shared" ca="1" si="15"/>
        <v>21.19</v>
      </c>
      <c r="X29" s="3">
        <f t="shared" ca="1" si="15"/>
        <v>19.43</v>
      </c>
      <c r="Y29" s="3">
        <f t="shared" ca="1" si="15"/>
        <v>18.809999999999999</v>
      </c>
      <c r="Z29" s="3">
        <f t="shared" ca="1" si="15"/>
        <v>17.63</v>
      </c>
      <c r="AA29" s="3">
        <f t="shared" ca="1" si="15"/>
        <v>17.04</v>
      </c>
      <c r="AB29" s="3">
        <f t="shared" ca="1" si="15"/>
        <v>16.52</v>
      </c>
      <c r="AC29" s="3">
        <f t="shared" ca="1" si="15"/>
        <v>16.95</v>
      </c>
      <c r="AD29" s="3">
        <f t="shared" ca="1" si="15"/>
        <v>17.27</v>
      </c>
      <c r="AE29" s="3">
        <f t="shared" ca="1" si="15"/>
        <v>17</v>
      </c>
      <c r="AF29" s="3">
        <f t="shared" ca="1" si="15"/>
        <v>18.079999999999998</v>
      </c>
      <c r="AG29" s="3">
        <f t="shared" ca="1" si="15"/>
        <v>18.989999999999998</v>
      </c>
      <c r="AH29" s="3">
        <f t="shared" ca="1" si="15"/>
        <v>19.98</v>
      </c>
      <c r="AI29" s="3">
        <f t="shared" ca="1" si="15"/>
        <v>21.2</v>
      </c>
      <c r="AJ29" s="3">
        <f t="shared" ca="1" si="15"/>
        <v>21.14</v>
      </c>
      <c r="AK29" s="3">
        <f t="shared" ca="1" si="15"/>
        <v>20.6</v>
      </c>
      <c r="AL29" s="3">
        <f t="shared" ca="1" si="15"/>
        <v>20.09</v>
      </c>
      <c r="AM29" s="3">
        <f t="shared" ca="1" si="15"/>
        <v>20.010000000000002</v>
      </c>
      <c r="AN29" s="3">
        <f t="shared" ca="1" si="15"/>
        <v>19.37</v>
      </c>
      <c r="AO29" s="3">
        <f t="shared" ca="1" si="15"/>
        <v>18.8</v>
      </c>
      <c r="AP29" s="3">
        <f t="shared" ca="1" si="15"/>
        <v>19.36</v>
      </c>
      <c r="AQ29" s="3">
        <f t="shared" ca="1" si="15"/>
        <v>20.59</v>
      </c>
      <c r="AR29" s="3">
        <f t="shared" ca="1" si="15"/>
        <v>22.05</v>
      </c>
      <c r="AS29" s="3">
        <f t="shared" ca="1" si="15"/>
        <v>23.25</v>
      </c>
      <c r="AT29" s="3">
        <f t="shared" ca="1" si="15"/>
        <v>22.54</v>
      </c>
      <c r="AU29" s="3">
        <f t="shared" ca="1" si="15"/>
        <v>20.97</v>
      </c>
      <c r="AV29" s="3">
        <f t="shared" ca="1" si="15"/>
        <v>21.87</v>
      </c>
      <c r="AW29" s="3">
        <f t="shared" ca="1" si="15"/>
        <v>21.74</v>
      </c>
      <c r="AX29" s="3">
        <f t="shared" ca="1" si="15"/>
        <v>21.17</v>
      </c>
      <c r="AY29" s="3">
        <f t="shared" ca="1" si="15"/>
        <v>20.61</v>
      </c>
      <c r="AZ29" s="3">
        <f t="shared" ca="1" si="15"/>
        <v>21.77</v>
      </c>
      <c r="BA29" s="3">
        <f t="shared" ca="1" si="15"/>
        <v>21.19</v>
      </c>
      <c r="BB29" s="3">
        <f t="shared" ca="1" si="15"/>
        <v>22.72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30.78</v>
      </c>
      <c r="BM30" s="3">
        <f t="shared" si="17"/>
        <v>31.13</v>
      </c>
      <c r="BN30" s="3">
        <f t="shared" si="17"/>
        <v>30.3</v>
      </c>
      <c r="BO30" s="3">
        <f t="shared" si="17"/>
        <v>28.77</v>
      </c>
      <c r="BP30" s="3">
        <f t="shared" ref="BP30:BS30" si="18">IF(BP$4&lt;$D$2,NA(),ROUND(BP24*LOOKUP($C$27,$E$4:$BS$4,$E$5:$BS$5)/BP$5,2))</f>
        <v>29.56</v>
      </c>
      <c r="BQ30" s="3">
        <f t="shared" si="18"/>
        <v>29.65</v>
      </c>
      <c r="BR30" s="3">
        <f t="shared" si="18"/>
        <v>29.26</v>
      </c>
      <c r="BS30" s="3">
        <f t="shared" si="18"/>
        <v>29.28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21.59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31.92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18.079999999999998</v>
      </c>
      <c r="AG32" s="3">
        <f t="shared" ca="1" si="21"/>
        <v>18.93</v>
      </c>
      <c r="AH32" s="3">
        <f t="shared" ca="1" si="21"/>
        <v>19.87</v>
      </c>
      <c r="AI32" s="3">
        <f t="shared" ca="1" si="21"/>
        <v>20.75</v>
      </c>
      <c r="AJ32" s="3">
        <f t="shared" ca="1" si="21"/>
        <v>20.39</v>
      </c>
      <c r="AK32" s="3">
        <f t="shared" ca="1" si="21"/>
        <v>19.73</v>
      </c>
      <c r="AL32" s="3">
        <f t="shared" ca="1" si="21"/>
        <v>19.260000000000002</v>
      </c>
      <c r="AM32" s="3">
        <f t="shared" ca="1" si="21"/>
        <v>18.96</v>
      </c>
      <c r="AN32" s="3">
        <f t="shared" ca="1" si="21"/>
        <v>18.190000000000001</v>
      </c>
      <c r="AO32" s="3">
        <f t="shared" ca="1" si="21"/>
        <v>17.690000000000001</v>
      </c>
      <c r="AP32" s="3">
        <f t="shared" ca="1" si="21"/>
        <v>18.36</v>
      </c>
      <c r="AQ32" s="3">
        <f t="shared" ca="1" si="21"/>
        <v>19.32</v>
      </c>
      <c r="AR32" s="3">
        <f t="shared" ca="1" si="21"/>
        <v>20.73</v>
      </c>
      <c r="AS32" s="3">
        <f t="shared" ca="1" si="21"/>
        <v>21.7</v>
      </c>
      <c r="AT32" s="3">
        <f t="shared" ca="1" si="21"/>
        <v>20.78</v>
      </c>
      <c r="AU32" s="3">
        <f t="shared" ca="1" si="21"/>
        <v>20.16</v>
      </c>
      <c r="AV32" s="3">
        <f t="shared" ca="1" si="21"/>
        <v>20.27</v>
      </c>
      <c r="AW32" s="3">
        <f t="shared" ca="1" si="21"/>
        <v>20.239999999999998</v>
      </c>
      <c r="AX32" s="3">
        <f t="shared" ca="1" si="21"/>
        <v>17.39</v>
      </c>
      <c r="AY32" s="3">
        <f t="shared" ca="1" si="21"/>
        <v>17.05</v>
      </c>
      <c r="AZ32" s="3">
        <f t="shared" ca="1" si="21"/>
        <v>18.12</v>
      </c>
      <c r="BA32" s="3">
        <f t="shared" ca="1" si="21"/>
        <v>19.63</v>
      </c>
      <c r="BB32" s="3">
        <f t="shared" ca="1" si="21"/>
        <v>19.78</v>
      </c>
      <c r="BC32" s="3">
        <f t="shared" ca="1" si="21"/>
        <v>19.28</v>
      </c>
      <c r="BD32" s="3">
        <f t="shared" ca="1" si="21"/>
        <v>18.739999999999998</v>
      </c>
      <c r="BE32" s="3">
        <f t="shared" ca="1" si="21"/>
        <v>18.04</v>
      </c>
      <c r="BF32" s="3">
        <f t="shared" ca="1" si="21"/>
        <v>17.89</v>
      </c>
      <c r="BG32" s="3">
        <f t="shared" ca="1" si="21"/>
        <v>18.73</v>
      </c>
      <c r="BH32" s="3">
        <f t="shared" ca="1" si="21"/>
        <v>20.91</v>
      </c>
      <c r="BI32" s="3">
        <f t="shared" ca="1" si="21"/>
        <v>23.43</v>
      </c>
      <c r="BJ32" s="3">
        <f t="shared" ca="1" si="21"/>
        <v>26.06</v>
      </c>
      <c r="BK32" s="3">
        <f t="shared" ca="1" si="21"/>
        <v>28.02</v>
      </c>
      <c r="BL32" s="3">
        <f t="shared" ca="1" si="21"/>
        <v>33.32</v>
      </c>
      <c r="BM32" s="3">
        <f t="shared" ca="1" si="21"/>
        <v>33.72</v>
      </c>
      <c r="BN32" s="3">
        <f t="shared" ca="1" si="21"/>
        <v>31.5</v>
      </c>
      <c r="BO32" s="3">
        <f t="shared" ca="1" si="21"/>
        <v>31.78</v>
      </c>
      <c r="BP32" s="3">
        <f t="shared" ref="BP32:BS34" ca="1" si="22">IF(BP$4&lt;$D$2,NA(),ROUND(BP17*LOOKUP($C$27,$E$4:$BS$4,$E$5:$BS$5)/BP$5,2))</f>
        <v>32.1</v>
      </c>
      <c r="BQ32" s="3">
        <f t="shared" ca="1" si="22"/>
        <v>35.29</v>
      </c>
      <c r="BR32" s="3">
        <f t="shared" ca="1" si="22"/>
        <v>35.85</v>
      </c>
      <c r="BS32" s="3">
        <f t="shared" ca="1" si="22"/>
        <v>35.03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20.76</v>
      </c>
      <c r="AG33" s="3">
        <f t="shared" ca="1" si="21"/>
        <v>21.74</v>
      </c>
      <c r="AH33" s="3">
        <f t="shared" ca="1" si="21"/>
        <v>22.82</v>
      </c>
      <c r="AI33" s="3">
        <f t="shared" ca="1" si="21"/>
        <v>23.83</v>
      </c>
      <c r="AJ33" s="3">
        <f t="shared" ca="1" si="21"/>
        <v>23.42</v>
      </c>
      <c r="AK33" s="3">
        <f t="shared" ca="1" si="21"/>
        <v>22.66</v>
      </c>
      <c r="AL33" s="3">
        <f t="shared" ca="1" si="21"/>
        <v>22.12</v>
      </c>
      <c r="AM33" s="3">
        <f t="shared" ca="1" si="21"/>
        <v>21.77</v>
      </c>
      <c r="AN33" s="3">
        <f t="shared" ca="1" si="21"/>
        <v>20.89</v>
      </c>
      <c r="AO33" s="3">
        <f t="shared" ca="1" si="21"/>
        <v>20.309999999999999</v>
      </c>
      <c r="AP33" s="3">
        <f t="shared" ca="1" si="21"/>
        <v>21.08</v>
      </c>
      <c r="AQ33" s="3">
        <f t="shared" ca="1" si="21"/>
        <v>22.19</v>
      </c>
      <c r="AR33" s="3">
        <f t="shared" ca="1" si="21"/>
        <v>23.81</v>
      </c>
      <c r="AS33" s="3">
        <f t="shared" ca="1" si="21"/>
        <v>24.92</v>
      </c>
      <c r="AT33" s="3">
        <f t="shared" ca="1" si="21"/>
        <v>23.87</v>
      </c>
      <c r="AU33" s="3">
        <f t="shared" ca="1" si="21"/>
        <v>23.15</v>
      </c>
      <c r="AV33" s="3">
        <f t="shared" ca="1" si="21"/>
        <v>23.28</v>
      </c>
      <c r="AW33" s="3">
        <f t="shared" ca="1" si="21"/>
        <v>23.25</v>
      </c>
      <c r="AX33" s="3">
        <f t="shared" ca="1" si="21"/>
        <v>19.97</v>
      </c>
      <c r="AY33" s="3">
        <f t="shared" ca="1" si="21"/>
        <v>19.579999999999998</v>
      </c>
      <c r="AZ33" s="3">
        <f t="shared" ca="1" si="21"/>
        <v>20.8</v>
      </c>
      <c r="BA33" s="3">
        <f t="shared" ca="1" si="21"/>
        <v>22.54</v>
      </c>
      <c r="BB33" s="3">
        <f t="shared" ca="1" si="21"/>
        <v>22.72</v>
      </c>
      <c r="BC33" s="3">
        <f t="shared" ca="1" si="21"/>
        <v>22.15</v>
      </c>
      <c r="BD33" s="3">
        <f t="shared" ca="1" si="21"/>
        <v>21.52</v>
      </c>
      <c r="BE33" s="3">
        <f t="shared" ca="1" si="21"/>
        <v>20.72</v>
      </c>
      <c r="BF33" s="3">
        <f t="shared" ca="1" si="21"/>
        <v>20.55</v>
      </c>
      <c r="BG33" s="3">
        <f t="shared" ca="1" si="21"/>
        <v>21.51</v>
      </c>
      <c r="BH33" s="3">
        <f t="shared" ca="1" si="21"/>
        <v>24.01</v>
      </c>
      <c r="BI33" s="3">
        <f t="shared" ca="1" si="21"/>
        <v>26.91</v>
      </c>
      <c r="BJ33" s="3">
        <f t="shared" ca="1" si="21"/>
        <v>29.93</v>
      </c>
      <c r="BK33" s="3">
        <f t="shared" ca="1" si="21"/>
        <v>32.18</v>
      </c>
      <c r="BL33" s="3">
        <f t="shared" ca="1" si="21"/>
        <v>38.26</v>
      </c>
      <c r="BM33" s="3">
        <f t="shared" ca="1" si="21"/>
        <v>38.729999999999997</v>
      </c>
      <c r="BN33" s="3">
        <f t="shared" ca="1" si="21"/>
        <v>36.18</v>
      </c>
      <c r="BO33" s="3">
        <f t="shared" ca="1" si="21"/>
        <v>36.49</v>
      </c>
      <c r="BP33" s="3">
        <f t="shared" ca="1" si="22"/>
        <v>36.869999999999997</v>
      </c>
      <c r="BQ33" s="3">
        <f t="shared" ca="1" si="22"/>
        <v>40.53</v>
      </c>
      <c r="BR33" s="3">
        <f t="shared" ca="1" si="22"/>
        <v>41.17</v>
      </c>
      <c r="BS33" s="3">
        <f t="shared" ca="1" si="22"/>
        <v>40.24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16.350000000000001</v>
      </c>
      <c r="AG34" s="3">
        <f t="shared" si="21"/>
        <v>17.12</v>
      </c>
      <c r="AH34" s="3">
        <f t="shared" si="21"/>
        <v>17.97</v>
      </c>
      <c r="AI34" s="3">
        <f t="shared" si="21"/>
        <v>18.77</v>
      </c>
      <c r="AJ34" s="3">
        <f t="shared" si="21"/>
        <v>18.440000000000001</v>
      </c>
      <c r="AK34" s="3">
        <f t="shared" si="21"/>
        <v>17.84</v>
      </c>
      <c r="AL34" s="3">
        <f t="shared" si="21"/>
        <v>17.420000000000002</v>
      </c>
      <c r="AM34" s="3">
        <f t="shared" si="21"/>
        <v>17.149999999999999</v>
      </c>
      <c r="AN34" s="3">
        <f t="shared" si="21"/>
        <v>16.45</v>
      </c>
      <c r="AO34" s="3">
        <f t="shared" si="21"/>
        <v>16</v>
      </c>
      <c r="AP34" s="3">
        <f t="shared" si="21"/>
        <v>16.600000000000001</v>
      </c>
      <c r="AQ34" s="3">
        <f t="shared" si="21"/>
        <v>17.47</v>
      </c>
      <c r="AR34" s="3">
        <f t="shared" si="21"/>
        <v>18.75</v>
      </c>
      <c r="AS34" s="3">
        <f t="shared" si="21"/>
        <v>19.63</v>
      </c>
      <c r="AT34" s="3">
        <f t="shared" si="21"/>
        <v>18.8</v>
      </c>
      <c r="AU34" s="3">
        <f t="shared" si="21"/>
        <v>18.23</v>
      </c>
      <c r="AV34" s="3">
        <f t="shared" si="21"/>
        <v>18.329999999999998</v>
      </c>
      <c r="AW34" s="3">
        <f t="shared" si="21"/>
        <v>18.309999999999999</v>
      </c>
      <c r="AX34" s="3">
        <f t="shared" si="21"/>
        <v>15.73</v>
      </c>
      <c r="AY34" s="3">
        <f t="shared" si="21"/>
        <v>15.42</v>
      </c>
      <c r="AZ34" s="3">
        <f t="shared" si="21"/>
        <v>16.39</v>
      </c>
      <c r="BA34" s="3">
        <f t="shared" si="21"/>
        <v>17.75</v>
      </c>
      <c r="BB34" s="3">
        <f t="shared" si="21"/>
        <v>17.89</v>
      </c>
      <c r="BC34" s="3">
        <f t="shared" si="21"/>
        <v>17.440000000000001</v>
      </c>
      <c r="BD34" s="3">
        <f t="shared" si="21"/>
        <v>16.95</v>
      </c>
      <c r="BE34" s="3">
        <f t="shared" si="21"/>
        <v>16.32</v>
      </c>
      <c r="BF34" s="3">
        <f t="shared" si="21"/>
        <v>16.18</v>
      </c>
      <c r="BG34" s="3">
        <f t="shared" si="21"/>
        <v>16.940000000000001</v>
      </c>
      <c r="BH34" s="3">
        <f t="shared" si="21"/>
        <v>18.91</v>
      </c>
      <c r="BI34" s="3">
        <f t="shared" si="21"/>
        <v>21.19</v>
      </c>
      <c r="BJ34" s="3">
        <f t="shared" si="21"/>
        <v>23.57</v>
      </c>
      <c r="BK34" s="3">
        <f t="shared" si="21"/>
        <v>25.34</v>
      </c>
      <c r="BL34" s="3">
        <f t="shared" si="21"/>
        <v>30.13</v>
      </c>
      <c r="BM34" s="3">
        <f t="shared" si="21"/>
        <v>30.5</v>
      </c>
      <c r="BN34" s="3">
        <f t="shared" si="21"/>
        <v>28.49</v>
      </c>
      <c r="BO34" s="3">
        <f t="shared" si="21"/>
        <v>28.74</v>
      </c>
      <c r="BP34" s="3">
        <f t="shared" si="22"/>
        <v>29.04</v>
      </c>
      <c r="BQ34" s="3">
        <f t="shared" si="22"/>
        <v>31.92</v>
      </c>
      <c r="BR34" s="3">
        <f t="shared" si="22"/>
        <v>32.43</v>
      </c>
      <c r="BS34" s="3">
        <f t="shared" si="22"/>
        <v>31.69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>
        <f t="shared" ca="1" si="23"/>
        <v>35.75</v>
      </c>
      <c r="E35" s="24">
        <f t="shared" ca="1" si="23"/>
        <v>34.5</v>
      </c>
      <c r="F35" s="24">
        <f t="shared" ca="1" si="23"/>
        <v>32.33</v>
      </c>
      <c r="G35" s="24">
        <f t="shared" ca="1" si="23"/>
        <v>30.3</v>
      </c>
      <c r="H35" s="24">
        <f t="shared" ca="1" si="23"/>
        <v>30.31</v>
      </c>
      <c r="I35" s="24">
        <f t="shared" ca="1" si="23"/>
        <v>29.95</v>
      </c>
      <c r="J35" s="24">
        <f t="shared" ca="1" si="23"/>
        <v>30.92</v>
      </c>
      <c r="K35" s="24">
        <f t="shared" ca="1" si="23"/>
        <v>29.92</v>
      </c>
      <c r="L35" s="24">
        <f t="shared" ca="1" si="23"/>
        <v>28.42</v>
      </c>
      <c r="M35" s="24">
        <f t="shared" ca="1" si="23"/>
        <v>28.79</v>
      </c>
      <c r="N35" s="24">
        <f t="shared" ca="1" si="23"/>
        <v>28.61</v>
      </c>
      <c r="O35" s="24">
        <f t="shared" ca="1" si="23"/>
        <v>27.68</v>
      </c>
      <c r="P35" s="24">
        <f t="shared" ca="1" si="23"/>
        <v>26.97</v>
      </c>
      <c r="Q35" s="24">
        <f t="shared" ca="1" si="23"/>
        <v>27.26</v>
      </c>
      <c r="R35" s="24">
        <f t="shared" ca="1" si="23"/>
        <v>25.97</v>
      </c>
      <c r="S35" s="24">
        <f t="shared" ca="1" si="23"/>
        <v>25.61</v>
      </c>
      <c r="T35" s="24">
        <f t="shared" ca="1" si="23"/>
        <v>25.44</v>
      </c>
      <c r="U35" s="24">
        <f t="shared" ca="1" si="23"/>
        <v>24.5</v>
      </c>
      <c r="V35" s="24">
        <f t="shared" ca="1" si="23"/>
        <v>23.06</v>
      </c>
      <c r="W35" s="24">
        <f t="shared" ca="1" si="23"/>
        <v>21.19</v>
      </c>
      <c r="X35" s="24">
        <f t="shared" ca="1" si="23"/>
        <v>19.43</v>
      </c>
      <c r="Y35" s="24">
        <f t="shared" ca="1" si="23"/>
        <v>18.809999999999999</v>
      </c>
      <c r="Z35" s="24">
        <f t="shared" ca="1" si="23"/>
        <v>17.63</v>
      </c>
      <c r="AA35" s="24">
        <f t="shared" ca="1" si="23"/>
        <v>17.04</v>
      </c>
      <c r="AB35" s="24">
        <f t="shared" ca="1" si="23"/>
        <v>16.52</v>
      </c>
      <c r="AC35" s="24">
        <f t="shared" ca="1" si="23"/>
        <v>16.95</v>
      </c>
      <c r="AD35" s="24">
        <f t="shared" ca="1" si="23"/>
        <v>17.27</v>
      </c>
      <c r="AE35" s="24">
        <f t="shared" ca="1" si="23"/>
        <v>17</v>
      </c>
      <c r="AF35" s="24">
        <f t="shared" ca="1" si="23"/>
        <v>18.079999999999998</v>
      </c>
      <c r="AG35" s="24">
        <f t="shared" ca="1" si="23"/>
        <v>18.989999999999998</v>
      </c>
      <c r="AH35" s="24">
        <f t="shared" ca="1" si="23"/>
        <v>19.98</v>
      </c>
      <c r="AI35" s="24">
        <f t="shared" ca="1" si="23"/>
        <v>21.2</v>
      </c>
      <c r="AJ35" s="24">
        <f t="shared" ca="1" si="23"/>
        <v>21.14</v>
      </c>
      <c r="AK35" s="24">
        <f t="shared" ca="1" si="23"/>
        <v>20.6</v>
      </c>
      <c r="AL35" s="24">
        <f t="shared" ca="1" si="23"/>
        <v>20.09</v>
      </c>
      <c r="AM35" s="24">
        <f t="shared" ca="1" si="23"/>
        <v>20.010000000000002</v>
      </c>
      <c r="AN35" s="24">
        <f t="shared" ca="1" si="23"/>
        <v>19.37</v>
      </c>
      <c r="AO35" s="24">
        <f t="shared" ca="1" si="23"/>
        <v>18.8</v>
      </c>
      <c r="AP35" s="24">
        <f t="shared" ca="1" si="23"/>
        <v>19.36</v>
      </c>
      <c r="AQ35" s="24">
        <f t="shared" ca="1" si="23"/>
        <v>20.59</v>
      </c>
      <c r="AR35" s="24">
        <f t="shared" ca="1" si="23"/>
        <v>22.05</v>
      </c>
      <c r="AS35" s="24">
        <f t="shared" ca="1" si="23"/>
        <v>23.25</v>
      </c>
      <c r="AT35" s="24">
        <f t="shared" ca="1" si="23"/>
        <v>22.54</v>
      </c>
      <c r="AU35" s="24">
        <f t="shared" ca="1" si="23"/>
        <v>20.97</v>
      </c>
      <c r="AV35" s="24">
        <f t="shared" ca="1" si="23"/>
        <v>21.87</v>
      </c>
      <c r="AW35" s="24">
        <f t="shared" ca="1" si="23"/>
        <v>21.74</v>
      </c>
      <c r="AX35" s="24">
        <f t="shared" ca="1" si="23"/>
        <v>21.17</v>
      </c>
      <c r="AY35" s="24">
        <f t="shared" ca="1" si="23"/>
        <v>20.61</v>
      </c>
      <c r="AZ35" s="24">
        <f t="shared" ca="1" si="23"/>
        <v>21.77</v>
      </c>
      <c r="BA35" s="24">
        <f t="shared" ca="1" si="23"/>
        <v>21.19</v>
      </c>
      <c r="BB35" s="24">
        <f t="shared" ca="1" si="23"/>
        <v>22.72</v>
      </c>
      <c r="BC35" s="25">
        <f ca="1">BC33</f>
        <v>22.15</v>
      </c>
      <c r="BD35" s="25">
        <f t="shared" ref="BD35:BH35" ca="1" si="24">BD33</f>
        <v>21.52</v>
      </c>
      <c r="BE35" s="25">
        <f t="shared" ca="1" si="24"/>
        <v>20.72</v>
      </c>
      <c r="BF35" s="25">
        <f t="shared" ca="1" si="24"/>
        <v>20.55</v>
      </c>
      <c r="BG35" s="25">
        <f t="shared" ca="1" si="24"/>
        <v>21.51</v>
      </c>
      <c r="BH35" s="25">
        <f t="shared" ca="1" si="24"/>
        <v>24.01</v>
      </c>
      <c r="BI35" s="19">
        <f ca="1">AVERAGE(BH35,BJ35)</f>
        <v>23.79</v>
      </c>
      <c r="BJ35" s="26">
        <f>BJ34</f>
        <v>23.57</v>
      </c>
      <c r="BK35" s="26">
        <f t="shared" ref="BK35:BS35" si="25">BK34</f>
        <v>25.34</v>
      </c>
      <c r="BL35" s="26">
        <f t="shared" si="25"/>
        <v>30.13</v>
      </c>
      <c r="BM35" s="26">
        <f t="shared" si="25"/>
        <v>30.5</v>
      </c>
      <c r="BN35" s="26">
        <f t="shared" si="25"/>
        <v>28.49</v>
      </c>
      <c r="BO35" s="26">
        <f t="shared" si="25"/>
        <v>28.74</v>
      </c>
      <c r="BP35" s="26">
        <f t="shared" si="25"/>
        <v>29.04</v>
      </c>
      <c r="BQ35" s="26">
        <f t="shared" si="25"/>
        <v>31.92</v>
      </c>
      <c r="BR35" s="26">
        <f t="shared" si="25"/>
        <v>32.43</v>
      </c>
      <c r="BS35" s="26">
        <f t="shared" si="25"/>
        <v>31.69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Vic Average Residential Prices and ABS-EIN (various bases)</v>
      </c>
    </row>
  </sheetData>
  <dataValidations count="3">
    <dataValidation type="whole" allowBlank="1" showInputMessage="1" showErrorMessage="1" sqref="B17:B21" xr:uid="{43115986-E17A-4B73-83D6-892CA3B625D8}">
      <formula1>1981</formula1>
      <formula2>2019</formula2>
    </dataValidation>
    <dataValidation type="whole" allowBlank="1" showInputMessage="1" showErrorMessage="1" sqref="C27" xr:uid="{027A7499-04BD-4395-9D43-7A5BCE52BB0D}">
      <formula1>1954</formula1>
      <formula2>2020</formula2>
    </dataValidation>
    <dataValidation type="list" allowBlank="1" showInputMessage="1" showErrorMessage="1" sqref="B2" xr:uid="{37031755-2BD6-4566-A59B-8E69559DA874}">
      <formula1>$BW$1:$BW$8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B3E2-4CFC-4134-A38D-A8C17B2B9E85}">
  <sheetPr>
    <tabColor rgb="FF00B050"/>
  </sheetPr>
  <dimension ref="A1:BY41"/>
  <sheetViews>
    <sheetView workbookViewId="0">
      <selection activeCell="B2" sqref="B2"/>
    </sheetView>
  </sheetViews>
  <sheetFormatPr defaultRowHeight="15" x14ac:dyDescent="0.25"/>
  <cols>
    <col min="1" max="1" width="29" style="46" customWidth="1"/>
    <col min="2" max="2" width="12.28515625" style="46" customWidth="1"/>
    <col min="3" max="3" width="12.7109375" style="46" customWidth="1"/>
    <col min="4" max="4" width="12.42578125" style="46" customWidth="1"/>
    <col min="5" max="5" width="10.28515625" style="46" customWidth="1"/>
    <col min="6" max="16384" width="9.140625" style="46"/>
  </cols>
  <sheetData>
    <row r="1" spans="1:77" x14ac:dyDescent="0.25">
      <c r="A1" s="46" t="s">
        <v>82</v>
      </c>
      <c r="B1" s="46" t="s">
        <v>7</v>
      </c>
      <c r="BW1" s="46" t="s">
        <v>90</v>
      </c>
      <c r="BX1" s="46" t="s">
        <v>98</v>
      </c>
      <c r="BY1" s="46">
        <v>1963</v>
      </c>
    </row>
    <row r="2" spans="1:77" x14ac:dyDescent="0.25">
      <c r="A2" s="46" t="s">
        <v>83</v>
      </c>
      <c r="B2" s="46" t="s">
        <v>85</v>
      </c>
      <c r="C2" s="46" t="str">
        <f>LOOKUP($B$2,$BW$1:$BW$8,$BX$1:$BX$8)</f>
        <v>C</v>
      </c>
      <c r="D2" s="46">
        <f>LOOKUP($B$2,$BW$1:$BW$7,$BY$1:$BY$7)</f>
        <v>1953</v>
      </c>
      <c r="BW2" s="46" t="s">
        <v>84</v>
      </c>
      <c r="BX2" s="45" t="s">
        <v>92</v>
      </c>
      <c r="BY2" s="46">
        <v>1953</v>
      </c>
    </row>
    <row r="3" spans="1:77" x14ac:dyDescent="0.25">
      <c r="BW3" s="46" t="s">
        <v>91</v>
      </c>
      <c r="BX3" s="46" t="s">
        <v>99</v>
      </c>
      <c r="BY3" s="46">
        <v>1974</v>
      </c>
    </row>
    <row r="4" spans="1:77" x14ac:dyDescent="0.25">
      <c r="A4" s="45" t="s">
        <v>0</v>
      </c>
      <c r="B4" s="45"/>
      <c r="C4" s="32">
        <v>1952</v>
      </c>
      <c r="D4" s="32">
        <v>1953</v>
      </c>
      <c r="E4" s="46">
        <v>1954</v>
      </c>
      <c r="F4" s="46">
        <f>E4+1</f>
        <v>1955</v>
      </c>
      <c r="G4" s="46">
        <f t="shared" ref="G4:BR4" si="0">F4+1</f>
        <v>1956</v>
      </c>
      <c r="H4" s="46">
        <f t="shared" si="0"/>
        <v>1957</v>
      </c>
      <c r="I4" s="46">
        <f t="shared" si="0"/>
        <v>1958</v>
      </c>
      <c r="J4" s="46">
        <f t="shared" si="0"/>
        <v>1959</v>
      </c>
      <c r="K4" s="46">
        <f t="shared" si="0"/>
        <v>1960</v>
      </c>
      <c r="L4" s="46">
        <f t="shared" si="0"/>
        <v>1961</v>
      </c>
      <c r="M4" s="46">
        <f t="shared" si="0"/>
        <v>1962</v>
      </c>
      <c r="N4" s="46">
        <f t="shared" si="0"/>
        <v>1963</v>
      </c>
      <c r="O4" s="46">
        <f t="shared" si="0"/>
        <v>1964</v>
      </c>
      <c r="P4" s="46">
        <f t="shared" si="0"/>
        <v>1965</v>
      </c>
      <c r="Q4" s="46">
        <f t="shared" si="0"/>
        <v>1966</v>
      </c>
      <c r="R4" s="46">
        <f t="shared" si="0"/>
        <v>1967</v>
      </c>
      <c r="S4" s="46">
        <f t="shared" si="0"/>
        <v>1968</v>
      </c>
      <c r="T4" s="46">
        <f t="shared" si="0"/>
        <v>1969</v>
      </c>
      <c r="U4" s="46">
        <f t="shared" si="0"/>
        <v>1970</v>
      </c>
      <c r="V4" s="46">
        <f t="shared" si="0"/>
        <v>1971</v>
      </c>
      <c r="W4" s="46">
        <f t="shared" si="0"/>
        <v>1972</v>
      </c>
      <c r="X4" s="46">
        <f t="shared" si="0"/>
        <v>1973</v>
      </c>
      <c r="Y4" s="46">
        <f t="shared" si="0"/>
        <v>1974</v>
      </c>
      <c r="Z4" s="46">
        <f t="shared" si="0"/>
        <v>1975</v>
      </c>
      <c r="AA4" s="46">
        <f t="shared" si="0"/>
        <v>1976</v>
      </c>
      <c r="AB4" s="46">
        <f t="shared" si="0"/>
        <v>1977</v>
      </c>
      <c r="AC4" s="46">
        <f t="shared" si="0"/>
        <v>1978</v>
      </c>
      <c r="AD4" s="46">
        <f t="shared" si="0"/>
        <v>1979</v>
      </c>
      <c r="AE4" s="46">
        <f t="shared" si="0"/>
        <v>1980</v>
      </c>
      <c r="AF4" s="46">
        <f t="shared" si="0"/>
        <v>1981</v>
      </c>
      <c r="AG4" s="46">
        <f t="shared" si="0"/>
        <v>1982</v>
      </c>
      <c r="AH4" s="46">
        <f t="shared" si="0"/>
        <v>1983</v>
      </c>
      <c r="AI4" s="46">
        <f t="shared" si="0"/>
        <v>1984</v>
      </c>
      <c r="AJ4" s="46">
        <f t="shared" si="0"/>
        <v>1985</v>
      </c>
      <c r="AK4" s="46">
        <f t="shared" si="0"/>
        <v>1986</v>
      </c>
      <c r="AL4" s="46">
        <f t="shared" si="0"/>
        <v>1987</v>
      </c>
      <c r="AM4" s="46">
        <f t="shared" si="0"/>
        <v>1988</v>
      </c>
      <c r="AN4" s="46">
        <f t="shared" si="0"/>
        <v>1989</v>
      </c>
      <c r="AO4" s="46">
        <f t="shared" si="0"/>
        <v>1990</v>
      </c>
      <c r="AP4" s="46">
        <f t="shared" si="0"/>
        <v>1991</v>
      </c>
      <c r="AQ4" s="46">
        <f t="shared" si="0"/>
        <v>1992</v>
      </c>
      <c r="AR4" s="46">
        <f t="shared" si="0"/>
        <v>1993</v>
      </c>
      <c r="AS4" s="46">
        <f t="shared" si="0"/>
        <v>1994</v>
      </c>
      <c r="AT4" s="46">
        <f t="shared" si="0"/>
        <v>1995</v>
      </c>
      <c r="AU4" s="46">
        <f t="shared" si="0"/>
        <v>1996</v>
      </c>
      <c r="AV4" s="46">
        <f t="shared" si="0"/>
        <v>1997</v>
      </c>
      <c r="AW4" s="46">
        <f t="shared" si="0"/>
        <v>1998</v>
      </c>
      <c r="AX4" s="46">
        <f t="shared" si="0"/>
        <v>1999</v>
      </c>
      <c r="AY4" s="46">
        <f t="shared" si="0"/>
        <v>2000</v>
      </c>
      <c r="AZ4" s="46">
        <f t="shared" si="0"/>
        <v>2001</v>
      </c>
      <c r="BA4" s="46">
        <f t="shared" si="0"/>
        <v>2002</v>
      </c>
      <c r="BB4" s="46">
        <f t="shared" si="0"/>
        <v>2003</v>
      </c>
      <c r="BC4" s="46">
        <f t="shared" si="0"/>
        <v>2004</v>
      </c>
      <c r="BD4" s="46">
        <f t="shared" si="0"/>
        <v>2005</v>
      </c>
      <c r="BE4" s="46">
        <f t="shared" si="0"/>
        <v>2006</v>
      </c>
      <c r="BF4" s="46">
        <f t="shared" si="0"/>
        <v>2007</v>
      </c>
      <c r="BG4" s="46">
        <f t="shared" si="0"/>
        <v>2008</v>
      </c>
      <c r="BH4" s="46">
        <f t="shared" si="0"/>
        <v>2009</v>
      </c>
      <c r="BI4" s="46">
        <f t="shared" si="0"/>
        <v>2010</v>
      </c>
      <c r="BJ4" s="46">
        <f t="shared" si="0"/>
        <v>2011</v>
      </c>
      <c r="BK4" s="46">
        <f t="shared" si="0"/>
        <v>2012</v>
      </c>
      <c r="BL4" s="46">
        <f t="shared" si="0"/>
        <v>2013</v>
      </c>
      <c r="BM4" s="46">
        <f t="shared" si="0"/>
        <v>2014</v>
      </c>
      <c r="BN4" s="46">
        <f t="shared" si="0"/>
        <v>2015</v>
      </c>
      <c r="BO4" s="46">
        <f t="shared" si="0"/>
        <v>2016</v>
      </c>
      <c r="BP4" s="46">
        <f t="shared" si="0"/>
        <v>2017</v>
      </c>
      <c r="BQ4" s="46">
        <f t="shared" si="0"/>
        <v>2018</v>
      </c>
      <c r="BR4" s="46">
        <f t="shared" si="0"/>
        <v>2019</v>
      </c>
      <c r="BS4" s="46">
        <f t="shared" ref="BS4" si="1">BR4+1</f>
        <v>2020</v>
      </c>
      <c r="BW4" s="46" t="s">
        <v>86</v>
      </c>
      <c r="BX4" s="46" t="s">
        <v>94</v>
      </c>
      <c r="BY4" s="46">
        <v>1953</v>
      </c>
    </row>
    <row r="5" spans="1:77" x14ac:dyDescent="0.25">
      <c r="A5" s="45" t="s">
        <v>1</v>
      </c>
      <c r="B5" s="45"/>
      <c r="C5" s="32">
        <v>6.1</v>
      </c>
      <c r="D5" s="32">
        <v>6.4</v>
      </c>
      <c r="E5" s="46">
        <v>6.5</v>
      </c>
      <c r="F5" s="46">
        <v>6.6</v>
      </c>
      <c r="G5" s="46">
        <v>7</v>
      </c>
      <c r="H5" s="46">
        <v>7.2</v>
      </c>
      <c r="I5" s="46">
        <v>7.2</v>
      </c>
      <c r="J5" s="46">
        <v>7.3</v>
      </c>
      <c r="K5" s="46">
        <v>7.6</v>
      </c>
      <c r="L5" s="46">
        <v>7.9</v>
      </c>
      <c r="M5" s="46">
        <v>7.8</v>
      </c>
      <c r="N5" s="46">
        <v>7.8</v>
      </c>
      <c r="O5" s="46">
        <v>8</v>
      </c>
      <c r="P5" s="46">
        <v>8.3000000000000007</v>
      </c>
      <c r="Q5" s="46">
        <v>8.6</v>
      </c>
      <c r="R5" s="46">
        <v>8.9</v>
      </c>
      <c r="S5" s="46">
        <v>9.1</v>
      </c>
      <c r="T5" s="46">
        <v>9.4</v>
      </c>
      <c r="U5" s="46">
        <v>9.6999999999999993</v>
      </c>
      <c r="V5" s="46">
        <v>10.199999999999999</v>
      </c>
      <c r="W5" s="46">
        <v>10.9</v>
      </c>
      <c r="X5" s="46">
        <v>11.8</v>
      </c>
      <c r="Y5" s="46">
        <v>13.5</v>
      </c>
      <c r="Z5" s="46">
        <v>15.8</v>
      </c>
      <c r="AA5" s="46">
        <v>17.7</v>
      </c>
      <c r="AB5" s="46">
        <v>20.100000000000001</v>
      </c>
      <c r="AC5" s="46">
        <v>21.7</v>
      </c>
      <c r="AD5" s="46">
        <v>23.6</v>
      </c>
      <c r="AE5" s="46">
        <v>26.2</v>
      </c>
      <c r="AF5" s="46">
        <v>28.4</v>
      </c>
      <c r="AG5" s="46">
        <v>31.5</v>
      </c>
      <c r="AH5" s="46">
        <v>35</v>
      </c>
      <c r="AI5" s="46">
        <v>36.4</v>
      </c>
      <c r="AJ5" s="46">
        <v>38.799999999999997</v>
      </c>
      <c r="AK5" s="46">
        <v>42.1</v>
      </c>
      <c r="AL5" s="46">
        <v>46</v>
      </c>
      <c r="AM5" s="46">
        <v>49.3</v>
      </c>
      <c r="AN5" s="46">
        <v>53</v>
      </c>
      <c r="AO5" s="46">
        <v>57.1</v>
      </c>
      <c r="AP5" s="46">
        <v>59</v>
      </c>
      <c r="AQ5" s="46">
        <v>59.7</v>
      </c>
      <c r="AR5" s="46">
        <v>60.8</v>
      </c>
      <c r="AS5" s="46">
        <v>61.9</v>
      </c>
      <c r="AT5" s="46">
        <v>64.7</v>
      </c>
      <c r="AU5" s="46">
        <v>66.7</v>
      </c>
      <c r="AV5" s="46">
        <v>66.900000000000006</v>
      </c>
      <c r="AW5" s="46">
        <v>67.400000000000006</v>
      </c>
      <c r="AX5" s="46">
        <v>68.099999999999994</v>
      </c>
      <c r="AY5" s="46">
        <v>70.2</v>
      </c>
      <c r="AZ5" s="46">
        <v>74.5</v>
      </c>
      <c r="BA5" s="46">
        <v>76.599999999999994</v>
      </c>
      <c r="BB5" s="46">
        <v>78.599999999999994</v>
      </c>
      <c r="BC5" s="46">
        <v>80.599999999999994</v>
      </c>
      <c r="BD5" s="46">
        <v>82.6</v>
      </c>
      <c r="BE5" s="46">
        <v>85.9</v>
      </c>
      <c r="BF5" s="46">
        <v>87.7</v>
      </c>
      <c r="BG5" s="46">
        <v>91.6</v>
      </c>
      <c r="BH5" s="46">
        <v>92.9</v>
      </c>
      <c r="BI5" s="46">
        <v>95.8</v>
      </c>
      <c r="BJ5" s="46">
        <v>99.2</v>
      </c>
      <c r="BK5" s="46">
        <v>100.4</v>
      </c>
      <c r="BL5" s="46">
        <v>102.8</v>
      </c>
      <c r="BM5" s="46">
        <v>105.9</v>
      </c>
      <c r="BN5" s="46">
        <v>107.5</v>
      </c>
      <c r="BO5" s="46">
        <v>108.6</v>
      </c>
      <c r="BP5" s="46">
        <v>110.7</v>
      </c>
      <c r="BQ5" s="46">
        <v>113</v>
      </c>
      <c r="BR5" s="46">
        <v>114.8</v>
      </c>
      <c r="BS5" s="46">
        <v>114.4</v>
      </c>
      <c r="BW5" s="46" t="s">
        <v>87</v>
      </c>
      <c r="BX5" s="46" t="s">
        <v>95</v>
      </c>
      <c r="BY5" s="46">
        <v>1953</v>
      </c>
    </row>
    <row r="6" spans="1:77" x14ac:dyDescent="0.25">
      <c r="A6" s="45" t="s">
        <v>14</v>
      </c>
      <c r="B6" s="45"/>
      <c r="C6" s="45"/>
      <c r="D6" s="45"/>
      <c r="BW6" s="46" t="s">
        <v>89</v>
      </c>
      <c r="BX6" s="46" t="s">
        <v>97</v>
      </c>
      <c r="BY6" s="46">
        <v>1953</v>
      </c>
    </row>
    <row r="7" spans="1:77" x14ac:dyDescent="0.25">
      <c r="A7" s="46" t="str">
        <f>CONCATENATE($B$2, " Total")</f>
        <v>Vic Total</v>
      </c>
      <c r="BW7" s="46" t="s">
        <v>85</v>
      </c>
      <c r="BX7" s="46" t="s">
        <v>93</v>
      </c>
      <c r="BY7" s="46">
        <v>1953</v>
      </c>
    </row>
    <row r="8" spans="1:77" x14ac:dyDescent="0.25">
      <c r="A8" s="46" t="s">
        <v>7</v>
      </c>
      <c r="B8" s="46" t="str">
        <f>CONCATENATE("$",$C$2,"$55")</f>
        <v>$C$55</v>
      </c>
      <c r="C8" s="46" t="str">
        <f>CONCATENATE("'[Data.xlsx]",C$4,"'!",$B8)</f>
        <v>'[Data.xlsx]1952'!$C$55</v>
      </c>
      <c r="D8" s="46" t="str">
        <f t="shared" ref="D8:BO8" si="2">CONCATENATE("'[Data.xlsx]",D$4,"'!",$B8)</f>
        <v>'[Data.xlsx]1953'!$C$55</v>
      </c>
      <c r="E8" s="46" t="str">
        <f t="shared" si="2"/>
        <v>'[Data.xlsx]1954'!$C$55</v>
      </c>
      <c r="F8" s="46" t="str">
        <f t="shared" si="2"/>
        <v>'[Data.xlsx]1955'!$C$55</v>
      </c>
      <c r="G8" s="46" t="str">
        <f t="shared" si="2"/>
        <v>'[Data.xlsx]1956'!$C$55</v>
      </c>
      <c r="H8" s="46" t="str">
        <f t="shared" si="2"/>
        <v>'[Data.xlsx]1957'!$C$55</v>
      </c>
      <c r="I8" s="46" t="str">
        <f t="shared" si="2"/>
        <v>'[Data.xlsx]1958'!$C$55</v>
      </c>
      <c r="J8" s="46" t="str">
        <f t="shared" si="2"/>
        <v>'[Data.xlsx]1959'!$C$55</v>
      </c>
      <c r="K8" s="46" t="str">
        <f t="shared" si="2"/>
        <v>'[Data.xlsx]1960'!$C$55</v>
      </c>
      <c r="L8" s="46" t="str">
        <f t="shared" si="2"/>
        <v>'[Data.xlsx]1961'!$C$55</v>
      </c>
      <c r="M8" s="46" t="str">
        <f t="shared" si="2"/>
        <v>'[Data.xlsx]1962'!$C$55</v>
      </c>
      <c r="N8" s="46" t="str">
        <f t="shared" si="2"/>
        <v>'[Data.xlsx]1963'!$C$55</v>
      </c>
      <c r="O8" s="46" t="str">
        <f t="shared" si="2"/>
        <v>'[Data.xlsx]1964'!$C$55</v>
      </c>
      <c r="P8" s="46" t="str">
        <f t="shared" si="2"/>
        <v>'[Data.xlsx]1965'!$C$55</v>
      </c>
      <c r="Q8" s="46" t="str">
        <f t="shared" si="2"/>
        <v>'[Data.xlsx]1966'!$C$55</v>
      </c>
      <c r="R8" s="46" t="str">
        <f t="shared" si="2"/>
        <v>'[Data.xlsx]1967'!$C$55</v>
      </c>
      <c r="S8" s="46" t="str">
        <f t="shared" si="2"/>
        <v>'[Data.xlsx]1968'!$C$55</v>
      </c>
      <c r="T8" s="46" t="str">
        <f t="shared" si="2"/>
        <v>'[Data.xlsx]1969'!$C$55</v>
      </c>
      <c r="U8" s="46" t="str">
        <f t="shared" si="2"/>
        <v>'[Data.xlsx]1970'!$C$55</v>
      </c>
      <c r="V8" s="46" t="str">
        <f t="shared" si="2"/>
        <v>'[Data.xlsx]1971'!$C$55</v>
      </c>
      <c r="W8" s="46" t="str">
        <f t="shared" si="2"/>
        <v>'[Data.xlsx]1972'!$C$55</v>
      </c>
      <c r="X8" s="46" t="str">
        <f t="shared" si="2"/>
        <v>'[Data.xlsx]1973'!$C$55</v>
      </c>
      <c r="Y8" s="46" t="str">
        <f t="shared" si="2"/>
        <v>'[Data.xlsx]1974'!$C$55</v>
      </c>
      <c r="Z8" s="46" t="str">
        <f t="shared" si="2"/>
        <v>'[Data.xlsx]1975'!$C$55</v>
      </c>
      <c r="AA8" s="46" t="str">
        <f t="shared" si="2"/>
        <v>'[Data.xlsx]1976'!$C$55</v>
      </c>
      <c r="AB8" s="46" t="str">
        <f t="shared" si="2"/>
        <v>'[Data.xlsx]1977'!$C$55</v>
      </c>
      <c r="AC8" s="46" t="str">
        <f t="shared" si="2"/>
        <v>'[Data.xlsx]1978'!$C$55</v>
      </c>
      <c r="AD8" s="46" t="str">
        <f t="shared" si="2"/>
        <v>'[Data.xlsx]1979'!$C$55</v>
      </c>
      <c r="AE8" s="46" t="str">
        <f t="shared" si="2"/>
        <v>'[Data.xlsx]1980'!$C$55</v>
      </c>
      <c r="AF8" s="46" t="str">
        <f t="shared" si="2"/>
        <v>'[Data.xlsx]1981'!$C$55</v>
      </c>
      <c r="AG8" s="46" t="str">
        <f t="shared" si="2"/>
        <v>'[Data.xlsx]1982'!$C$55</v>
      </c>
      <c r="AH8" s="46" t="str">
        <f t="shared" si="2"/>
        <v>'[Data.xlsx]1983'!$C$55</v>
      </c>
      <c r="AI8" s="46" t="str">
        <f t="shared" si="2"/>
        <v>'[Data.xlsx]1984'!$C$55</v>
      </c>
      <c r="AJ8" s="46" t="str">
        <f t="shared" si="2"/>
        <v>'[Data.xlsx]1985'!$C$55</v>
      </c>
      <c r="AK8" s="46" t="str">
        <f t="shared" si="2"/>
        <v>'[Data.xlsx]1986'!$C$55</v>
      </c>
      <c r="AL8" s="46" t="str">
        <f t="shared" si="2"/>
        <v>'[Data.xlsx]1987'!$C$55</v>
      </c>
      <c r="AM8" s="46" t="str">
        <f t="shared" si="2"/>
        <v>'[Data.xlsx]1988'!$C$55</v>
      </c>
      <c r="AN8" s="46" t="str">
        <f t="shared" si="2"/>
        <v>'[Data.xlsx]1989'!$C$55</v>
      </c>
      <c r="AO8" s="46" t="str">
        <f t="shared" si="2"/>
        <v>'[Data.xlsx]1990'!$C$55</v>
      </c>
      <c r="AP8" s="46" t="str">
        <f t="shared" si="2"/>
        <v>'[Data.xlsx]1991'!$C$55</v>
      </c>
      <c r="AQ8" s="46" t="str">
        <f t="shared" si="2"/>
        <v>'[Data.xlsx]1992'!$C$55</v>
      </c>
      <c r="AR8" s="46" t="str">
        <f t="shared" si="2"/>
        <v>'[Data.xlsx]1993'!$C$55</v>
      </c>
      <c r="AS8" s="46" t="str">
        <f t="shared" si="2"/>
        <v>'[Data.xlsx]1994'!$C$55</v>
      </c>
      <c r="AT8" s="46" t="str">
        <f t="shared" si="2"/>
        <v>'[Data.xlsx]1995'!$C$55</v>
      </c>
      <c r="AU8" s="46" t="str">
        <f t="shared" si="2"/>
        <v>'[Data.xlsx]1996'!$C$55</v>
      </c>
      <c r="AV8" s="46" t="str">
        <f t="shared" si="2"/>
        <v>'[Data.xlsx]1997'!$C$55</v>
      </c>
      <c r="AW8" s="46" t="str">
        <f t="shared" si="2"/>
        <v>'[Data.xlsx]1998'!$C$55</v>
      </c>
      <c r="AX8" s="46" t="str">
        <f t="shared" si="2"/>
        <v>'[Data.xlsx]1999'!$C$55</v>
      </c>
      <c r="AY8" s="46" t="str">
        <f t="shared" si="2"/>
        <v>'[Data.xlsx]2000'!$C$55</v>
      </c>
      <c r="AZ8" s="46" t="str">
        <f t="shared" si="2"/>
        <v>'[Data.xlsx]2001'!$C$55</v>
      </c>
      <c r="BA8" s="46" t="str">
        <f t="shared" si="2"/>
        <v>'[Data.xlsx]2002'!$C$55</v>
      </c>
      <c r="BB8" s="46" t="str">
        <f t="shared" si="2"/>
        <v>'[Data.xlsx]2003'!$C$55</v>
      </c>
      <c r="BC8" s="46" t="str">
        <f t="shared" si="2"/>
        <v>'[Data.xlsx]2004'!$C$55</v>
      </c>
      <c r="BD8" s="46" t="str">
        <f t="shared" si="2"/>
        <v>'[Data.xlsx]2005'!$C$55</v>
      </c>
      <c r="BE8" s="46" t="str">
        <f t="shared" si="2"/>
        <v>'[Data.xlsx]2006'!$C$55</v>
      </c>
      <c r="BF8" s="46" t="str">
        <f t="shared" si="2"/>
        <v>'[Data.xlsx]2007'!$C$55</v>
      </c>
      <c r="BG8" s="46" t="str">
        <f t="shared" si="2"/>
        <v>'[Data.xlsx]2008'!$C$55</v>
      </c>
      <c r="BH8" s="46" t="str">
        <f t="shared" si="2"/>
        <v>'[Data.xlsx]2009'!$C$55</v>
      </c>
      <c r="BI8" s="46" t="str">
        <f t="shared" si="2"/>
        <v>'[Data.xlsx]2010'!$C$55</v>
      </c>
      <c r="BJ8" s="46" t="str">
        <f t="shared" si="2"/>
        <v>'[Data.xlsx]2011'!$C$55</v>
      </c>
      <c r="BK8" s="46" t="str">
        <f t="shared" si="2"/>
        <v>'[Data.xlsx]2012'!$C$55</v>
      </c>
      <c r="BL8" s="46" t="str">
        <f t="shared" si="2"/>
        <v>'[Data.xlsx]2013'!$C$55</v>
      </c>
      <c r="BM8" s="46" t="str">
        <f t="shared" si="2"/>
        <v>'[Data.xlsx]2014'!$C$55</v>
      </c>
      <c r="BN8" s="46" t="str">
        <f t="shared" si="2"/>
        <v>'[Data.xlsx]2015'!$C$55</v>
      </c>
      <c r="BO8" s="46" t="str">
        <f t="shared" si="2"/>
        <v>'[Data.xlsx]2016'!$C$55</v>
      </c>
      <c r="BP8" s="46" t="str">
        <f t="shared" ref="BP8:BS8" si="3">CONCATENATE("'[Data.xlsx]",BP$4,"'!",$B8)</f>
        <v>'[Data.xlsx]2017'!$C$55</v>
      </c>
      <c r="BQ8" s="46" t="str">
        <f t="shared" si="3"/>
        <v>'[Data.xlsx]2018'!$C$55</v>
      </c>
      <c r="BR8" s="46" t="str">
        <f t="shared" si="3"/>
        <v>'[Data.xlsx]2019'!$C$55</v>
      </c>
      <c r="BS8" s="46" t="str">
        <f t="shared" si="3"/>
        <v>'[Data.xlsx]2020'!$C$55</v>
      </c>
      <c r="BW8" s="46" t="s">
        <v>88</v>
      </c>
      <c r="BX8" s="46" t="s">
        <v>96</v>
      </c>
      <c r="BY8" s="46">
        <v>1953</v>
      </c>
    </row>
    <row r="9" spans="1:77" x14ac:dyDescent="0.25">
      <c r="A9" s="45" t="str">
        <f>A7</f>
        <v>Vic Total</v>
      </c>
      <c r="C9" s="1" cm="1">
        <f t="array" aca="1" ref="C9" ca="1">INDIRECT(C8)</f>
        <v>1.556808031159739</v>
      </c>
      <c r="D9" s="1" cm="1">
        <f t="array" aca="1" ref="D9" ca="1">INDIRECT(D8)</f>
        <v>1.7934661608969431</v>
      </c>
      <c r="E9" s="1" cm="1">
        <f t="array" aca="1" ref="E9" ca="1">INDIRECT(E8)</f>
        <v>1.7931462449045577</v>
      </c>
      <c r="F9" s="1" cm="1">
        <f t="array" aca="1" ref="F9" ca="1">INDIRECT(F8)</f>
        <v>1.7597581501609119</v>
      </c>
      <c r="G9" s="1" cm="1">
        <f t="array" aca="1" ref="G9" ca="1">INDIRECT(G8)</f>
        <v>1.7887433413045857</v>
      </c>
      <c r="H9" s="1" cm="1">
        <f t="array" aca="1" ref="H9" ca="1">INDIRECT(H8)</f>
        <v>1.9516957944086408</v>
      </c>
      <c r="I9" s="1" cm="1">
        <f t="array" aca="1" ref="I9" ca="1">INDIRECT(I8)</f>
        <v>1.9609794260146314</v>
      </c>
      <c r="J9" s="1" cm="1">
        <f t="array" aca="1" ref="J9" ca="1">INDIRECT(J8)</f>
        <v>2.0631768226405978</v>
      </c>
      <c r="K9" s="1" cm="1">
        <f t="array" aca="1" ref="K9" ca="1">INDIRECT(K8)</f>
        <v>2.0960125391564093</v>
      </c>
      <c r="L9" s="1" cm="1">
        <f t="array" aca="1" ref="L9" ca="1">INDIRECT(L8)</f>
        <v>2.0760480031642881</v>
      </c>
      <c r="M9" s="1" cm="1">
        <f t="array" aca="1" ref="M9" ca="1">INDIRECT(M8)</f>
        <v>2.074799027063416</v>
      </c>
      <c r="N9" s="1" cm="1">
        <f t="array" aca="1" ref="N9" ca="1">INDIRECT(N8)</f>
        <v>2.0367337057015615</v>
      </c>
      <c r="O9" s="1" cm="1">
        <f t="array" aca="1" ref="O9" ca="1">INDIRECT(O8)</f>
        <v>1.9586836467390851</v>
      </c>
      <c r="P9" s="1" cm="1">
        <f t="array" aca="1" ref="P9" ca="1">INDIRECT(P8)</f>
        <v>1.9574457767555378</v>
      </c>
      <c r="Q9" s="1" cm="1">
        <f t="array" aca="1" ref="Q9" ca="1">INDIRECT(Q8)</f>
        <v>2.0263682203910958</v>
      </c>
      <c r="R9" s="1" cm="1">
        <f t="array" aca="1" ref="R9" ca="1">INDIRECT(R8)</f>
        <v>2.0145362969376204</v>
      </c>
      <c r="S9" s="1" cm="1">
        <f t="array" aca="1" ref="S9" ca="1">INDIRECT(S8)</f>
        <v>2.0699482112205847</v>
      </c>
      <c r="T9" s="1" cm="1">
        <f t="array" aca="1" ref="T9" ca="1">INDIRECT(T8)</f>
        <v>2.1539788676771203</v>
      </c>
      <c r="U9" s="1" cm="1">
        <f t="array" aca="1" ref="U9" ca="1">INDIRECT(U8)</f>
        <v>2.1292028241256098</v>
      </c>
      <c r="V9" s="1" cm="1">
        <f t="array" aca="1" ref="V9" ca="1">INDIRECT(V8)</f>
        <v>2.091780822662082</v>
      </c>
      <c r="W9" s="1" cm="1">
        <f t="array" aca="1" ref="W9" ca="1">INDIRECT(W8)</f>
        <v>2.0879298820972751</v>
      </c>
      <c r="X9" s="1" cm="1">
        <f t="array" aca="1" ref="X9" ca="1">INDIRECT(X8)</f>
        <v>2.0593778666522722</v>
      </c>
      <c r="Y9" s="1" cm="1">
        <f t="array" aca="1" ref="Y9" ca="1">INDIRECT(Y8)</f>
        <v>2.2604009940016931</v>
      </c>
      <c r="Z9" s="1" cm="1">
        <f t="array" aca="1" ref="Z9" ca="1">INDIRECT(Z8)</f>
        <v>2.5021124746988113</v>
      </c>
      <c r="AA9" s="1" cm="1">
        <f t="array" aca="1" ref="AA9" ca="1">INDIRECT(AA8)</f>
        <v>2.7313701713306378</v>
      </c>
      <c r="AB9" s="1" cm="1">
        <f t="array" aca="1" ref="AB9" ca="1">INDIRECT(AB8)</f>
        <v>3.0824251508255629</v>
      </c>
      <c r="AC9" s="1" cm="1">
        <f t="array" aca="1" ref="AC9" ca="1">INDIRECT(AC8)</f>
        <v>3.4195039832919543</v>
      </c>
      <c r="AD9" s="1" cm="1">
        <f t="array" aca="1" ref="AD9" ca="1">INDIRECT(AD8)</f>
        <v>3.7830535274147787</v>
      </c>
      <c r="AE9" s="1" cm="1">
        <f t="array" aca="1" ref="AE9" ca="1">INDIRECT(AE8)</f>
        <v>4.1608130117362796</v>
      </c>
      <c r="AF9" s="1" cm="1">
        <f t="array" aca="1" ref="AF9" ca="1">INDIRECT(AF8)</f>
        <v>4.6637308496821488</v>
      </c>
      <c r="AG9" s="1" cm="1">
        <f t="array" aca="1" ref="AG9" ca="1">INDIRECT(AG8)</f>
        <v>5.4187857814625779</v>
      </c>
      <c r="AH9" s="1" cm="1">
        <f t="array" aca="1" ref="AH9" ca="1">INDIRECT(AH8)</f>
        <v>6.3786213714706088</v>
      </c>
      <c r="AI9" s="1" cm="1">
        <f t="array" aca="1" ref="AI9" ca="1">INDIRECT(AI8)</f>
        <v>6.8952818256909953</v>
      </c>
      <c r="AJ9" s="1" cm="1">
        <f t="array" aca="1" ref="AJ9" ca="1">INDIRECT(AJ8)</f>
        <v>7.3511640736545836</v>
      </c>
      <c r="AK9" s="1" cm="1">
        <f t="array" aca="1" ref="AK9" ca="1">INDIRECT(AK8)</f>
        <v>7.7021139589358789</v>
      </c>
      <c r="AL9" s="1" cm="1">
        <f t="array" aca="1" ref="AL9" ca="1">INDIRECT(AL8)</f>
        <v>8.0719501582777369</v>
      </c>
      <c r="AM9" s="1" cm="1">
        <f t="array" aca="1" ref="AM9" ca="1">INDIRECT(AM8)</f>
        <v>8.059692484826245</v>
      </c>
      <c r="AN9" s="1" cm="1">
        <f t="array" aca="1" ref="AN9" ca="1">INDIRECT(AN8)</f>
        <v>8.036982059444524</v>
      </c>
      <c r="AO9" s="1" cm="1">
        <f t="array" aca="1" ref="AO9" ca="1">INDIRECT(AO8)</f>
        <v>8.4278052851483736</v>
      </c>
      <c r="AP9" s="1" cm="1">
        <f t="array" aca="1" ref="AP9" ca="1">INDIRECT(AP8)</f>
        <v>8.9478544262183011</v>
      </c>
      <c r="AQ9" s="1" cm="1">
        <f t="array" aca="1" ref="AQ9" ca="1">INDIRECT(AQ8)</f>
        <v>9.2633503448830989</v>
      </c>
      <c r="AR9" s="1" cm="1">
        <f t="array" aca="1" ref="AR9" ca="1">INDIRECT(AR8)</f>
        <v>9.444217817607246</v>
      </c>
      <c r="AS9" s="1" cm="1">
        <f t="array" aca="1" ref="AS9" ca="1">INDIRECT(AS8)</f>
        <v>9.634681142828029</v>
      </c>
      <c r="AT9" s="1" cm="1">
        <f t="array" aca="1" ref="AT9" ca="1">INDIRECT(AT8)</f>
        <v>9.6555412014395117</v>
      </c>
      <c r="AU9" s="1" cm="1">
        <f t="array" aca="1" ref="AU9" ca="1">INDIRECT(AU8)</f>
        <v>9.6042187215561423</v>
      </c>
      <c r="AV9" s="1" cm="1">
        <f t="array" aca="1" ref="AV9" ca="1">INDIRECT(AV8)</f>
        <v>9.1860427162803919</v>
      </c>
      <c r="AW9" s="1" cm="1">
        <f t="array" aca="1" ref="AW9" ca="1">INDIRECT(AW8)</f>
        <v>8.9319692818732701</v>
      </c>
      <c r="AX9" s="1" cm="1">
        <f t="array" aca="1" ref="AX9" ca="1">INDIRECT(AX8)</f>
        <v>9.43</v>
      </c>
      <c r="AY9" s="1" cm="1">
        <f t="array" aca="1" ref="AY9" ca="1">INDIRECT(AY8)</f>
        <v>9.5</v>
      </c>
      <c r="AZ9" s="1" cm="1">
        <f t="array" aca="1" ref="AZ9" ca="1">INDIRECT(AZ8)</f>
        <v>10.18</v>
      </c>
      <c r="BA9" s="1" cm="1">
        <f t="array" aca="1" ref="BA9" ca="1">INDIRECT(BA8)</f>
        <v>11.95</v>
      </c>
      <c r="BB9" s="1" cm="1">
        <f t="array" aca="1" ref="BB9" ca="1">INDIRECT(BB8)</f>
        <v>10.51</v>
      </c>
      <c r="BC9" s="1" cm="1">
        <f t="array" aca="1" ref="BC9" ca="1">INDIRECT(BC8)</f>
        <v>0</v>
      </c>
      <c r="BD9" s="1" cm="1">
        <f t="array" aca="1" ref="BD9" ca="1">INDIRECT(BD8)</f>
        <v>0</v>
      </c>
      <c r="BE9" s="1" cm="1">
        <f t="array" aca="1" ref="BE9" ca="1">INDIRECT(BE8)</f>
        <v>0</v>
      </c>
      <c r="BF9" s="1" cm="1">
        <f t="array" aca="1" ref="BF9" ca="1">INDIRECT(BF8)</f>
        <v>0</v>
      </c>
      <c r="BG9" s="1" cm="1">
        <f t="array" aca="1" ref="BG9" ca="1">INDIRECT(BG8)</f>
        <v>0</v>
      </c>
      <c r="BH9" s="1" cm="1">
        <f t="array" aca="1" ref="BH9" ca="1">INDIRECT(BH8)</f>
        <v>0</v>
      </c>
      <c r="BI9" s="1" cm="1">
        <f t="array" aca="1" ref="BI9" ca="1">INDIRECT(BI8)</f>
        <v>0</v>
      </c>
      <c r="BJ9" s="1" cm="1">
        <f t="array" aca="1" ref="BJ9" ca="1">INDIRECT(BJ8)</f>
        <v>0</v>
      </c>
      <c r="BK9" s="1" cm="1">
        <f t="array" aca="1" ref="BK9" ca="1">INDIRECT(BK8)</f>
        <v>0</v>
      </c>
      <c r="BL9" s="1" cm="1">
        <f t="array" aca="1" ref="BL9" ca="1">INDIRECT(BL8)</f>
        <v>0</v>
      </c>
      <c r="BM9" s="1" cm="1">
        <f t="array" aca="1" ref="BM9" ca="1">INDIRECT(BM8)</f>
        <v>0</v>
      </c>
      <c r="BN9" s="1" cm="1">
        <f t="array" aca="1" ref="BN9" ca="1">INDIRECT(BN8)</f>
        <v>0</v>
      </c>
      <c r="BO9" s="1" cm="1">
        <f t="array" aca="1" ref="BO9" ca="1">INDIRECT(BO8)</f>
        <v>0</v>
      </c>
      <c r="BP9" s="1" cm="1">
        <f t="array" aca="1" ref="BP9" ca="1">INDIRECT(BP8)</f>
        <v>0</v>
      </c>
      <c r="BQ9" s="1" cm="1">
        <f t="array" aca="1" ref="BQ9" ca="1">INDIRECT(BQ8)</f>
        <v>0</v>
      </c>
      <c r="BR9" s="1" cm="1">
        <f t="array" aca="1" ref="BR9" ca="1">INDIRECT(BR8)</f>
        <v>0</v>
      </c>
      <c r="BS9" s="1" cm="1">
        <f t="array" aca="1" ref="BS9" ca="1">INDIRECT(BS8)</f>
        <v>0</v>
      </c>
    </row>
    <row r="10" spans="1:77" x14ac:dyDescent="0.25">
      <c r="A10" s="46" t="str">
        <f>CONCATENATE($B$2, " Residential")</f>
        <v>Vic Residential</v>
      </c>
    </row>
    <row r="11" spans="1:77" x14ac:dyDescent="0.25">
      <c r="A11" s="46" t="s">
        <v>7</v>
      </c>
      <c r="B11" s="46" t="str">
        <f>CONCATENATE("$",$C$2,"$53")</f>
        <v>$C$53</v>
      </c>
      <c r="C11" s="46" t="str">
        <f>CONCATENATE("'[Data.xlsx]",C$4,"'!",$B11)</f>
        <v>'[Data.xlsx]1952'!$C$53</v>
      </c>
      <c r="D11" s="46" t="str">
        <f t="shared" ref="D11:BO11" si="4">CONCATENATE("'[Data.xlsx]",D$4,"'!",$B11)</f>
        <v>'[Data.xlsx]1953'!$C$53</v>
      </c>
      <c r="E11" s="46" t="str">
        <f t="shared" si="4"/>
        <v>'[Data.xlsx]1954'!$C$53</v>
      </c>
      <c r="F11" s="46" t="str">
        <f t="shared" si="4"/>
        <v>'[Data.xlsx]1955'!$C$53</v>
      </c>
      <c r="G11" s="46" t="str">
        <f t="shared" si="4"/>
        <v>'[Data.xlsx]1956'!$C$53</v>
      </c>
      <c r="H11" s="46" t="str">
        <f t="shared" si="4"/>
        <v>'[Data.xlsx]1957'!$C$53</v>
      </c>
      <c r="I11" s="46" t="str">
        <f t="shared" si="4"/>
        <v>'[Data.xlsx]1958'!$C$53</v>
      </c>
      <c r="J11" s="46" t="str">
        <f t="shared" si="4"/>
        <v>'[Data.xlsx]1959'!$C$53</v>
      </c>
      <c r="K11" s="46" t="str">
        <f t="shared" si="4"/>
        <v>'[Data.xlsx]1960'!$C$53</v>
      </c>
      <c r="L11" s="46" t="str">
        <f t="shared" si="4"/>
        <v>'[Data.xlsx]1961'!$C$53</v>
      </c>
      <c r="M11" s="46" t="str">
        <f t="shared" si="4"/>
        <v>'[Data.xlsx]1962'!$C$53</v>
      </c>
      <c r="N11" s="46" t="str">
        <f t="shared" si="4"/>
        <v>'[Data.xlsx]1963'!$C$53</v>
      </c>
      <c r="O11" s="46" t="str">
        <f t="shared" si="4"/>
        <v>'[Data.xlsx]1964'!$C$53</v>
      </c>
      <c r="P11" s="46" t="str">
        <f t="shared" si="4"/>
        <v>'[Data.xlsx]1965'!$C$53</v>
      </c>
      <c r="Q11" s="46" t="str">
        <f t="shared" si="4"/>
        <v>'[Data.xlsx]1966'!$C$53</v>
      </c>
      <c r="R11" s="46" t="str">
        <f t="shared" si="4"/>
        <v>'[Data.xlsx]1967'!$C$53</v>
      </c>
      <c r="S11" s="46" t="str">
        <f t="shared" si="4"/>
        <v>'[Data.xlsx]1968'!$C$53</v>
      </c>
      <c r="T11" s="46" t="str">
        <f t="shared" si="4"/>
        <v>'[Data.xlsx]1969'!$C$53</v>
      </c>
      <c r="U11" s="46" t="str">
        <f t="shared" si="4"/>
        <v>'[Data.xlsx]1970'!$C$53</v>
      </c>
      <c r="V11" s="46" t="str">
        <f t="shared" si="4"/>
        <v>'[Data.xlsx]1971'!$C$53</v>
      </c>
      <c r="W11" s="46" t="str">
        <f t="shared" si="4"/>
        <v>'[Data.xlsx]1972'!$C$53</v>
      </c>
      <c r="X11" s="46" t="str">
        <f t="shared" si="4"/>
        <v>'[Data.xlsx]1973'!$C$53</v>
      </c>
      <c r="Y11" s="46" t="str">
        <f t="shared" si="4"/>
        <v>'[Data.xlsx]1974'!$C$53</v>
      </c>
      <c r="Z11" s="46" t="str">
        <f t="shared" si="4"/>
        <v>'[Data.xlsx]1975'!$C$53</v>
      </c>
      <c r="AA11" s="46" t="str">
        <f t="shared" si="4"/>
        <v>'[Data.xlsx]1976'!$C$53</v>
      </c>
      <c r="AB11" s="46" t="str">
        <f t="shared" si="4"/>
        <v>'[Data.xlsx]1977'!$C$53</v>
      </c>
      <c r="AC11" s="46" t="str">
        <f t="shared" si="4"/>
        <v>'[Data.xlsx]1978'!$C$53</v>
      </c>
      <c r="AD11" s="46" t="str">
        <f t="shared" si="4"/>
        <v>'[Data.xlsx]1979'!$C$53</v>
      </c>
      <c r="AE11" s="46" t="str">
        <f t="shared" si="4"/>
        <v>'[Data.xlsx]1980'!$C$53</v>
      </c>
      <c r="AF11" s="46" t="str">
        <f t="shared" si="4"/>
        <v>'[Data.xlsx]1981'!$C$53</v>
      </c>
      <c r="AG11" s="46" t="str">
        <f t="shared" si="4"/>
        <v>'[Data.xlsx]1982'!$C$53</v>
      </c>
      <c r="AH11" s="46" t="str">
        <f t="shared" si="4"/>
        <v>'[Data.xlsx]1983'!$C$53</v>
      </c>
      <c r="AI11" s="46" t="str">
        <f t="shared" si="4"/>
        <v>'[Data.xlsx]1984'!$C$53</v>
      </c>
      <c r="AJ11" s="46" t="str">
        <f t="shared" si="4"/>
        <v>'[Data.xlsx]1985'!$C$53</v>
      </c>
      <c r="AK11" s="46" t="str">
        <f t="shared" si="4"/>
        <v>'[Data.xlsx]1986'!$C$53</v>
      </c>
      <c r="AL11" s="46" t="str">
        <f t="shared" si="4"/>
        <v>'[Data.xlsx]1987'!$C$53</v>
      </c>
      <c r="AM11" s="46" t="str">
        <f t="shared" si="4"/>
        <v>'[Data.xlsx]1988'!$C$53</v>
      </c>
      <c r="AN11" s="46" t="str">
        <f t="shared" si="4"/>
        <v>'[Data.xlsx]1989'!$C$53</v>
      </c>
      <c r="AO11" s="46" t="str">
        <f t="shared" si="4"/>
        <v>'[Data.xlsx]1990'!$C$53</v>
      </c>
      <c r="AP11" s="46" t="str">
        <f t="shared" si="4"/>
        <v>'[Data.xlsx]1991'!$C$53</v>
      </c>
      <c r="AQ11" s="46" t="str">
        <f t="shared" si="4"/>
        <v>'[Data.xlsx]1992'!$C$53</v>
      </c>
      <c r="AR11" s="46" t="str">
        <f t="shared" si="4"/>
        <v>'[Data.xlsx]1993'!$C$53</v>
      </c>
      <c r="AS11" s="46" t="str">
        <f t="shared" si="4"/>
        <v>'[Data.xlsx]1994'!$C$53</v>
      </c>
      <c r="AT11" s="46" t="str">
        <f t="shared" si="4"/>
        <v>'[Data.xlsx]1995'!$C$53</v>
      </c>
      <c r="AU11" s="46" t="str">
        <f t="shared" si="4"/>
        <v>'[Data.xlsx]1996'!$C$53</v>
      </c>
      <c r="AV11" s="46" t="str">
        <f t="shared" si="4"/>
        <v>'[Data.xlsx]1997'!$C$53</v>
      </c>
      <c r="AW11" s="46" t="str">
        <f t="shared" si="4"/>
        <v>'[Data.xlsx]1998'!$C$53</v>
      </c>
      <c r="AX11" s="46" t="str">
        <f t="shared" si="4"/>
        <v>'[Data.xlsx]1999'!$C$53</v>
      </c>
      <c r="AY11" s="46" t="str">
        <f t="shared" si="4"/>
        <v>'[Data.xlsx]2000'!$C$53</v>
      </c>
      <c r="AZ11" s="46" t="str">
        <f t="shared" si="4"/>
        <v>'[Data.xlsx]2001'!$C$53</v>
      </c>
      <c r="BA11" s="46" t="str">
        <f t="shared" si="4"/>
        <v>'[Data.xlsx]2002'!$C$53</v>
      </c>
      <c r="BB11" s="46" t="str">
        <f t="shared" si="4"/>
        <v>'[Data.xlsx]2003'!$C$53</v>
      </c>
      <c r="BC11" s="46" t="str">
        <f t="shared" si="4"/>
        <v>'[Data.xlsx]2004'!$C$53</v>
      </c>
      <c r="BD11" s="46" t="str">
        <f t="shared" si="4"/>
        <v>'[Data.xlsx]2005'!$C$53</v>
      </c>
      <c r="BE11" s="46" t="str">
        <f t="shared" si="4"/>
        <v>'[Data.xlsx]2006'!$C$53</v>
      </c>
      <c r="BF11" s="46" t="str">
        <f t="shared" si="4"/>
        <v>'[Data.xlsx]2007'!$C$53</v>
      </c>
      <c r="BG11" s="46" t="str">
        <f t="shared" si="4"/>
        <v>'[Data.xlsx]2008'!$C$53</v>
      </c>
      <c r="BH11" s="46" t="str">
        <f t="shared" si="4"/>
        <v>'[Data.xlsx]2009'!$C$53</v>
      </c>
      <c r="BI11" s="46" t="str">
        <f t="shared" si="4"/>
        <v>'[Data.xlsx]2010'!$C$53</v>
      </c>
      <c r="BJ11" s="46" t="str">
        <f t="shared" si="4"/>
        <v>'[Data.xlsx]2011'!$C$53</v>
      </c>
      <c r="BK11" s="46" t="str">
        <f t="shared" si="4"/>
        <v>'[Data.xlsx]2012'!$C$53</v>
      </c>
      <c r="BL11" s="46" t="str">
        <f t="shared" si="4"/>
        <v>'[Data.xlsx]2013'!$C$53</v>
      </c>
      <c r="BM11" s="46" t="str">
        <f t="shared" si="4"/>
        <v>'[Data.xlsx]2014'!$C$53</v>
      </c>
      <c r="BN11" s="46" t="str">
        <f t="shared" si="4"/>
        <v>'[Data.xlsx]2015'!$C$53</v>
      </c>
      <c r="BO11" s="46" t="str">
        <f t="shared" si="4"/>
        <v>'[Data.xlsx]2016'!$C$53</v>
      </c>
      <c r="BP11" s="46" t="str">
        <f t="shared" ref="BP11:BS11" si="5">CONCATENATE("'[Data.xlsx]",BP$4,"'!",$B11)</f>
        <v>'[Data.xlsx]2017'!$C$53</v>
      </c>
      <c r="BQ11" s="46" t="str">
        <f t="shared" si="5"/>
        <v>'[Data.xlsx]2018'!$C$53</v>
      </c>
      <c r="BR11" s="46" t="str">
        <f t="shared" si="5"/>
        <v>'[Data.xlsx]2019'!$C$53</v>
      </c>
      <c r="BS11" s="46" t="str">
        <f t="shared" si="5"/>
        <v>'[Data.xlsx]2020'!$C$53</v>
      </c>
    </row>
    <row r="12" spans="1:77" x14ac:dyDescent="0.25">
      <c r="A12" s="45" t="str">
        <f>A10</f>
        <v>Vic Residential</v>
      </c>
      <c r="C12" s="1" cm="1">
        <f t="array" aca="1" ref="C12" ca="1">IF(INDIRECT(C11)=0,NA(),INDIRECT(C11))</f>
        <v>1.7327839140435146</v>
      </c>
      <c r="D12" s="1" cm="1">
        <f t="array" aca="1" ref="D12" ca="1">IF(INDIRECT(D11)=0,NA(),INDIRECT(D11))</f>
        <v>2.0001830390258468</v>
      </c>
      <c r="E12" s="1" cm="1">
        <f t="array" aca="1" ref="E12" ca="1">IF(INDIRECT(E11)=0,NA(),INDIRECT(E11))</f>
        <v>1.9600628963135771</v>
      </c>
      <c r="F12" s="1" cm="1">
        <f t="array" aca="1" ref="F12" ca="1">IF(INDIRECT(F11)=0,NA(),INDIRECT(F11))</f>
        <v>1.8653077433594449</v>
      </c>
      <c r="G12" s="1" cm="1">
        <f t="array" aca="1" ref="G12" ca="1">IF(INDIRECT(G11)=0,NA(),INDIRECT(G11))</f>
        <v>1.8538571557026358</v>
      </c>
      <c r="H12" s="1" cm="1">
        <f t="array" aca="1" ref="H12" ca="1">IF(INDIRECT(H11)=0,NA(),INDIRECT(H11))</f>
        <v>1.9076785480654279</v>
      </c>
      <c r="I12" s="1" cm="1">
        <f t="array" aca="1" ref="I12" ca="1">IF(INDIRECT(I11)=0,NA(),INDIRECT(I11))</f>
        <v>1.884852139981787</v>
      </c>
      <c r="J12" s="1" cm="1">
        <f t="array" aca="1" ref="J12" ca="1">IF(INDIRECT(J11)=0,NA(),INDIRECT(J11))</f>
        <v>1.973336759423121</v>
      </c>
      <c r="K12" s="1" cm="1">
        <f t="array" aca="1" ref="K12" ca="1">IF(INDIRECT(K11)=0,NA(),INDIRECT(K11))</f>
        <v>1.9876647800954594</v>
      </c>
      <c r="L12" s="1" cm="1">
        <f t="array" aca="1" ref="L12" ca="1">IF(INDIRECT(L11)=0,NA(),INDIRECT(L11))</f>
        <v>1.962762594503735</v>
      </c>
      <c r="M12" s="1" cm="1">
        <f t="array" aca="1" ref="M12" ca="1">IF(INDIRECT(M11)=0,NA(),INDIRECT(M11))</f>
        <v>1.9631672780562479</v>
      </c>
      <c r="N12" s="1" cm="1">
        <f t="array" aca="1" ref="N12" ca="1">IF(INDIRECT(N11)=0,NA(),INDIRECT(N11))</f>
        <v>1.9509947583892986</v>
      </c>
      <c r="O12" s="1" cm="1">
        <f t="array" aca="1" ref="O12" ca="1">IF(INDIRECT(O11)=0,NA(),INDIRECT(O11))</f>
        <v>1.9356192990283561</v>
      </c>
      <c r="P12" s="1" cm="1">
        <f t="array" aca="1" ref="P12" ca="1">IF(INDIRECT(P11)=0,NA(),INDIRECT(P11))</f>
        <v>1.9568962990455658</v>
      </c>
      <c r="Q12" s="1" cm="1">
        <f t="array" aca="1" ref="Q12" ca="1">IF(INDIRECT(Q11)=0,NA(),INDIRECT(Q11))</f>
        <v>2.0495362547806986</v>
      </c>
      <c r="R12" s="1" cm="1">
        <f t="array" aca="1" ref="R12" ca="1">IF(INDIRECT(R11)=0,NA(),INDIRECT(R11))</f>
        <v>2.0205241313034179</v>
      </c>
      <c r="S12" s="1" cm="1">
        <f t="array" aca="1" ref="S12" ca="1">IF(INDIRECT(S11)=0,NA(),INDIRECT(S11))</f>
        <v>2.037448059426874</v>
      </c>
      <c r="T12" s="1" cm="1">
        <f t="array" aca="1" ref="T12" ca="1">IF(INDIRECT(T11)=0,NA(),INDIRECT(T11))</f>
        <v>2.0900965367363029</v>
      </c>
      <c r="U12" s="1" cm="1">
        <f t="array" aca="1" ref="U12" ca="1">IF(INDIRECT(U11)=0,NA(),INDIRECT(U11))</f>
        <v>2.0777574711857971</v>
      </c>
      <c r="V12" s="1" cm="1">
        <f t="array" aca="1" ref="V12" ca="1">IF(INDIRECT(V11)=0,NA(),INDIRECT(V11))</f>
        <v>2.0563491385602792</v>
      </c>
      <c r="W12" s="1" cm="1">
        <f t="array" aca="1" ref="W12" ca="1">IF(INDIRECT(W11)=0,NA(),INDIRECT(W11))</f>
        <v>2.0191274498203526</v>
      </c>
      <c r="X12" s="1" cm="1">
        <f t="array" aca="1" ref="X12" ca="1">IF(INDIRECT(X11)=0,NA(),INDIRECT(X11))</f>
        <v>2.0037075830846365</v>
      </c>
      <c r="Y12" s="1" cm="1">
        <f t="array" aca="1" ref="Y12" ca="1">IF(INDIRECT(Y11)=0,NA(),INDIRECT(Y11))</f>
        <v>2.2198651953879622</v>
      </c>
      <c r="Z12" s="1" cm="1">
        <f t="array" aca="1" ref="Z12" ca="1">IF(INDIRECT(Z11)=0,NA(),INDIRECT(Z11))</f>
        <v>2.4351813707347407</v>
      </c>
      <c r="AA12" s="1" cm="1">
        <f t="array" aca="1" ref="AA12" ca="1">IF(INDIRECT(AA11)=0,NA(),INDIRECT(AA11))</f>
        <v>2.6371642691824313</v>
      </c>
      <c r="AB12" s="1" cm="1">
        <f t="array" aca="1" ref="AB12" ca="1">IF(INDIRECT(AB11)=0,NA(),INDIRECT(AB11))</f>
        <v>2.9024452412665092</v>
      </c>
      <c r="AC12" s="1" cm="1">
        <f t="array" aca="1" ref="AC12" ca="1">IF(INDIRECT(AC11)=0,NA(),INDIRECT(AC11))</f>
        <v>3.2146029509337564</v>
      </c>
      <c r="AD12" s="1" cm="1">
        <f t="array" aca="1" ref="AD12" ca="1">IF(INDIRECT(AD11)=0,NA(),INDIRECT(AD11))</f>
        <v>3.5631365924000074</v>
      </c>
      <c r="AE12" s="1" cm="1">
        <f t="array" aca="1" ref="AE12" ca="1">IF(INDIRECT(AE11)=0,NA(),INDIRECT(AE11))</f>
        <v>3.8925331783357064</v>
      </c>
      <c r="AF12" s="1" cm="1">
        <f t="array" aca="1" ref="AF12" ca="1">IF(INDIRECT(AF11)=0,NA(),INDIRECT(AF11))</f>
        <v>4.4877201348196119</v>
      </c>
      <c r="AG12" s="1" cm="1">
        <f t="array" aca="1" ref="AG12" ca="1">IF(INDIRECT(AG11)=0,NA(),INDIRECT(AG11))</f>
        <v>5.2283187888791636</v>
      </c>
      <c r="AH12" s="1" cm="1">
        <f t="array" aca="1" ref="AH12" ca="1">IF(INDIRECT(AH11)=0,NA(),INDIRECT(AH11))</f>
        <v>6.1141171373228662</v>
      </c>
      <c r="AI12" s="1" cm="1">
        <f t="array" aca="1" ref="AI12" ca="1">IF(INDIRECT(AI11)=0,NA(),INDIRECT(AI11))</f>
        <v>6.7468618982450685</v>
      </c>
      <c r="AJ12" s="1" cm="1">
        <f t="array" aca="1" ref="AJ12" ca="1">IF(INDIRECT(AJ11)=0,NA(),INDIRECT(AJ11))</f>
        <v>7.1700941959401963</v>
      </c>
      <c r="AK12" s="1" cm="1">
        <f t="array" aca="1" ref="AK12" ca="1">IF(INDIRECT(AK11)=0,NA(),INDIRECT(AK11))</f>
        <v>7.5808477835251953</v>
      </c>
      <c r="AL12" s="1" cm="1">
        <f t="array" aca="1" ref="AL12" ca="1">IF(INDIRECT(AL11)=0,NA(),INDIRECT(AL11))</f>
        <v>8.076449582425802</v>
      </c>
      <c r="AM12" s="1" cm="1">
        <f t="array" aca="1" ref="AM12" ca="1">IF(INDIRECT(AM11)=0,NA(),INDIRECT(AM11))</f>
        <v>8.621292886700024</v>
      </c>
      <c r="AN12" s="1" cm="1">
        <f t="array" aca="1" ref="AN12" ca="1">IF(INDIRECT(AN11)=0,NA(),INDIRECT(AN11))</f>
        <v>8.9724994458677809</v>
      </c>
      <c r="AO12" s="1" cm="1">
        <f t="array" aca="1" ref="AO12" ca="1">IF(INDIRECT(AO11)=0,NA(),INDIRECT(AO11))</f>
        <v>9.3812256739142157</v>
      </c>
      <c r="AP12" s="1" cm="1">
        <f t="array" aca="1" ref="AP12" ca="1">IF(INDIRECT(AP11)=0,NA(),INDIRECT(AP11))</f>
        <v>9.9824202164349973</v>
      </c>
      <c r="AQ12" s="1" cm="1">
        <f t="array" aca="1" ref="AQ12" ca="1">IF(INDIRECT(AQ11)=0,NA(),INDIRECT(AQ11))</f>
        <v>10.74575644333113</v>
      </c>
      <c r="AR12" s="1" cm="1">
        <f t="array" aca="1" ref="AR12" ca="1">IF(INDIRECT(AR11)=0,NA(),INDIRECT(AR11))</f>
        <v>11.718872004744231</v>
      </c>
      <c r="AS12" s="1" cm="1">
        <f t="array" aca="1" ref="AS12" ca="1">IF(INDIRECT(AS11)=0,NA(),INDIRECT(AS11))</f>
        <v>12.57880984048005</v>
      </c>
      <c r="AT12" s="1" cm="1">
        <f t="array" aca="1" ref="AT12" ca="1">IF(INDIRECT(AT11)=0,NA(),INDIRECT(AT11))</f>
        <v>12.749467220427572</v>
      </c>
      <c r="AU12" s="1" cm="1">
        <f t="array" aca="1" ref="AU12" ca="1">IF(INDIRECT(AU11)=0,NA(),INDIRECT(AU11))</f>
        <v>12.228419926703067</v>
      </c>
      <c r="AV12" s="1" cm="1">
        <f t="array" aca="1" ref="AV12" ca="1">IF(INDIRECT(AV11)=0,NA(),INDIRECT(AV11))</f>
        <v>12.788934048305173</v>
      </c>
      <c r="AW12" s="1" cm="1">
        <f t="array" aca="1" ref="AW12" ca="1">IF(INDIRECT(AW11)=0,NA(),INDIRECT(AW11))</f>
        <v>12.810538405334176</v>
      </c>
      <c r="AX12" s="1" cm="1">
        <f t="array" aca="1" ref="AX12" ca="1">IF(INDIRECT(AX11)=0,NA(),INDIRECT(AX11))</f>
        <v>12.6</v>
      </c>
      <c r="AY12" s="1" cm="1">
        <f t="array" aca="1" ref="AY12" ca="1">IF(INDIRECT(AY11)=0,NA(),INDIRECT(AY11))</f>
        <v>12.65</v>
      </c>
      <c r="AZ12" s="1" cm="1">
        <f t="array" aca="1" ref="AZ12" ca="1">IF(INDIRECT(AZ11)=0,NA(),INDIRECT(AZ11))</f>
        <v>14.18</v>
      </c>
      <c r="BA12" s="1" cm="1">
        <f t="array" aca="1" ref="BA12" ca="1">IF(INDIRECT(BA11)=0,NA(),INDIRECT(BA11))</f>
        <v>14.19</v>
      </c>
      <c r="BB12" s="1" cm="1">
        <f t="array" aca="1" ref="BB12" ca="1">IF(INDIRECT(BB11)=0,NA(),INDIRECT(BB11))</f>
        <v>15.61</v>
      </c>
      <c r="BC12" s="1" t="e" cm="1">
        <f t="array" aca="1" ref="BC12" ca="1">IF(INDIRECT(BC11)=0,NA(),INDIRECT(BC11))</f>
        <v>#N/A</v>
      </c>
      <c r="BD12" s="1" t="e" cm="1">
        <f t="array" aca="1" ref="BD12" ca="1">IF(INDIRECT(BD11)=0,NA(),INDIRECT(BD11))</f>
        <v>#N/A</v>
      </c>
      <c r="BE12" s="1" t="e" cm="1">
        <f t="array" aca="1" ref="BE12" ca="1">IF(INDIRECT(BE11)=0,NA(),INDIRECT(BE11))</f>
        <v>#N/A</v>
      </c>
      <c r="BF12" s="1" t="e" cm="1">
        <f t="array" aca="1" ref="BF12" ca="1">IF(INDIRECT(BF11)=0,NA(),INDIRECT(BF11))</f>
        <v>#N/A</v>
      </c>
      <c r="BG12" s="1" t="e" cm="1">
        <f t="array" aca="1" ref="BG12" ca="1">IF(INDIRECT(BG11)=0,NA(),INDIRECT(BG11))</f>
        <v>#N/A</v>
      </c>
      <c r="BH12" s="1" t="e" cm="1">
        <f t="array" aca="1" ref="BH12" ca="1">IF(INDIRECT(BH11)=0,NA(),INDIRECT(BH11))</f>
        <v>#N/A</v>
      </c>
      <c r="BI12" s="1" t="e" cm="1">
        <f t="array" aca="1" ref="BI12" ca="1">IF(INDIRECT(BI11)=0,NA(),INDIRECT(BI11))</f>
        <v>#N/A</v>
      </c>
      <c r="BJ12" s="1" t="e" cm="1">
        <f t="array" aca="1" ref="BJ12" ca="1">IF(INDIRECT(BJ11)=0,NA(),INDIRECT(BJ11))</f>
        <v>#N/A</v>
      </c>
      <c r="BK12" s="1" t="e" cm="1">
        <f t="array" aca="1" ref="BK12" ca="1">IF(INDIRECT(BK11)=0,NA(),INDIRECT(BK11))</f>
        <v>#N/A</v>
      </c>
      <c r="BL12" s="1" t="e" cm="1">
        <f t="array" aca="1" ref="BL12" ca="1">IF(INDIRECT(BL11)=0,NA(),INDIRECT(BL11))</f>
        <v>#N/A</v>
      </c>
      <c r="BM12" s="1" t="e" cm="1">
        <f t="array" aca="1" ref="BM12" ca="1">IF(INDIRECT(BM11)=0,NA(),INDIRECT(BM11))</f>
        <v>#N/A</v>
      </c>
      <c r="BN12" s="1" t="e" cm="1">
        <f t="array" aca="1" ref="BN12" ca="1">IF(INDIRECT(BN11)=0,NA(),INDIRECT(BN11))</f>
        <v>#N/A</v>
      </c>
      <c r="BO12" s="1" t="e" cm="1">
        <f t="array" aca="1" ref="BO12" ca="1">IF(INDIRECT(BO11)=0,NA(),INDIRECT(BO11))</f>
        <v>#N/A</v>
      </c>
      <c r="BP12" s="1" t="e" cm="1">
        <f t="array" aca="1" ref="BP12" ca="1">IF(INDIRECT(BP11)=0,NA(),INDIRECT(BP11))</f>
        <v>#N/A</v>
      </c>
      <c r="BQ12" s="1" t="e" cm="1">
        <f t="array" aca="1" ref="BQ12" ca="1">IF(INDIRECT(BQ11)=0,NA(),INDIRECT(BQ11))</f>
        <v>#N/A</v>
      </c>
      <c r="BR12" s="1" t="e" cm="1">
        <f t="array" aca="1" ref="BR12" ca="1">IF(INDIRECT(BR11)=0,NA(),INDIRECT(BR11))</f>
        <v>#N/A</v>
      </c>
      <c r="BS12" s="1" t="e" cm="1">
        <f t="array" aca="1" ref="BS12" ca="1">IF(INDIRECT(BS11)=0,NA(),INDIRECT(BS11))</f>
        <v>#N/A</v>
      </c>
    </row>
    <row r="13" spans="1:77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7" x14ac:dyDescent="0.25">
      <c r="A14" s="45" t="s">
        <v>59</v>
      </c>
      <c r="B14" s="45"/>
      <c r="C14" s="35">
        <f ca="1">_xlfn.IFNA(C22,(_xlfn.IFNA(C12,0)+_xlfn.IFNA(C24,0)))</f>
        <v>1.7327839140435146</v>
      </c>
      <c r="D14" s="35">
        <f t="shared" ref="D14:BO14" ca="1" si="6">_xlfn.IFNA(D22,(_xlfn.IFNA(D12,0)+_xlfn.IFNA(D24,0)))</f>
        <v>2.0001830390258468</v>
      </c>
      <c r="E14" s="35">
        <f t="shared" ca="1" si="6"/>
        <v>1.9600628963135771</v>
      </c>
      <c r="F14" s="35">
        <f t="shared" ca="1" si="6"/>
        <v>1.8653077433594449</v>
      </c>
      <c r="G14" s="35">
        <f t="shared" ca="1" si="6"/>
        <v>1.8538571557026358</v>
      </c>
      <c r="H14" s="35">
        <f t="shared" ca="1" si="6"/>
        <v>1.9076785480654279</v>
      </c>
      <c r="I14" s="35">
        <f t="shared" ca="1" si="6"/>
        <v>1.884852139981787</v>
      </c>
      <c r="J14" s="35">
        <f t="shared" ca="1" si="6"/>
        <v>1.973336759423121</v>
      </c>
      <c r="K14" s="35">
        <f t="shared" ca="1" si="6"/>
        <v>1.9876647800954594</v>
      </c>
      <c r="L14" s="35">
        <f t="shared" ca="1" si="6"/>
        <v>1.962762594503735</v>
      </c>
      <c r="M14" s="35">
        <f t="shared" ca="1" si="6"/>
        <v>1.9631672780562479</v>
      </c>
      <c r="N14" s="35">
        <f t="shared" ca="1" si="6"/>
        <v>1.9509947583892986</v>
      </c>
      <c r="O14" s="35">
        <f t="shared" ca="1" si="6"/>
        <v>1.9356192990283561</v>
      </c>
      <c r="P14" s="35">
        <f t="shared" ca="1" si="6"/>
        <v>1.9568962990455658</v>
      </c>
      <c r="Q14" s="35">
        <f t="shared" ca="1" si="6"/>
        <v>2.0495362547806986</v>
      </c>
      <c r="R14" s="35">
        <f t="shared" ca="1" si="6"/>
        <v>2.0205241313034179</v>
      </c>
      <c r="S14" s="35">
        <f t="shared" ca="1" si="6"/>
        <v>2.037448059426874</v>
      </c>
      <c r="T14" s="35">
        <f t="shared" ca="1" si="6"/>
        <v>2.0900965367363029</v>
      </c>
      <c r="U14" s="35">
        <f t="shared" ca="1" si="6"/>
        <v>2.0777574711857971</v>
      </c>
      <c r="V14" s="35">
        <f t="shared" ca="1" si="6"/>
        <v>2.0563491385602792</v>
      </c>
      <c r="W14" s="35">
        <f t="shared" ca="1" si="6"/>
        <v>2.0191274498203526</v>
      </c>
      <c r="X14" s="35">
        <f t="shared" ca="1" si="6"/>
        <v>2.0037075830846365</v>
      </c>
      <c r="Y14" s="35">
        <f t="shared" ca="1" si="6"/>
        <v>2.2198651953879622</v>
      </c>
      <c r="Z14" s="35">
        <f t="shared" ca="1" si="6"/>
        <v>2.4351813707347407</v>
      </c>
      <c r="AA14" s="35">
        <f t="shared" ca="1" si="6"/>
        <v>2.6371642691824313</v>
      </c>
      <c r="AB14" s="35">
        <f t="shared" ca="1" si="6"/>
        <v>2.9024452412665092</v>
      </c>
      <c r="AC14" s="35">
        <f t="shared" ca="1" si="6"/>
        <v>3.2146029509337564</v>
      </c>
      <c r="AD14" s="35">
        <f t="shared" ca="1" si="6"/>
        <v>3.5631365924000074</v>
      </c>
      <c r="AE14" s="35">
        <f t="shared" ca="1" si="6"/>
        <v>3.8925331783357064</v>
      </c>
      <c r="AF14" s="35">
        <f t="shared" ca="1" si="6"/>
        <v>4.4877201348196119</v>
      </c>
      <c r="AG14" s="35">
        <f t="shared" ca="1" si="6"/>
        <v>5.2283187888791636</v>
      </c>
      <c r="AH14" s="35">
        <f t="shared" ca="1" si="6"/>
        <v>6.1141171373228662</v>
      </c>
      <c r="AI14" s="35">
        <f t="shared" ca="1" si="6"/>
        <v>6.7468618982450685</v>
      </c>
      <c r="AJ14" s="35">
        <f t="shared" ca="1" si="6"/>
        <v>7.1700941959401963</v>
      </c>
      <c r="AK14" s="35">
        <f t="shared" ca="1" si="6"/>
        <v>7.5808477835251953</v>
      </c>
      <c r="AL14" s="35">
        <f t="shared" ca="1" si="6"/>
        <v>8.076449582425802</v>
      </c>
      <c r="AM14" s="35">
        <f t="shared" ca="1" si="6"/>
        <v>8.621292886700024</v>
      </c>
      <c r="AN14" s="35">
        <f t="shared" ca="1" si="6"/>
        <v>8.9724994458677809</v>
      </c>
      <c r="AO14" s="35">
        <f t="shared" ca="1" si="6"/>
        <v>9.3812256739142157</v>
      </c>
      <c r="AP14" s="35">
        <f t="shared" ca="1" si="6"/>
        <v>9.9824202164349973</v>
      </c>
      <c r="AQ14" s="35">
        <f t="shared" ca="1" si="6"/>
        <v>10.74575644333113</v>
      </c>
      <c r="AR14" s="35">
        <f t="shared" ca="1" si="6"/>
        <v>11.718872004744231</v>
      </c>
      <c r="AS14" s="35">
        <f t="shared" ca="1" si="6"/>
        <v>12.57880984048005</v>
      </c>
      <c r="AT14" s="35">
        <f t="shared" ca="1" si="6"/>
        <v>12.749467220427572</v>
      </c>
      <c r="AU14" s="35">
        <f t="shared" ca="1" si="6"/>
        <v>12.228419926703067</v>
      </c>
      <c r="AV14" s="35">
        <f t="shared" ca="1" si="6"/>
        <v>12.788934048305173</v>
      </c>
      <c r="AW14" s="35">
        <f t="shared" ca="1" si="6"/>
        <v>12.810538405334176</v>
      </c>
      <c r="AX14" s="35">
        <f t="shared" ca="1" si="6"/>
        <v>12.6</v>
      </c>
      <c r="AY14" s="35">
        <f t="shared" ca="1" si="6"/>
        <v>12.65</v>
      </c>
      <c r="AZ14" s="35">
        <f t="shared" ca="1" si="6"/>
        <v>14.18</v>
      </c>
      <c r="BA14" s="35">
        <f t="shared" ca="1" si="6"/>
        <v>14.19</v>
      </c>
      <c r="BB14" s="35">
        <f t="shared" ca="1" si="6"/>
        <v>15.61</v>
      </c>
      <c r="BC14" s="35">
        <f t="shared" ca="1" si="6"/>
        <v>0</v>
      </c>
      <c r="BD14" s="35">
        <f t="shared" ca="1" si="6"/>
        <v>0</v>
      </c>
      <c r="BE14" s="35">
        <f t="shared" ca="1" si="6"/>
        <v>0</v>
      </c>
      <c r="BF14" s="35">
        <f t="shared" ca="1" si="6"/>
        <v>0</v>
      </c>
      <c r="BG14" s="35">
        <f t="shared" si="6"/>
        <v>17.290976058931861</v>
      </c>
      <c r="BH14" s="35">
        <f t="shared" ca="1" si="6"/>
        <v>0</v>
      </c>
      <c r="BI14" s="35">
        <f t="shared" ca="1" si="6"/>
        <v>0</v>
      </c>
      <c r="BJ14" s="35">
        <f t="shared" ca="1" si="6"/>
        <v>0</v>
      </c>
      <c r="BK14" s="35">
        <f t="shared" ca="1" si="6"/>
        <v>0</v>
      </c>
      <c r="BL14" s="35">
        <f t="shared" ca="1" si="6"/>
        <v>27.66</v>
      </c>
      <c r="BM14" s="35">
        <f t="shared" ca="1" si="6"/>
        <v>28.82</v>
      </c>
      <c r="BN14" s="35">
        <f t="shared" ca="1" si="6"/>
        <v>28.47</v>
      </c>
      <c r="BO14" s="35">
        <f t="shared" ca="1" si="6"/>
        <v>27.31</v>
      </c>
      <c r="BP14" s="35">
        <f t="shared" ref="BP14:BS14" ca="1" si="7">_xlfn.IFNA(BP22,(_xlfn.IFNA(BP12,0)+_xlfn.IFNA(BP24,0)))</f>
        <v>28.6</v>
      </c>
      <c r="BQ14" s="35">
        <f t="shared" si="7"/>
        <v>31.527624309392269</v>
      </c>
      <c r="BR14" s="35">
        <f t="shared" ca="1" si="7"/>
        <v>29.36</v>
      </c>
      <c r="BS14" s="35">
        <f t="shared" ca="1" si="7"/>
        <v>29.28</v>
      </c>
    </row>
    <row r="15" spans="1:77" x14ac:dyDescent="0.25"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3"/>
      <c r="BR15" s="33"/>
      <c r="BS15" s="34"/>
    </row>
    <row r="16" spans="1:77" x14ac:dyDescent="0.25">
      <c r="A16" s="45" t="s">
        <v>101</v>
      </c>
      <c r="B16" s="45"/>
      <c r="AF16" s="2">
        <f>LOOKUP($B$2,'[1]ABS-MEIN'!$A$3:$A$10,'[1]ABS-MEIN'!C$3:C$10)</f>
        <v>73</v>
      </c>
      <c r="AG16" s="2">
        <f>LOOKUP($B$2,'[1]ABS-MEIN'!$A$3:$A$10,'[1]ABS-MEIN'!D$3:D$10)</f>
        <v>84.8</v>
      </c>
      <c r="AH16" s="2">
        <f>LOOKUP($B$2,'[1]ABS-MEIN'!$A$3:$A$10,'[1]ABS-MEIN'!E$3:E$10)</f>
        <v>98.9</v>
      </c>
      <c r="AI16" s="2">
        <f>LOOKUP($B$2,'[1]ABS-MEIN'!$A$3:$A$10,'[1]ABS-MEIN'!F$3:F$10)</f>
        <v>107.39999999999999</v>
      </c>
      <c r="AJ16" s="2">
        <f>LOOKUP($B$2,'[1]ABS-MEIN'!$A$3:$A$10,'[1]ABS-MEIN'!G$3:G$10)</f>
        <v>112.5</v>
      </c>
      <c r="AK16" s="2">
        <f>LOOKUP($B$2,'[1]ABS-MEIN'!$A$3:$A$10,'[1]ABS-MEIN'!H$3:H$10)</f>
        <v>118.1</v>
      </c>
      <c r="AL16" s="2">
        <f>LOOKUP($B$2,'[1]ABS-MEIN'!$A$3:$A$10,'[1]ABS-MEIN'!I$3:I$10)</f>
        <v>126</v>
      </c>
      <c r="AM16" s="2">
        <f>LOOKUP($B$2,'[1]ABS-MEIN'!$A$3:$A$10,'[1]ABS-MEIN'!J$3:J$10)</f>
        <v>132.9</v>
      </c>
      <c r="AN16" s="2">
        <f>LOOKUP($B$2,'[1]ABS-MEIN'!$A$3:$A$10,'[1]ABS-MEIN'!K$3:K$10)</f>
        <v>137.1</v>
      </c>
      <c r="AO16" s="2">
        <f>LOOKUP($B$2,'[1]ABS-MEIN'!$A$3:$A$10,'[1]ABS-MEIN'!L$3:L$10)</f>
        <v>143.6</v>
      </c>
      <c r="AP16" s="2">
        <f>LOOKUP($B$2,'[1]ABS-MEIN'!$A$3:$A$10,'[1]ABS-MEIN'!M$3:M$10)</f>
        <v>154</v>
      </c>
      <c r="AQ16" s="2">
        <f>LOOKUP($B$2,'[1]ABS-MEIN'!$A$3:$A$10,'[1]ABS-MEIN'!N$3:N$10)</f>
        <v>164</v>
      </c>
      <c r="AR16" s="2">
        <f>LOOKUP($B$2,'[1]ABS-MEIN'!$A$3:$A$10,'[1]ABS-MEIN'!O$3:O$10)</f>
        <v>179.2</v>
      </c>
      <c r="AS16" s="2">
        <f>LOOKUP($B$2,'[1]ABS-MEIN'!$A$3:$A$10,'[1]ABS-MEIN'!P$3:P$10)</f>
        <v>191</v>
      </c>
      <c r="AT16" s="2">
        <f>LOOKUP($B$2,'[1]ABS-MEIN'!$A$3:$A$10,'[1]ABS-MEIN'!Q$3:Q$10)</f>
        <v>191.2</v>
      </c>
      <c r="AU16" s="2">
        <f>LOOKUP($B$2,'[1]ABS-MEIN'!$A$3:$A$10,'[1]ABS-MEIN'!R$3:R$10)</f>
        <v>191.2</v>
      </c>
      <c r="AV16" s="2">
        <f>LOOKUP($B$2,'[1]ABS-MEIN'!$A$3:$A$10,'[1]ABS-MEIN'!S$3:S$10)</f>
        <v>192.8</v>
      </c>
      <c r="AW16" s="2">
        <f>LOOKUP($B$2,'[1]ABS-MEIN'!$A$3:$A$10,'[1]ABS-MEIN'!T$3:T$10)</f>
        <v>194</v>
      </c>
      <c r="AX16" s="2">
        <f>LOOKUP($B$2,'[1]ABS-MEIN'!$A$3:$A$10,'[1]ABS-MEIN'!U$3:U$10)</f>
        <v>168.39999999999998</v>
      </c>
      <c r="AY16" s="2">
        <f>LOOKUP($B$2,'[1]ABS-MEIN'!$A$3:$A$10,'[1]ABS-MEIN'!V$3:V$10)</f>
        <v>170.2</v>
      </c>
      <c r="AZ16" s="2">
        <f>LOOKUP($B$2,'[1]ABS-MEIN'!$A$3:$A$10,'[1]ABS-MEIN'!W$3:W$10)</f>
        <v>191.9</v>
      </c>
      <c r="BA16" s="2">
        <f>LOOKUP($B$2,'[1]ABS-MEIN'!$A$3:$A$10,'[1]ABS-MEIN'!X$3:X$10)</f>
        <v>213.8</v>
      </c>
      <c r="BB16" s="2">
        <f>LOOKUP($B$2,'[1]ABS-MEIN'!$A$3:$A$10,'[1]ABS-MEIN'!Y$3:Y$10)</f>
        <v>221.10000000000002</v>
      </c>
      <c r="BC16" s="2">
        <f>LOOKUP($B$2,'[1]ABS-MEIN'!$A$3:$A$10,'[1]ABS-MEIN'!Z$3:Z$10)</f>
        <v>221</v>
      </c>
      <c r="BD16" s="2">
        <f>LOOKUP($B$2,'[1]ABS-MEIN'!$A$3:$A$10,'[1]ABS-MEIN'!AA$3:AA$10)</f>
        <v>220.09999999999997</v>
      </c>
      <c r="BE16" s="2">
        <f>LOOKUP($B$2,'[1]ABS-MEIN'!$A$3:$A$10,'[1]ABS-MEIN'!AB$3:AB$10)</f>
        <v>220.39999999999998</v>
      </c>
      <c r="BF16" s="2">
        <f>LOOKUP($B$2,'[1]ABS-MEIN'!$A$3:$A$10,'[1]ABS-MEIN'!AC$3:AC$10)</f>
        <v>223.1</v>
      </c>
      <c r="BG16" s="2">
        <f>LOOKUP($B$2,'[1]ABS-MEIN'!$A$3:$A$10,'[1]ABS-MEIN'!AD$3:AD$10)</f>
        <v>243.89999999999998</v>
      </c>
      <c r="BH16" s="2">
        <f>LOOKUP($B$2,'[1]ABS-MEIN'!$A$3:$A$10,'[1]ABS-MEIN'!AE$3:AE$10)</f>
        <v>276.2</v>
      </c>
      <c r="BI16" s="2">
        <f>LOOKUP($B$2,'[1]ABS-MEIN'!$A$3:$A$10,'[1]ABS-MEIN'!AF$3:AF$10)</f>
        <v>319.20000000000005</v>
      </c>
      <c r="BJ16" s="2">
        <f>LOOKUP($B$2,'[1]ABS-MEIN'!$A$3:$A$10,'[1]ABS-MEIN'!AG$3:AG$10)</f>
        <v>367.6</v>
      </c>
      <c r="BK16" s="2">
        <f>LOOKUP($B$2,'[1]ABS-MEIN'!$A$3:$A$10,'[1]ABS-MEIN'!AH$3:AH$10)</f>
        <v>400</v>
      </c>
      <c r="BL16" s="2">
        <f>LOOKUP($B$2,'[1]ABS-MEIN'!$A$3:$A$10,'[1]ABS-MEIN'!AI$3:AI$10)</f>
        <v>487</v>
      </c>
      <c r="BM16" s="2">
        <f>LOOKUP($B$2,'[1]ABS-MEIN'!$A$3:$A$10,'[1]ABS-MEIN'!AJ$3:AJ$10)</f>
        <v>507.8</v>
      </c>
      <c r="BN16" s="2">
        <f>LOOKUP($B$2,'[1]ABS-MEIN'!$A$3:$A$10,'[1]ABS-MEIN'!AK$3:AK$10)</f>
        <v>481.5</v>
      </c>
      <c r="BO16" s="2">
        <f>LOOKUP($B$2,'[1]ABS-MEIN'!$A$3:$A$10,'[1]ABS-MEIN'!AL$3:AL$10)</f>
        <v>490.70000000000005</v>
      </c>
      <c r="BP16" s="2">
        <f>LOOKUP($B$2,'[1]ABS-MEIN'!$A$3:$A$10,'[1]ABS-MEIN'!AM$3:AM$10)</f>
        <v>505.3</v>
      </c>
      <c r="BQ16" s="2">
        <f>LOOKUP($B$2,'[1]ABS-MEIN'!$A$3:$A$10,'[1]ABS-MEIN'!AN$3:AN$10)</f>
        <v>567</v>
      </c>
      <c r="BR16" s="2">
        <f>LOOKUP($B$2,'[1]ABS-MEIN'!$A$3:$A$10,'[1]ABS-MEIN'!AO$3:AO$10)</f>
        <v>585.20000000000005</v>
      </c>
      <c r="BS16" s="2">
        <f>LOOKUP($B$2,'[1]ABS-MEIN'!$A$3:$A$10,'[1]ABS-MEIN'!AP$3:AP$10)</f>
        <v>569.9</v>
      </c>
    </row>
    <row r="17" spans="1:71" s="3" customFormat="1" x14ac:dyDescent="0.25">
      <c r="A17" s="3" t="str">
        <f>CONCATENATE("ABS-EIN(",B17,")")</f>
        <v>ABS-EIN(1981)</v>
      </c>
      <c r="B17" s="18">
        <v>1981</v>
      </c>
      <c r="C17" s="27" t="e">
        <f>(IF(C$16&gt;0,LOOKUP($B17,$C$4:$BS$4,$C$14:$BS$14)*C$16/LOOKUP($B17,$C$4:$BS$4,$C$16:$BS$16),NA()))</f>
        <v>#N/A</v>
      </c>
      <c r="D17" s="27" t="e">
        <f t="shared" ref="D17:BO19" si="8">(IF(D$16&gt;0,LOOKUP($B17,$C$4:$BS$4,$C$14:$BS$14)*D$16/LOOKUP($B17,$C$4:$BS$4,$C$16:$BS$16),NA()))</f>
        <v>#N/A</v>
      </c>
      <c r="E17" s="27" t="e">
        <f t="shared" si="8"/>
        <v>#N/A</v>
      </c>
      <c r="F17" s="27" t="e">
        <f t="shared" si="8"/>
        <v>#N/A</v>
      </c>
      <c r="G17" s="27" t="e">
        <f t="shared" si="8"/>
        <v>#N/A</v>
      </c>
      <c r="H17" s="27" t="e">
        <f t="shared" si="8"/>
        <v>#N/A</v>
      </c>
      <c r="I17" s="27" t="e">
        <f t="shared" si="8"/>
        <v>#N/A</v>
      </c>
      <c r="J17" s="27" t="e">
        <f t="shared" si="8"/>
        <v>#N/A</v>
      </c>
      <c r="K17" s="27" t="e">
        <f t="shared" si="8"/>
        <v>#N/A</v>
      </c>
      <c r="L17" s="27" t="e">
        <f t="shared" si="8"/>
        <v>#N/A</v>
      </c>
      <c r="M17" s="27" t="e">
        <f t="shared" si="8"/>
        <v>#N/A</v>
      </c>
      <c r="N17" s="27" t="e">
        <f t="shared" si="8"/>
        <v>#N/A</v>
      </c>
      <c r="O17" s="27" t="e">
        <f t="shared" si="8"/>
        <v>#N/A</v>
      </c>
      <c r="P17" s="27" t="e">
        <f t="shared" si="8"/>
        <v>#N/A</v>
      </c>
      <c r="Q17" s="27" t="e">
        <f t="shared" si="8"/>
        <v>#N/A</v>
      </c>
      <c r="R17" s="27" t="e">
        <f t="shared" si="8"/>
        <v>#N/A</v>
      </c>
      <c r="S17" s="27" t="e">
        <f t="shared" si="8"/>
        <v>#N/A</v>
      </c>
      <c r="T17" s="27" t="e">
        <f t="shared" si="8"/>
        <v>#N/A</v>
      </c>
      <c r="U17" s="27" t="e">
        <f t="shared" si="8"/>
        <v>#N/A</v>
      </c>
      <c r="V17" s="27" t="e">
        <f t="shared" si="8"/>
        <v>#N/A</v>
      </c>
      <c r="W17" s="27" t="e">
        <f t="shared" si="8"/>
        <v>#N/A</v>
      </c>
      <c r="X17" s="27" t="e">
        <f t="shared" si="8"/>
        <v>#N/A</v>
      </c>
      <c r="Y17" s="27" t="e">
        <f t="shared" si="8"/>
        <v>#N/A</v>
      </c>
      <c r="Z17" s="27" t="e">
        <f t="shared" si="8"/>
        <v>#N/A</v>
      </c>
      <c r="AA17" s="27" t="e">
        <f t="shared" si="8"/>
        <v>#N/A</v>
      </c>
      <c r="AB17" s="27" t="e">
        <f t="shared" si="8"/>
        <v>#N/A</v>
      </c>
      <c r="AC17" s="27" t="e">
        <f t="shared" si="8"/>
        <v>#N/A</v>
      </c>
      <c r="AD17" s="27" t="e">
        <f t="shared" si="8"/>
        <v>#N/A</v>
      </c>
      <c r="AE17" s="27" t="e">
        <f t="shared" si="8"/>
        <v>#N/A</v>
      </c>
      <c r="AF17" s="27">
        <f t="shared" ca="1" si="8"/>
        <v>4.4877201348196119</v>
      </c>
      <c r="AG17" s="27">
        <f t="shared" ca="1" si="8"/>
        <v>5.2131324305849738</v>
      </c>
      <c r="AH17" s="27">
        <f t="shared" ca="1" si="8"/>
        <v>6.0799386484062961</v>
      </c>
      <c r="AI17" s="27">
        <f t="shared" ca="1" si="8"/>
        <v>6.6024814038304971</v>
      </c>
      <c r="AJ17" s="27">
        <f t="shared" ca="1" si="8"/>
        <v>6.9160070570850181</v>
      </c>
      <c r="AK17" s="27">
        <f t="shared" ca="1" si="8"/>
        <v>7.2602705194821384</v>
      </c>
      <c r="AL17" s="27">
        <f t="shared" ca="1" si="8"/>
        <v>7.7459279039352209</v>
      </c>
      <c r="AM17" s="27">
        <f t="shared" ca="1" si="8"/>
        <v>8.170109670103102</v>
      </c>
      <c r="AN17" s="27">
        <f t="shared" ca="1" si="8"/>
        <v>8.4283072669009425</v>
      </c>
      <c r="AO17" s="27">
        <f t="shared" ca="1" si="8"/>
        <v>8.8278987857547424</v>
      </c>
      <c r="AP17" s="27">
        <f t="shared" ca="1" si="8"/>
        <v>9.4672452159208245</v>
      </c>
      <c r="AQ17" s="27">
        <f t="shared" ca="1" si="8"/>
        <v>10.082001398772826</v>
      </c>
      <c r="AR17" s="27">
        <f t="shared" ca="1" si="8"/>
        <v>11.016430796707867</v>
      </c>
      <c r="AS17" s="27">
        <f t="shared" ca="1" si="8"/>
        <v>11.74184309247323</v>
      </c>
      <c r="AT17" s="27">
        <f t="shared" ca="1" si="8"/>
        <v>11.75413821613027</v>
      </c>
      <c r="AU17" s="27">
        <f t="shared" ca="1" si="8"/>
        <v>11.75413821613027</v>
      </c>
      <c r="AV17" s="27">
        <f t="shared" ca="1" si="8"/>
        <v>11.852499205386591</v>
      </c>
      <c r="AW17" s="27">
        <f t="shared" ca="1" si="8"/>
        <v>11.926269947328832</v>
      </c>
      <c r="AX17" s="27">
        <f t="shared" ca="1" si="8"/>
        <v>10.352494119227705</v>
      </c>
      <c r="AY17" s="27">
        <f t="shared" ca="1" si="8"/>
        <v>10.463150232141068</v>
      </c>
      <c r="AZ17" s="27">
        <f t="shared" ca="1" si="8"/>
        <v>11.797171148929912</v>
      </c>
      <c r="BA17" s="27">
        <f t="shared" ca="1" si="8"/>
        <v>13.143487189375795</v>
      </c>
      <c r="BB17" s="27">
        <f t="shared" ca="1" si="8"/>
        <v>13.592259202857758</v>
      </c>
      <c r="BC17" s="27">
        <f t="shared" ca="1" si="8"/>
        <v>13.586111641029236</v>
      </c>
      <c r="BD17" s="27">
        <f t="shared" ca="1" si="8"/>
        <v>13.530783584572553</v>
      </c>
      <c r="BE17" s="27">
        <f t="shared" ca="1" si="8"/>
        <v>13.549226270058114</v>
      </c>
      <c r="BF17" s="27">
        <f t="shared" ca="1" si="8"/>
        <v>13.715210439428155</v>
      </c>
      <c r="BG17" s="27">
        <f t="shared" ca="1" si="8"/>
        <v>14.993903299760317</v>
      </c>
      <c r="BH17" s="27">
        <f t="shared" ca="1" si="8"/>
        <v>16.979565770372282</v>
      </c>
      <c r="BI17" s="27">
        <f t="shared" ca="1" si="8"/>
        <v>19.623017356635891</v>
      </c>
      <c r="BJ17" s="27">
        <f t="shared" ca="1" si="8"/>
        <v>22.59843728163958</v>
      </c>
      <c r="BK17" s="27">
        <f t="shared" ca="1" si="8"/>
        <v>24.590247314080067</v>
      </c>
      <c r="BL17" s="27">
        <f t="shared" ca="1" si="8"/>
        <v>29.938626104892478</v>
      </c>
      <c r="BM17" s="27">
        <f t="shared" ca="1" si="8"/>
        <v>31.217318965224646</v>
      </c>
      <c r="BN17" s="27">
        <f t="shared" ca="1" si="8"/>
        <v>29.600510204323879</v>
      </c>
      <c r="BO17" s="27">
        <f t="shared" ca="1" si="8"/>
        <v>30.16608589254772</v>
      </c>
      <c r="BP17" s="27">
        <f t="shared" ref="BP17:BS19" ca="1" si="9">(IF(BP$16&gt;0,LOOKUP($B17,$C$4:$BS$4,$C$14:$BS$14)*BP$16/LOOKUP($B17,$C$4:$BS$4,$C$16:$BS$16),NA()))</f>
        <v>31.063629919511641</v>
      </c>
      <c r="BQ17" s="27">
        <f t="shared" ca="1" si="9"/>
        <v>34.856675567708493</v>
      </c>
      <c r="BR17" s="27">
        <f t="shared" ca="1" si="9"/>
        <v>35.975531820499143</v>
      </c>
      <c r="BS17" s="27">
        <f t="shared" ca="1" si="9"/>
        <v>35.034954860735567</v>
      </c>
    </row>
    <row r="18" spans="1:71" s="3" customFormat="1" x14ac:dyDescent="0.25">
      <c r="A18" s="3" t="str">
        <f>CONCATENATE("ABS-EIN(",B18,")")</f>
        <v>ABS-EIN(2003)</v>
      </c>
      <c r="B18" s="18">
        <v>2003</v>
      </c>
      <c r="C18" s="27" t="e">
        <f t="shared" ref="C18:R19" si="10">(IF(C$16&gt;0,LOOKUP($B18,$C$4:$BS$4,$C$14:$BS$14)*C$16/LOOKUP($B18,$C$4:$BS$4,$C$16:$BS$16),NA()))</f>
        <v>#N/A</v>
      </c>
      <c r="D18" s="27" t="e">
        <f t="shared" si="10"/>
        <v>#N/A</v>
      </c>
      <c r="E18" s="27" t="e">
        <f t="shared" si="10"/>
        <v>#N/A</v>
      </c>
      <c r="F18" s="27" t="e">
        <f t="shared" si="10"/>
        <v>#N/A</v>
      </c>
      <c r="G18" s="27" t="e">
        <f t="shared" si="10"/>
        <v>#N/A</v>
      </c>
      <c r="H18" s="27" t="e">
        <f t="shared" si="10"/>
        <v>#N/A</v>
      </c>
      <c r="I18" s="27" t="e">
        <f t="shared" si="10"/>
        <v>#N/A</v>
      </c>
      <c r="J18" s="27" t="e">
        <f t="shared" si="10"/>
        <v>#N/A</v>
      </c>
      <c r="K18" s="27" t="e">
        <f t="shared" si="10"/>
        <v>#N/A</v>
      </c>
      <c r="L18" s="27" t="e">
        <f t="shared" si="10"/>
        <v>#N/A</v>
      </c>
      <c r="M18" s="27" t="e">
        <f t="shared" si="10"/>
        <v>#N/A</v>
      </c>
      <c r="N18" s="27" t="e">
        <f t="shared" si="10"/>
        <v>#N/A</v>
      </c>
      <c r="O18" s="27" t="e">
        <f t="shared" si="10"/>
        <v>#N/A</v>
      </c>
      <c r="P18" s="27" t="e">
        <f t="shared" si="10"/>
        <v>#N/A</v>
      </c>
      <c r="Q18" s="27" t="e">
        <f t="shared" si="10"/>
        <v>#N/A</v>
      </c>
      <c r="R18" s="27" t="e">
        <f t="shared" si="10"/>
        <v>#N/A</v>
      </c>
      <c r="S18" s="27" t="e">
        <f t="shared" si="8"/>
        <v>#N/A</v>
      </c>
      <c r="T18" s="27" t="e">
        <f t="shared" si="8"/>
        <v>#N/A</v>
      </c>
      <c r="U18" s="27" t="e">
        <f t="shared" si="8"/>
        <v>#N/A</v>
      </c>
      <c r="V18" s="27" t="e">
        <f t="shared" si="8"/>
        <v>#N/A</v>
      </c>
      <c r="W18" s="27" t="e">
        <f t="shared" si="8"/>
        <v>#N/A</v>
      </c>
      <c r="X18" s="27" t="e">
        <f t="shared" si="8"/>
        <v>#N/A</v>
      </c>
      <c r="Y18" s="27" t="e">
        <f t="shared" si="8"/>
        <v>#N/A</v>
      </c>
      <c r="Z18" s="27" t="e">
        <f t="shared" si="8"/>
        <v>#N/A</v>
      </c>
      <c r="AA18" s="27" t="e">
        <f t="shared" si="8"/>
        <v>#N/A</v>
      </c>
      <c r="AB18" s="27" t="e">
        <f t="shared" si="8"/>
        <v>#N/A</v>
      </c>
      <c r="AC18" s="27" t="e">
        <f t="shared" si="8"/>
        <v>#N/A</v>
      </c>
      <c r="AD18" s="27" t="e">
        <f t="shared" si="8"/>
        <v>#N/A</v>
      </c>
      <c r="AE18" s="27" t="e">
        <f t="shared" si="8"/>
        <v>#N/A</v>
      </c>
      <c r="AF18" s="27">
        <f t="shared" ca="1" si="8"/>
        <v>5.153912256897331</v>
      </c>
      <c r="AG18" s="27">
        <f t="shared" ca="1" si="8"/>
        <v>5.987010402532789</v>
      </c>
      <c r="AH18" s="27">
        <f t="shared" ca="1" si="8"/>
        <v>6.9824920850293974</v>
      </c>
      <c r="AI18" s="27">
        <f t="shared" ca="1" si="8"/>
        <v>7.5826051560379906</v>
      </c>
      <c r="AJ18" s="27">
        <f t="shared" ca="1" si="8"/>
        <v>7.9426729986431468</v>
      </c>
      <c r="AK18" s="27">
        <f t="shared" ca="1" si="8"/>
        <v>8.3380416101311621</v>
      </c>
      <c r="AL18" s="27">
        <f t="shared" ca="1" si="8"/>
        <v>8.8957937584803251</v>
      </c>
      <c r="AM18" s="27">
        <f t="shared" ca="1" si="8"/>
        <v>9.3829443690637717</v>
      </c>
      <c r="AN18" s="27">
        <f t="shared" ca="1" si="8"/>
        <v>9.679470827679781</v>
      </c>
      <c r="AO18" s="27">
        <f t="shared" ca="1" si="8"/>
        <v>10.138380823156941</v>
      </c>
      <c r="AP18" s="27">
        <f t="shared" ca="1" si="8"/>
        <v>10.872636815920398</v>
      </c>
      <c r="AQ18" s="27">
        <f t="shared" ca="1" si="8"/>
        <v>11.578652193577565</v>
      </c>
      <c r="AR18" s="27">
        <f t="shared" ca="1" si="8"/>
        <v>12.651795567616462</v>
      </c>
      <c r="AS18" s="27">
        <f t="shared" ca="1" si="8"/>
        <v>13.484893713251919</v>
      </c>
      <c r="AT18" s="27">
        <f t="shared" ca="1" si="8"/>
        <v>13.499014020805063</v>
      </c>
      <c r="AU18" s="27">
        <f t="shared" ca="1" si="8"/>
        <v>13.499014020805063</v>
      </c>
      <c r="AV18" s="27">
        <f t="shared" ca="1" si="8"/>
        <v>13.611976481230212</v>
      </c>
      <c r="AW18" s="27">
        <f t="shared" ca="1" si="8"/>
        <v>13.69669832654907</v>
      </c>
      <c r="AX18" s="27">
        <f t="shared" ca="1" si="8"/>
        <v>11.889298959746718</v>
      </c>
      <c r="AY18" s="27">
        <f t="shared" ca="1" si="8"/>
        <v>12.016381727725008</v>
      </c>
      <c r="AZ18" s="27">
        <f t="shared" ca="1" si="8"/>
        <v>13.548435097241066</v>
      </c>
      <c r="BA18" s="27">
        <f t="shared" ca="1" si="8"/>
        <v>15.094608774310267</v>
      </c>
      <c r="BB18" s="27">
        <f t="shared" ca="1" si="8"/>
        <v>15.61</v>
      </c>
      <c r="BC18" s="27">
        <f t="shared" ca="1" si="8"/>
        <v>15.602939846223427</v>
      </c>
      <c r="BD18" s="27">
        <f t="shared" ca="1" si="8"/>
        <v>15.53939846223428</v>
      </c>
      <c r="BE18" s="27">
        <f t="shared" ca="1" si="8"/>
        <v>15.560578923563995</v>
      </c>
      <c r="BF18" s="27">
        <f t="shared" ca="1" si="8"/>
        <v>15.751203075531432</v>
      </c>
      <c r="BG18" s="27">
        <f t="shared" ca="1" si="8"/>
        <v>17.219715061058341</v>
      </c>
      <c r="BH18" s="27">
        <f t="shared" ca="1" si="8"/>
        <v>19.500144730890998</v>
      </c>
      <c r="BI18" s="27">
        <f t="shared" ca="1" si="8"/>
        <v>22.536010854816826</v>
      </c>
      <c r="BJ18" s="27">
        <f t="shared" ca="1" si="8"/>
        <v>25.953125282677519</v>
      </c>
      <c r="BK18" s="27">
        <f t="shared" ca="1" si="8"/>
        <v>28.240615106286747</v>
      </c>
      <c r="BL18" s="27">
        <f t="shared" ca="1" si="8"/>
        <v>34.382948891904114</v>
      </c>
      <c r="BM18" s="27">
        <f t="shared" ca="1" si="8"/>
        <v>35.851460877431023</v>
      </c>
      <c r="BN18" s="27">
        <f t="shared" ca="1" si="8"/>
        <v>33.994640434192668</v>
      </c>
      <c r="BO18" s="27">
        <f t="shared" ca="1" si="8"/>
        <v>34.644174581637266</v>
      </c>
      <c r="BP18" s="27">
        <f t="shared" ca="1" si="9"/>
        <v>35.674957033016732</v>
      </c>
      <c r="BQ18" s="27">
        <f t="shared" ca="1" si="9"/>
        <v>40.031071913161455</v>
      </c>
      <c r="BR18" s="27">
        <f t="shared" ca="1" si="9"/>
        <v>41.316019900497508</v>
      </c>
      <c r="BS18" s="27">
        <f t="shared" ca="1" si="9"/>
        <v>40.235816372682038</v>
      </c>
    </row>
    <row r="19" spans="1:71" s="3" customFormat="1" x14ac:dyDescent="0.25">
      <c r="A19" s="3" t="str">
        <f>CONCATENATE("ABS-EIN(",B19,")")</f>
        <v>ABS-EIN(2018)</v>
      </c>
      <c r="B19" s="18">
        <v>2018</v>
      </c>
      <c r="C19" s="27" t="e">
        <f t="shared" si="10"/>
        <v>#N/A</v>
      </c>
      <c r="D19" s="27" t="e">
        <f t="shared" si="10"/>
        <v>#N/A</v>
      </c>
      <c r="E19" s="27" t="e">
        <f t="shared" si="10"/>
        <v>#N/A</v>
      </c>
      <c r="F19" s="27" t="e">
        <f t="shared" si="10"/>
        <v>#N/A</v>
      </c>
      <c r="G19" s="27" t="e">
        <f t="shared" si="10"/>
        <v>#N/A</v>
      </c>
      <c r="H19" s="27" t="e">
        <f t="shared" si="10"/>
        <v>#N/A</v>
      </c>
      <c r="I19" s="27" t="e">
        <f t="shared" si="10"/>
        <v>#N/A</v>
      </c>
      <c r="J19" s="27" t="e">
        <f t="shared" si="10"/>
        <v>#N/A</v>
      </c>
      <c r="K19" s="27" t="e">
        <f t="shared" si="10"/>
        <v>#N/A</v>
      </c>
      <c r="L19" s="27" t="e">
        <f t="shared" si="10"/>
        <v>#N/A</v>
      </c>
      <c r="M19" s="27" t="e">
        <f t="shared" si="10"/>
        <v>#N/A</v>
      </c>
      <c r="N19" s="27" t="e">
        <f t="shared" si="10"/>
        <v>#N/A</v>
      </c>
      <c r="O19" s="27" t="e">
        <f t="shared" si="10"/>
        <v>#N/A</v>
      </c>
      <c r="P19" s="27" t="e">
        <f t="shared" si="10"/>
        <v>#N/A</v>
      </c>
      <c r="Q19" s="27" t="e">
        <f t="shared" si="10"/>
        <v>#N/A</v>
      </c>
      <c r="R19" s="27" t="e">
        <f t="shared" si="10"/>
        <v>#N/A</v>
      </c>
      <c r="S19" s="27" t="e">
        <f t="shared" si="8"/>
        <v>#N/A</v>
      </c>
      <c r="T19" s="27" t="e">
        <f t="shared" si="8"/>
        <v>#N/A</v>
      </c>
      <c r="U19" s="27" t="e">
        <f t="shared" si="8"/>
        <v>#N/A</v>
      </c>
      <c r="V19" s="27" t="e">
        <f t="shared" si="8"/>
        <v>#N/A</v>
      </c>
      <c r="W19" s="27" t="e">
        <f t="shared" si="8"/>
        <v>#N/A</v>
      </c>
      <c r="X19" s="27" t="e">
        <f t="shared" si="8"/>
        <v>#N/A</v>
      </c>
      <c r="Y19" s="27" t="e">
        <f t="shared" si="8"/>
        <v>#N/A</v>
      </c>
      <c r="Z19" s="27" t="e">
        <f t="shared" si="8"/>
        <v>#N/A</v>
      </c>
      <c r="AA19" s="27" t="e">
        <f t="shared" si="8"/>
        <v>#N/A</v>
      </c>
      <c r="AB19" s="27" t="e">
        <f t="shared" si="8"/>
        <v>#N/A</v>
      </c>
      <c r="AC19" s="27" t="e">
        <f t="shared" si="8"/>
        <v>#N/A</v>
      </c>
      <c r="AD19" s="27" t="e">
        <f t="shared" si="8"/>
        <v>#N/A</v>
      </c>
      <c r="AE19" s="27" t="e">
        <f t="shared" si="8"/>
        <v>#N/A</v>
      </c>
      <c r="AF19" s="27">
        <f t="shared" si="8"/>
        <v>4.0591121244896575</v>
      </c>
      <c r="AG19" s="27">
        <f t="shared" si="8"/>
        <v>4.7152425774893549</v>
      </c>
      <c r="AH19" s="27">
        <f t="shared" si="8"/>
        <v>5.4992628645483173</v>
      </c>
      <c r="AI19" s="27">
        <f t="shared" si="8"/>
        <v>5.97189920781081</v>
      </c>
      <c r="AJ19" s="27">
        <f t="shared" si="8"/>
        <v>6.255481013768307</v>
      </c>
      <c r="AK19" s="27">
        <f t="shared" si="8"/>
        <v>6.566864957564774</v>
      </c>
      <c r="AL19" s="27">
        <f t="shared" si="8"/>
        <v>7.0061387354205049</v>
      </c>
      <c r="AM19" s="27">
        <f t="shared" si="8"/>
        <v>7.3898082375982943</v>
      </c>
      <c r="AN19" s="27">
        <f t="shared" si="8"/>
        <v>7.6233461954456434</v>
      </c>
      <c r="AO19" s="27">
        <f t="shared" si="8"/>
        <v>7.9847739873522574</v>
      </c>
      <c r="AP19" s="27">
        <f t="shared" si="8"/>
        <v>8.5630584544028387</v>
      </c>
      <c r="AQ19" s="27">
        <f t="shared" si="8"/>
        <v>9.1191012111822438</v>
      </c>
      <c r="AR19" s="27">
        <f t="shared" si="8"/>
        <v>9.9642862014869387</v>
      </c>
      <c r="AS19" s="27">
        <f t="shared" si="8"/>
        <v>10.620416654486638</v>
      </c>
      <c r="AT19" s="27">
        <f t="shared" si="8"/>
        <v>10.631537509622225</v>
      </c>
      <c r="AU19" s="27">
        <f t="shared" si="8"/>
        <v>10.631537509622225</v>
      </c>
      <c r="AV19" s="27">
        <f t="shared" si="8"/>
        <v>10.72050435070693</v>
      </c>
      <c r="AW19" s="27">
        <f t="shared" si="8"/>
        <v>10.787229481520459</v>
      </c>
      <c r="AX19" s="27">
        <f t="shared" si="8"/>
        <v>9.3637600241651811</v>
      </c>
      <c r="AY19" s="27">
        <f t="shared" si="8"/>
        <v>9.4638477203854752</v>
      </c>
      <c r="AZ19" s="27">
        <f t="shared" si="8"/>
        <v>10.670460502596784</v>
      </c>
      <c r="BA19" s="27">
        <f t="shared" si="8"/>
        <v>11.888194139943682</v>
      </c>
      <c r="BB19" s="27">
        <f t="shared" si="8"/>
        <v>12.294105352392648</v>
      </c>
      <c r="BC19" s="27">
        <f t="shared" si="8"/>
        <v>12.288544924824853</v>
      </c>
      <c r="BD19" s="27">
        <f t="shared" si="8"/>
        <v>12.238501076714705</v>
      </c>
      <c r="BE19" s="27">
        <f t="shared" si="8"/>
        <v>12.255182359418086</v>
      </c>
      <c r="BF19" s="27">
        <f t="shared" si="8"/>
        <v>12.405313903748528</v>
      </c>
      <c r="BG19" s="27">
        <f t="shared" si="8"/>
        <v>13.561882837849689</v>
      </c>
      <c r="BH19" s="27">
        <f t="shared" si="8"/>
        <v>15.357900942247168</v>
      </c>
      <c r="BI19" s="27">
        <f t="shared" si="8"/>
        <v>17.748884796398613</v>
      </c>
      <c r="BJ19" s="27">
        <f t="shared" si="8"/>
        <v>20.44013173921093</v>
      </c>
      <c r="BK19" s="27">
        <f t="shared" si="8"/>
        <v>22.241710271176203</v>
      </c>
      <c r="BL19" s="27">
        <f t="shared" si="8"/>
        <v>27.079282255157029</v>
      </c>
      <c r="BM19" s="27">
        <f t="shared" si="8"/>
        <v>28.235851189258192</v>
      </c>
      <c r="BN19" s="27">
        <f t="shared" si="8"/>
        <v>26.773458738928355</v>
      </c>
      <c r="BO19" s="27">
        <f t="shared" si="8"/>
        <v>27.285018075165411</v>
      </c>
      <c r="BP19" s="27">
        <f t="shared" si="9"/>
        <v>28.09684050006334</v>
      </c>
      <c r="BQ19" s="27">
        <f t="shared" si="9"/>
        <v>31.527624309392269</v>
      </c>
      <c r="BR19" s="27">
        <f t="shared" si="9"/>
        <v>32.539622126730784</v>
      </c>
      <c r="BS19" s="27">
        <f t="shared" si="9"/>
        <v>31.688876708858295</v>
      </c>
    </row>
    <row r="20" spans="1:71" s="12" customForma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</row>
    <row r="21" spans="1:71" s="12" customFormat="1" x14ac:dyDescent="0.25">
      <c r="A21" s="12" t="s">
        <v>103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>
        <f>LOOKUP($B$2,'[1]ACCC-REPI'!$A$6:$A$13,'[1]ACCC-REPI'!$B$6:$B$13)</f>
        <v>20.5</v>
      </c>
      <c r="BH21" s="37"/>
      <c r="BI21" s="37"/>
      <c r="BJ21" s="37"/>
      <c r="BK21" s="37"/>
      <c r="BL21" s="37"/>
      <c r="BM21" s="37"/>
      <c r="BN21" s="37"/>
      <c r="BO21" s="37"/>
      <c r="BP21" s="37"/>
      <c r="BQ21" s="37">
        <f>LOOKUP($B$2,'[1]ACCC-REPI'!$A$6:$A$13,'[1]ACCC-REPI'!$C$6:$C$13)</f>
        <v>30.3</v>
      </c>
      <c r="BR21" s="37"/>
      <c r="BS21" s="37"/>
    </row>
    <row r="22" spans="1:71" x14ac:dyDescent="0.25">
      <c r="A22" s="45" t="s">
        <v>12</v>
      </c>
      <c r="B22" s="45"/>
      <c r="C22" s="46" t="e">
        <f>IF(C$21&gt;0,C$21*C$5/$BO$5,NA())</f>
        <v>#N/A</v>
      </c>
      <c r="D22" s="46" t="e">
        <f t="shared" ref="D22:BO22" si="11">IF(D$21&gt;0,D$21*D$5/$BO$5,NA())</f>
        <v>#N/A</v>
      </c>
      <c r="E22" s="46" t="e">
        <f t="shared" si="11"/>
        <v>#N/A</v>
      </c>
      <c r="F22" s="46" t="e">
        <f t="shared" si="11"/>
        <v>#N/A</v>
      </c>
      <c r="G22" s="46" t="e">
        <f t="shared" si="11"/>
        <v>#N/A</v>
      </c>
      <c r="H22" s="46" t="e">
        <f t="shared" si="11"/>
        <v>#N/A</v>
      </c>
      <c r="I22" s="46" t="e">
        <f t="shared" si="11"/>
        <v>#N/A</v>
      </c>
      <c r="J22" s="46" t="e">
        <f t="shared" si="11"/>
        <v>#N/A</v>
      </c>
      <c r="K22" s="46" t="e">
        <f t="shared" si="11"/>
        <v>#N/A</v>
      </c>
      <c r="L22" s="46" t="e">
        <f t="shared" si="11"/>
        <v>#N/A</v>
      </c>
      <c r="M22" s="46" t="e">
        <f t="shared" si="11"/>
        <v>#N/A</v>
      </c>
      <c r="N22" s="46" t="e">
        <f t="shared" si="11"/>
        <v>#N/A</v>
      </c>
      <c r="O22" s="46" t="e">
        <f t="shared" si="11"/>
        <v>#N/A</v>
      </c>
      <c r="P22" s="46" t="e">
        <f t="shared" si="11"/>
        <v>#N/A</v>
      </c>
      <c r="Q22" s="46" t="e">
        <f t="shared" si="11"/>
        <v>#N/A</v>
      </c>
      <c r="R22" s="46" t="e">
        <f t="shared" si="11"/>
        <v>#N/A</v>
      </c>
      <c r="S22" s="46" t="e">
        <f t="shared" si="11"/>
        <v>#N/A</v>
      </c>
      <c r="T22" s="46" t="e">
        <f t="shared" si="11"/>
        <v>#N/A</v>
      </c>
      <c r="U22" s="46" t="e">
        <f t="shared" si="11"/>
        <v>#N/A</v>
      </c>
      <c r="V22" s="46" t="e">
        <f t="shared" si="11"/>
        <v>#N/A</v>
      </c>
      <c r="W22" s="46" t="e">
        <f t="shared" si="11"/>
        <v>#N/A</v>
      </c>
      <c r="X22" s="46" t="e">
        <f t="shared" si="11"/>
        <v>#N/A</v>
      </c>
      <c r="Y22" s="46" t="e">
        <f t="shared" si="11"/>
        <v>#N/A</v>
      </c>
      <c r="Z22" s="46" t="e">
        <f t="shared" si="11"/>
        <v>#N/A</v>
      </c>
      <c r="AA22" s="46" t="e">
        <f t="shared" si="11"/>
        <v>#N/A</v>
      </c>
      <c r="AB22" s="46" t="e">
        <f t="shared" si="11"/>
        <v>#N/A</v>
      </c>
      <c r="AC22" s="46" t="e">
        <f t="shared" si="11"/>
        <v>#N/A</v>
      </c>
      <c r="AD22" s="46" t="e">
        <f t="shared" si="11"/>
        <v>#N/A</v>
      </c>
      <c r="AE22" s="46" t="e">
        <f t="shared" si="11"/>
        <v>#N/A</v>
      </c>
      <c r="AF22" s="46" t="e">
        <f t="shared" si="11"/>
        <v>#N/A</v>
      </c>
      <c r="AG22" s="46" t="e">
        <f t="shared" si="11"/>
        <v>#N/A</v>
      </c>
      <c r="AH22" s="46" t="e">
        <f t="shared" si="11"/>
        <v>#N/A</v>
      </c>
      <c r="AI22" s="46" t="e">
        <f t="shared" si="11"/>
        <v>#N/A</v>
      </c>
      <c r="AJ22" s="46" t="e">
        <f t="shared" si="11"/>
        <v>#N/A</v>
      </c>
      <c r="AK22" s="46" t="e">
        <f t="shared" si="11"/>
        <v>#N/A</v>
      </c>
      <c r="AL22" s="46" t="e">
        <f t="shared" si="11"/>
        <v>#N/A</v>
      </c>
      <c r="AM22" s="46" t="e">
        <f t="shared" si="11"/>
        <v>#N/A</v>
      </c>
      <c r="AN22" s="46" t="e">
        <f t="shared" si="11"/>
        <v>#N/A</v>
      </c>
      <c r="AO22" s="46" t="e">
        <f t="shared" si="11"/>
        <v>#N/A</v>
      </c>
      <c r="AP22" s="46" t="e">
        <f t="shared" si="11"/>
        <v>#N/A</v>
      </c>
      <c r="AQ22" s="46" t="e">
        <f t="shared" si="11"/>
        <v>#N/A</v>
      </c>
      <c r="AR22" s="46" t="e">
        <f t="shared" si="11"/>
        <v>#N/A</v>
      </c>
      <c r="AS22" s="46" t="e">
        <f t="shared" si="11"/>
        <v>#N/A</v>
      </c>
      <c r="AT22" s="46" t="e">
        <f t="shared" si="11"/>
        <v>#N/A</v>
      </c>
      <c r="AU22" s="46" t="e">
        <f t="shared" si="11"/>
        <v>#N/A</v>
      </c>
      <c r="AV22" s="46" t="e">
        <f t="shared" si="11"/>
        <v>#N/A</v>
      </c>
      <c r="AW22" s="46" t="e">
        <f t="shared" si="11"/>
        <v>#N/A</v>
      </c>
      <c r="AX22" s="46" t="e">
        <f t="shared" si="11"/>
        <v>#N/A</v>
      </c>
      <c r="AY22" s="46" t="e">
        <f t="shared" si="11"/>
        <v>#N/A</v>
      </c>
      <c r="AZ22" s="46" t="e">
        <f t="shared" si="11"/>
        <v>#N/A</v>
      </c>
      <c r="BA22" s="46" t="e">
        <f t="shared" si="11"/>
        <v>#N/A</v>
      </c>
      <c r="BB22" s="46" t="e">
        <f t="shared" si="11"/>
        <v>#N/A</v>
      </c>
      <c r="BC22" s="46" t="e">
        <f t="shared" si="11"/>
        <v>#N/A</v>
      </c>
      <c r="BD22" s="46" t="e">
        <f t="shared" si="11"/>
        <v>#N/A</v>
      </c>
      <c r="BE22" s="46" t="e">
        <f t="shared" si="11"/>
        <v>#N/A</v>
      </c>
      <c r="BF22" s="46" t="e">
        <f t="shared" si="11"/>
        <v>#N/A</v>
      </c>
      <c r="BG22" s="46">
        <f t="shared" si="11"/>
        <v>17.290976058931861</v>
      </c>
      <c r="BH22" s="46" t="e">
        <f t="shared" si="11"/>
        <v>#N/A</v>
      </c>
      <c r="BI22" s="46" t="e">
        <f t="shared" si="11"/>
        <v>#N/A</v>
      </c>
      <c r="BJ22" s="46" t="e">
        <f t="shared" si="11"/>
        <v>#N/A</v>
      </c>
      <c r="BK22" s="46" t="e">
        <f t="shared" si="11"/>
        <v>#N/A</v>
      </c>
      <c r="BL22" s="46" t="e">
        <f t="shared" si="11"/>
        <v>#N/A</v>
      </c>
      <c r="BM22" s="46" t="e">
        <f t="shared" si="11"/>
        <v>#N/A</v>
      </c>
      <c r="BN22" s="46" t="e">
        <f t="shared" si="11"/>
        <v>#N/A</v>
      </c>
      <c r="BO22" s="46" t="e">
        <f t="shared" si="11"/>
        <v>#N/A</v>
      </c>
      <c r="BP22" s="46" t="e">
        <f t="shared" ref="BP22:BS22" si="12">IF(BP$21&gt;0,BP$21*BP$5/$BO$5,NA())</f>
        <v>#N/A</v>
      </c>
      <c r="BQ22" s="46">
        <f t="shared" si="12"/>
        <v>31.527624309392269</v>
      </c>
      <c r="BR22" s="46" t="e">
        <f t="shared" si="12"/>
        <v>#N/A</v>
      </c>
      <c r="BS22" s="46" t="e">
        <f t="shared" si="12"/>
        <v>#N/A</v>
      </c>
    </row>
    <row r="23" spans="1:71" x14ac:dyDescent="0.25">
      <c r="BG23" s="12"/>
      <c r="BQ23" s="12"/>
    </row>
    <row r="24" spans="1:71" x14ac:dyDescent="0.25">
      <c r="A24" s="45" t="s">
        <v>62</v>
      </c>
      <c r="B24" s="45"/>
      <c r="C24" s="46" t="e">
        <f>NA()</f>
        <v>#N/A</v>
      </c>
      <c r="D24" s="46" t="e">
        <f>NA()</f>
        <v>#N/A</v>
      </c>
      <c r="E24" s="46" t="e">
        <f>NA()</f>
        <v>#N/A</v>
      </c>
      <c r="F24" s="46" t="e">
        <f>NA()</f>
        <v>#N/A</v>
      </c>
      <c r="G24" s="46" t="e">
        <f>NA()</f>
        <v>#N/A</v>
      </c>
      <c r="H24" s="46" t="e">
        <f>NA()</f>
        <v>#N/A</v>
      </c>
      <c r="I24" s="46" t="e">
        <f>NA()</f>
        <v>#N/A</v>
      </c>
      <c r="J24" s="46" t="e">
        <f>NA()</f>
        <v>#N/A</v>
      </c>
      <c r="K24" s="46" t="e">
        <f>NA()</f>
        <v>#N/A</v>
      </c>
      <c r="L24" s="46" t="e">
        <f>NA()</f>
        <v>#N/A</v>
      </c>
      <c r="M24" s="46" t="e">
        <f>NA()</f>
        <v>#N/A</v>
      </c>
      <c r="N24" s="46" t="e">
        <f>NA()</f>
        <v>#N/A</v>
      </c>
      <c r="O24" s="46" t="e">
        <f>NA()</f>
        <v>#N/A</v>
      </c>
      <c r="P24" s="46" t="e">
        <f>NA()</f>
        <v>#N/A</v>
      </c>
      <c r="Q24" s="46" t="e">
        <f>NA()</f>
        <v>#N/A</v>
      </c>
      <c r="R24" s="46" t="e">
        <f>NA()</f>
        <v>#N/A</v>
      </c>
      <c r="S24" s="46" t="e">
        <f>NA()</f>
        <v>#N/A</v>
      </c>
      <c r="T24" s="46" t="e">
        <f>NA()</f>
        <v>#N/A</v>
      </c>
      <c r="U24" s="46" t="e">
        <f>NA()</f>
        <v>#N/A</v>
      </c>
      <c r="V24" s="46" t="e">
        <f>NA()</f>
        <v>#N/A</v>
      </c>
      <c r="W24" s="46" t="e">
        <f>NA()</f>
        <v>#N/A</v>
      </c>
      <c r="X24" s="46" t="e">
        <f>NA()</f>
        <v>#N/A</v>
      </c>
      <c r="Y24" s="46" t="e">
        <f>NA()</f>
        <v>#N/A</v>
      </c>
      <c r="Z24" s="46" t="e">
        <f>NA()</f>
        <v>#N/A</v>
      </c>
      <c r="AA24" s="46" t="e">
        <f>NA()</f>
        <v>#N/A</v>
      </c>
      <c r="AB24" s="46" t="e">
        <f>NA()</f>
        <v>#N/A</v>
      </c>
      <c r="AC24" s="46" t="e">
        <f>NA()</f>
        <v>#N/A</v>
      </c>
      <c r="AD24" s="46" t="e">
        <f>NA()</f>
        <v>#N/A</v>
      </c>
      <c r="AE24" s="46" t="e">
        <f>NA()</f>
        <v>#N/A</v>
      </c>
      <c r="AF24" s="46" t="e">
        <f>NA()</f>
        <v>#N/A</v>
      </c>
      <c r="AG24" s="46" t="e">
        <f>NA()</f>
        <v>#N/A</v>
      </c>
      <c r="AH24" s="46" t="e">
        <f>NA()</f>
        <v>#N/A</v>
      </c>
      <c r="AI24" s="46" t="e">
        <f>NA()</f>
        <v>#N/A</v>
      </c>
      <c r="AJ24" s="46" t="e">
        <f>NA()</f>
        <v>#N/A</v>
      </c>
      <c r="AK24" s="46" t="e">
        <f>NA()</f>
        <v>#N/A</v>
      </c>
      <c r="AL24" s="46" t="e">
        <f>NA()</f>
        <v>#N/A</v>
      </c>
      <c r="AM24" s="46" t="e">
        <f>NA()</f>
        <v>#N/A</v>
      </c>
      <c r="AN24" s="46" t="e">
        <f>NA()</f>
        <v>#N/A</v>
      </c>
      <c r="AO24" s="46" t="e">
        <f>NA()</f>
        <v>#N/A</v>
      </c>
      <c r="AP24" s="46" t="e">
        <f>NA()</f>
        <v>#N/A</v>
      </c>
      <c r="AQ24" s="46" t="e">
        <f>NA()</f>
        <v>#N/A</v>
      </c>
      <c r="AR24" s="46" t="e">
        <f>NA()</f>
        <v>#N/A</v>
      </c>
      <c r="AS24" s="46" t="e">
        <f>NA()</f>
        <v>#N/A</v>
      </c>
      <c r="AT24" s="46" t="e">
        <f>NA()</f>
        <v>#N/A</v>
      </c>
      <c r="AU24" s="46" t="e">
        <f>NA()</f>
        <v>#N/A</v>
      </c>
      <c r="AV24" s="46" t="e">
        <f>NA()</f>
        <v>#N/A</v>
      </c>
      <c r="AW24" s="46" t="e">
        <f>NA()</f>
        <v>#N/A</v>
      </c>
      <c r="AX24" s="46" t="e">
        <f>NA()</f>
        <v>#N/A</v>
      </c>
      <c r="AY24" s="46" t="e">
        <f>NA()</f>
        <v>#N/A</v>
      </c>
      <c r="AZ24" s="46" t="e">
        <f>NA()</f>
        <v>#N/A</v>
      </c>
      <c r="BA24" s="46" t="e">
        <f>NA()</f>
        <v>#N/A</v>
      </c>
      <c r="BB24" s="46" t="e">
        <f>NA()</f>
        <v>#N/A</v>
      </c>
      <c r="BC24" s="46" t="e">
        <f>NA()</f>
        <v>#N/A</v>
      </c>
      <c r="BD24" s="46" t="e">
        <f>NA()</f>
        <v>#N/A</v>
      </c>
      <c r="BE24" s="46" t="e">
        <f>NA()</f>
        <v>#N/A</v>
      </c>
      <c r="BF24" s="46" t="e">
        <f>NA()</f>
        <v>#N/A</v>
      </c>
      <c r="BG24" s="12" t="e">
        <f>NA()</f>
        <v>#N/A</v>
      </c>
      <c r="BH24" s="46" t="e">
        <f>NA()</f>
        <v>#N/A</v>
      </c>
      <c r="BI24" s="46" t="e">
        <f>NA()</f>
        <v>#N/A</v>
      </c>
      <c r="BJ24" s="46" t="e">
        <f>NA()</f>
        <v>#N/A</v>
      </c>
      <c r="BK24" s="46" t="e">
        <f>NA()</f>
        <v>#N/A</v>
      </c>
      <c r="BL24" s="46">
        <f>LOOKUP($B$2,'[1]AEMC-PrTrends'!$A$23:$A$30,'[1]AEMC-PrTrends'!B$23:B$30)</f>
        <v>27.66</v>
      </c>
      <c r="BM24" s="46">
        <f>LOOKUP($B$2,'[1]AEMC-PrTrends'!$A$23:$A$30,'[1]AEMC-PrTrends'!C$23:C$30)</f>
        <v>28.82</v>
      </c>
      <c r="BN24" s="46">
        <f>LOOKUP($B$2,'[1]AEMC-PrTrends'!$A$23:$A$30,'[1]AEMC-PrTrends'!D$23:D$30)</f>
        <v>28.47</v>
      </c>
      <c r="BO24" s="46">
        <f>LOOKUP($B$2,'[1]AEMC-PrTrends'!$A$23:$A$30,'[1]AEMC-PrTrends'!E$23:E$30)</f>
        <v>27.31</v>
      </c>
      <c r="BP24" s="46">
        <f>LOOKUP($B$2,'[1]AEMC-PrTrends'!$A$23:$A$30,'[1]AEMC-PrTrends'!F$23:F$30)</f>
        <v>28.6</v>
      </c>
      <c r="BQ24" s="46">
        <f>LOOKUP($B$2,'[1]AEMC-PrTrends'!$A$23:$A$30,'[1]AEMC-PrTrends'!G$23:G$30)</f>
        <v>29.29</v>
      </c>
      <c r="BR24" s="46">
        <f>LOOKUP($B$2,'[1]AEMC-PrTrends'!$A$23:$A$30,'[1]AEMC-PrTrends'!H$23:H$30)</f>
        <v>29.36</v>
      </c>
      <c r="BS24" s="46">
        <f>LOOKUP($B$2,'[1]AEMC-PrTrends'!$A$23:$A$30,'[1]AEMC-PrTrends'!I$23:I$30)</f>
        <v>29.28</v>
      </c>
    </row>
    <row r="25" spans="1:71" x14ac:dyDescent="0.25">
      <c r="BG25" s="12"/>
      <c r="BQ25" s="12"/>
    </row>
    <row r="26" spans="1:71" x14ac:dyDescent="0.25">
      <c r="BG26" s="12"/>
      <c r="BQ26" s="12"/>
    </row>
    <row r="27" spans="1:71" s="3" customFormat="1" x14ac:dyDescent="0.25">
      <c r="A27" s="4" t="s">
        <v>3</v>
      </c>
      <c r="B27" s="4"/>
      <c r="C27" s="4">
        <v>2020</v>
      </c>
    </row>
    <row r="28" spans="1:71" s="3" customFormat="1" x14ac:dyDescent="0.25">
      <c r="A28" s="3" t="s">
        <v>10</v>
      </c>
      <c r="C28" s="3" t="e">
        <f>IF(C$4&lt;$D$2,NA(),ROUND(C9*LOOKUP($C$27,$E$4:$BS$4,$E$5:$BS$5)/C$5,2))</f>
        <v>#N/A</v>
      </c>
      <c r="D28" s="3">
        <f t="shared" ref="D28:BO28" ca="1" si="13">IF(D$4&lt;$D$2,NA(),ROUND(D9*LOOKUP($C$27,$E$4:$BS$4,$E$5:$BS$5)/D$5,2))</f>
        <v>32.06</v>
      </c>
      <c r="E28" s="3">
        <f t="shared" ca="1" si="13"/>
        <v>31.56</v>
      </c>
      <c r="F28" s="3">
        <f t="shared" ca="1" si="13"/>
        <v>30.5</v>
      </c>
      <c r="G28" s="3">
        <f t="shared" ca="1" si="13"/>
        <v>29.23</v>
      </c>
      <c r="H28" s="3">
        <f t="shared" ca="1" si="13"/>
        <v>31.01</v>
      </c>
      <c r="I28" s="3">
        <f t="shared" ca="1" si="13"/>
        <v>31.16</v>
      </c>
      <c r="J28" s="3">
        <f t="shared" ca="1" si="13"/>
        <v>32.33</v>
      </c>
      <c r="K28" s="3">
        <f t="shared" ca="1" si="13"/>
        <v>31.55</v>
      </c>
      <c r="L28" s="3">
        <f t="shared" ca="1" si="13"/>
        <v>30.06</v>
      </c>
      <c r="M28" s="3">
        <f t="shared" ca="1" si="13"/>
        <v>30.43</v>
      </c>
      <c r="N28" s="3">
        <f t="shared" ca="1" si="13"/>
        <v>29.87</v>
      </c>
      <c r="O28" s="3">
        <f t="shared" ca="1" si="13"/>
        <v>28.01</v>
      </c>
      <c r="P28" s="3">
        <f t="shared" ca="1" si="13"/>
        <v>26.98</v>
      </c>
      <c r="Q28" s="3">
        <f t="shared" ca="1" si="13"/>
        <v>26.96</v>
      </c>
      <c r="R28" s="3">
        <f t="shared" ca="1" si="13"/>
        <v>25.89</v>
      </c>
      <c r="S28" s="3">
        <f t="shared" ca="1" si="13"/>
        <v>26.02</v>
      </c>
      <c r="T28" s="3">
        <f t="shared" ca="1" si="13"/>
        <v>26.21</v>
      </c>
      <c r="U28" s="3">
        <f t="shared" ca="1" si="13"/>
        <v>25.11</v>
      </c>
      <c r="V28" s="3">
        <f t="shared" ca="1" si="13"/>
        <v>23.46</v>
      </c>
      <c r="W28" s="3">
        <f t="shared" ca="1" si="13"/>
        <v>21.91</v>
      </c>
      <c r="X28" s="3">
        <f t="shared" ca="1" si="13"/>
        <v>19.97</v>
      </c>
      <c r="Y28" s="3">
        <f t="shared" ca="1" si="13"/>
        <v>19.149999999999999</v>
      </c>
      <c r="Z28" s="3">
        <f t="shared" ca="1" si="13"/>
        <v>18.12</v>
      </c>
      <c r="AA28" s="3">
        <f t="shared" ca="1" si="13"/>
        <v>17.649999999999999</v>
      </c>
      <c r="AB28" s="3">
        <f t="shared" ca="1" si="13"/>
        <v>17.54</v>
      </c>
      <c r="AC28" s="3">
        <f t="shared" ca="1" si="13"/>
        <v>18.03</v>
      </c>
      <c r="AD28" s="3">
        <f t="shared" ca="1" si="13"/>
        <v>18.34</v>
      </c>
      <c r="AE28" s="3">
        <f t="shared" ca="1" si="13"/>
        <v>18.170000000000002</v>
      </c>
      <c r="AF28" s="3">
        <f t="shared" ca="1" si="13"/>
        <v>18.79</v>
      </c>
      <c r="AG28" s="3">
        <f t="shared" ca="1" si="13"/>
        <v>19.68</v>
      </c>
      <c r="AH28" s="3">
        <f t="shared" ca="1" si="13"/>
        <v>20.85</v>
      </c>
      <c r="AI28" s="3">
        <f t="shared" ca="1" si="13"/>
        <v>21.67</v>
      </c>
      <c r="AJ28" s="3">
        <f t="shared" ca="1" si="13"/>
        <v>21.67</v>
      </c>
      <c r="AK28" s="3">
        <f t="shared" ca="1" si="13"/>
        <v>20.93</v>
      </c>
      <c r="AL28" s="3">
        <f t="shared" ca="1" si="13"/>
        <v>20.07</v>
      </c>
      <c r="AM28" s="3">
        <f t="shared" ca="1" si="13"/>
        <v>18.7</v>
      </c>
      <c r="AN28" s="3">
        <f t="shared" ca="1" si="13"/>
        <v>17.350000000000001</v>
      </c>
      <c r="AO28" s="3">
        <f t="shared" ca="1" si="13"/>
        <v>16.89</v>
      </c>
      <c r="AP28" s="3">
        <f t="shared" ca="1" si="13"/>
        <v>17.350000000000001</v>
      </c>
      <c r="AQ28" s="3">
        <f t="shared" ca="1" si="13"/>
        <v>17.75</v>
      </c>
      <c r="AR28" s="3">
        <f t="shared" ca="1" si="13"/>
        <v>17.77</v>
      </c>
      <c r="AS28" s="3">
        <f t="shared" ca="1" si="13"/>
        <v>17.809999999999999</v>
      </c>
      <c r="AT28" s="3">
        <f t="shared" ca="1" si="13"/>
        <v>17.07</v>
      </c>
      <c r="AU28" s="3">
        <f t="shared" ca="1" si="13"/>
        <v>16.47</v>
      </c>
      <c r="AV28" s="3">
        <f t="shared" ca="1" si="13"/>
        <v>15.71</v>
      </c>
      <c r="AW28" s="3">
        <f t="shared" ca="1" si="13"/>
        <v>15.16</v>
      </c>
      <c r="AX28" s="3">
        <f t="shared" ca="1" si="13"/>
        <v>15.84</v>
      </c>
      <c r="AY28" s="3">
        <f t="shared" ca="1" si="13"/>
        <v>15.48</v>
      </c>
      <c r="AZ28" s="3">
        <f t="shared" ca="1" si="13"/>
        <v>15.63</v>
      </c>
      <c r="BA28" s="3">
        <f t="shared" ca="1" si="13"/>
        <v>17.850000000000001</v>
      </c>
      <c r="BB28" s="3">
        <f t="shared" ca="1" si="13"/>
        <v>15.3</v>
      </c>
      <c r="BC28" s="3">
        <f t="shared" ca="1" si="13"/>
        <v>0</v>
      </c>
      <c r="BD28" s="3">
        <f t="shared" ca="1" si="13"/>
        <v>0</v>
      </c>
      <c r="BE28" s="3">
        <f t="shared" ca="1" si="13"/>
        <v>0</v>
      </c>
      <c r="BF28" s="3">
        <f t="shared" ca="1" si="13"/>
        <v>0</v>
      </c>
      <c r="BG28" s="3">
        <f t="shared" ca="1" si="13"/>
        <v>0</v>
      </c>
      <c r="BH28" s="3">
        <f t="shared" ca="1" si="13"/>
        <v>0</v>
      </c>
      <c r="BI28" s="3">
        <f t="shared" ca="1" si="13"/>
        <v>0</v>
      </c>
      <c r="BJ28" s="3">
        <f t="shared" ca="1" si="13"/>
        <v>0</v>
      </c>
      <c r="BK28" s="3">
        <f t="shared" ca="1" si="13"/>
        <v>0</v>
      </c>
      <c r="BL28" s="3">
        <f t="shared" ca="1" si="13"/>
        <v>0</v>
      </c>
      <c r="BM28" s="3">
        <f t="shared" ca="1" si="13"/>
        <v>0</v>
      </c>
      <c r="BN28" s="3">
        <f t="shared" ca="1" si="13"/>
        <v>0</v>
      </c>
      <c r="BO28" s="3">
        <f t="shared" ca="1" si="13"/>
        <v>0</v>
      </c>
      <c r="BP28" s="3">
        <f t="shared" ref="BP28:BS28" ca="1" si="14">IF(BP$4&lt;$D$2,NA(),ROUND(BP9*LOOKUP($C$27,$E$4:$BS$4,$E$5:$BS$5)/BP$5,2))</f>
        <v>0</v>
      </c>
      <c r="BQ28" s="3">
        <f t="shared" ca="1" si="14"/>
        <v>0</v>
      </c>
      <c r="BR28" s="3">
        <f t="shared" ca="1" si="14"/>
        <v>0</v>
      </c>
      <c r="BS28" s="3">
        <f t="shared" ca="1" si="14"/>
        <v>0</v>
      </c>
    </row>
    <row r="29" spans="1:71" s="3" customFormat="1" x14ac:dyDescent="0.25">
      <c r="A29" s="3" t="s">
        <v>11</v>
      </c>
      <c r="C29" s="3" t="e">
        <f>IF(C$4&lt;$D$2,NA(),ROUND(C12*LOOKUP($C$27,$E$4:$BS$4,$E$5:$BS$5)/C$5,2))</f>
        <v>#N/A</v>
      </c>
      <c r="D29" s="3">
        <f t="shared" ref="D29:BO29" ca="1" si="15">IF(D$4&lt;$D$2,NA(),ROUND(D12*LOOKUP($C$27,$E$4:$BS$4,$E$5:$BS$5)/D$5,2))</f>
        <v>35.75</v>
      </c>
      <c r="E29" s="3">
        <f t="shared" ca="1" si="15"/>
        <v>34.5</v>
      </c>
      <c r="F29" s="3">
        <f t="shared" ca="1" si="15"/>
        <v>32.33</v>
      </c>
      <c r="G29" s="3">
        <f t="shared" ca="1" si="15"/>
        <v>30.3</v>
      </c>
      <c r="H29" s="3">
        <f t="shared" ca="1" si="15"/>
        <v>30.31</v>
      </c>
      <c r="I29" s="3">
        <f t="shared" ca="1" si="15"/>
        <v>29.95</v>
      </c>
      <c r="J29" s="3">
        <f t="shared" ca="1" si="15"/>
        <v>30.92</v>
      </c>
      <c r="K29" s="3">
        <f t="shared" ca="1" si="15"/>
        <v>29.92</v>
      </c>
      <c r="L29" s="3">
        <f t="shared" ca="1" si="15"/>
        <v>28.42</v>
      </c>
      <c r="M29" s="3">
        <f t="shared" ca="1" si="15"/>
        <v>28.79</v>
      </c>
      <c r="N29" s="3">
        <f t="shared" ca="1" si="15"/>
        <v>28.61</v>
      </c>
      <c r="O29" s="3">
        <f t="shared" ca="1" si="15"/>
        <v>27.68</v>
      </c>
      <c r="P29" s="3">
        <f t="shared" ca="1" si="15"/>
        <v>26.97</v>
      </c>
      <c r="Q29" s="3">
        <f t="shared" ca="1" si="15"/>
        <v>27.26</v>
      </c>
      <c r="R29" s="3">
        <f t="shared" ca="1" si="15"/>
        <v>25.97</v>
      </c>
      <c r="S29" s="3">
        <f t="shared" ca="1" si="15"/>
        <v>25.61</v>
      </c>
      <c r="T29" s="3">
        <f t="shared" ca="1" si="15"/>
        <v>25.44</v>
      </c>
      <c r="U29" s="3">
        <f t="shared" ca="1" si="15"/>
        <v>24.5</v>
      </c>
      <c r="V29" s="3">
        <f t="shared" ca="1" si="15"/>
        <v>23.06</v>
      </c>
      <c r="W29" s="3">
        <f t="shared" ca="1" si="15"/>
        <v>21.19</v>
      </c>
      <c r="X29" s="3">
        <f t="shared" ca="1" si="15"/>
        <v>19.43</v>
      </c>
      <c r="Y29" s="3">
        <f t="shared" ca="1" si="15"/>
        <v>18.809999999999999</v>
      </c>
      <c r="Z29" s="3">
        <f t="shared" ca="1" si="15"/>
        <v>17.63</v>
      </c>
      <c r="AA29" s="3">
        <f t="shared" ca="1" si="15"/>
        <v>17.04</v>
      </c>
      <c r="AB29" s="3">
        <f t="shared" ca="1" si="15"/>
        <v>16.52</v>
      </c>
      <c r="AC29" s="3">
        <f t="shared" ca="1" si="15"/>
        <v>16.95</v>
      </c>
      <c r="AD29" s="3">
        <f t="shared" ca="1" si="15"/>
        <v>17.27</v>
      </c>
      <c r="AE29" s="3">
        <f t="shared" ca="1" si="15"/>
        <v>17</v>
      </c>
      <c r="AF29" s="3">
        <f t="shared" ca="1" si="15"/>
        <v>18.079999999999998</v>
      </c>
      <c r="AG29" s="3">
        <f t="shared" ca="1" si="15"/>
        <v>18.989999999999998</v>
      </c>
      <c r="AH29" s="3">
        <f t="shared" ca="1" si="15"/>
        <v>19.98</v>
      </c>
      <c r="AI29" s="3">
        <f t="shared" ca="1" si="15"/>
        <v>21.2</v>
      </c>
      <c r="AJ29" s="3">
        <f t="shared" ca="1" si="15"/>
        <v>21.14</v>
      </c>
      <c r="AK29" s="3">
        <f t="shared" ca="1" si="15"/>
        <v>20.6</v>
      </c>
      <c r="AL29" s="3">
        <f t="shared" ca="1" si="15"/>
        <v>20.09</v>
      </c>
      <c r="AM29" s="3">
        <f t="shared" ca="1" si="15"/>
        <v>20.010000000000002</v>
      </c>
      <c r="AN29" s="3">
        <f t="shared" ca="1" si="15"/>
        <v>19.37</v>
      </c>
      <c r="AO29" s="3">
        <f t="shared" ca="1" si="15"/>
        <v>18.8</v>
      </c>
      <c r="AP29" s="3">
        <f t="shared" ca="1" si="15"/>
        <v>19.36</v>
      </c>
      <c r="AQ29" s="3">
        <f t="shared" ca="1" si="15"/>
        <v>20.59</v>
      </c>
      <c r="AR29" s="3">
        <f t="shared" ca="1" si="15"/>
        <v>22.05</v>
      </c>
      <c r="AS29" s="3">
        <f t="shared" ca="1" si="15"/>
        <v>23.25</v>
      </c>
      <c r="AT29" s="3">
        <f t="shared" ca="1" si="15"/>
        <v>22.54</v>
      </c>
      <c r="AU29" s="3">
        <f t="shared" ca="1" si="15"/>
        <v>20.97</v>
      </c>
      <c r="AV29" s="3">
        <f t="shared" ca="1" si="15"/>
        <v>21.87</v>
      </c>
      <c r="AW29" s="3">
        <f t="shared" ca="1" si="15"/>
        <v>21.74</v>
      </c>
      <c r="AX29" s="3">
        <f t="shared" ca="1" si="15"/>
        <v>21.17</v>
      </c>
      <c r="AY29" s="3">
        <f t="shared" ca="1" si="15"/>
        <v>20.61</v>
      </c>
      <c r="AZ29" s="3">
        <f t="shared" ca="1" si="15"/>
        <v>21.77</v>
      </c>
      <c r="BA29" s="3">
        <f t="shared" ca="1" si="15"/>
        <v>21.19</v>
      </c>
      <c r="BB29" s="3">
        <f t="shared" ca="1" si="15"/>
        <v>22.72</v>
      </c>
      <c r="BC29" s="3" t="e">
        <f t="shared" ca="1" si="15"/>
        <v>#N/A</v>
      </c>
      <c r="BD29" s="3" t="e">
        <f t="shared" ca="1" si="15"/>
        <v>#N/A</v>
      </c>
      <c r="BE29" s="3" t="e">
        <f t="shared" ca="1" si="15"/>
        <v>#N/A</v>
      </c>
      <c r="BF29" s="3" t="e">
        <f t="shared" ca="1" si="15"/>
        <v>#N/A</v>
      </c>
      <c r="BG29" s="3" t="e">
        <f t="shared" ca="1" si="15"/>
        <v>#N/A</v>
      </c>
      <c r="BH29" s="3" t="e">
        <f t="shared" ca="1" si="15"/>
        <v>#N/A</v>
      </c>
      <c r="BI29" s="3" t="e">
        <f t="shared" ca="1" si="15"/>
        <v>#N/A</v>
      </c>
      <c r="BJ29" s="3" t="e">
        <f t="shared" ca="1" si="15"/>
        <v>#N/A</v>
      </c>
      <c r="BK29" s="3" t="e">
        <f t="shared" ca="1" si="15"/>
        <v>#N/A</v>
      </c>
      <c r="BL29" s="3" t="e">
        <f t="shared" ca="1" si="15"/>
        <v>#N/A</v>
      </c>
      <c r="BM29" s="3" t="e">
        <f t="shared" ca="1" si="15"/>
        <v>#N/A</v>
      </c>
      <c r="BN29" s="3" t="e">
        <f t="shared" ca="1" si="15"/>
        <v>#N/A</v>
      </c>
      <c r="BO29" s="3" t="e">
        <f t="shared" ca="1" si="15"/>
        <v>#N/A</v>
      </c>
      <c r="BP29" s="3" t="e">
        <f t="shared" ref="BP29:BS29" ca="1" si="16">IF(BP$4&lt;$D$2,NA(),ROUND(BP12*LOOKUP($C$27,$E$4:$BS$4,$E$5:$BS$5)/BP$5,2))</f>
        <v>#N/A</v>
      </c>
      <c r="BQ29" s="3" t="e">
        <f t="shared" ca="1" si="16"/>
        <v>#N/A</v>
      </c>
      <c r="BR29" s="3" t="e">
        <f t="shared" ca="1" si="16"/>
        <v>#N/A</v>
      </c>
      <c r="BS29" s="3" t="e">
        <f t="shared" ca="1" si="16"/>
        <v>#N/A</v>
      </c>
    </row>
    <row r="30" spans="1:71" s="3" customFormat="1" x14ac:dyDescent="0.25">
      <c r="A30" s="3" t="str">
        <f>A24</f>
        <v>AEMC-REPT</v>
      </c>
      <c r="C30" s="3" t="e">
        <f>IF(C$4&lt;$D$2,NA(),ROUND(C24*LOOKUP($C$27,$E$4:$BS$4,$E$5:$BS$5)/C$5,2))</f>
        <v>#N/A</v>
      </c>
      <c r="D30" s="3" t="e">
        <f t="shared" ref="D30:BO30" si="17">IF(D$4&lt;$D$2,NA(),ROUND(D24*LOOKUP($C$27,$E$4:$BS$4,$E$5:$BS$5)/D$5,2))</f>
        <v>#N/A</v>
      </c>
      <c r="E30" s="3" t="e">
        <f t="shared" si="17"/>
        <v>#N/A</v>
      </c>
      <c r="F30" s="3" t="e">
        <f t="shared" si="17"/>
        <v>#N/A</v>
      </c>
      <c r="G30" s="3" t="e">
        <f t="shared" si="17"/>
        <v>#N/A</v>
      </c>
      <c r="H30" s="3" t="e">
        <f t="shared" si="17"/>
        <v>#N/A</v>
      </c>
      <c r="I30" s="3" t="e">
        <f t="shared" si="17"/>
        <v>#N/A</v>
      </c>
      <c r="J30" s="3" t="e">
        <f t="shared" si="17"/>
        <v>#N/A</v>
      </c>
      <c r="K30" s="3" t="e">
        <f t="shared" si="17"/>
        <v>#N/A</v>
      </c>
      <c r="L30" s="3" t="e">
        <f t="shared" si="17"/>
        <v>#N/A</v>
      </c>
      <c r="M30" s="3" t="e">
        <f t="shared" si="17"/>
        <v>#N/A</v>
      </c>
      <c r="N30" s="3" t="e">
        <f t="shared" si="17"/>
        <v>#N/A</v>
      </c>
      <c r="O30" s="3" t="e">
        <f t="shared" si="17"/>
        <v>#N/A</v>
      </c>
      <c r="P30" s="3" t="e">
        <f t="shared" si="17"/>
        <v>#N/A</v>
      </c>
      <c r="Q30" s="3" t="e">
        <f t="shared" si="17"/>
        <v>#N/A</v>
      </c>
      <c r="R30" s="3" t="e">
        <f t="shared" si="17"/>
        <v>#N/A</v>
      </c>
      <c r="S30" s="3" t="e">
        <f t="shared" si="17"/>
        <v>#N/A</v>
      </c>
      <c r="T30" s="3" t="e">
        <f t="shared" si="17"/>
        <v>#N/A</v>
      </c>
      <c r="U30" s="3" t="e">
        <f t="shared" si="17"/>
        <v>#N/A</v>
      </c>
      <c r="V30" s="3" t="e">
        <f t="shared" si="17"/>
        <v>#N/A</v>
      </c>
      <c r="W30" s="3" t="e">
        <f t="shared" si="17"/>
        <v>#N/A</v>
      </c>
      <c r="X30" s="3" t="e">
        <f t="shared" si="17"/>
        <v>#N/A</v>
      </c>
      <c r="Y30" s="3" t="e">
        <f t="shared" si="17"/>
        <v>#N/A</v>
      </c>
      <c r="Z30" s="3" t="e">
        <f t="shared" si="17"/>
        <v>#N/A</v>
      </c>
      <c r="AA30" s="3" t="e">
        <f t="shared" si="17"/>
        <v>#N/A</v>
      </c>
      <c r="AB30" s="3" t="e">
        <f t="shared" si="17"/>
        <v>#N/A</v>
      </c>
      <c r="AC30" s="3" t="e">
        <f t="shared" si="17"/>
        <v>#N/A</v>
      </c>
      <c r="AD30" s="3" t="e">
        <f t="shared" si="17"/>
        <v>#N/A</v>
      </c>
      <c r="AE30" s="3" t="e">
        <f t="shared" si="17"/>
        <v>#N/A</v>
      </c>
      <c r="AF30" s="3" t="e">
        <f t="shared" si="17"/>
        <v>#N/A</v>
      </c>
      <c r="AG30" s="3" t="e">
        <f t="shared" si="17"/>
        <v>#N/A</v>
      </c>
      <c r="AH30" s="3" t="e">
        <f t="shared" si="17"/>
        <v>#N/A</v>
      </c>
      <c r="AI30" s="3" t="e">
        <f t="shared" si="17"/>
        <v>#N/A</v>
      </c>
      <c r="AJ30" s="3" t="e">
        <f t="shared" si="17"/>
        <v>#N/A</v>
      </c>
      <c r="AK30" s="3" t="e">
        <f t="shared" si="17"/>
        <v>#N/A</v>
      </c>
      <c r="AL30" s="3" t="e">
        <f t="shared" si="17"/>
        <v>#N/A</v>
      </c>
      <c r="AM30" s="3" t="e">
        <f t="shared" si="17"/>
        <v>#N/A</v>
      </c>
      <c r="AN30" s="3" t="e">
        <f t="shared" si="17"/>
        <v>#N/A</v>
      </c>
      <c r="AO30" s="3" t="e">
        <f t="shared" si="17"/>
        <v>#N/A</v>
      </c>
      <c r="AP30" s="3" t="e">
        <f t="shared" si="17"/>
        <v>#N/A</v>
      </c>
      <c r="AQ30" s="3" t="e">
        <f t="shared" si="17"/>
        <v>#N/A</v>
      </c>
      <c r="AR30" s="3" t="e">
        <f t="shared" si="17"/>
        <v>#N/A</v>
      </c>
      <c r="AS30" s="3" t="e">
        <f t="shared" si="17"/>
        <v>#N/A</v>
      </c>
      <c r="AT30" s="3" t="e">
        <f t="shared" si="17"/>
        <v>#N/A</v>
      </c>
      <c r="AU30" s="3" t="e">
        <f t="shared" si="17"/>
        <v>#N/A</v>
      </c>
      <c r="AV30" s="3" t="e">
        <f t="shared" si="17"/>
        <v>#N/A</v>
      </c>
      <c r="AW30" s="3" t="e">
        <f t="shared" si="17"/>
        <v>#N/A</v>
      </c>
      <c r="AX30" s="3" t="e">
        <f t="shared" si="17"/>
        <v>#N/A</v>
      </c>
      <c r="AY30" s="3" t="e">
        <f t="shared" si="17"/>
        <v>#N/A</v>
      </c>
      <c r="AZ30" s="3" t="e">
        <f t="shared" si="17"/>
        <v>#N/A</v>
      </c>
      <c r="BA30" s="3" t="e">
        <f t="shared" si="17"/>
        <v>#N/A</v>
      </c>
      <c r="BB30" s="3" t="e">
        <f t="shared" si="17"/>
        <v>#N/A</v>
      </c>
      <c r="BC30" s="3" t="e">
        <f t="shared" si="17"/>
        <v>#N/A</v>
      </c>
      <c r="BD30" s="3" t="e">
        <f t="shared" si="17"/>
        <v>#N/A</v>
      </c>
      <c r="BE30" s="3" t="e">
        <f t="shared" si="17"/>
        <v>#N/A</v>
      </c>
      <c r="BF30" s="3" t="e">
        <f t="shared" si="17"/>
        <v>#N/A</v>
      </c>
      <c r="BG30" s="3" t="e">
        <f t="shared" si="17"/>
        <v>#N/A</v>
      </c>
      <c r="BH30" s="3" t="e">
        <f t="shared" si="17"/>
        <v>#N/A</v>
      </c>
      <c r="BI30" s="3" t="e">
        <f t="shared" si="17"/>
        <v>#N/A</v>
      </c>
      <c r="BJ30" s="3" t="e">
        <f t="shared" si="17"/>
        <v>#N/A</v>
      </c>
      <c r="BK30" s="3" t="e">
        <f t="shared" si="17"/>
        <v>#N/A</v>
      </c>
      <c r="BL30" s="3">
        <f t="shared" si="17"/>
        <v>30.78</v>
      </c>
      <c r="BM30" s="3">
        <f t="shared" si="17"/>
        <v>31.13</v>
      </c>
      <c r="BN30" s="3">
        <f t="shared" si="17"/>
        <v>30.3</v>
      </c>
      <c r="BO30" s="3">
        <f t="shared" si="17"/>
        <v>28.77</v>
      </c>
      <c r="BP30" s="3">
        <f t="shared" ref="BP30:BS30" si="18">IF(BP$4&lt;$D$2,NA(),ROUND(BP24*LOOKUP($C$27,$E$4:$BS$4,$E$5:$BS$5)/BP$5,2))</f>
        <v>29.56</v>
      </c>
      <c r="BQ30" s="3">
        <f t="shared" si="18"/>
        <v>29.65</v>
      </c>
      <c r="BR30" s="3">
        <f t="shared" si="18"/>
        <v>29.26</v>
      </c>
      <c r="BS30" s="3">
        <f t="shared" si="18"/>
        <v>29.28</v>
      </c>
    </row>
    <row r="31" spans="1:71" s="3" customFormat="1" x14ac:dyDescent="0.25">
      <c r="A31" s="3" t="s">
        <v>61</v>
      </c>
      <c r="C31" s="3" t="e">
        <f>IF(C$4&lt;$D$2,NA(),ROUND(C22*LOOKUP($C$27,$E$4:$BS$4,$E$5:$BS$5)/C$5,2))</f>
        <v>#N/A</v>
      </c>
      <c r="D31" s="3" t="e">
        <f t="shared" ref="D31:BO31" si="19">IF(D$4&lt;$D$2,NA(),ROUND(D22*LOOKUP($C$27,$E$4:$BS$4,$E$5:$BS$5)/D$5,2))</f>
        <v>#N/A</v>
      </c>
      <c r="E31" s="3" t="e">
        <f t="shared" si="19"/>
        <v>#N/A</v>
      </c>
      <c r="F31" s="3" t="e">
        <f t="shared" si="19"/>
        <v>#N/A</v>
      </c>
      <c r="G31" s="3" t="e">
        <f t="shared" si="19"/>
        <v>#N/A</v>
      </c>
      <c r="H31" s="3" t="e">
        <f t="shared" si="19"/>
        <v>#N/A</v>
      </c>
      <c r="I31" s="3" t="e">
        <f t="shared" si="19"/>
        <v>#N/A</v>
      </c>
      <c r="J31" s="3" t="e">
        <f t="shared" si="19"/>
        <v>#N/A</v>
      </c>
      <c r="K31" s="3" t="e">
        <f t="shared" si="19"/>
        <v>#N/A</v>
      </c>
      <c r="L31" s="3" t="e">
        <f t="shared" si="19"/>
        <v>#N/A</v>
      </c>
      <c r="M31" s="3" t="e">
        <f t="shared" si="19"/>
        <v>#N/A</v>
      </c>
      <c r="N31" s="3" t="e">
        <f t="shared" si="19"/>
        <v>#N/A</v>
      </c>
      <c r="O31" s="3" t="e">
        <f t="shared" si="19"/>
        <v>#N/A</v>
      </c>
      <c r="P31" s="3" t="e">
        <f t="shared" si="19"/>
        <v>#N/A</v>
      </c>
      <c r="Q31" s="3" t="e">
        <f t="shared" si="19"/>
        <v>#N/A</v>
      </c>
      <c r="R31" s="3" t="e">
        <f t="shared" si="19"/>
        <v>#N/A</v>
      </c>
      <c r="S31" s="3" t="e">
        <f t="shared" si="19"/>
        <v>#N/A</v>
      </c>
      <c r="T31" s="3" t="e">
        <f t="shared" si="19"/>
        <v>#N/A</v>
      </c>
      <c r="U31" s="3" t="e">
        <f t="shared" si="19"/>
        <v>#N/A</v>
      </c>
      <c r="V31" s="3" t="e">
        <f t="shared" si="19"/>
        <v>#N/A</v>
      </c>
      <c r="W31" s="3" t="e">
        <f t="shared" si="19"/>
        <v>#N/A</v>
      </c>
      <c r="X31" s="3" t="e">
        <f t="shared" si="19"/>
        <v>#N/A</v>
      </c>
      <c r="Y31" s="3" t="e">
        <f t="shared" si="19"/>
        <v>#N/A</v>
      </c>
      <c r="Z31" s="3" t="e">
        <f t="shared" si="19"/>
        <v>#N/A</v>
      </c>
      <c r="AA31" s="3" t="e">
        <f t="shared" si="19"/>
        <v>#N/A</v>
      </c>
      <c r="AB31" s="3" t="e">
        <f t="shared" si="19"/>
        <v>#N/A</v>
      </c>
      <c r="AC31" s="3" t="e">
        <f t="shared" si="19"/>
        <v>#N/A</v>
      </c>
      <c r="AD31" s="3" t="e">
        <f t="shared" si="19"/>
        <v>#N/A</v>
      </c>
      <c r="AE31" s="3" t="e">
        <f t="shared" si="19"/>
        <v>#N/A</v>
      </c>
      <c r="AF31" s="3" t="e">
        <f t="shared" si="19"/>
        <v>#N/A</v>
      </c>
      <c r="AG31" s="3" t="e">
        <f t="shared" si="19"/>
        <v>#N/A</v>
      </c>
      <c r="AH31" s="3" t="e">
        <f t="shared" si="19"/>
        <v>#N/A</v>
      </c>
      <c r="AI31" s="3" t="e">
        <f t="shared" si="19"/>
        <v>#N/A</v>
      </c>
      <c r="AJ31" s="3" t="e">
        <f t="shared" si="19"/>
        <v>#N/A</v>
      </c>
      <c r="AK31" s="3" t="e">
        <f t="shared" si="19"/>
        <v>#N/A</v>
      </c>
      <c r="AL31" s="3" t="e">
        <f t="shared" si="19"/>
        <v>#N/A</v>
      </c>
      <c r="AM31" s="3" t="e">
        <f t="shared" si="19"/>
        <v>#N/A</v>
      </c>
      <c r="AN31" s="3" t="e">
        <f t="shared" si="19"/>
        <v>#N/A</v>
      </c>
      <c r="AO31" s="3" t="e">
        <f t="shared" si="19"/>
        <v>#N/A</v>
      </c>
      <c r="AP31" s="3" t="e">
        <f t="shared" si="19"/>
        <v>#N/A</v>
      </c>
      <c r="AQ31" s="3" t="e">
        <f t="shared" si="19"/>
        <v>#N/A</v>
      </c>
      <c r="AR31" s="3" t="e">
        <f t="shared" si="19"/>
        <v>#N/A</v>
      </c>
      <c r="AS31" s="3" t="e">
        <f t="shared" si="19"/>
        <v>#N/A</v>
      </c>
      <c r="AT31" s="3" t="e">
        <f t="shared" si="19"/>
        <v>#N/A</v>
      </c>
      <c r="AU31" s="3" t="e">
        <f t="shared" si="19"/>
        <v>#N/A</v>
      </c>
      <c r="AV31" s="3" t="e">
        <f t="shared" si="19"/>
        <v>#N/A</v>
      </c>
      <c r="AW31" s="3" t="e">
        <f t="shared" si="19"/>
        <v>#N/A</v>
      </c>
      <c r="AX31" s="3" t="e">
        <f t="shared" si="19"/>
        <v>#N/A</v>
      </c>
      <c r="AY31" s="3" t="e">
        <f t="shared" si="19"/>
        <v>#N/A</v>
      </c>
      <c r="AZ31" s="3" t="e">
        <f t="shared" si="19"/>
        <v>#N/A</v>
      </c>
      <c r="BA31" s="3" t="e">
        <f t="shared" si="19"/>
        <v>#N/A</v>
      </c>
      <c r="BB31" s="3" t="e">
        <f t="shared" si="19"/>
        <v>#N/A</v>
      </c>
      <c r="BC31" s="3" t="e">
        <f t="shared" si="19"/>
        <v>#N/A</v>
      </c>
      <c r="BD31" s="3" t="e">
        <f t="shared" si="19"/>
        <v>#N/A</v>
      </c>
      <c r="BE31" s="3" t="e">
        <f t="shared" si="19"/>
        <v>#N/A</v>
      </c>
      <c r="BF31" s="3" t="e">
        <f t="shared" si="19"/>
        <v>#N/A</v>
      </c>
      <c r="BG31" s="3">
        <f t="shared" si="19"/>
        <v>21.59</v>
      </c>
      <c r="BH31" s="3" t="e">
        <f t="shared" si="19"/>
        <v>#N/A</v>
      </c>
      <c r="BI31" s="3" t="e">
        <f t="shared" si="19"/>
        <v>#N/A</v>
      </c>
      <c r="BJ31" s="3" t="e">
        <f t="shared" si="19"/>
        <v>#N/A</v>
      </c>
      <c r="BK31" s="3" t="e">
        <f t="shared" si="19"/>
        <v>#N/A</v>
      </c>
      <c r="BL31" s="3" t="e">
        <f t="shared" si="19"/>
        <v>#N/A</v>
      </c>
      <c r="BM31" s="3" t="e">
        <f t="shared" si="19"/>
        <v>#N/A</v>
      </c>
      <c r="BN31" s="3" t="e">
        <f t="shared" si="19"/>
        <v>#N/A</v>
      </c>
      <c r="BO31" s="3" t="e">
        <f t="shared" si="19"/>
        <v>#N/A</v>
      </c>
      <c r="BP31" s="3" t="e">
        <f t="shared" ref="BP31:BS31" si="20">IF(BP$4&lt;$D$2,NA(),ROUND(BP22*LOOKUP($C$27,$E$4:$BS$4,$E$5:$BS$5)/BP$5,2))</f>
        <v>#N/A</v>
      </c>
      <c r="BQ31" s="3">
        <f t="shared" si="20"/>
        <v>31.92</v>
      </c>
      <c r="BR31" s="3" t="e">
        <f t="shared" si="20"/>
        <v>#N/A</v>
      </c>
      <c r="BS31" s="3" t="e">
        <f t="shared" si="20"/>
        <v>#N/A</v>
      </c>
    </row>
    <row r="32" spans="1:71" s="3" customFormat="1" x14ac:dyDescent="0.25">
      <c r="A32" s="3" t="str">
        <f>A17</f>
        <v>ABS-EIN(1981)</v>
      </c>
      <c r="C32" s="3" t="e">
        <f>IF(C$4&lt;$D$2,NA(),ROUND(C17*LOOKUP($C$27,$E$4:$BS$4,$E$5:$BS$5)/C$5,2))</f>
        <v>#N/A</v>
      </c>
      <c r="D32" s="3" t="e">
        <f t="shared" ref="D32:BO34" si="21">IF(D$4&lt;$D$2,NA(),ROUND(D17*LOOKUP($C$27,$E$4:$BS$4,$E$5:$BS$5)/D$5,2))</f>
        <v>#N/A</v>
      </c>
      <c r="E32" s="3" t="e">
        <f t="shared" si="21"/>
        <v>#N/A</v>
      </c>
      <c r="F32" s="3" t="e">
        <f t="shared" si="21"/>
        <v>#N/A</v>
      </c>
      <c r="G32" s="3" t="e">
        <f t="shared" si="21"/>
        <v>#N/A</v>
      </c>
      <c r="H32" s="3" t="e">
        <f t="shared" si="21"/>
        <v>#N/A</v>
      </c>
      <c r="I32" s="3" t="e">
        <f t="shared" si="21"/>
        <v>#N/A</v>
      </c>
      <c r="J32" s="3" t="e">
        <f t="shared" si="21"/>
        <v>#N/A</v>
      </c>
      <c r="K32" s="3" t="e">
        <f t="shared" si="21"/>
        <v>#N/A</v>
      </c>
      <c r="L32" s="3" t="e">
        <f t="shared" si="21"/>
        <v>#N/A</v>
      </c>
      <c r="M32" s="3" t="e">
        <f t="shared" si="21"/>
        <v>#N/A</v>
      </c>
      <c r="N32" s="3" t="e">
        <f t="shared" si="21"/>
        <v>#N/A</v>
      </c>
      <c r="O32" s="3" t="e">
        <f t="shared" si="21"/>
        <v>#N/A</v>
      </c>
      <c r="P32" s="3" t="e">
        <f t="shared" si="21"/>
        <v>#N/A</v>
      </c>
      <c r="Q32" s="3" t="e">
        <f t="shared" si="21"/>
        <v>#N/A</v>
      </c>
      <c r="R32" s="3" t="e">
        <f t="shared" si="21"/>
        <v>#N/A</v>
      </c>
      <c r="S32" s="3" t="e">
        <f t="shared" si="21"/>
        <v>#N/A</v>
      </c>
      <c r="T32" s="3" t="e">
        <f t="shared" si="21"/>
        <v>#N/A</v>
      </c>
      <c r="U32" s="3" t="e">
        <f t="shared" si="21"/>
        <v>#N/A</v>
      </c>
      <c r="V32" s="3" t="e">
        <f t="shared" si="21"/>
        <v>#N/A</v>
      </c>
      <c r="W32" s="3" t="e">
        <f t="shared" si="21"/>
        <v>#N/A</v>
      </c>
      <c r="X32" s="3" t="e">
        <f t="shared" si="21"/>
        <v>#N/A</v>
      </c>
      <c r="Y32" s="3" t="e">
        <f t="shared" si="21"/>
        <v>#N/A</v>
      </c>
      <c r="Z32" s="3" t="e">
        <f t="shared" si="21"/>
        <v>#N/A</v>
      </c>
      <c r="AA32" s="3" t="e">
        <f t="shared" si="21"/>
        <v>#N/A</v>
      </c>
      <c r="AB32" s="3" t="e">
        <f t="shared" si="21"/>
        <v>#N/A</v>
      </c>
      <c r="AC32" s="3" t="e">
        <f t="shared" si="21"/>
        <v>#N/A</v>
      </c>
      <c r="AD32" s="3" t="e">
        <f t="shared" si="21"/>
        <v>#N/A</v>
      </c>
      <c r="AE32" s="3" t="e">
        <f t="shared" si="21"/>
        <v>#N/A</v>
      </c>
      <c r="AF32" s="3">
        <f t="shared" ca="1" si="21"/>
        <v>18.079999999999998</v>
      </c>
      <c r="AG32" s="3">
        <f t="shared" ca="1" si="21"/>
        <v>18.93</v>
      </c>
      <c r="AH32" s="3">
        <f t="shared" ca="1" si="21"/>
        <v>19.87</v>
      </c>
      <c r="AI32" s="3">
        <f t="shared" ca="1" si="21"/>
        <v>20.75</v>
      </c>
      <c r="AJ32" s="3">
        <f t="shared" ca="1" si="21"/>
        <v>20.39</v>
      </c>
      <c r="AK32" s="3">
        <f t="shared" ca="1" si="21"/>
        <v>19.73</v>
      </c>
      <c r="AL32" s="3">
        <f t="shared" ca="1" si="21"/>
        <v>19.260000000000002</v>
      </c>
      <c r="AM32" s="3">
        <f t="shared" ca="1" si="21"/>
        <v>18.96</v>
      </c>
      <c r="AN32" s="3">
        <f t="shared" ca="1" si="21"/>
        <v>18.190000000000001</v>
      </c>
      <c r="AO32" s="3">
        <f t="shared" ca="1" si="21"/>
        <v>17.690000000000001</v>
      </c>
      <c r="AP32" s="3">
        <f t="shared" ca="1" si="21"/>
        <v>18.36</v>
      </c>
      <c r="AQ32" s="3">
        <f t="shared" ca="1" si="21"/>
        <v>19.32</v>
      </c>
      <c r="AR32" s="3">
        <f t="shared" ca="1" si="21"/>
        <v>20.73</v>
      </c>
      <c r="AS32" s="3">
        <f t="shared" ca="1" si="21"/>
        <v>21.7</v>
      </c>
      <c r="AT32" s="3">
        <f t="shared" ca="1" si="21"/>
        <v>20.78</v>
      </c>
      <c r="AU32" s="3">
        <f t="shared" ca="1" si="21"/>
        <v>20.16</v>
      </c>
      <c r="AV32" s="3">
        <f t="shared" ca="1" si="21"/>
        <v>20.27</v>
      </c>
      <c r="AW32" s="3">
        <f t="shared" ca="1" si="21"/>
        <v>20.239999999999998</v>
      </c>
      <c r="AX32" s="3">
        <f t="shared" ca="1" si="21"/>
        <v>17.39</v>
      </c>
      <c r="AY32" s="3">
        <f t="shared" ca="1" si="21"/>
        <v>17.05</v>
      </c>
      <c r="AZ32" s="3">
        <f t="shared" ca="1" si="21"/>
        <v>18.12</v>
      </c>
      <c r="BA32" s="3">
        <f t="shared" ca="1" si="21"/>
        <v>19.63</v>
      </c>
      <c r="BB32" s="3">
        <f t="shared" ca="1" si="21"/>
        <v>19.78</v>
      </c>
      <c r="BC32" s="3">
        <f t="shared" ca="1" si="21"/>
        <v>19.28</v>
      </c>
      <c r="BD32" s="3">
        <f t="shared" ca="1" si="21"/>
        <v>18.739999999999998</v>
      </c>
      <c r="BE32" s="3">
        <f t="shared" ca="1" si="21"/>
        <v>18.04</v>
      </c>
      <c r="BF32" s="3">
        <f t="shared" ca="1" si="21"/>
        <v>17.89</v>
      </c>
      <c r="BG32" s="3">
        <f t="shared" ca="1" si="21"/>
        <v>18.73</v>
      </c>
      <c r="BH32" s="3">
        <f t="shared" ca="1" si="21"/>
        <v>20.91</v>
      </c>
      <c r="BI32" s="3">
        <f t="shared" ca="1" si="21"/>
        <v>23.43</v>
      </c>
      <c r="BJ32" s="3">
        <f t="shared" ca="1" si="21"/>
        <v>26.06</v>
      </c>
      <c r="BK32" s="3">
        <f t="shared" ca="1" si="21"/>
        <v>28.02</v>
      </c>
      <c r="BL32" s="3">
        <f t="shared" ca="1" si="21"/>
        <v>33.32</v>
      </c>
      <c r="BM32" s="3">
        <f t="shared" ca="1" si="21"/>
        <v>33.72</v>
      </c>
      <c r="BN32" s="3">
        <f t="shared" ca="1" si="21"/>
        <v>31.5</v>
      </c>
      <c r="BO32" s="3">
        <f t="shared" ca="1" si="21"/>
        <v>31.78</v>
      </c>
      <c r="BP32" s="3">
        <f t="shared" ref="BP32:BS34" ca="1" si="22">IF(BP$4&lt;$D$2,NA(),ROUND(BP17*LOOKUP($C$27,$E$4:$BS$4,$E$5:$BS$5)/BP$5,2))</f>
        <v>32.1</v>
      </c>
      <c r="BQ32" s="3">
        <f t="shared" ca="1" si="22"/>
        <v>35.29</v>
      </c>
      <c r="BR32" s="3">
        <f t="shared" ca="1" si="22"/>
        <v>35.85</v>
      </c>
      <c r="BS32" s="3">
        <f t="shared" ca="1" si="22"/>
        <v>35.03</v>
      </c>
    </row>
    <row r="33" spans="1:71" s="3" customFormat="1" x14ac:dyDescent="0.25">
      <c r="A33" s="3" t="str">
        <f>A18</f>
        <v>ABS-EIN(2003)</v>
      </c>
      <c r="C33" s="3" t="e">
        <f>IF(C$4&lt;$D$2,NA(),ROUND(C18*LOOKUP($C$27,$E$4:$BS$4,$E$5:$BS$5)/C$5,2))</f>
        <v>#N/A</v>
      </c>
      <c r="D33" s="3" t="e">
        <f t="shared" si="21"/>
        <v>#N/A</v>
      </c>
      <c r="E33" s="3" t="e">
        <f t="shared" si="21"/>
        <v>#N/A</v>
      </c>
      <c r="F33" s="3" t="e">
        <f t="shared" si="21"/>
        <v>#N/A</v>
      </c>
      <c r="G33" s="3" t="e">
        <f t="shared" si="21"/>
        <v>#N/A</v>
      </c>
      <c r="H33" s="3" t="e">
        <f t="shared" si="21"/>
        <v>#N/A</v>
      </c>
      <c r="I33" s="3" t="e">
        <f t="shared" si="21"/>
        <v>#N/A</v>
      </c>
      <c r="J33" s="3" t="e">
        <f t="shared" si="21"/>
        <v>#N/A</v>
      </c>
      <c r="K33" s="3" t="e">
        <f t="shared" si="21"/>
        <v>#N/A</v>
      </c>
      <c r="L33" s="3" t="e">
        <f t="shared" si="21"/>
        <v>#N/A</v>
      </c>
      <c r="M33" s="3" t="e">
        <f t="shared" si="21"/>
        <v>#N/A</v>
      </c>
      <c r="N33" s="3" t="e">
        <f t="shared" si="21"/>
        <v>#N/A</v>
      </c>
      <c r="O33" s="3" t="e">
        <f t="shared" si="21"/>
        <v>#N/A</v>
      </c>
      <c r="P33" s="3" t="e">
        <f t="shared" si="21"/>
        <v>#N/A</v>
      </c>
      <c r="Q33" s="3" t="e">
        <f t="shared" si="21"/>
        <v>#N/A</v>
      </c>
      <c r="R33" s="3" t="e">
        <f t="shared" si="21"/>
        <v>#N/A</v>
      </c>
      <c r="S33" s="3" t="e">
        <f t="shared" si="21"/>
        <v>#N/A</v>
      </c>
      <c r="T33" s="3" t="e">
        <f t="shared" si="21"/>
        <v>#N/A</v>
      </c>
      <c r="U33" s="3" t="e">
        <f t="shared" si="21"/>
        <v>#N/A</v>
      </c>
      <c r="V33" s="3" t="e">
        <f t="shared" si="21"/>
        <v>#N/A</v>
      </c>
      <c r="W33" s="3" t="e">
        <f t="shared" si="21"/>
        <v>#N/A</v>
      </c>
      <c r="X33" s="3" t="e">
        <f t="shared" si="21"/>
        <v>#N/A</v>
      </c>
      <c r="Y33" s="3" t="e">
        <f t="shared" si="21"/>
        <v>#N/A</v>
      </c>
      <c r="Z33" s="3" t="e">
        <f t="shared" si="21"/>
        <v>#N/A</v>
      </c>
      <c r="AA33" s="3" t="e">
        <f t="shared" si="21"/>
        <v>#N/A</v>
      </c>
      <c r="AB33" s="3" t="e">
        <f t="shared" si="21"/>
        <v>#N/A</v>
      </c>
      <c r="AC33" s="3" t="e">
        <f t="shared" si="21"/>
        <v>#N/A</v>
      </c>
      <c r="AD33" s="3" t="e">
        <f t="shared" si="21"/>
        <v>#N/A</v>
      </c>
      <c r="AE33" s="3" t="e">
        <f t="shared" si="21"/>
        <v>#N/A</v>
      </c>
      <c r="AF33" s="3">
        <f t="shared" ca="1" si="21"/>
        <v>20.76</v>
      </c>
      <c r="AG33" s="3">
        <f t="shared" ca="1" si="21"/>
        <v>21.74</v>
      </c>
      <c r="AH33" s="3">
        <f t="shared" ca="1" si="21"/>
        <v>22.82</v>
      </c>
      <c r="AI33" s="3">
        <f t="shared" ca="1" si="21"/>
        <v>23.83</v>
      </c>
      <c r="AJ33" s="3">
        <f t="shared" ca="1" si="21"/>
        <v>23.42</v>
      </c>
      <c r="AK33" s="3">
        <f t="shared" ca="1" si="21"/>
        <v>22.66</v>
      </c>
      <c r="AL33" s="3">
        <f t="shared" ca="1" si="21"/>
        <v>22.12</v>
      </c>
      <c r="AM33" s="3">
        <f t="shared" ca="1" si="21"/>
        <v>21.77</v>
      </c>
      <c r="AN33" s="3">
        <f t="shared" ca="1" si="21"/>
        <v>20.89</v>
      </c>
      <c r="AO33" s="3">
        <f t="shared" ca="1" si="21"/>
        <v>20.309999999999999</v>
      </c>
      <c r="AP33" s="3">
        <f t="shared" ca="1" si="21"/>
        <v>21.08</v>
      </c>
      <c r="AQ33" s="3">
        <f t="shared" ca="1" si="21"/>
        <v>22.19</v>
      </c>
      <c r="AR33" s="3">
        <f t="shared" ca="1" si="21"/>
        <v>23.81</v>
      </c>
      <c r="AS33" s="3">
        <f t="shared" ca="1" si="21"/>
        <v>24.92</v>
      </c>
      <c r="AT33" s="3">
        <f t="shared" ca="1" si="21"/>
        <v>23.87</v>
      </c>
      <c r="AU33" s="3">
        <f t="shared" ca="1" si="21"/>
        <v>23.15</v>
      </c>
      <c r="AV33" s="3">
        <f t="shared" ca="1" si="21"/>
        <v>23.28</v>
      </c>
      <c r="AW33" s="3">
        <f t="shared" ca="1" si="21"/>
        <v>23.25</v>
      </c>
      <c r="AX33" s="3">
        <f t="shared" ca="1" si="21"/>
        <v>19.97</v>
      </c>
      <c r="AY33" s="3">
        <f t="shared" ca="1" si="21"/>
        <v>19.579999999999998</v>
      </c>
      <c r="AZ33" s="3">
        <f t="shared" ca="1" si="21"/>
        <v>20.8</v>
      </c>
      <c r="BA33" s="3">
        <f t="shared" ca="1" si="21"/>
        <v>22.54</v>
      </c>
      <c r="BB33" s="3">
        <f t="shared" ca="1" si="21"/>
        <v>22.72</v>
      </c>
      <c r="BC33" s="3">
        <f t="shared" ca="1" si="21"/>
        <v>22.15</v>
      </c>
      <c r="BD33" s="3">
        <f t="shared" ca="1" si="21"/>
        <v>21.52</v>
      </c>
      <c r="BE33" s="3">
        <f t="shared" ca="1" si="21"/>
        <v>20.72</v>
      </c>
      <c r="BF33" s="3">
        <f t="shared" ca="1" si="21"/>
        <v>20.55</v>
      </c>
      <c r="BG33" s="3">
        <f t="shared" ca="1" si="21"/>
        <v>21.51</v>
      </c>
      <c r="BH33" s="3">
        <f t="shared" ca="1" si="21"/>
        <v>24.01</v>
      </c>
      <c r="BI33" s="3">
        <f t="shared" ca="1" si="21"/>
        <v>26.91</v>
      </c>
      <c r="BJ33" s="3">
        <f t="shared" ca="1" si="21"/>
        <v>29.93</v>
      </c>
      <c r="BK33" s="3">
        <f t="shared" ca="1" si="21"/>
        <v>32.18</v>
      </c>
      <c r="BL33" s="3">
        <f t="shared" ca="1" si="21"/>
        <v>38.26</v>
      </c>
      <c r="BM33" s="3">
        <f t="shared" ca="1" si="21"/>
        <v>38.729999999999997</v>
      </c>
      <c r="BN33" s="3">
        <f t="shared" ca="1" si="21"/>
        <v>36.18</v>
      </c>
      <c r="BO33" s="3">
        <f t="shared" ca="1" si="21"/>
        <v>36.49</v>
      </c>
      <c r="BP33" s="3">
        <f t="shared" ca="1" si="22"/>
        <v>36.869999999999997</v>
      </c>
      <c r="BQ33" s="3">
        <f t="shared" ca="1" si="22"/>
        <v>40.53</v>
      </c>
      <c r="BR33" s="3">
        <f t="shared" ca="1" si="22"/>
        <v>41.17</v>
      </c>
      <c r="BS33" s="3">
        <f t="shared" ca="1" si="22"/>
        <v>40.24</v>
      </c>
    </row>
    <row r="34" spans="1:71" s="3" customFormat="1" x14ac:dyDescent="0.25">
      <c r="A34" s="3" t="str">
        <f>A19</f>
        <v>ABS-EIN(2018)</v>
      </c>
      <c r="C34" s="3" t="e">
        <f>IF(C$4&lt;$D$2,NA(),ROUND(C19*LOOKUP($C$27,$E$4:$BS$4,$E$5:$BS$5)/C$5,2))</f>
        <v>#N/A</v>
      </c>
      <c r="D34" s="3" t="e">
        <f t="shared" si="21"/>
        <v>#N/A</v>
      </c>
      <c r="E34" s="3" t="e">
        <f t="shared" si="21"/>
        <v>#N/A</v>
      </c>
      <c r="F34" s="3" t="e">
        <f t="shared" si="21"/>
        <v>#N/A</v>
      </c>
      <c r="G34" s="3" t="e">
        <f t="shared" si="21"/>
        <v>#N/A</v>
      </c>
      <c r="H34" s="3" t="e">
        <f t="shared" si="21"/>
        <v>#N/A</v>
      </c>
      <c r="I34" s="3" t="e">
        <f t="shared" si="21"/>
        <v>#N/A</v>
      </c>
      <c r="J34" s="3" t="e">
        <f t="shared" si="21"/>
        <v>#N/A</v>
      </c>
      <c r="K34" s="3" t="e">
        <f t="shared" si="21"/>
        <v>#N/A</v>
      </c>
      <c r="L34" s="3" t="e">
        <f t="shared" si="21"/>
        <v>#N/A</v>
      </c>
      <c r="M34" s="3" t="e">
        <f t="shared" si="21"/>
        <v>#N/A</v>
      </c>
      <c r="N34" s="3" t="e">
        <f t="shared" si="21"/>
        <v>#N/A</v>
      </c>
      <c r="O34" s="3" t="e">
        <f t="shared" si="21"/>
        <v>#N/A</v>
      </c>
      <c r="P34" s="3" t="e">
        <f t="shared" si="21"/>
        <v>#N/A</v>
      </c>
      <c r="Q34" s="3" t="e">
        <f t="shared" si="21"/>
        <v>#N/A</v>
      </c>
      <c r="R34" s="3" t="e">
        <f t="shared" si="21"/>
        <v>#N/A</v>
      </c>
      <c r="S34" s="3" t="e">
        <f t="shared" si="21"/>
        <v>#N/A</v>
      </c>
      <c r="T34" s="3" t="e">
        <f t="shared" si="21"/>
        <v>#N/A</v>
      </c>
      <c r="U34" s="3" t="e">
        <f t="shared" si="21"/>
        <v>#N/A</v>
      </c>
      <c r="V34" s="3" t="e">
        <f t="shared" si="21"/>
        <v>#N/A</v>
      </c>
      <c r="W34" s="3" t="e">
        <f t="shared" si="21"/>
        <v>#N/A</v>
      </c>
      <c r="X34" s="3" t="e">
        <f t="shared" si="21"/>
        <v>#N/A</v>
      </c>
      <c r="Y34" s="3" t="e">
        <f t="shared" si="21"/>
        <v>#N/A</v>
      </c>
      <c r="Z34" s="3" t="e">
        <f t="shared" si="21"/>
        <v>#N/A</v>
      </c>
      <c r="AA34" s="3" t="e">
        <f t="shared" si="21"/>
        <v>#N/A</v>
      </c>
      <c r="AB34" s="3" t="e">
        <f t="shared" si="21"/>
        <v>#N/A</v>
      </c>
      <c r="AC34" s="3" t="e">
        <f t="shared" si="21"/>
        <v>#N/A</v>
      </c>
      <c r="AD34" s="3" t="e">
        <f t="shared" si="21"/>
        <v>#N/A</v>
      </c>
      <c r="AE34" s="3" t="e">
        <f t="shared" si="21"/>
        <v>#N/A</v>
      </c>
      <c r="AF34" s="3">
        <f t="shared" si="21"/>
        <v>16.350000000000001</v>
      </c>
      <c r="AG34" s="3">
        <f t="shared" si="21"/>
        <v>17.12</v>
      </c>
      <c r="AH34" s="3">
        <f t="shared" si="21"/>
        <v>17.97</v>
      </c>
      <c r="AI34" s="3">
        <f t="shared" si="21"/>
        <v>18.77</v>
      </c>
      <c r="AJ34" s="3">
        <f t="shared" si="21"/>
        <v>18.440000000000001</v>
      </c>
      <c r="AK34" s="3">
        <f t="shared" si="21"/>
        <v>17.84</v>
      </c>
      <c r="AL34" s="3">
        <f t="shared" si="21"/>
        <v>17.420000000000002</v>
      </c>
      <c r="AM34" s="3">
        <f t="shared" si="21"/>
        <v>17.149999999999999</v>
      </c>
      <c r="AN34" s="3">
        <f t="shared" si="21"/>
        <v>16.45</v>
      </c>
      <c r="AO34" s="3">
        <f t="shared" si="21"/>
        <v>16</v>
      </c>
      <c r="AP34" s="3">
        <f t="shared" si="21"/>
        <v>16.600000000000001</v>
      </c>
      <c r="AQ34" s="3">
        <f t="shared" si="21"/>
        <v>17.47</v>
      </c>
      <c r="AR34" s="3">
        <f t="shared" si="21"/>
        <v>18.75</v>
      </c>
      <c r="AS34" s="3">
        <f t="shared" si="21"/>
        <v>19.63</v>
      </c>
      <c r="AT34" s="3">
        <f t="shared" si="21"/>
        <v>18.8</v>
      </c>
      <c r="AU34" s="3">
        <f t="shared" si="21"/>
        <v>18.23</v>
      </c>
      <c r="AV34" s="3">
        <f t="shared" si="21"/>
        <v>18.329999999999998</v>
      </c>
      <c r="AW34" s="3">
        <f t="shared" si="21"/>
        <v>18.309999999999999</v>
      </c>
      <c r="AX34" s="3">
        <f t="shared" si="21"/>
        <v>15.73</v>
      </c>
      <c r="AY34" s="3">
        <f t="shared" si="21"/>
        <v>15.42</v>
      </c>
      <c r="AZ34" s="3">
        <f t="shared" si="21"/>
        <v>16.39</v>
      </c>
      <c r="BA34" s="3">
        <f t="shared" si="21"/>
        <v>17.75</v>
      </c>
      <c r="BB34" s="3">
        <f t="shared" si="21"/>
        <v>17.89</v>
      </c>
      <c r="BC34" s="3">
        <f t="shared" si="21"/>
        <v>17.440000000000001</v>
      </c>
      <c r="BD34" s="3">
        <f t="shared" si="21"/>
        <v>16.95</v>
      </c>
      <c r="BE34" s="3">
        <f t="shared" si="21"/>
        <v>16.32</v>
      </c>
      <c r="BF34" s="3">
        <f t="shared" si="21"/>
        <v>16.18</v>
      </c>
      <c r="BG34" s="3">
        <f t="shared" si="21"/>
        <v>16.940000000000001</v>
      </c>
      <c r="BH34" s="3">
        <f t="shared" si="21"/>
        <v>18.91</v>
      </c>
      <c r="BI34" s="3">
        <f t="shared" si="21"/>
        <v>21.19</v>
      </c>
      <c r="BJ34" s="3">
        <f t="shared" si="21"/>
        <v>23.57</v>
      </c>
      <c r="BK34" s="3">
        <f t="shared" si="21"/>
        <v>25.34</v>
      </c>
      <c r="BL34" s="3">
        <f t="shared" si="21"/>
        <v>30.13</v>
      </c>
      <c r="BM34" s="3">
        <f t="shared" si="21"/>
        <v>30.5</v>
      </c>
      <c r="BN34" s="3">
        <f t="shared" si="21"/>
        <v>28.49</v>
      </c>
      <c r="BO34" s="3">
        <f t="shared" si="21"/>
        <v>28.74</v>
      </c>
      <c r="BP34" s="3">
        <f t="shared" si="22"/>
        <v>29.04</v>
      </c>
      <c r="BQ34" s="3">
        <f t="shared" si="22"/>
        <v>31.92</v>
      </c>
      <c r="BR34" s="3">
        <f t="shared" si="22"/>
        <v>32.43</v>
      </c>
      <c r="BS34" s="3">
        <f t="shared" si="22"/>
        <v>31.69</v>
      </c>
    </row>
    <row r="35" spans="1:71" x14ac:dyDescent="0.25">
      <c r="A35" s="12" t="s">
        <v>104</v>
      </c>
      <c r="B35" s="12"/>
      <c r="C35" s="24" t="e">
        <f t="shared" ref="C35:BB35" si="23">C29</f>
        <v>#N/A</v>
      </c>
      <c r="D35" s="24">
        <f t="shared" ca="1" si="23"/>
        <v>35.75</v>
      </c>
      <c r="E35" s="24">
        <f t="shared" ca="1" si="23"/>
        <v>34.5</v>
      </c>
      <c r="F35" s="24">
        <f t="shared" ca="1" si="23"/>
        <v>32.33</v>
      </c>
      <c r="G35" s="24">
        <f t="shared" ca="1" si="23"/>
        <v>30.3</v>
      </c>
      <c r="H35" s="24">
        <f t="shared" ca="1" si="23"/>
        <v>30.31</v>
      </c>
      <c r="I35" s="24">
        <f t="shared" ca="1" si="23"/>
        <v>29.95</v>
      </c>
      <c r="J35" s="24">
        <f t="shared" ca="1" si="23"/>
        <v>30.92</v>
      </c>
      <c r="K35" s="24">
        <f t="shared" ca="1" si="23"/>
        <v>29.92</v>
      </c>
      <c r="L35" s="24">
        <f t="shared" ca="1" si="23"/>
        <v>28.42</v>
      </c>
      <c r="M35" s="24">
        <f t="shared" ca="1" si="23"/>
        <v>28.79</v>
      </c>
      <c r="N35" s="24">
        <f t="shared" ca="1" si="23"/>
        <v>28.61</v>
      </c>
      <c r="O35" s="24">
        <f t="shared" ca="1" si="23"/>
        <v>27.68</v>
      </c>
      <c r="P35" s="24">
        <f t="shared" ca="1" si="23"/>
        <v>26.97</v>
      </c>
      <c r="Q35" s="24">
        <f t="shared" ca="1" si="23"/>
        <v>27.26</v>
      </c>
      <c r="R35" s="24">
        <f t="shared" ca="1" si="23"/>
        <v>25.97</v>
      </c>
      <c r="S35" s="24">
        <f t="shared" ca="1" si="23"/>
        <v>25.61</v>
      </c>
      <c r="T35" s="24">
        <f t="shared" ca="1" si="23"/>
        <v>25.44</v>
      </c>
      <c r="U35" s="24">
        <f t="shared" ca="1" si="23"/>
        <v>24.5</v>
      </c>
      <c r="V35" s="24">
        <f t="shared" ca="1" si="23"/>
        <v>23.06</v>
      </c>
      <c r="W35" s="24">
        <f t="shared" ca="1" si="23"/>
        <v>21.19</v>
      </c>
      <c r="X35" s="24">
        <f t="shared" ca="1" si="23"/>
        <v>19.43</v>
      </c>
      <c r="Y35" s="24">
        <f t="shared" ca="1" si="23"/>
        <v>18.809999999999999</v>
      </c>
      <c r="Z35" s="24">
        <f t="shared" ca="1" si="23"/>
        <v>17.63</v>
      </c>
      <c r="AA35" s="24">
        <f t="shared" ca="1" si="23"/>
        <v>17.04</v>
      </c>
      <c r="AB35" s="24">
        <f t="shared" ca="1" si="23"/>
        <v>16.52</v>
      </c>
      <c r="AC35" s="24">
        <f t="shared" ca="1" si="23"/>
        <v>16.95</v>
      </c>
      <c r="AD35" s="24">
        <f t="shared" ca="1" si="23"/>
        <v>17.27</v>
      </c>
      <c r="AE35" s="24">
        <f t="shared" ca="1" si="23"/>
        <v>17</v>
      </c>
      <c r="AF35" s="24">
        <f t="shared" ca="1" si="23"/>
        <v>18.079999999999998</v>
      </c>
      <c r="AG35" s="24">
        <f t="shared" ca="1" si="23"/>
        <v>18.989999999999998</v>
      </c>
      <c r="AH35" s="24">
        <f t="shared" ca="1" si="23"/>
        <v>19.98</v>
      </c>
      <c r="AI35" s="24">
        <f t="shared" ca="1" si="23"/>
        <v>21.2</v>
      </c>
      <c r="AJ35" s="24">
        <f t="shared" ca="1" si="23"/>
        <v>21.14</v>
      </c>
      <c r="AK35" s="24">
        <f t="shared" ca="1" si="23"/>
        <v>20.6</v>
      </c>
      <c r="AL35" s="24">
        <f t="shared" ca="1" si="23"/>
        <v>20.09</v>
      </c>
      <c r="AM35" s="24">
        <f t="shared" ca="1" si="23"/>
        <v>20.010000000000002</v>
      </c>
      <c r="AN35" s="24">
        <f t="shared" ca="1" si="23"/>
        <v>19.37</v>
      </c>
      <c r="AO35" s="24">
        <f t="shared" ca="1" si="23"/>
        <v>18.8</v>
      </c>
      <c r="AP35" s="24">
        <f t="shared" ca="1" si="23"/>
        <v>19.36</v>
      </c>
      <c r="AQ35" s="24">
        <f t="shared" ca="1" si="23"/>
        <v>20.59</v>
      </c>
      <c r="AR35" s="24">
        <f t="shared" ca="1" si="23"/>
        <v>22.05</v>
      </c>
      <c r="AS35" s="24">
        <f t="shared" ca="1" si="23"/>
        <v>23.25</v>
      </c>
      <c r="AT35" s="24">
        <f t="shared" ca="1" si="23"/>
        <v>22.54</v>
      </c>
      <c r="AU35" s="24">
        <f t="shared" ca="1" si="23"/>
        <v>20.97</v>
      </c>
      <c r="AV35" s="24">
        <f t="shared" ca="1" si="23"/>
        <v>21.87</v>
      </c>
      <c r="AW35" s="24">
        <f t="shared" ca="1" si="23"/>
        <v>21.74</v>
      </c>
      <c r="AX35" s="24">
        <f t="shared" ca="1" si="23"/>
        <v>21.17</v>
      </c>
      <c r="AY35" s="24">
        <f t="shared" ca="1" si="23"/>
        <v>20.61</v>
      </c>
      <c r="AZ35" s="24">
        <f t="shared" ca="1" si="23"/>
        <v>21.77</v>
      </c>
      <c r="BA35" s="24">
        <f t="shared" ca="1" si="23"/>
        <v>21.19</v>
      </c>
      <c r="BB35" s="24">
        <f t="shared" ca="1" si="23"/>
        <v>22.72</v>
      </c>
      <c r="BC35" s="25">
        <f ca="1">BC33</f>
        <v>22.15</v>
      </c>
      <c r="BD35" s="25">
        <f t="shared" ref="BD35:BH35" ca="1" si="24">BD33</f>
        <v>21.52</v>
      </c>
      <c r="BE35" s="25">
        <f t="shared" ca="1" si="24"/>
        <v>20.72</v>
      </c>
      <c r="BF35" s="25">
        <f t="shared" ca="1" si="24"/>
        <v>20.55</v>
      </c>
      <c r="BG35" s="25">
        <f t="shared" ca="1" si="24"/>
        <v>21.51</v>
      </c>
      <c r="BH35" s="25">
        <f t="shared" ca="1" si="24"/>
        <v>24.01</v>
      </c>
      <c r="BI35" s="19">
        <f ca="1">AVERAGE(BH35,BJ35)</f>
        <v>23.79</v>
      </c>
      <c r="BJ35" s="26">
        <f>BJ34</f>
        <v>23.57</v>
      </c>
      <c r="BK35" s="26">
        <f t="shared" ref="BK35:BS35" si="25">BK34</f>
        <v>25.34</v>
      </c>
      <c r="BL35" s="26">
        <f t="shared" si="25"/>
        <v>30.13</v>
      </c>
      <c r="BM35" s="26">
        <f t="shared" si="25"/>
        <v>30.5</v>
      </c>
      <c r="BN35" s="26">
        <f t="shared" si="25"/>
        <v>28.49</v>
      </c>
      <c r="BO35" s="26">
        <f t="shared" si="25"/>
        <v>28.74</v>
      </c>
      <c r="BP35" s="26">
        <f t="shared" si="25"/>
        <v>29.04</v>
      </c>
      <c r="BQ35" s="26">
        <f t="shared" si="25"/>
        <v>31.92</v>
      </c>
      <c r="BR35" s="26">
        <f t="shared" si="25"/>
        <v>32.43</v>
      </c>
      <c r="BS35" s="26">
        <f t="shared" si="25"/>
        <v>31.69</v>
      </c>
    </row>
    <row r="36" spans="1:71" s="12" customFormat="1" x14ac:dyDescent="0.25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</row>
    <row r="37" spans="1:71" s="12" customFormat="1" x14ac:dyDescent="0.25">
      <c r="A37" s="3" t="s">
        <v>57</v>
      </c>
      <c r="B37" s="3"/>
      <c r="C37" s="3"/>
      <c r="D37" s="3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</row>
    <row r="38" spans="1:71" x14ac:dyDescent="0.25">
      <c r="A38" s="3" t="str">
        <f>CONCATENATE("Average Prices (c/kWh ",TEXT(C27,0), " Dollars)")</f>
        <v>Average Prices (c/kWh 2020 Dollars)</v>
      </c>
      <c r="B38" s="3"/>
      <c r="C38" s="3"/>
      <c r="D38" s="3"/>
      <c r="BR38" s="15"/>
    </row>
    <row r="40" spans="1:71" x14ac:dyDescent="0.25">
      <c r="A40" s="3" t="s">
        <v>102</v>
      </c>
    </row>
    <row r="41" spans="1:71" x14ac:dyDescent="0.25">
      <c r="A41" s="3" t="str">
        <f>CONCATENATE(B2, " Average Residential Prices and ABS-EIN (various bases)")</f>
        <v>Vic Average Residential Prices and ABS-EIN (various bases)</v>
      </c>
    </row>
  </sheetData>
  <dataValidations count="3">
    <dataValidation type="list" allowBlank="1" showInputMessage="1" showErrorMessage="1" sqref="B2" xr:uid="{138EBC60-C380-47FE-A264-04EE4E7B128C}">
      <formula1>$BW$1:$BW$8</formula1>
    </dataValidation>
    <dataValidation type="whole" allowBlank="1" showInputMessage="1" showErrorMessage="1" sqref="C27" xr:uid="{06AFDC4D-FE0A-4639-83BA-4543B21520E4}">
      <formula1>1954</formula1>
      <formula2>2020</formula2>
    </dataValidation>
    <dataValidation type="whole" allowBlank="1" showInputMessage="1" showErrorMessage="1" sqref="B17:B21" xr:uid="{BA77E85E-30D2-48B6-B0AD-3CC7C6228BD9}">
      <formula1>1981</formula1>
      <formula2>2019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9215-D4FF-462B-8697-BDF2F53D08EE}">
  <sheetPr>
    <tabColor rgb="FF00B050"/>
  </sheetPr>
  <dimension ref="A1:BS17"/>
  <sheetViews>
    <sheetView topLeftCell="AW1" workbookViewId="0">
      <selection activeCell="B18" sqref="B18"/>
    </sheetView>
  </sheetViews>
  <sheetFormatPr defaultRowHeight="15" x14ac:dyDescent="0.25"/>
  <cols>
    <col min="1" max="1" width="16.85546875" customWidth="1"/>
  </cols>
  <sheetData>
    <row r="1" spans="1:71" x14ac:dyDescent="0.25">
      <c r="A1" s="20"/>
      <c r="B1" s="20" t="s">
        <v>149</v>
      </c>
      <c r="C1" s="39"/>
      <c r="D1" s="3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</row>
    <row r="2" spans="1:71" x14ac:dyDescent="0.25">
      <c r="A2" s="20" t="s">
        <v>0</v>
      </c>
      <c r="B2" s="20">
        <v>1952</v>
      </c>
      <c r="C2" s="39"/>
      <c r="D2" s="3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</row>
    <row r="3" spans="1:71" x14ac:dyDescent="0.25">
      <c r="A3" s="20" t="s">
        <v>105</v>
      </c>
      <c r="B3" s="20" t="e">
        <v>#N/A</v>
      </c>
      <c r="C3" s="39"/>
      <c r="D3" s="3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</row>
    <row r="4" spans="1:71" x14ac:dyDescent="0.25">
      <c r="A4" s="20"/>
      <c r="B4" s="20" t="e">
        <v>#N/A</v>
      </c>
      <c r="C4" s="39">
        <v>1952</v>
      </c>
      <c r="D4" s="39">
        <v>1953</v>
      </c>
      <c r="E4" s="20">
        <v>1954</v>
      </c>
      <c r="F4" s="20">
        <v>1955</v>
      </c>
      <c r="G4" s="20">
        <v>1956</v>
      </c>
      <c r="H4" s="20">
        <v>1957</v>
      </c>
      <c r="I4" s="20">
        <v>1958</v>
      </c>
      <c r="J4" s="20">
        <v>1959</v>
      </c>
      <c r="K4" s="20">
        <v>1960</v>
      </c>
      <c r="L4" s="20">
        <v>1961</v>
      </c>
      <c r="M4" s="20">
        <v>1962</v>
      </c>
      <c r="N4" s="20">
        <v>1963</v>
      </c>
      <c r="O4" s="20">
        <v>1964</v>
      </c>
      <c r="P4" s="20">
        <v>1965</v>
      </c>
      <c r="Q4" s="20">
        <v>1966</v>
      </c>
      <c r="R4" s="20">
        <v>1967</v>
      </c>
      <c r="S4" s="20">
        <v>1968</v>
      </c>
      <c r="T4" s="20">
        <v>1969</v>
      </c>
      <c r="U4" s="20">
        <v>1970</v>
      </c>
      <c r="V4" s="20">
        <v>1971</v>
      </c>
      <c r="W4" s="20">
        <v>1972</v>
      </c>
      <c r="X4" s="20">
        <v>1973</v>
      </c>
      <c r="Y4" s="20">
        <v>1974</v>
      </c>
      <c r="Z4" s="20">
        <v>1975</v>
      </c>
      <c r="AA4" s="20">
        <v>1976</v>
      </c>
      <c r="AB4" s="20">
        <v>1977</v>
      </c>
      <c r="AC4" s="20">
        <v>1978</v>
      </c>
      <c r="AD4" s="20">
        <v>1979</v>
      </c>
      <c r="AE4" s="20">
        <v>1980</v>
      </c>
      <c r="AF4" s="20">
        <v>1981</v>
      </c>
      <c r="AG4" s="20">
        <v>1982</v>
      </c>
      <c r="AH4" s="20">
        <v>1983</v>
      </c>
      <c r="AI4" s="20">
        <v>1984</v>
      </c>
      <c r="AJ4" s="20">
        <v>1985</v>
      </c>
      <c r="AK4" s="20">
        <v>1986</v>
      </c>
      <c r="AL4" s="20">
        <v>1987</v>
      </c>
      <c r="AM4" s="20">
        <v>1988</v>
      </c>
      <c r="AN4" s="20">
        <v>1989</v>
      </c>
      <c r="AO4" s="20">
        <v>1990</v>
      </c>
      <c r="AP4" s="20">
        <v>1991</v>
      </c>
      <c r="AQ4" s="20">
        <v>1992</v>
      </c>
      <c r="AR4" s="20">
        <v>1993</v>
      </c>
      <c r="AS4" s="20">
        <v>1994</v>
      </c>
      <c r="AT4" s="20">
        <v>1995</v>
      </c>
      <c r="AU4" s="20">
        <v>1996</v>
      </c>
      <c r="AV4" s="20">
        <v>1997</v>
      </c>
      <c r="AW4" s="20">
        <v>1998</v>
      </c>
      <c r="AX4" s="20">
        <v>1999</v>
      </c>
      <c r="AY4" s="20">
        <v>2000</v>
      </c>
      <c r="AZ4" s="20">
        <v>2001</v>
      </c>
      <c r="BA4" s="20">
        <v>2002</v>
      </c>
      <c r="BB4" s="20">
        <v>2003</v>
      </c>
      <c r="BC4" s="20">
        <v>2004</v>
      </c>
      <c r="BD4" s="20">
        <v>2005</v>
      </c>
      <c r="BE4" s="20">
        <v>2006</v>
      </c>
      <c r="BF4" s="20">
        <v>2007</v>
      </c>
      <c r="BG4" s="20">
        <v>2008</v>
      </c>
      <c r="BH4" s="20">
        <v>2009</v>
      </c>
      <c r="BI4" s="20">
        <v>2010</v>
      </c>
      <c r="BJ4" s="20">
        <v>2011</v>
      </c>
      <c r="BK4" s="20">
        <v>2012</v>
      </c>
      <c r="BL4" s="20">
        <v>2013</v>
      </c>
      <c r="BM4" s="20">
        <v>2014</v>
      </c>
      <c r="BN4" s="20">
        <v>2015</v>
      </c>
      <c r="BO4" s="20">
        <v>2016</v>
      </c>
      <c r="BP4" s="20">
        <v>2017</v>
      </c>
      <c r="BQ4" s="20">
        <v>2018</v>
      </c>
      <c r="BR4" s="20">
        <v>2019</v>
      </c>
      <c r="BS4" s="20">
        <v>2020</v>
      </c>
    </row>
    <row r="5" spans="1:71" x14ac:dyDescent="0.25">
      <c r="A5" s="20"/>
      <c r="B5" s="20" t="s">
        <v>90</v>
      </c>
      <c r="C5" s="20" t="e">
        <v>#N/A</v>
      </c>
      <c r="D5" s="20" t="e">
        <v>#N/A</v>
      </c>
      <c r="E5" s="20" t="e">
        <v>#N/A</v>
      </c>
      <c r="F5" s="20" t="e">
        <v>#N/A</v>
      </c>
      <c r="G5" s="20" t="e">
        <v>#N/A</v>
      </c>
      <c r="H5" s="20" t="e">
        <v>#N/A</v>
      </c>
      <c r="I5" s="20" t="e">
        <v>#N/A</v>
      </c>
      <c r="J5" s="20" t="e">
        <v>#N/A</v>
      </c>
      <c r="K5" s="20" t="e">
        <v>#N/A</v>
      </c>
      <c r="L5" s="20" t="e">
        <v>#N/A</v>
      </c>
      <c r="M5" s="20" t="e">
        <v>#N/A</v>
      </c>
      <c r="N5" s="20">
        <v>23.7</v>
      </c>
      <c r="O5" s="20">
        <v>23.07</v>
      </c>
      <c r="P5" s="20">
        <v>22.01</v>
      </c>
      <c r="Q5" s="20">
        <v>20.98</v>
      </c>
      <c r="R5" s="20">
        <v>20.239999999999998</v>
      </c>
      <c r="S5" s="20">
        <v>19.809999999999999</v>
      </c>
      <c r="T5" s="20">
        <v>19.079999999999998</v>
      </c>
      <c r="U5" s="20">
        <v>18.5</v>
      </c>
      <c r="V5" s="20">
        <v>17.29</v>
      </c>
      <c r="W5" s="20">
        <v>16.059999999999999</v>
      </c>
      <c r="X5" s="20">
        <v>15.19</v>
      </c>
      <c r="Y5" s="20">
        <v>14.26</v>
      </c>
      <c r="Z5" s="20">
        <v>13.21</v>
      </c>
      <c r="AA5" s="20">
        <v>12.76</v>
      </c>
      <c r="AB5" s="20">
        <v>13.06</v>
      </c>
      <c r="AC5" s="20">
        <v>12.05</v>
      </c>
      <c r="AD5" s="20">
        <v>11.63</v>
      </c>
      <c r="AE5" s="20">
        <v>11.08</v>
      </c>
      <c r="AF5" s="20">
        <v>11.25</v>
      </c>
      <c r="AG5" s="20">
        <v>12.06</v>
      </c>
      <c r="AH5" s="20">
        <v>14.86</v>
      </c>
      <c r="AI5" s="20">
        <v>16.03</v>
      </c>
      <c r="AJ5" s="20">
        <v>15.2</v>
      </c>
      <c r="AK5" s="20">
        <v>14.88</v>
      </c>
      <c r="AL5" s="20">
        <v>14.36</v>
      </c>
      <c r="AM5" s="20">
        <v>15.26</v>
      </c>
      <c r="AN5" s="20">
        <v>15.65</v>
      </c>
      <c r="AO5" s="20">
        <v>14.24</v>
      </c>
      <c r="AP5" s="20">
        <v>14.3</v>
      </c>
      <c r="AQ5" s="20">
        <v>14.64</v>
      </c>
      <c r="AR5" s="20">
        <v>15.08</v>
      </c>
      <c r="AS5" s="20">
        <v>14.97</v>
      </c>
      <c r="AT5" s="20">
        <v>14.25</v>
      </c>
      <c r="AU5" s="20">
        <v>14.34</v>
      </c>
      <c r="AV5" s="20">
        <v>14.24</v>
      </c>
      <c r="AW5" s="20">
        <v>14.11</v>
      </c>
      <c r="AX5" s="20">
        <v>13.94</v>
      </c>
      <c r="AY5" s="20">
        <v>14.63</v>
      </c>
      <c r="AZ5" s="20">
        <v>14.83</v>
      </c>
      <c r="BA5" s="20">
        <v>15.07</v>
      </c>
      <c r="BB5" s="20">
        <v>14.23</v>
      </c>
      <c r="BC5" s="20">
        <v>15.56</v>
      </c>
      <c r="BD5" s="20">
        <v>15.37</v>
      </c>
      <c r="BE5" s="20">
        <v>15.34</v>
      </c>
      <c r="BF5" s="20">
        <v>15.66</v>
      </c>
      <c r="BG5" s="20">
        <v>17.7</v>
      </c>
      <c r="BH5" s="20">
        <v>18.61</v>
      </c>
      <c r="BI5" s="20">
        <v>19.564999999999998</v>
      </c>
      <c r="BJ5" s="20">
        <v>20.52</v>
      </c>
      <c r="BK5" s="20">
        <v>21.36</v>
      </c>
      <c r="BL5" s="20">
        <v>24.77</v>
      </c>
      <c r="BM5" s="20">
        <v>24.77</v>
      </c>
      <c r="BN5" s="20">
        <v>22.47</v>
      </c>
      <c r="BO5" s="20">
        <v>21.21</v>
      </c>
      <c r="BP5" s="20">
        <v>22.13</v>
      </c>
      <c r="BQ5" s="20">
        <v>23.97</v>
      </c>
      <c r="BR5" s="20">
        <v>26.03</v>
      </c>
      <c r="BS5" s="20">
        <v>26.24</v>
      </c>
    </row>
    <row r="6" spans="1:71" x14ac:dyDescent="0.25">
      <c r="A6" s="20"/>
      <c r="B6" s="20" t="s">
        <v>84</v>
      </c>
      <c r="C6" s="20" t="e">
        <v>#N/A</v>
      </c>
      <c r="D6" s="20">
        <v>33.479999999999997</v>
      </c>
      <c r="E6" s="20">
        <v>34.369999999999997</v>
      </c>
      <c r="F6" s="20">
        <v>37.89</v>
      </c>
      <c r="G6" s="20">
        <v>34.83</v>
      </c>
      <c r="H6" s="20">
        <v>33.270000000000003</v>
      </c>
      <c r="I6" s="20">
        <v>34.450000000000003</v>
      </c>
      <c r="J6" s="20">
        <v>33.15</v>
      </c>
      <c r="K6" s="20">
        <v>31.09</v>
      </c>
      <c r="L6" s="20">
        <v>29.36</v>
      </c>
      <c r="M6" s="20">
        <v>30.79</v>
      </c>
      <c r="N6" s="20">
        <v>30.33</v>
      </c>
      <c r="O6" s="20">
        <v>29.07</v>
      </c>
      <c r="P6" s="20">
        <v>27.11</v>
      </c>
      <c r="Q6" s="20">
        <v>25.85</v>
      </c>
      <c r="R6" s="20">
        <v>24.83</v>
      </c>
      <c r="S6" s="20">
        <v>24.34</v>
      </c>
      <c r="T6" s="20">
        <v>23.74</v>
      </c>
      <c r="U6" s="20">
        <v>23.32</v>
      </c>
      <c r="V6" s="20">
        <v>22.43</v>
      </c>
      <c r="W6" s="20">
        <v>21.83</v>
      </c>
      <c r="X6" s="20">
        <v>21.03</v>
      </c>
      <c r="Y6" s="20">
        <v>18.940000000000001</v>
      </c>
      <c r="Z6" s="20">
        <v>17.73</v>
      </c>
      <c r="AA6" s="20">
        <v>17.71</v>
      </c>
      <c r="AB6" s="20">
        <v>16.88</v>
      </c>
      <c r="AC6" s="20">
        <v>16.38</v>
      </c>
      <c r="AD6" s="20">
        <v>15.85</v>
      </c>
      <c r="AE6" s="20">
        <v>15.43</v>
      </c>
      <c r="AF6" s="20">
        <v>15.61</v>
      </c>
      <c r="AG6" s="20">
        <v>16.7</v>
      </c>
      <c r="AH6" s="20">
        <v>20.12</v>
      </c>
      <c r="AI6" s="20">
        <v>20.350000000000001</v>
      </c>
      <c r="AJ6" s="20">
        <v>18.88</v>
      </c>
      <c r="AK6" s="20">
        <v>18.68</v>
      </c>
      <c r="AL6" s="20">
        <v>17.690000000000001</v>
      </c>
      <c r="AM6" s="20">
        <v>17.5</v>
      </c>
      <c r="AN6" s="20">
        <v>17.86</v>
      </c>
      <c r="AO6" s="20">
        <v>17.28</v>
      </c>
      <c r="AP6" s="20">
        <v>17.45</v>
      </c>
      <c r="AQ6" s="20">
        <v>17.940000000000001</v>
      </c>
      <c r="AR6" s="20">
        <v>18.13</v>
      </c>
      <c r="AS6" s="20">
        <v>17.82</v>
      </c>
      <c r="AT6" s="20">
        <v>17.010000000000002</v>
      </c>
      <c r="AU6" s="20">
        <v>16.440000000000001</v>
      </c>
      <c r="AV6" s="20">
        <v>16.53</v>
      </c>
      <c r="AW6" s="20">
        <v>16.329999999999998</v>
      </c>
      <c r="AX6" s="20">
        <v>16.09</v>
      </c>
      <c r="AY6" s="20">
        <v>15.86</v>
      </c>
      <c r="AZ6" s="20">
        <v>16.079999999999998</v>
      </c>
      <c r="BA6" s="20">
        <v>16.190000000000001</v>
      </c>
      <c r="BB6" s="20">
        <v>16.010000000000002</v>
      </c>
      <c r="BC6" s="20">
        <v>16.04</v>
      </c>
      <c r="BD6" s="20">
        <v>16.989999999999998</v>
      </c>
      <c r="BE6" s="20">
        <v>17.489999999999998</v>
      </c>
      <c r="BF6" s="20">
        <v>18.11</v>
      </c>
      <c r="BG6" s="20">
        <v>18.64</v>
      </c>
      <c r="BH6" s="20">
        <v>20.03</v>
      </c>
      <c r="BI6" s="20">
        <v>20.675000000000001</v>
      </c>
      <c r="BJ6" s="20">
        <v>21.32</v>
      </c>
      <c r="BK6" s="20">
        <v>24.24</v>
      </c>
      <c r="BL6" s="20">
        <v>28.08</v>
      </c>
      <c r="BM6" s="20">
        <v>28.39</v>
      </c>
      <c r="BN6" s="20">
        <v>25.93</v>
      </c>
      <c r="BO6" s="20">
        <v>24.5</v>
      </c>
      <c r="BP6" s="20">
        <v>26.54</v>
      </c>
      <c r="BQ6" s="20">
        <v>29.81</v>
      </c>
      <c r="BR6" s="20">
        <v>29.08</v>
      </c>
      <c r="BS6" s="20">
        <v>28.18</v>
      </c>
    </row>
    <row r="7" spans="1:71" x14ac:dyDescent="0.25">
      <c r="A7" s="20"/>
      <c r="B7" s="20" t="s">
        <v>91</v>
      </c>
      <c r="C7" s="20" t="e">
        <v>#N/A</v>
      </c>
      <c r="D7" s="20" t="e">
        <v>#N/A</v>
      </c>
      <c r="E7" s="20" t="e">
        <v>#N/A</v>
      </c>
      <c r="F7" s="20" t="e">
        <v>#N/A</v>
      </c>
      <c r="G7" s="20" t="e">
        <v>#N/A</v>
      </c>
      <c r="H7" s="20" t="e">
        <v>#N/A</v>
      </c>
      <c r="I7" s="20" t="e">
        <v>#N/A</v>
      </c>
      <c r="J7" s="20" t="e">
        <v>#N/A</v>
      </c>
      <c r="K7" s="20" t="e">
        <v>#N/A</v>
      </c>
      <c r="L7" s="20" t="e">
        <v>#N/A</v>
      </c>
      <c r="M7" s="20" t="e">
        <v>#N/A</v>
      </c>
      <c r="N7" s="20" t="e">
        <v>#N/A</v>
      </c>
      <c r="O7" s="20" t="e">
        <v>#N/A</v>
      </c>
      <c r="P7" s="20" t="e">
        <v>#N/A</v>
      </c>
      <c r="Q7" s="20" t="e">
        <v>#N/A</v>
      </c>
      <c r="R7" s="20" t="e">
        <v>#N/A</v>
      </c>
      <c r="S7" s="20" t="e">
        <v>#N/A</v>
      </c>
      <c r="T7" s="20" t="e">
        <v>#N/A</v>
      </c>
      <c r="U7" s="20" t="e">
        <v>#N/A</v>
      </c>
      <c r="V7" s="20" t="e">
        <v>#N/A</v>
      </c>
      <c r="W7" s="20" t="e">
        <v>#N/A</v>
      </c>
      <c r="X7" s="20" t="e">
        <v>#N/A</v>
      </c>
      <c r="Y7" s="20">
        <v>22.9</v>
      </c>
      <c r="Z7" s="20" t="e">
        <v>#N/A</v>
      </c>
      <c r="AA7" s="20" t="e">
        <v>#N/A</v>
      </c>
      <c r="AB7" s="20" t="e">
        <v>#N/A</v>
      </c>
      <c r="AC7" s="20" t="e">
        <v>#N/A</v>
      </c>
      <c r="AD7" s="20">
        <v>21.32</v>
      </c>
      <c r="AE7" s="20">
        <v>20.309999999999999</v>
      </c>
      <c r="AF7" s="20">
        <v>19.690000000000001</v>
      </c>
      <c r="AG7" s="20">
        <v>21.13</v>
      </c>
      <c r="AH7" s="20">
        <v>23.71</v>
      </c>
      <c r="AI7" s="20">
        <v>25.32</v>
      </c>
      <c r="AJ7" s="20">
        <v>24.99</v>
      </c>
      <c r="AK7" s="20">
        <v>29.86</v>
      </c>
      <c r="AL7" s="20">
        <v>30.16</v>
      </c>
      <c r="AM7" s="20">
        <v>28.18</v>
      </c>
      <c r="AN7" s="20">
        <v>27.05</v>
      </c>
      <c r="AO7" s="20">
        <v>24.54</v>
      </c>
      <c r="AP7" s="20">
        <v>24.08</v>
      </c>
      <c r="AQ7" s="20">
        <v>25.19</v>
      </c>
      <c r="AR7" s="20">
        <v>24.97</v>
      </c>
      <c r="AS7" s="20">
        <v>24.73</v>
      </c>
      <c r="AT7" s="20">
        <v>23.65</v>
      </c>
      <c r="AU7" s="20">
        <v>22.83</v>
      </c>
      <c r="AV7" s="20">
        <v>22.69</v>
      </c>
      <c r="AW7" s="20">
        <v>22.47</v>
      </c>
      <c r="AX7" s="20">
        <v>23.48</v>
      </c>
      <c r="AY7" s="20">
        <v>23.09</v>
      </c>
      <c r="AZ7" s="20">
        <v>23.59</v>
      </c>
      <c r="BA7" s="20">
        <v>22.94</v>
      </c>
      <c r="BB7" s="20">
        <v>22.36</v>
      </c>
      <c r="BC7" s="20">
        <v>21.8</v>
      </c>
      <c r="BD7" s="20">
        <v>21.27</v>
      </c>
      <c r="BE7" s="20">
        <v>20.46</v>
      </c>
      <c r="BF7" s="20">
        <v>20.59</v>
      </c>
      <c r="BG7" s="20">
        <v>20.75</v>
      </c>
      <c r="BH7" s="20">
        <v>21.25</v>
      </c>
      <c r="BI7" s="20">
        <v>21.935000000000002</v>
      </c>
      <c r="BJ7" s="20">
        <v>22.62</v>
      </c>
      <c r="BK7" s="20">
        <v>22.9</v>
      </c>
      <c r="BL7" s="20">
        <v>26.86</v>
      </c>
      <c r="BM7" s="20">
        <v>29.15</v>
      </c>
      <c r="BN7" s="20">
        <v>28.31</v>
      </c>
      <c r="BO7" s="20">
        <v>27.91</v>
      </c>
      <c r="BP7" s="20">
        <v>26.6</v>
      </c>
      <c r="BQ7" s="20">
        <v>26.2</v>
      </c>
      <c r="BR7" s="20">
        <v>26.09</v>
      </c>
      <c r="BS7" s="20">
        <v>26.3</v>
      </c>
    </row>
    <row r="8" spans="1:71" x14ac:dyDescent="0.25">
      <c r="A8" s="20"/>
      <c r="B8" s="20" t="s">
        <v>86</v>
      </c>
      <c r="C8" s="20" t="e">
        <v>#N/A</v>
      </c>
      <c r="D8" s="20" t="e">
        <v>#N/A</v>
      </c>
      <c r="E8" s="20" t="e">
        <v>#N/A</v>
      </c>
      <c r="F8" s="20" t="e">
        <v>#N/A</v>
      </c>
      <c r="G8" s="20" t="e">
        <v>#N/A</v>
      </c>
      <c r="H8" s="20" t="e">
        <v>#N/A</v>
      </c>
      <c r="I8" s="20" t="e">
        <v>#N/A</v>
      </c>
      <c r="J8" s="20" t="e">
        <v>#N/A</v>
      </c>
      <c r="K8" s="20" t="e">
        <v>#N/A</v>
      </c>
      <c r="L8" s="20" t="e">
        <v>#N/A</v>
      </c>
      <c r="M8" s="20" t="e">
        <v>#N/A</v>
      </c>
      <c r="N8" s="20">
        <v>30.81</v>
      </c>
      <c r="O8" s="20">
        <v>29.91</v>
      </c>
      <c r="P8" s="20">
        <v>28.33</v>
      </c>
      <c r="Q8" s="20">
        <v>27.33</v>
      </c>
      <c r="R8" s="20">
        <v>26.36</v>
      </c>
      <c r="S8" s="20">
        <v>26.21</v>
      </c>
      <c r="T8" s="20">
        <v>26.73</v>
      </c>
      <c r="U8" s="20">
        <v>25.76</v>
      </c>
      <c r="V8" s="20">
        <v>24.23</v>
      </c>
      <c r="W8" s="20">
        <v>22.72</v>
      </c>
      <c r="X8" s="20">
        <v>21.63</v>
      </c>
      <c r="Y8" s="20">
        <v>20.2</v>
      </c>
      <c r="Z8" s="20">
        <v>20.12</v>
      </c>
      <c r="AA8" s="20">
        <v>21.52</v>
      </c>
      <c r="AB8" s="20">
        <v>20.72</v>
      </c>
      <c r="AC8" s="20">
        <v>19.93</v>
      </c>
      <c r="AD8" s="20">
        <v>20.100000000000001</v>
      </c>
      <c r="AE8" s="20">
        <v>20.02</v>
      </c>
      <c r="AF8" s="20">
        <v>20.059999999999999</v>
      </c>
      <c r="AG8" s="20">
        <v>20.43</v>
      </c>
      <c r="AH8" s="20">
        <v>21.61</v>
      </c>
      <c r="AI8" s="20">
        <v>22.9</v>
      </c>
      <c r="AJ8" s="20">
        <v>24.04</v>
      </c>
      <c r="AK8" s="20">
        <v>24.16</v>
      </c>
      <c r="AL8" s="20">
        <v>22.88</v>
      </c>
      <c r="AM8" s="20">
        <v>21.48</v>
      </c>
      <c r="AN8" s="20">
        <v>20.16</v>
      </c>
      <c r="AO8" s="20">
        <v>18.55</v>
      </c>
      <c r="AP8" s="20">
        <v>18.059999999999999</v>
      </c>
      <c r="AQ8" s="20">
        <v>18.329999999999998</v>
      </c>
      <c r="AR8" s="20">
        <v>18.2</v>
      </c>
      <c r="AS8" s="20">
        <v>17.989999999999998</v>
      </c>
      <c r="AT8" s="20">
        <v>17.260000000000002</v>
      </c>
      <c r="AU8" s="20">
        <v>16.73</v>
      </c>
      <c r="AV8" s="20">
        <v>16.600000000000001</v>
      </c>
      <c r="AW8" s="20">
        <v>16.440000000000001</v>
      </c>
      <c r="AX8" s="20">
        <v>16.28</v>
      </c>
      <c r="AY8" s="20">
        <v>15.69</v>
      </c>
      <c r="AZ8" s="20">
        <v>16.8</v>
      </c>
      <c r="BA8" s="20">
        <v>16.739999999999998</v>
      </c>
      <c r="BB8" s="20">
        <v>16.91</v>
      </c>
      <c r="BC8" s="20">
        <v>17.190000000000001</v>
      </c>
      <c r="BD8" s="20">
        <v>17.21</v>
      </c>
      <c r="BE8" s="20">
        <v>17.23</v>
      </c>
      <c r="BF8" s="20">
        <v>17.489999999999998</v>
      </c>
      <c r="BG8" s="20">
        <v>18.68</v>
      </c>
      <c r="BH8" s="20">
        <v>19.96</v>
      </c>
      <c r="BI8" s="20">
        <v>21.285</v>
      </c>
      <c r="BJ8" s="20">
        <v>22.61</v>
      </c>
      <c r="BK8" s="20">
        <v>23.64</v>
      </c>
      <c r="BL8" s="20">
        <v>26.19</v>
      </c>
      <c r="BM8" s="20">
        <v>30.22</v>
      </c>
      <c r="BN8" s="20">
        <v>30.78</v>
      </c>
      <c r="BO8" s="20">
        <v>30.91</v>
      </c>
      <c r="BP8" s="20">
        <v>31.29</v>
      </c>
      <c r="BQ8" s="20">
        <v>30.97</v>
      </c>
      <c r="BR8" s="20">
        <v>28.59</v>
      </c>
      <c r="BS8" s="20">
        <v>27.13</v>
      </c>
    </row>
    <row r="9" spans="1:71" x14ac:dyDescent="0.25">
      <c r="A9" s="20"/>
      <c r="B9" s="20" t="s">
        <v>87</v>
      </c>
      <c r="C9" s="20" t="e">
        <v>#N/A</v>
      </c>
      <c r="D9" s="20">
        <v>38.28</v>
      </c>
      <c r="E9" s="20">
        <v>36.74</v>
      </c>
      <c r="F9" s="20">
        <v>34.58</v>
      </c>
      <c r="G9" s="20">
        <v>31.96</v>
      </c>
      <c r="H9" s="20">
        <v>31.1</v>
      </c>
      <c r="I9" s="20">
        <v>30.64</v>
      </c>
      <c r="J9" s="20">
        <v>30.33</v>
      </c>
      <c r="K9" s="20">
        <v>29.27</v>
      </c>
      <c r="L9" s="20">
        <v>27.38</v>
      </c>
      <c r="M9" s="20">
        <v>27.34</v>
      </c>
      <c r="N9" s="20">
        <v>26.25</v>
      </c>
      <c r="O9" s="20">
        <v>25.45</v>
      </c>
      <c r="P9" s="20">
        <v>23.96</v>
      </c>
      <c r="Q9" s="20">
        <v>22.59</v>
      </c>
      <c r="R9" s="20">
        <v>21.58</v>
      </c>
      <c r="S9" s="20">
        <v>21.05</v>
      </c>
      <c r="T9" s="20">
        <v>20.079999999999998</v>
      </c>
      <c r="U9" s="20">
        <v>21.18</v>
      </c>
      <c r="V9" s="20">
        <v>18.5</v>
      </c>
      <c r="W9" s="20">
        <v>17.989999999999998</v>
      </c>
      <c r="X9" s="20">
        <v>16.600000000000001</v>
      </c>
      <c r="Y9" s="20">
        <v>15.41</v>
      </c>
      <c r="Z9" s="20">
        <v>14.83</v>
      </c>
      <c r="AA9" s="20">
        <v>15.01</v>
      </c>
      <c r="AB9" s="20">
        <v>14.25</v>
      </c>
      <c r="AC9" s="20">
        <v>14.84</v>
      </c>
      <c r="AD9" s="20">
        <v>14.84</v>
      </c>
      <c r="AE9" s="20">
        <v>14.94</v>
      </c>
      <c r="AF9" s="20">
        <v>15.92</v>
      </c>
      <c r="AG9" s="20">
        <v>16.87</v>
      </c>
      <c r="AH9" s="20">
        <v>18.940000000000001</v>
      </c>
      <c r="AI9" s="20">
        <v>20.88</v>
      </c>
      <c r="AJ9" s="20">
        <v>22.31</v>
      </c>
      <c r="AK9" s="20">
        <v>22.05</v>
      </c>
      <c r="AL9" s="20">
        <v>20.59</v>
      </c>
      <c r="AM9" s="20">
        <v>20.87</v>
      </c>
      <c r="AN9" s="20">
        <v>20.3</v>
      </c>
      <c r="AO9" s="20">
        <v>19.41</v>
      </c>
      <c r="AP9" s="20">
        <v>19.59</v>
      </c>
      <c r="AQ9" s="20">
        <v>20.399999999999999</v>
      </c>
      <c r="AR9" s="20">
        <v>20.6</v>
      </c>
      <c r="AS9" s="20">
        <v>20.64</v>
      </c>
      <c r="AT9" s="20">
        <v>19.760000000000002</v>
      </c>
      <c r="AU9" s="20">
        <v>19.43</v>
      </c>
      <c r="AV9" s="20">
        <v>20.100000000000001</v>
      </c>
      <c r="AW9" s="20">
        <v>21.31</v>
      </c>
      <c r="AX9" s="20">
        <v>21.5</v>
      </c>
      <c r="AY9" s="20">
        <v>22.59</v>
      </c>
      <c r="AZ9" s="20">
        <v>22.91</v>
      </c>
      <c r="BA9" s="20">
        <v>21.45</v>
      </c>
      <c r="BB9" s="20">
        <v>21.47</v>
      </c>
      <c r="BC9" s="20">
        <v>23.7</v>
      </c>
      <c r="BD9" s="20">
        <v>22.84</v>
      </c>
      <c r="BE9" s="20">
        <v>21.22</v>
      </c>
      <c r="BF9" s="20">
        <v>21.34</v>
      </c>
      <c r="BG9" s="20">
        <v>21.26</v>
      </c>
      <c r="BH9" s="20">
        <v>22.57</v>
      </c>
      <c r="BI9" s="20">
        <v>23.495000000000001</v>
      </c>
      <c r="BJ9" s="20">
        <v>24.42</v>
      </c>
      <c r="BK9" s="20">
        <v>29.48</v>
      </c>
      <c r="BL9" s="20">
        <v>33.6</v>
      </c>
      <c r="BM9" s="20">
        <v>32.81</v>
      </c>
      <c r="BN9" s="20">
        <v>32.47</v>
      </c>
      <c r="BO9" s="20">
        <v>29.29</v>
      </c>
      <c r="BP9" s="20">
        <v>32.340000000000003</v>
      </c>
      <c r="BQ9" s="20">
        <v>38.450000000000003</v>
      </c>
      <c r="BR9" s="20">
        <v>37.04</v>
      </c>
      <c r="BS9" s="20">
        <v>36.25</v>
      </c>
    </row>
    <row r="10" spans="1:71" x14ac:dyDescent="0.25">
      <c r="A10" s="20"/>
      <c r="B10" s="20" t="s">
        <v>89</v>
      </c>
      <c r="C10" s="20" t="e">
        <v>#N/A</v>
      </c>
      <c r="D10" s="20" t="e">
        <v>#N/A</v>
      </c>
      <c r="E10" s="20" t="e">
        <v>#N/A</v>
      </c>
      <c r="F10" s="20" t="e">
        <v>#N/A</v>
      </c>
      <c r="G10" s="20">
        <v>18.170000000000002</v>
      </c>
      <c r="H10" s="20">
        <v>19.149999999999999</v>
      </c>
      <c r="I10" s="20">
        <v>19.3</v>
      </c>
      <c r="J10" s="20">
        <v>19.010000000000002</v>
      </c>
      <c r="K10" s="20">
        <v>18.54</v>
      </c>
      <c r="L10" s="20">
        <v>18.88</v>
      </c>
      <c r="M10" s="20">
        <v>20.89</v>
      </c>
      <c r="N10" s="20">
        <v>20.73</v>
      </c>
      <c r="O10" s="20">
        <v>20.18</v>
      </c>
      <c r="P10" s="20">
        <v>19.399999999999999</v>
      </c>
      <c r="Q10" s="20">
        <v>18.739999999999998</v>
      </c>
      <c r="R10" s="20">
        <v>18.09</v>
      </c>
      <c r="S10" s="20">
        <v>18.72</v>
      </c>
      <c r="T10" s="20">
        <v>18.55</v>
      </c>
      <c r="U10" s="20">
        <v>18</v>
      </c>
      <c r="V10" s="20">
        <v>16.25</v>
      </c>
      <c r="W10" s="20">
        <v>16.79</v>
      </c>
      <c r="X10" s="20">
        <v>16.260000000000002</v>
      </c>
      <c r="Y10" s="20">
        <v>14.2</v>
      </c>
      <c r="Z10" s="20">
        <v>13.54</v>
      </c>
      <c r="AA10" s="20">
        <v>14.31</v>
      </c>
      <c r="AB10" s="20">
        <v>12.91</v>
      </c>
      <c r="AC10" s="20">
        <v>13.51</v>
      </c>
      <c r="AD10" s="20">
        <v>13.43</v>
      </c>
      <c r="AE10" s="20">
        <v>12.09</v>
      </c>
      <c r="AF10" s="20">
        <v>13</v>
      </c>
      <c r="AG10" s="20">
        <v>13.45</v>
      </c>
      <c r="AH10" s="20">
        <v>13.5</v>
      </c>
      <c r="AI10" s="20">
        <v>14.91</v>
      </c>
      <c r="AJ10" s="20">
        <v>15.54</v>
      </c>
      <c r="AK10" s="20">
        <v>14.96</v>
      </c>
      <c r="AL10" s="20">
        <v>15.44</v>
      </c>
      <c r="AM10" s="20">
        <v>15.32</v>
      </c>
      <c r="AN10" s="20">
        <v>15.11</v>
      </c>
      <c r="AO10" s="20">
        <v>15.49</v>
      </c>
      <c r="AP10" s="20">
        <v>15.5</v>
      </c>
      <c r="AQ10" s="20">
        <v>15.81</v>
      </c>
      <c r="AR10" s="20">
        <v>17.079999999999998</v>
      </c>
      <c r="AS10" s="20">
        <v>17.559999999999999</v>
      </c>
      <c r="AT10" s="20">
        <v>16.16</v>
      </c>
      <c r="AU10" s="20">
        <v>15.68</v>
      </c>
      <c r="AV10" s="20">
        <v>15.67</v>
      </c>
      <c r="AW10" s="20">
        <v>15.8</v>
      </c>
      <c r="AX10" s="20">
        <v>16.95</v>
      </c>
      <c r="AY10" s="20">
        <v>16.79</v>
      </c>
      <c r="AZ10" s="20">
        <v>17.72</v>
      </c>
      <c r="BA10" s="20">
        <v>18.239999999999998</v>
      </c>
      <c r="BB10" s="20">
        <v>17.54</v>
      </c>
      <c r="BC10" s="20">
        <v>17.68</v>
      </c>
      <c r="BD10" s="20">
        <v>17.66</v>
      </c>
      <c r="BE10" s="20">
        <v>17.41</v>
      </c>
      <c r="BF10" s="20">
        <v>17.72</v>
      </c>
      <c r="BG10" s="20">
        <v>18.36</v>
      </c>
      <c r="BH10" s="20">
        <v>19.93</v>
      </c>
      <c r="BI10" s="20">
        <v>22.92</v>
      </c>
      <c r="BJ10" s="20">
        <v>25.91</v>
      </c>
      <c r="BK10" s="20">
        <v>29.58</v>
      </c>
      <c r="BL10" s="20">
        <v>31.98</v>
      </c>
      <c r="BM10" s="20">
        <v>30.75</v>
      </c>
      <c r="BN10" s="20">
        <v>27.16</v>
      </c>
      <c r="BO10" s="20">
        <v>27.4</v>
      </c>
      <c r="BP10" s="20">
        <v>27.82</v>
      </c>
      <c r="BQ10" s="20">
        <v>27.49</v>
      </c>
      <c r="BR10" s="20">
        <v>27.63</v>
      </c>
      <c r="BS10" s="20">
        <v>28.27</v>
      </c>
    </row>
    <row r="11" spans="1:71" x14ac:dyDescent="0.25">
      <c r="A11" s="20"/>
      <c r="B11" s="20" t="s">
        <v>85</v>
      </c>
      <c r="C11" s="20" t="e">
        <v>#N/A</v>
      </c>
      <c r="D11" s="20">
        <v>35.75</v>
      </c>
      <c r="E11" s="20">
        <v>34.5</v>
      </c>
      <c r="F11" s="20">
        <v>32.33</v>
      </c>
      <c r="G11" s="20">
        <v>30.3</v>
      </c>
      <c r="H11" s="20">
        <v>30.31</v>
      </c>
      <c r="I11" s="20">
        <v>29.95</v>
      </c>
      <c r="J11" s="20">
        <v>30.92</v>
      </c>
      <c r="K11" s="20">
        <v>29.92</v>
      </c>
      <c r="L11" s="20">
        <v>28.42</v>
      </c>
      <c r="M11" s="20">
        <v>28.79</v>
      </c>
      <c r="N11" s="20">
        <v>28.61</v>
      </c>
      <c r="O11" s="20">
        <v>27.68</v>
      </c>
      <c r="P11" s="20">
        <v>26.97</v>
      </c>
      <c r="Q11" s="20">
        <v>27.26</v>
      </c>
      <c r="R11" s="20">
        <v>25.97</v>
      </c>
      <c r="S11" s="20">
        <v>25.61</v>
      </c>
      <c r="T11" s="20">
        <v>25.44</v>
      </c>
      <c r="U11" s="20">
        <v>24.5</v>
      </c>
      <c r="V11" s="20">
        <v>23.06</v>
      </c>
      <c r="W11" s="20">
        <v>21.19</v>
      </c>
      <c r="X11" s="20">
        <v>19.43</v>
      </c>
      <c r="Y11" s="20">
        <v>18.809999999999999</v>
      </c>
      <c r="Z11" s="20">
        <v>17.63</v>
      </c>
      <c r="AA11" s="20">
        <v>17.04</v>
      </c>
      <c r="AB11" s="20">
        <v>16.52</v>
      </c>
      <c r="AC11" s="20">
        <v>16.95</v>
      </c>
      <c r="AD11" s="20">
        <v>17.27</v>
      </c>
      <c r="AE11" s="20">
        <v>17</v>
      </c>
      <c r="AF11" s="20">
        <v>18.079999999999998</v>
      </c>
      <c r="AG11" s="20">
        <v>18.989999999999998</v>
      </c>
      <c r="AH11" s="20">
        <v>19.98</v>
      </c>
      <c r="AI11" s="20">
        <v>21.2</v>
      </c>
      <c r="AJ11" s="20">
        <v>21.14</v>
      </c>
      <c r="AK11" s="20">
        <v>20.6</v>
      </c>
      <c r="AL11" s="20">
        <v>20.09</v>
      </c>
      <c r="AM11" s="20">
        <v>20.010000000000002</v>
      </c>
      <c r="AN11" s="20">
        <v>19.37</v>
      </c>
      <c r="AO11" s="20">
        <v>18.8</v>
      </c>
      <c r="AP11" s="20">
        <v>19.36</v>
      </c>
      <c r="AQ11" s="20">
        <v>20.59</v>
      </c>
      <c r="AR11" s="20">
        <v>22.05</v>
      </c>
      <c r="AS11" s="20">
        <v>23.25</v>
      </c>
      <c r="AT11" s="20">
        <v>22.54</v>
      </c>
      <c r="AU11" s="20">
        <v>20.97</v>
      </c>
      <c r="AV11" s="20">
        <v>21.87</v>
      </c>
      <c r="AW11" s="20">
        <v>21.74</v>
      </c>
      <c r="AX11" s="20">
        <v>21.17</v>
      </c>
      <c r="AY11" s="20">
        <v>20.61</v>
      </c>
      <c r="AZ11" s="20">
        <v>21.77</v>
      </c>
      <c r="BA11" s="20">
        <v>21.19</v>
      </c>
      <c r="BB11" s="20">
        <v>22.72</v>
      </c>
      <c r="BC11" s="20">
        <v>22.15</v>
      </c>
      <c r="BD11" s="20">
        <v>21.52</v>
      </c>
      <c r="BE11" s="20">
        <v>20.72</v>
      </c>
      <c r="BF11" s="20">
        <v>20.55</v>
      </c>
      <c r="BG11" s="20">
        <v>21.51</v>
      </c>
      <c r="BH11" s="20">
        <v>24.01</v>
      </c>
      <c r="BI11" s="20">
        <v>23.79</v>
      </c>
      <c r="BJ11" s="20">
        <v>23.57</v>
      </c>
      <c r="BK11" s="20">
        <v>25.34</v>
      </c>
      <c r="BL11" s="20">
        <v>30.13</v>
      </c>
      <c r="BM11" s="20">
        <v>30.5</v>
      </c>
      <c r="BN11" s="20">
        <v>28.49</v>
      </c>
      <c r="BO11" s="20">
        <v>28.74</v>
      </c>
      <c r="BP11" s="20">
        <v>29.04</v>
      </c>
      <c r="BQ11" s="20">
        <v>31.92</v>
      </c>
      <c r="BR11" s="20">
        <v>32.43</v>
      </c>
      <c r="BS11" s="20">
        <v>31.69</v>
      </c>
    </row>
    <row r="12" spans="1:71" x14ac:dyDescent="0.25">
      <c r="A12" s="20"/>
      <c r="B12" s="20" t="s">
        <v>88</v>
      </c>
      <c r="C12" s="20" t="e">
        <v>#N/A</v>
      </c>
      <c r="D12" s="20" t="e">
        <v>#N/A</v>
      </c>
      <c r="E12" s="20" t="e">
        <v>#N/A</v>
      </c>
      <c r="F12" s="20">
        <v>52.28</v>
      </c>
      <c r="G12" s="20">
        <v>48.11</v>
      </c>
      <c r="H12" s="20">
        <v>46.18</v>
      </c>
      <c r="I12" s="20">
        <v>45.75</v>
      </c>
      <c r="J12" s="20">
        <v>45.73</v>
      </c>
      <c r="K12" s="20">
        <v>44.05</v>
      </c>
      <c r="L12" s="20">
        <v>40.049999999999997</v>
      </c>
      <c r="M12" s="20">
        <v>38.369999999999997</v>
      </c>
      <c r="N12" s="20">
        <v>37.270000000000003</v>
      </c>
      <c r="O12" s="20">
        <v>35.159999999999997</v>
      </c>
      <c r="P12" s="20">
        <v>33.07</v>
      </c>
      <c r="Q12" s="20">
        <v>31.26</v>
      </c>
      <c r="R12" s="20">
        <v>29.92</v>
      </c>
      <c r="S12" s="20">
        <v>29.92</v>
      </c>
      <c r="T12" s="20">
        <v>28.27</v>
      </c>
      <c r="U12" s="20">
        <v>27.54</v>
      </c>
      <c r="V12" s="20">
        <v>25.47</v>
      </c>
      <c r="W12" s="20">
        <v>25.27</v>
      </c>
      <c r="X12" s="20">
        <v>25.31</v>
      </c>
      <c r="Y12" s="20">
        <v>22.02</v>
      </c>
      <c r="Z12" s="20">
        <v>22.68</v>
      </c>
      <c r="AA12" s="20">
        <v>26.1</v>
      </c>
      <c r="AB12" s="20">
        <v>21.65</v>
      </c>
      <c r="AC12" s="20">
        <v>24.41</v>
      </c>
      <c r="AD12" s="20">
        <v>24.91</v>
      </c>
      <c r="AE12" s="20">
        <v>23.31</v>
      </c>
      <c r="AF12" s="20">
        <v>25.5</v>
      </c>
      <c r="AG12" s="20">
        <v>25.97</v>
      </c>
      <c r="AH12" s="20">
        <v>29.19</v>
      </c>
      <c r="AI12" s="20">
        <v>29.67</v>
      </c>
      <c r="AJ12" s="20">
        <v>28.65</v>
      </c>
      <c r="AK12" s="20">
        <v>27.36</v>
      </c>
      <c r="AL12" s="20">
        <v>27.69</v>
      </c>
      <c r="AM12" s="20">
        <v>27.61</v>
      </c>
      <c r="AN12" s="20">
        <v>25.76</v>
      </c>
      <c r="AO12" s="20">
        <v>25.46</v>
      </c>
      <c r="AP12" s="20">
        <v>26.52</v>
      </c>
      <c r="AQ12" s="20">
        <v>26.8</v>
      </c>
      <c r="AR12" s="20">
        <v>26.7</v>
      </c>
      <c r="AS12" s="20">
        <v>25.12</v>
      </c>
      <c r="AT12" s="20">
        <v>24.92</v>
      </c>
      <c r="AU12" s="20">
        <v>24.15</v>
      </c>
      <c r="AV12" s="20">
        <v>23.98</v>
      </c>
      <c r="AW12" s="20">
        <v>22.91</v>
      </c>
      <c r="AX12" s="20">
        <v>22.85</v>
      </c>
      <c r="AY12" s="20">
        <v>22.29</v>
      </c>
      <c r="AZ12" s="20">
        <v>23.03</v>
      </c>
      <c r="BA12" s="20">
        <v>22.25</v>
      </c>
      <c r="BB12" s="20">
        <v>21.44</v>
      </c>
      <c r="BC12" s="20">
        <v>20.91</v>
      </c>
      <c r="BD12" s="20">
        <v>20.399999999999999</v>
      </c>
      <c r="BE12" s="20">
        <v>19.62</v>
      </c>
      <c r="BF12" s="20">
        <v>19.21</v>
      </c>
      <c r="BG12" s="20">
        <v>18.399999999999999</v>
      </c>
      <c r="BH12" s="20">
        <v>18.59</v>
      </c>
      <c r="BI12" s="20">
        <v>21.695</v>
      </c>
      <c r="BJ12" s="20">
        <v>24.8</v>
      </c>
      <c r="BK12" s="20">
        <v>25.74</v>
      </c>
      <c r="BL12" s="20">
        <v>28.18</v>
      </c>
      <c r="BM12" s="20">
        <v>28.4</v>
      </c>
      <c r="BN12" s="20">
        <v>26.73</v>
      </c>
      <c r="BO12" s="20">
        <v>28.08</v>
      </c>
      <c r="BP12" s="20">
        <v>28.38</v>
      </c>
      <c r="BQ12" s="20">
        <v>30.5</v>
      </c>
      <c r="BR12" s="20">
        <v>32.229999999999997</v>
      </c>
      <c r="BS12" s="20">
        <v>32.549999999999997</v>
      </c>
    </row>
    <row r="13" spans="1:71" x14ac:dyDescent="0.25">
      <c r="A13" s="46" t="s">
        <v>107</v>
      </c>
      <c r="B13" s="20" t="s">
        <v>106</v>
      </c>
      <c r="C13" s="46">
        <v>27.43</v>
      </c>
      <c r="D13" s="46">
        <v>32.92</v>
      </c>
      <c r="E13" s="46">
        <v>32.53</v>
      </c>
      <c r="F13" s="46">
        <v>33.54</v>
      </c>
      <c r="G13" s="46">
        <v>32.619999999999997</v>
      </c>
      <c r="H13" s="46">
        <v>31.96</v>
      </c>
      <c r="I13" s="46">
        <v>32.47</v>
      </c>
      <c r="J13" s="46">
        <v>32.200000000000003</v>
      </c>
      <c r="K13" s="46">
        <v>30.7</v>
      </c>
      <c r="L13" s="46">
        <v>29.11</v>
      </c>
      <c r="M13" s="46">
        <v>30.14</v>
      </c>
      <c r="N13" s="46">
        <v>29.2</v>
      </c>
      <c r="O13" s="46">
        <v>28.17</v>
      </c>
      <c r="P13" s="46">
        <v>26.74</v>
      </c>
      <c r="Q13" s="46">
        <v>25.96</v>
      </c>
      <c r="R13" s="46">
        <v>24.98</v>
      </c>
      <c r="S13" s="46">
        <v>24.61</v>
      </c>
      <c r="T13" s="46">
        <v>24.19</v>
      </c>
      <c r="U13" s="46">
        <v>23.7</v>
      </c>
      <c r="V13" s="46">
        <v>22.31</v>
      </c>
      <c r="W13" s="46">
        <v>21.36</v>
      </c>
      <c r="X13" s="46">
        <v>20.28</v>
      </c>
      <c r="Y13" s="46">
        <v>18.7</v>
      </c>
      <c r="Z13" s="46">
        <v>17.739999999999998</v>
      </c>
      <c r="AA13" s="46">
        <v>18</v>
      </c>
      <c r="AB13" s="46">
        <v>17.04</v>
      </c>
      <c r="AC13" s="46">
        <v>17.11</v>
      </c>
      <c r="AD13" s="46">
        <v>16.97</v>
      </c>
      <c r="AE13" s="46">
        <v>16.57</v>
      </c>
      <c r="AF13" s="46">
        <v>17.2</v>
      </c>
      <c r="AG13" s="46">
        <v>18.059999999999999</v>
      </c>
      <c r="AH13" s="46">
        <v>20.28</v>
      </c>
      <c r="AI13" s="46">
        <v>21.16</v>
      </c>
      <c r="AJ13" s="46">
        <v>20.85</v>
      </c>
      <c r="AK13" s="46">
        <v>20.54</v>
      </c>
      <c r="AL13" s="46">
        <v>19.77</v>
      </c>
      <c r="AM13" s="46">
        <v>19.510000000000002</v>
      </c>
      <c r="AN13" s="46">
        <v>19.170000000000002</v>
      </c>
      <c r="AO13" s="46">
        <v>18.420000000000002</v>
      </c>
      <c r="AP13" s="46">
        <v>18.63</v>
      </c>
      <c r="AQ13" s="46">
        <v>19.260000000000002</v>
      </c>
      <c r="AR13" s="46">
        <v>19.68</v>
      </c>
      <c r="AS13" s="46">
        <v>19.7</v>
      </c>
      <c r="AT13" s="46">
        <v>18.95</v>
      </c>
      <c r="AU13" s="46">
        <v>18.2</v>
      </c>
      <c r="AV13" s="46">
        <v>18.45</v>
      </c>
      <c r="AW13" s="46">
        <v>18.52</v>
      </c>
      <c r="AX13" s="46">
        <v>18.23</v>
      </c>
      <c r="AY13" s="46">
        <v>17.78</v>
      </c>
      <c r="AZ13" s="46">
        <v>18.670000000000002</v>
      </c>
      <c r="BA13" s="46">
        <v>18.309999999999999</v>
      </c>
      <c r="BB13" s="46">
        <v>18.47</v>
      </c>
      <c r="BC13" s="46">
        <v>18.62</v>
      </c>
      <c r="BD13" s="46">
        <v>18.670000000000002</v>
      </c>
      <c r="BE13" s="46">
        <v>18.43</v>
      </c>
      <c r="BF13" s="46">
        <v>18.64</v>
      </c>
      <c r="BG13" s="46">
        <v>19.239999999999998</v>
      </c>
      <c r="BH13" s="46">
        <v>20.7</v>
      </c>
      <c r="BI13" s="46">
        <v>22.04</v>
      </c>
      <c r="BJ13" s="46">
        <v>22.59</v>
      </c>
      <c r="BK13" s="46">
        <v>24.7</v>
      </c>
      <c r="BL13" s="46">
        <v>28.37</v>
      </c>
      <c r="BM13" s="46">
        <v>29.11</v>
      </c>
      <c r="BN13" s="46">
        <v>27.49</v>
      </c>
      <c r="BO13" s="46">
        <v>26.92</v>
      </c>
      <c r="BP13" s="46">
        <v>28.05</v>
      </c>
      <c r="BQ13" s="46">
        <v>30.63</v>
      </c>
      <c r="BR13" s="46">
        <v>30.31</v>
      </c>
      <c r="BS13" s="46">
        <v>29.67</v>
      </c>
    </row>
    <row r="15" spans="1:71" x14ac:dyDescent="0.25">
      <c r="A15" t="s">
        <v>102</v>
      </c>
    </row>
    <row r="16" spans="1:71" x14ac:dyDescent="0.25">
      <c r="A16" t="s">
        <v>150</v>
      </c>
      <c r="B16" s="12" t="s">
        <v>151</v>
      </c>
    </row>
    <row r="17" spans="1:2" x14ac:dyDescent="0.25">
      <c r="A17" t="s">
        <v>152</v>
      </c>
      <c r="B17" s="12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43E3-1261-4E20-9AB1-09B1FEC5E298}">
  <sheetPr>
    <tabColor rgb="FF00B050"/>
  </sheetPr>
  <dimension ref="A1:BS56"/>
  <sheetViews>
    <sheetView workbookViewId="0">
      <selection activeCell="BS12" sqref="BS12:BS14"/>
    </sheetView>
  </sheetViews>
  <sheetFormatPr defaultRowHeight="15" x14ac:dyDescent="0.25"/>
  <cols>
    <col min="1" max="1" width="29" style="31" customWidth="1"/>
    <col min="2" max="2" width="18.5703125" style="46" customWidth="1"/>
    <col min="3" max="3" width="12.7109375" style="31" customWidth="1"/>
    <col min="4" max="4" width="12.42578125" style="31" customWidth="1"/>
    <col min="5" max="5" width="10.28515625" style="31" customWidth="1"/>
    <col min="6" max="21" width="9.140625" style="31"/>
    <col min="22" max="22" width="11.42578125" style="31" bestFit="1" customWidth="1"/>
    <col min="23" max="59" width="9.140625" style="31"/>
    <col min="60" max="60" width="11.28515625" style="31" bestFit="1" customWidth="1"/>
    <col min="61" max="16384" width="9.140625" style="31"/>
  </cols>
  <sheetData>
    <row r="1" spans="1:71" x14ac:dyDescent="0.25">
      <c r="A1" s="30" t="s">
        <v>0</v>
      </c>
      <c r="B1" s="45" t="s">
        <v>128</v>
      </c>
      <c r="C1" s="32">
        <v>1952</v>
      </c>
      <c r="D1" s="32">
        <v>1953</v>
      </c>
      <c r="E1" s="31">
        <v>1954</v>
      </c>
      <c r="F1" s="31">
        <f>E1+1</f>
        <v>1955</v>
      </c>
      <c r="G1" s="31">
        <f t="shared" ref="G1:BR1" si="0">F1+1</f>
        <v>1956</v>
      </c>
      <c r="H1" s="31">
        <f t="shared" si="0"/>
        <v>1957</v>
      </c>
      <c r="I1" s="31">
        <f t="shared" si="0"/>
        <v>1958</v>
      </c>
      <c r="J1" s="31">
        <f t="shared" si="0"/>
        <v>1959</v>
      </c>
      <c r="K1" s="31">
        <f t="shared" si="0"/>
        <v>1960</v>
      </c>
      <c r="L1" s="31">
        <f t="shared" si="0"/>
        <v>1961</v>
      </c>
      <c r="M1" s="31">
        <f t="shared" si="0"/>
        <v>1962</v>
      </c>
      <c r="N1" s="31">
        <f t="shared" si="0"/>
        <v>1963</v>
      </c>
      <c r="O1" s="31">
        <f t="shared" si="0"/>
        <v>1964</v>
      </c>
      <c r="P1" s="31">
        <f t="shared" si="0"/>
        <v>1965</v>
      </c>
      <c r="Q1" s="31">
        <f t="shared" si="0"/>
        <v>1966</v>
      </c>
      <c r="R1" s="31">
        <f t="shared" si="0"/>
        <v>1967</v>
      </c>
      <c r="S1" s="31">
        <f t="shared" si="0"/>
        <v>1968</v>
      </c>
      <c r="T1" s="31">
        <f t="shared" si="0"/>
        <v>1969</v>
      </c>
      <c r="U1" s="31">
        <f t="shared" si="0"/>
        <v>1970</v>
      </c>
      <c r="V1" s="31">
        <f t="shared" si="0"/>
        <v>1971</v>
      </c>
      <c r="W1" s="31">
        <f t="shared" si="0"/>
        <v>1972</v>
      </c>
      <c r="X1" s="31">
        <f t="shared" si="0"/>
        <v>1973</v>
      </c>
      <c r="Y1" s="31">
        <f t="shared" si="0"/>
        <v>1974</v>
      </c>
      <c r="Z1" s="31">
        <f t="shared" si="0"/>
        <v>1975</v>
      </c>
      <c r="AA1" s="31">
        <f t="shared" si="0"/>
        <v>1976</v>
      </c>
      <c r="AB1" s="31">
        <f t="shared" si="0"/>
        <v>1977</v>
      </c>
      <c r="AC1" s="31">
        <f t="shared" si="0"/>
        <v>1978</v>
      </c>
      <c r="AD1" s="31">
        <f t="shared" si="0"/>
        <v>1979</v>
      </c>
      <c r="AE1" s="31">
        <f t="shared" si="0"/>
        <v>1980</v>
      </c>
      <c r="AF1" s="31">
        <f t="shared" si="0"/>
        <v>1981</v>
      </c>
      <c r="AG1" s="31">
        <f t="shared" si="0"/>
        <v>1982</v>
      </c>
      <c r="AH1" s="31">
        <f t="shared" si="0"/>
        <v>1983</v>
      </c>
      <c r="AI1" s="31">
        <f t="shared" si="0"/>
        <v>1984</v>
      </c>
      <c r="AJ1" s="31">
        <f t="shared" si="0"/>
        <v>1985</v>
      </c>
      <c r="AK1" s="31">
        <f t="shared" si="0"/>
        <v>1986</v>
      </c>
      <c r="AL1" s="31">
        <f t="shared" si="0"/>
        <v>1987</v>
      </c>
      <c r="AM1" s="31">
        <f t="shared" si="0"/>
        <v>1988</v>
      </c>
      <c r="AN1" s="31">
        <f t="shared" si="0"/>
        <v>1989</v>
      </c>
      <c r="AO1" s="31">
        <f t="shared" si="0"/>
        <v>1990</v>
      </c>
      <c r="AP1" s="31">
        <f t="shared" si="0"/>
        <v>1991</v>
      </c>
      <c r="AQ1" s="31">
        <f t="shared" si="0"/>
        <v>1992</v>
      </c>
      <c r="AR1" s="31">
        <f t="shared" si="0"/>
        <v>1993</v>
      </c>
      <c r="AS1" s="31">
        <f t="shared" si="0"/>
        <v>1994</v>
      </c>
      <c r="AT1" s="31">
        <f t="shared" si="0"/>
        <v>1995</v>
      </c>
      <c r="AU1" s="31">
        <f t="shared" si="0"/>
        <v>1996</v>
      </c>
      <c r="AV1" s="31">
        <f t="shared" si="0"/>
        <v>1997</v>
      </c>
      <c r="AW1" s="31">
        <f t="shared" si="0"/>
        <v>1998</v>
      </c>
      <c r="AX1" s="31">
        <f t="shared" si="0"/>
        <v>1999</v>
      </c>
      <c r="AY1" s="31">
        <f t="shared" si="0"/>
        <v>2000</v>
      </c>
      <c r="AZ1" s="31">
        <f t="shared" si="0"/>
        <v>2001</v>
      </c>
      <c r="BA1" s="31">
        <f t="shared" si="0"/>
        <v>2002</v>
      </c>
      <c r="BB1" s="31">
        <f t="shared" si="0"/>
        <v>2003</v>
      </c>
      <c r="BC1" s="31">
        <f t="shared" si="0"/>
        <v>2004</v>
      </c>
      <c r="BD1" s="31">
        <f t="shared" si="0"/>
        <v>2005</v>
      </c>
      <c r="BE1" s="31">
        <f t="shared" si="0"/>
        <v>2006</v>
      </c>
      <c r="BF1" s="31">
        <f t="shared" si="0"/>
        <v>2007</v>
      </c>
      <c r="BG1" s="31">
        <f t="shared" si="0"/>
        <v>2008</v>
      </c>
      <c r="BH1" s="31">
        <f t="shared" si="0"/>
        <v>2009</v>
      </c>
      <c r="BI1" s="31">
        <f t="shared" si="0"/>
        <v>2010</v>
      </c>
      <c r="BJ1" s="31">
        <f t="shared" si="0"/>
        <v>2011</v>
      </c>
      <c r="BK1" s="31">
        <f t="shared" si="0"/>
        <v>2012</v>
      </c>
      <c r="BL1" s="31">
        <f t="shared" si="0"/>
        <v>2013</v>
      </c>
      <c r="BM1" s="31">
        <f t="shared" si="0"/>
        <v>2014</v>
      </c>
      <c r="BN1" s="31">
        <f t="shared" si="0"/>
        <v>2015</v>
      </c>
      <c r="BO1" s="31">
        <f t="shared" si="0"/>
        <v>2016</v>
      </c>
      <c r="BP1" s="31">
        <f t="shared" si="0"/>
        <v>2017</v>
      </c>
      <c r="BQ1" s="31">
        <f t="shared" si="0"/>
        <v>2018</v>
      </c>
      <c r="BR1" s="31">
        <f t="shared" si="0"/>
        <v>2019</v>
      </c>
      <c r="BS1" s="31">
        <f t="shared" ref="BS1" si="1">BR1+1</f>
        <v>2020</v>
      </c>
    </row>
    <row r="2" spans="1:71" x14ac:dyDescent="0.25">
      <c r="A2" s="30" t="s">
        <v>1</v>
      </c>
      <c r="B2" s="45"/>
      <c r="C2" s="32">
        <v>6.1</v>
      </c>
      <c r="D2" s="32">
        <v>6.4</v>
      </c>
      <c r="E2" s="31">
        <v>6.5</v>
      </c>
      <c r="F2" s="31">
        <v>6.6</v>
      </c>
      <c r="G2" s="31">
        <v>7</v>
      </c>
      <c r="H2" s="31">
        <v>7.2</v>
      </c>
      <c r="I2" s="31">
        <v>7.2</v>
      </c>
      <c r="J2" s="31">
        <v>7.3</v>
      </c>
      <c r="K2" s="31">
        <v>7.6</v>
      </c>
      <c r="L2" s="31">
        <v>7.9</v>
      </c>
      <c r="M2" s="31">
        <v>7.8</v>
      </c>
      <c r="N2" s="31">
        <v>7.8</v>
      </c>
      <c r="O2" s="31">
        <v>8</v>
      </c>
      <c r="P2" s="31">
        <v>8.3000000000000007</v>
      </c>
      <c r="Q2" s="31">
        <v>8.6</v>
      </c>
      <c r="R2" s="31">
        <v>8.9</v>
      </c>
      <c r="S2" s="31">
        <v>9.1</v>
      </c>
      <c r="T2" s="31">
        <v>9.4</v>
      </c>
      <c r="U2" s="31">
        <v>9.6999999999999993</v>
      </c>
      <c r="V2" s="31">
        <v>10.199999999999999</v>
      </c>
      <c r="W2" s="31">
        <v>10.9</v>
      </c>
      <c r="X2" s="31">
        <v>11.8</v>
      </c>
      <c r="Y2" s="31">
        <v>13.5</v>
      </c>
      <c r="Z2" s="31">
        <v>15.8</v>
      </c>
      <c r="AA2" s="31">
        <v>17.7</v>
      </c>
      <c r="AB2" s="31">
        <v>20.100000000000001</v>
      </c>
      <c r="AC2" s="31">
        <v>21.7</v>
      </c>
      <c r="AD2" s="31">
        <v>23.6</v>
      </c>
      <c r="AE2" s="31">
        <v>26.2</v>
      </c>
      <c r="AF2" s="31">
        <v>28.4</v>
      </c>
      <c r="AG2" s="31">
        <v>31.5</v>
      </c>
      <c r="AH2" s="31">
        <v>35</v>
      </c>
      <c r="AI2" s="31">
        <v>36.4</v>
      </c>
      <c r="AJ2" s="31">
        <v>38.799999999999997</v>
      </c>
      <c r="AK2" s="31">
        <v>42.1</v>
      </c>
      <c r="AL2" s="31">
        <v>46</v>
      </c>
      <c r="AM2" s="31">
        <v>49.3</v>
      </c>
      <c r="AN2" s="31">
        <v>53</v>
      </c>
      <c r="AO2" s="31">
        <v>57.1</v>
      </c>
      <c r="AP2" s="31">
        <v>59</v>
      </c>
      <c r="AQ2" s="31">
        <v>59.7</v>
      </c>
      <c r="AR2" s="31">
        <v>60.8</v>
      </c>
      <c r="AS2" s="31">
        <v>61.9</v>
      </c>
      <c r="AT2" s="31">
        <v>64.7</v>
      </c>
      <c r="AU2" s="31">
        <v>66.7</v>
      </c>
      <c r="AV2" s="31">
        <v>66.900000000000006</v>
      </c>
      <c r="AW2" s="31">
        <v>67.400000000000006</v>
      </c>
      <c r="AX2" s="31">
        <v>68.099999999999994</v>
      </c>
      <c r="AY2" s="31">
        <v>70.2</v>
      </c>
      <c r="AZ2" s="31">
        <v>74.5</v>
      </c>
      <c r="BA2" s="31">
        <v>76.599999999999994</v>
      </c>
      <c r="BB2" s="31">
        <v>78.599999999999994</v>
      </c>
      <c r="BC2" s="31">
        <v>80.599999999999994</v>
      </c>
      <c r="BD2" s="31">
        <v>82.6</v>
      </c>
      <c r="BE2" s="31">
        <v>85.9</v>
      </c>
      <c r="BF2" s="31">
        <v>87.7</v>
      </c>
      <c r="BG2" s="31">
        <v>91.6</v>
      </c>
      <c r="BH2" s="31">
        <v>92.9</v>
      </c>
      <c r="BI2" s="31">
        <v>95.8</v>
      </c>
      <c r="BJ2" s="31">
        <v>99.2</v>
      </c>
      <c r="BK2" s="31">
        <v>100.4</v>
      </c>
      <c r="BL2" s="31">
        <v>102.8</v>
      </c>
      <c r="BM2" s="31">
        <v>105.9</v>
      </c>
      <c r="BN2" s="31">
        <v>107.5</v>
      </c>
      <c r="BO2" s="31">
        <v>108.6</v>
      </c>
      <c r="BP2" s="31">
        <v>110.7</v>
      </c>
      <c r="BQ2" s="31">
        <v>113</v>
      </c>
      <c r="BR2" s="31">
        <v>114.8</v>
      </c>
      <c r="BS2" s="31">
        <v>114.4</v>
      </c>
    </row>
    <row r="3" spans="1:71" x14ac:dyDescent="0.25">
      <c r="A3" s="30" t="s">
        <v>121</v>
      </c>
      <c r="B3" s="45"/>
      <c r="C3" s="30"/>
      <c r="D3" s="30"/>
    </row>
    <row r="4" spans="1:71" x14ac:dyDescent="0.25">
      <c r="A4" s="31" t="s">
        <v>7</v>
      </c>
      <c r="B4" s="46" t="s">
        <v>73</v>
      </c>
      <c r="C4" s="31" t="str">
        <f>CONCATENATE("'[Data.xlsx]",C$1,"'!",$B4)</f>
        <v>'[Data.xlsx]1952'!$L$55</v>
      </c>
      <c r="D4" s="46" t="str">
        <f t="shared" ref="D4:BO4" si="2">CONCATENATE("'[Data.xlsx]",D$1,"'!",$B4)</f>
        <v>'[Data.xlsx]1953'!$L$55</v>
      </c>
      <c r="E4" s="46" t="str">
        <f t="shared" si="2"/>
        <v>'[Data.xlsx]1954'!$L$55</v>
      </c>
      <c r="F4" s="46" t="str">
        <f t="shared" si="2"/>
        <v>'[Data.xlsx]1955'!$L$55</v>
      </c>
      <c r="G4" s="46" t="str">
        <f t="shared" si="2"/>
        <v>'[Data.xlsx]1956'!$L$55</v>
      </c>
      <c r="H4" s="46" t="str">
        <f t="shared" si="2"/>
        <v>'[Data.xlsx]1957'!$L$55</v>
      </c>
      <c r="I4" s="46" t="str">
        <f t="shared" si="2"/>
        <v>'[Data.xlsx]1958'!$L$55</v>
      </c>
      <c r="J4" s="46" t="str">
        <f t="shared" si="2"/>
        <v>'[Data.xlsx]1959'!$L$55</v>
      </c>
      <c r="K4" s="46" t="str">
        <f t="shared" si="2"/>
        <v>'[Data.xlsx]1960'!$L$55</v>
      </c>
      <c r="L4" s="46" t="str">
        <f t="shared" si="2"/>
        <v>'[Data.xlsx]1961'!$L$55</v>
      </c>
      <c r="M4" s="46" t="str">
        <f t="shared" si="2"/>
        <v>'[Data.xlsx]1962'!$L$55</v>
      </c>
      <c r="N4" s="46" t="str">
        <f t="shared" si="2"/>
        <v>'[Data.xlsx]1963'!$L$55</v>
      </c>
      <c r="O4" s="46" t="str">
        <f t="shared" si="2"/>
        <v>'[Data.xlsx]1964'!$L$55</v>
      </c>
      <c r="P4" s="46" t="str">
        <f t="shared" si="2"/>
        <v>'[Data.xlsx]1965'!$L$55</v>
      </c>
      <c r="Q4" s="46" t="str">
        <f t="shared" si="2"/>
        <v>'[Data.xlsx]1966'!$L$55</v>
      </c>
      <c r="R4" s="46" t="str">
        <f t="shared" si="2"/>
        <v>'[Data.xlsx]1967'!$L$55</v>
      </c>
      <c r="S4" s="46" t="str">
        <f t="shared" si="2"/>
        <v>'[Data.xlsx]1968'!$L$55</v>
      </c>
      <c r="T4" s="46" t="str">
        <f t="shared" si="2"/>
        <v>'[Data.xlsx]1969'!$L$55</v>
      </c>
      <c r="U4" s="46" t="str">
        <f t="shared" si="2"/>
        <v>'[Data.xlsx]1970'!$L$55</v>
      </c>
      <c r="V4" s="46" t="str">
        <f t="shared" si="2"/>
        <v>'[Data.xlsx]1971'!$L$55</v>
      </c>
      <c r="W4" s="46" t="str">
        <f t="shared" si="2"/>
        <v>'[Data.xlsx]1972'!$L$55</v>
      </c>
      <c r="X4" s="46" t="str">
        <f t="shared" si="2"/>
        <v>'[Data.xlsx]1973'!$L$55</v>
      </c>
      <c r="Y4" s="46" t="str">
        <f t="shared" si="2"/>
        <v>'[Data.xlsx]1974'!$L$55</v>
      </c>
      <c r="Z4" s="46" t="str">
        <f t="shared" si="2"/>
        <v>'[Data.xlsx]1975'!$L$55</v>
      </c>
      <c r="AA4" s="46" t="str">
        <f t="shared" si="2"/>
        <v>'[Data.xlsx]1976'!$L$55</v>
      </c>
      <c r="AB4" s="46" t="str">
        <f t="shared" si="2"/>
        <v>'[Data.xlsx]1977'!$L$55</v>
      </c>
      <c r="AC4" s="46" t="str">
        <f t="shared" si="2"/>
        <v>'[Data.xlsx]1978'!$L$55</v>
      </c>
      <c r="AD4" s="46" t="str">
        <f t="shared" si="2"/>
        <v>'[Data.xlsx]1979'!$L$55</v>
      </c>
      <c r="AE4" s="46" t="str">
        <f t="shared" si="2"/>
        <v>'[Data.xlsx]1980'!$L$55</v>
      </c>
      <c r="AF4" s="46" t="str">
        <f t="shared" si="2"/>
        <v>'[Data.xlsx]1981'!$L$55</v>
      </c>
      <c r="AG4" s="46" t="str">
        <f t="shared" si="2"/>
        <v>'[Data.xlsx]1982'!$L$55</v>
      </c>
      <c r="AH4" s="46" t="str">
        <f t="shared" si="2"/>
        <v>'[Data.xlsx]1983'!$L$55</v>
      </c>
      <c r="AI4" s="46" t="str">
        <f t="shared" si="2"/>
        <v>'[Data.xlsx]1984'!$L$55</v>
      </c>
      <c r="AJ4" s="46" t="str">
        <f t="shared" si="2"/>
        <v>'[Data.xlsx]1985'!$L$55</v>
      </c>
      <c r="AK4" s="46" t="str">
        <f t="shared" si="2"/>
        <v>'[Data.xlsx]1986'!$L$55</v>
      </c>
      <c r="AL4" s="46" t="str">
        <f t="shared" si="2"/>
        <v>'[Data.xlsx]1987'!$L$55</v>
      </c>
      <c r="AM4" s="46" t="str">
        <f t="shared" si="2"/>
        <v>'[Data.xlsx]1988'!$L$55</v>
      </c>
      <c r="AN4" s="46" t="str">
        <f t="shared" si="2"/>
        <v>'[Data.xlsx]1989'!$L$55</v>
      </c>
      <c r="AO4" s="46" t="str">
        <f t="shared" si="2"/>
        <v>'[Data.xlsx]1990'!$L$55</v>
      </c>
      <c r="AP4" s="46" t="str">
        <f t="shared" si="2"/>
        <v>'[Data.xlsx]1991'!$L$55</v>
      </c>
      <c r="AQ4" s="46" t="str">
        <f t="shared" si="2"/>
        <v>'[Data.xlsx]1992'!$L$55</v>
      </c>
      <c r="AR4" s="46" t="str">
        <f t="shared" si="2"/>
        <v>'[Data.xlsx]1993'!$L$55</v>
      </c>
      <c r="AS4" s="46" t="str">
        <f t="shared" si="2"/>
        <v>'[Data.xlsx]1994'!$L$55</v>
      </c>
      <c r="AT4" s="46" t="str">
        <f t="shared" si="2"/>
        <v>'[Data.xlsx]1995'!$L$55</v>
      </c>
      <c r="AU4" s="46" t="str">
        <f t="shared" si="2"/>
        <v>'[Data.xlsx]1996'!$L$55</v>
      </c>
      <c r="AV4" s="46" t="str">
        <f t="shared" si="2"/>
        <v>'[Data.xlsx]1997'!$L$55</v>
      </c>
      <c r="AW4" s="46" t="str">
        <f t="shared" si="2"/>
        <v>'[Data.xlsx]1998'!$L$55</v>
      </c>
      <c r="AX4" s="46" t="str">
        <f t="shared" si="2"/>
        <v>'[Data.xlsx]1999'!$L$55</v>
      </c>
      <c r="AY4" s="46" t="str">
        <f t="shared" si="2"/>
        <v>'[Data.xlsx]2000'!$L$55</v>
      </c>
      <c r="AZ4" s="46" t="str">
        <f t="shared" si="2"/>
        <v>'[Data.xlsx]2001'!$L$55</v>
      </c>
      <c r="BA4" s="46" t="str">
        <f t="shared" si="2"/>
        <v>'[Data.xlsx]2002'!$L$55</v>
      </c>
      <c r="BB4" s="46" t="str">
        <f t="shared" si="2"/>
        <v>'[Data.xlsx]2003'!$L$55</v>
      </c>
      <c r="BC4" s="46" t="str">
        <f t="shared" si="2"/>
        <v>'[Data.xlsx]2004'!$L$55</v>
      </c>
      <c r="BD4" s="46" t="str">
        <f t="shared" si="2"/>
        <v>'[Data.xlsx]2005'!$L$55</v>
      </c>
      <c r="BE4" s="46" t="str">
        <f t="shared" si="2"/>
        <v>'[Data.xlsx]2006'!$L$55</v>
      </c>
      <c r="BF4" s="46" t="str">
        <f t="shared" si="2"/>
        <v>'[Data.xlsx]2007'!$L$55</v>
      </c>
      <c r="BG4" s="46" t="str">
        <f t="shared" si="2"/>
        <v>'[Data.xlsx]2008'!$L$55</v>
      </c>
      <c r="BH4" s="46" t="str">
        <f t="shared" si="2"/>
        <v>'[Data.xlsx]2009'!$L$55</v>
      </c>
      <c r="BI4" s="46" t="str">
        <f t="shared" si="2"/>
        <v>'[Data.xlsx]2010'!$L$55</v>
      </c>
      <c r="BJ4" s="46" t="str">
        <f t="shared" si="2"/>
        <v>'[Data.xlsx]2011'!$L$55</v>
      </c>
      <c r="BK4" s="46" t="str">
        <f t="shared" si="2"/>
        <v>'[Data.xlsx]2012'!$L$55</v>
      </c>
      <c r="BL4" s="46" t="str">
        <f t="shared" si="2"/>
        <v>'[Data.xlsx]2013'!$L$55</v>
      </c>
      <c r="BM4" s="46" t="str">
        <f t="shared" si="2"/>
        <v>'[Data.xlsx]2014'!$L$55</v>
      </c>
      <c r="BN4" s="46" t="str">
        <f t="shared" si="2"/>
        <v>'[Data.xlsx]2015'!$L$55</v>
      </c>
      <c r="BO4" s="46" t="str">
        <f t="shared" si="2"/>
        <v>'[Data.xlsx]2016'!$L$55</v>
      </c>
      <c r="BP4" s="46" t="str">
        <f t="shared" ref="BP4:BS4" si="3">CONCATENATE("'[Data.xlsx]",BP$1,"'!",$B4)</f>
        <v>'[Data.xlsx]2017'!$L$55</v>
      </c>
      <c r="BQ4" s="46" t="str">
        <f t="shared" si="3"/>
        <v>'[Data.xlsx]2018'!$L$55</v>
      </c>
      <c r="BR4" s="46" t="str">
        <f t="shared" si="3"/>
        <v>'[Data.xlsx]2019'!$L$55</v>
      </c>
      <c r="BS4" s="46" t="str">
        <f t="shared" si="3"/>
        <v>'[Data.xlsx]2020'!$L$55</v>
      </c>
    </row>
    <row r="5" spans="1:71" x14ac:dyDescent="0.25">
      <c r="A5" s="31" t="s">
        <v>2</v>
      </c>
      <c r="C5" s="1" cm="1">
        <f t="array" aca="1" ref="C5" ca="1">INDIRECT(C4)</f>
        <v>1.3573067537114345</v>
      </c>
      <c r="D5" s="1" cm="1">
        <f t="array" aca="1" ref="D5" ca="1">INDIRECT(D4)</f>
        <v>1.7733968904913218</v>
      </c>
      <c r="E5" s="1" cm="1">
        <f t="array" aca="1" ref="E5" ca="1">INDIRECT(E4)</f>
        <v>1.9039884111462053</v>
      </c>
      <c r="F5" s="1" cm="1">
        <f t="array" aca="1" ref="F5" ca="1">INDIRECT(F4)</f>
        <v>1.8948124810658034</v>
      </c>
      <c r="G5" s="1" cm="1">
        <f t="array" aca="1" ref="G5" ca="1">INDIRECT(G4)</f>
        <v>1.8818749664315628</v>
      </c>
      <c r="H5" s="1" cm="1">
        <f t="array" aca="1" ref="H5" ca="1">INDIRECT(H4)</f>
        <v>1.9348773031325832</v>
      </c>
      <c r="I5" s="1" cm="1">
        <f t="array" aca="1" ref="I5" ca="1">INDIRECT(I4)</f>
        <v>1.9452746068133719</v>
      </c>
      <c r="J5" s="1" cm="1">
        <f t="array" aca="1" ref="J5" ca="1">INDIRECT(J4)</f>
        <v>1.9758304104431019</v>
      </c>
      <c r="K5" s="1" cm="1">
        <f t="array" aca="1" ref="K5" ca="1">INDIRECT(K4)</f>
        <v>1.9687485738953909</v>
      </c>
      <c r="L5" s="1" cm="1">
        <f t="array" aca="1" ref="L5" ca="1">INDIRECT(L4)</f>
        <v>1.979641004611002</v>
      </c>
      <c r="M5" s="1" cm="1">
        <f t="array" aca="1" ref="M5" ca="1">INDIRECT(M4)</f>
        <v>2.0121565403411115</v>
      </c>
      <c r="N5" s="1" cm="1">
        <f t="array" aca="1" ref="N5" ca="1">INDIRECT(N4)</f>
        <v>1.956188839506138</v>
      </c>
      <c r="O5" s="1" cm="1">
        <f t="array" aca="1" ref="O5" ca="1">INDIRECT(O4)</f>
        <v>1.9090460542957284</v>
      </c>
      <c r="P5" s="1" cm="1">
        <f t="array" aca="1" ref="P5" ca="1">INDIRECT(P4)</f>
        <v>1.8570670128240934</v>
      </c>
      <c r="Q5" s="1" cm="1">
        <f t="array" aca="1" ref="Q5" ca="1">INDIRECT(Q4)</f>
        <v>1.8645329702626372</v>
      </c>
      <c r="R5" s="1" cm="1">
        <f t="array" aca="1" ref="R5" ca="1">INDIRECT(R4)</f>
        <v>1.8550446163323318</v>
      </c>
      <c r="S5" s="1" cm="1">
        <f t="array" aca="1" ref="S5" ca="1">INDIRECT(S4)</f>
        <v>1.8978750353831542</v>
      </c>
      <c r="T5" s="1" cm="1">
        <f t="array" aca="1" ref="T5" ca="1">INDIRECT(T4)</f>
        <v>1.9148455875468509</v>
      </c>
      <c r="U5" s="1" cm="1">
        <f t="array" aca="1" ref="U5" ca="1">INDIRECT(U4)</f>
        <v>1.8951712778453049</v>
      </c>
      <c r="V5" s="1" cm="1">
        <f t="array" aca="1" ref="V5" ca="1">INDIRECT(V4)</f>
        <v>1.8979094537952954</v>
      </c>
      <c r="W5" s="1" cm="1">
        <f t="array" aca="1" ref="W5" ca="1">INDIRECT(W4)</f>
        <v>1.9575086123413787</v>
      </c>
      <c r="X5" s="1" cm="1">
        <f t="array" aca="1" ref="X5" ca="1">INDIRECT(X4)</f>
        <v>2.0094616897355531</v>
      </c>
      <c r="Y5" s="1" cm="1">
        <f t="array" aca="1" ref="Y5" ca="1">INDIRECT(Y4)</f>
        <v>2.1243854564761215</v>
      </c>
      <c r="Z5" s="1" cm="1">
        <f t="array" aca="1" ref="Z5" ca="1">INDIRECT(Z4)</f>
        <v>2.4073059811036561</v>
      </c>
      <c r="AA5" s="1" cm="1">
        <f t="array" aca="1" ref="AA5" ca="1">INDIRECT(AA4)</f>
        <v>2.7580512577816494</v>
      </c>
      <c r="AB5" s="1" cm="1">
        <f t="array" aca="1" ref="AB5" ca="1">INDIRECT(AB4)</f>
        <v>2.982751500199543</v>
      </c>
      <c r="AC5" s="1" cm="1">
        <f t="array" aca="1" ref="AC5" ca="1">INDIRECT(AC4)</f>
        <v>3.240674898096005</v>
      </c>
      <c r="AD5" s="1" cm="1">
        <f t="array" aca="1" ref="AD5" ca="1">INDIRECT(AD4)</f>
        <v>3.5069042539985666</v>
      </c>
      <c r="AE5" s="1" cm="1">
        <f t="array" aca="1" ref="AE5" ca="1">INDIRECT(AE4)</f>
        <v>3.8251469297014644</v>
      </c>
      <c r="AF5" s="1" cm="1">
        <f t="array" aca="1" ref="AF5" ca="1">INDIRECT(AF4)</f>
        <v>4.3018364842882564</v>
      </c>
      <c r="AG5" s="1" cm="1">
        <f t="array" aca="1" ref="AG5" ca="1">INDIRECT(AG4)</f>
        <v>5.0529566771399272</v>
      </c>
      <c r="AH5" s="1" cm="1">
        <f t="array" aca="1" ref="AH5" ca="1">INDIRECT(AH4)</f>
        <v>6.3416308432402122</v>
      </c>
      <c r="AI5" s="1" cm="1">
        <f t="array" aca="1" ref="AI5" ca="1">INDIRECT(AI4)</f>
        <v>6.6465229440100693</v>
      </c>
      <c r="AJ5" s="1" cm="1">
        <f t="array" aca="1" ref="AJ5" ca="1">INDIRECT(AJ4)</f>
        <v>6.8593624887182925</v>
      </c>
      <c r="AK5" s="1" cm="1">
        <f t="array" aca="1" ref="AK5" ca="1">INDIRECT(AK4)</f>
        <v>7.1654009269151153</v>
      </c>
      <c r="AL5" s="1" cm="1">
        <f t="array" aca="1" ref="AL5" ca="1">INDIRECT(AL4)</f>
        <v>7.4932397567589044</v>
      </c>
      <c r="AM5" s="1" cm="1">
        <f t="array" aca="1" ref="AM5" ca="1">INDIRECT(AM4)</f>
        <v>7.8022070985213476</v>
      </c>
      <c r="AN5" s="1" cm="1">
        <f t="array" aca="1" ref="AN5" ca="1">INDIRECT(AN4)</f>
        <v>8.1292995099518155</v>
      </c>
      <c r="AO5" s="1" cm="1">
        <f t="array" aca="1" ref="AO5" ca="1">INDIRECT(AO4)</f>
        <v>8.4427594248479423</v>
      </c>
      <c r="AP5" s="1" cm="1">
        <f t="array" aca="1" ref="AP5" ca="1">INDIRECT(AP4)</f>
        <v>8.8185313859412098</v>
      </c>
      <c r="AQ5" s="1" cm="1">
        <f t="array" aca="1" ref="AQ5" ca="1">INDIRECT(AQ4)</f>
        <v>9.1210354945243157</v>
      </c>
      <c r="AR5" s="1" cm="1">
        <f t="array" aca="1" ref="AR5" ca="1">INDIRECT(AR4)</f>
        <v>9.1474167205276729</v>
      </c>
      <c r="AS5" s="1" cm="1">
        <f t="array" aca="1" ref="AS5" ca="1">INDIRECT(AS4)</f>
        <v>8.983108547015231</v>
      </c>
      <c r="AT5" s="1" cm="1">
        <f t="array" aca="1" ref="AT5" ca="1">INDIRECT(AT4)</f>
        <v>8.7799312726521812</v>
      </c>
      <c r="AU5" s="1" cm="1">
        <f t="array" aca="1" ref="AU5" ca="1">INDIRECT(AU4)</f>
        <v>8.6690295937646997</v>
      </c>
      <c r="AV5" s="1" cm="1">
        <f t="array" aca="1" ref="AV5" ca="1">INDIRECT(AV4)</f>
        <v>8.4125554191461713</v>
      </c>
      <c r="AW5" s="1" cm="1">
        <f t="array" aca="1" ref="AW5" ca="1">INDIRECT(AW4)</f>
        <v>8.2241338360353851</v>
      </c>
      <c r="AX5" s="1" cm="1">
        <f t="array" aca="1" ref="AX5" ca="1">INDIRECT(AX4)</f>
        <v>8.9</v>
      </c>
      <c r="AY5" s="1" cm="1">
        <f t="array" aca="1" ref="AY5" ca="1">INDIRECT(AY4)</f>
        <v>8.82</v>
      </c>
      <c r="AZ5" s="1" cm="1">
        <f t="array" aca="1" ref="AZ5" ca="1">INDIRECT(AZ4)</f>
        <v>9.4600000000000009</v>
      </c>
      <c r="BA5" s="1" cm="1">
        <f t="array" aca="1" ref="BA5" ca="1">INDIRECT(BA4)</f>
        <v>10.050000000000001</v>
      </c>
      <c r="BB5" s="1" cm="1">
        <f t="array" aca="1" ref="BB5" ca="1">INDIRECT(BB4)</f>
        <v>9.61</v>
      </c>
      <c r="BC5" s="1" cm="1">
        <f t="array" aca="1" ref="BC5" ca="1">INDIRECT(BC4)</f>
        <v>0</v>
      </c>
      <c r="BD5" s="1" cm="1">
        <f t="array" aca="1" ref="BD5" ca="1">INDIRECT(BD4)</f>
        <v>0</v>
      </c>
      <c r="BE5" s="1" cm="1">
        <f t="array" aca="1" ref="BE5" ca="1">INDIRECT(BE4)</f>
        <v>0</v>
      </c>
      <c r="BF5" s="1" cm="1">
        <f t="array" aca="1" ref="BF5" ca="1">INDIRECT(BF4)</f>
        <v>0</v>
      </c>
      <c r="BG5" s="1" cm="1">
        <f t="array" aca="1" ref="BG5" ca="1">INDIRECT(BG4)</f>
        <v>0</v>
      </c>
      <c r="BH5" s="1" cm="1">
        <f t="array" aca="1" ref="BH5" ca="1">INDIRECT(BH4)</f>
        <v>0</v>
      </c>
      <c r="BI5" s="1" cm="1">
        <f t="array" aca="1" ref="BI5" ca="1">INDIRECT(BI4)</f>
        <v>0</v>
      </c>
      <c r="BJ5" s="1" cm="1">
        <f t="array" aca="1" ref="BJ5" ca="1">INDIRECT(BJ4)</f>
        <v>0</v>
      </c>
      <c r="BK5" s="1" cm="1">
        <f t="array" aca="1" ref="BK5" ca="1">INDIRECT(BK4)</f>
        <v>0</v>
      </c>
      <c r="BL5" s="1" cm="1">
        <f t="array" aca="1" ref="BL5" ca="1">INDIRECT(BL4)</f>
        <v>0</v>
      </c>
      <c r="BM5" s="1" cm="1">
        <f t="array" aca="1" ref="BM5" ca="1">INDIRECT(BM4)</f>
        <v>0</v>
      </c>
      <c r="BN5" s="1" cm="1">
        <f t="array" aca="1" ref="BN5" ca="1">INDIRECT(BN4)</f>
        <v>0</v>
      </c>
      <c r="BO5" s="1" cm="1">
        <f t="array" aca="1" ref="BO5" ca="1">INDIRECT(BO4)</f>
        <v>0</v>
      </c>
      <c r="BP5" s="1" cm="1">
        <f t="array" aca="1" ref="BP5" ca="1">INDIRECT(BP4)</f>
        <v>0</v>
      </c>
      <c r="BQ5" s="1" cm="1">
        <f t="array" aca="1" ref="BQ5" ca="1">INDIRECT(BQ4)</f>
        <v>0</v>
      </c>
      <c r="BR5" s="1" cm="1">
        <f t="array" aca="1" ref="BR5" ca="1">INDIRECT(BR4)</f>
        <v>0</v>
      </c>
      <c r="BS5" s="1" cm="1">
        <f t="array" aca="1" ref="BS5" ca="1">INDIRECT(BS4)</f>
        <v>0</v>
      </c>
    </row>
    <row r="6" spans="1:71" x14ac:dyDescent="0.25">
      <c r="A6" s="31" t="s">
        <v>7</v>
      </c>
      <c r="B6" s="46" t="s">
        <v>74</v>
      </c>
      <c r="C6" s="46" t="str">
        <f>CONCATENATE("'[Data.xlsx]",C$1,"'!",$B6)</f>
        <v>'[Data.xlsx]1952'!$L$53</v>
      </c>
      <c r="D6" s="46" t="str">
        <f t="shared" ref="D6:BO6" si="4">CONCATENATE("'[Data.xlsx]",D$1,"'!",$B6)</f>
        <v>'[Data.xlsx]1953'!$L$53</v>
      </c>
      <c r="E6" s="46" t="str">
        <f t="shared" si="4"/>
        <v>'[Data.xlsx]1954'!$L$53</v>
      </c>
      <c r="F6" s="46" t="str">
        <f t="shared" si="4"/>
        <v>'[Data.xlsx]1955'!$L$53</v>
      </c>
      <c r="G6" s="46" t="str">
        <f t="shared" si="4"/>
        <v>'[Data.xlsx]1956'!$L$53</v>
      </c>
      <c r="H6" s="46" t="str">
        <f t="shared" si="4"/>
        <v>'[Data.xlsx]1957'!$L$53</v>
      </c>
      <c r="I6" s="46" t="str">
        <f t="shared" si="4"/>
        <v>'[Data.xlsx]1958'!$L$53</v>
      </c>
      <c r="J6" s="46" t="str">
        <f t="shared" si="4"/>
        <v>'[Data.xlsx]1959'!$L$53</v>
      </c>
      <c r="K6" s="46" t="str">
        <f t="shared" si="4"/>
        <v>'[Data.xlsx]1960'!$L$53</v>
      </c>
      <c r="L6" s="46" t="str">
        <f t="shared" si="4"/>
        <v>'[Data.xlsx]1961'!$L$53</v>
      </c>
      <c r="M6" s="46" t="str">
        <f t="shared" si="4"/>
        <v>'[Data.xlsx]1962'!$L$53</v>
      </c>
      <c r="N6" s="46" t="str">
        <f t="shared" si="4"/>
        <v>'[Data.xlsx]1963'!$L$53</v>
      </c>
      <c r="O6" s="46" t="str">
        <f t="shared" si="4"/>
        <v>'[Data.xlsx]1964'!$L$53</v>
      </c>
      <c r="P6" s="46" t="str">
        <f t="shared" si="4"/>
        <v>'[Data.xlsx]1965'!$L$53</v>
      </c>
      <c r="Q6" s="46" t="str">
        <f t="shared" si="4"/>
        <v>'[Data.xlsx]1966'!$L$53</v>
      </c>
      <c r="R6" s="46" t="str">
        <f t="shared" si="4"/>
        <v>'[Data.xlsx]1967'!$L$53</v>
      </c>
      <c r="S6" s="46" t="str">
        <f t="shared" si="4"/>
        <v>'[Data.xlsx]1968'!$L$53</v>
      </c>
      <c r="T6" s="46" t="str">
        <f t="shared" si="4"/>
        <v>'[Data.xlsx]1969'!$L$53</v>
      </c>
      <c r="U6" s="46" t="str">
        <f t="shared" si="4"/>
        <v>'[Data.xlsx]1970'!$L$53</v>
      </c>
      <c r="V6" s="46" t="str">
        <f t="shared" si="4"/>
        <v>'[Data.xlsx]1971'!$L$53</v>
      </c>
      <c r="W6" s="46" t="str">
        <f t="shared" si="4"/>
        <v>'[Data.xlsx]1972'!$L$53</v>
      </c>
      <c r="X6" s="46" t="str">
        <f t="shared" si="4"/>
        <v>'[Data.xlsx]1973'!$L$53</v>
      </c>
      <c r="Y6" s="46" t="str">
        <f t="shared" si="4"/>
        <v>'[Data.xlsx]1974'!$L$53</v>
      </c>
      <c r="Z6" s="46" t="str">
        <f t="shared" si="4"/>
        <v>'[Data.xlsx]1975'!$L$53</v>
      </c>
      <c r="AA6" s="46" t="str">
        <f t="shared" si="4"/>
        <v>'[Data.xlsx]1976'!$L$53</v>
      </c>
      <c r="AB6" s="46" t="str">
        <f t="shared" si="4"/>
        <v>'[Data.xlsx]1977'!$L$53</v>
      </c>
      <c r="AC6" s="46" t="str">
        <f t="shared" si="4"/>
        <v>'[Data.xlsx]1978'!$L$53</v>
      </c>
      <c r="AD6" s="46" t="str">
        <f t="shared" si="4"/>
        <v>'[Data.xlsx]1979'!$L$53</v>
      </c>
      <c r="AE6" s="46" t="str">
        <f t="shared" si="4"/>
        <v>'[Data.xlsx]1980'!$L$53</v>
      </c>
      <c r="AF6" s="46" t="str">
        <f t="shared" si="4"/>
        <v>'[Data.xlsx]1981'!$L$53</v>
      </c>
      <c r="AG6" s="46" t="str">
        <f t="shared" si="4"/>
        <v>'[Data.xlsx]1982'!$L$53</v>
      </c>
      <c r="AH6" s="46" t="str">
        <f t="shared" si="4"/>
        <v>'[Data.xlsx]1983'!$L$53</v>
      </c>
      <c r="AI6" s="46" t="str">
        <f t="shared" si="4"/>
        <v>'[Data.xlsx]1984'!$L$53</v>
      </c>
      <c r="AJ6" s="46" t="str">
        <f t="shared" si="4"/>
        <v>'[Data.xlsx]1985'!$L$53</v>
      </c>
      <c r="AK6" s="46" t="str">
        <f t="shared" si="4"/>
        <v>'[Data.xlsx]1986'!$L$53</v>
      </c>
      <c r="AL6" s="46" t="str">
        <f t="shared" si="4"/>
        <v>'[Data.xlsx]1987'!$L$53</v>
      </c>
      <c r="AM6" s="46" t="str">
        <f t="shared" si="4"/>
        <v>'[Data.xlsx]1988'!$L$53</v>
      </c>
      <c r="AN6" s="46" t="str">
        <f t="shared" si="4"/>
        <v>'[Data.xlsx]1989'!$L$53</v>
      </c>
      <c r="AO6" s="46" t="str">
        <f t="shared" si="4"/>
        <v>'[Data.xlsx]1990'!$L$53</v>
      </c>
      <c r="AP6" s="46" t="str">
        <f t="shared" si="4"/>
        <v>'[Data.xlsx]1991'!$L$53</v>
      </c>
      <c r="AQ6" s="46" t="str">
        <f t="shared" si="4"/>
        <v>'[Data.xlsx]1992'!$L$53</v>
      </c>
      <c r="AR6" s="46" t="str">
        <f t="shared" si="4"/>
        <v>'[Data.xlsx]1993'!$L$53</v>
      </c>
      <c r="AS6" s="46" t="str">
        <f t="shared" si="4"/>
        <v>'[Data.xlsx]1994'!$L$53</v>
      </c>
      <c r="AT6" s="46" t="str">
        <f t="shared" si="4"/>
        <v>'[Data.xlsx]1995'!$L$53</v>
      </c>
      <c r="AU6" s="46" t="str">
        <f t="shared" si="4"/>
        <v>'[Data.xlsx]1996'!$L$53</v>
      </c>
      <c r="AV6" s="46" t="str">
        <f t="shared" si="4"/>
        <v>'[Data.xlsx]1997'!$L$53</v>
      </c>
      <c r="AW6" s="46" t="str">
        <f t="shared" si="4"/>
        <v>'[Data.xlsx]1998'!$L$53</v>
      </c>
      <c r="AX6" s="46" t="str">
        <f t="shared" si="4"/>
        <v>'[Data.xlsx]1999'!$L$53</v>
      </c>
      <c r="AY6" s="46" t="str">
        <f t="shared" si="4"/>
        <v>'[Data.xlsx]2000'!$L$53</v>
      </c>
      <c r="AZ6" s="46" t="str">
        <f t="shared" si="4"/>
        <v>'[Data.xlsx]2001'!$L$53</v>
      </c>
      <c r="BA6" s="46" t="str">
        <f t="shared" si="4"/>
        <v>'[Data.xlsx]2002'!$L$53</v>
      </c>
      <c r="BB6" s="46" t="str">
        <f t="shared" si="4"/>
        <v>'[Data.xlsx]2003'!$L$53</v>
      </c>
      <c r="BC6" s="46" t="str">
        <f t="shared" si="4"/>
        <v>'[Data.xlsx]2004'!$L$53</v>
      </c>
      <c r="BD6" s="46" t="str">
        <f t="shared" si="4"/>
        <v>'[Data.xlsx]2005'!$L$53</v>
      </c>
      <c r="BE6" s="46" t="str">
        <f t="shared" si="4"/>
        <v>'[Data.xlsx]2006'!$L$53</v>
      </c>
      <c r="BF6" s="46" t="str">
        <f t="shared" si="4"/>
        <v>'[Data.xlsx]2007'!$L$53</v>
      </c>
      <c r="BG6" s="46" t="str">
        <f t="shared" si="4"/>
        <v>'[Data.xlsx]2008'!$L$53</v>
      </c>
      <c r="BH6" s="46" t="str">
        <f t="shared" si="4"/>
        <v>'[Data.xlsx]2009'!$L$53</v>
      </c>
      <c r="BI6" s="46" t="str">
        <f t="shared" si="4"/>
        <v>'[Data.xlsx]2010'!$L$53</v>
      </c>
      <c r="BJ6" s="46" t="str">
        <f t="shared" si="4"/>
        <v>'[Data.xlsx]2011'!$L$53</v>
      </c>
      <c r="BK6" s="46" t="str">
        <f t="shared" si="4"/>
        <v>'[Data.xlsx]2012'!$L$53</v>
      </c>
      <c r="BL6" s="46" t="str">
        <f t="shared" si="4"/>
        <v>'[Data.xlsx]2013'!$L$53</v>
      </c>
      <c r="BM6" s="46" t="str">
        <f t="shared" si="4"/>
        <v>'[Data.xlsx]2014'!$L$53</v>
      </c>
      <c r="BN6" s="46" t="str">
        <f t="shared" si="4"/>
        <v>'[Data.xlsx]2015'!$L$53</v>
      </c>
      <c r="BO6" s="46" t="str">
        <f t="shared" si="4"/>
        <v>'[Data.xlsx]2016'!$L$53</v>
      </c>
      <c r="BP6" s="46" t="str">
        <f t="shared" ref="BP6:BS6" si="5">CONCATENATE("'[Data.xlsx]",BP$1,"'!",$B6)</f>
        <v>'[Data.xlsx]2017'!$L$53</v>
      </c>
      <c r="BQ6" s="46" t="str">
        <f t="shared" si="5"/>
        <v>'[Data.xlsx]2018'!$L$53</v>
      </c>
      <c r="BR6" s="46" t="str">
        <f t="shared" si="5"/>
        <v>'[Data.xlsx]2019'!$L$53</v>
      </c>
      <c r="BS6" s="46" t="str">
        <f t="shared" si="5"/>
        <v>'[Data.xlsx]2020'!$L$53</v>
      </c>
    </row>
    <row r="7" spans="1:71" x14ac:dyDescent="0.25">
      <c r="A7" s="31" t="s">
        <v>2</v>
      </c>
      <c r="C7" s="1" cm="1">
        <f t="array" aca="1" ref="C7" ca="1">IF(INDIRECT(C6)=0,NA(),INDIRECT(C6))</f>
        <v>1.4624081093054424</v>
      </c>
      <c r="D7" s="1" cm="1">
        <f t="array" aca="1" ref="D7" ca="1">IF(INDIRECT(D6)=0,NA(),INDIRECT(D6))</f>
        <v>1.8418564559720321</v>
      </c>
      <c r="E7" s="1" cm="1">
        <f t="array" aca="1" ref="E7" ca="1">IF(INDIRECT(E6)=0,NA(),INDIRECT(E6))</f>
        <v>1.848235912788202</v>
      </c>
      <c r="F7" s="1" cm="1">
        <f t="array" aca="1" ref="F7" ca="1">IF(INDIRECT(F6)=0,NA(),INDIRECT(F6))</f>
        <v>1.9349066231323313</v>
      </c>
      <c r="G7" s="1" cm="1">
        <f t="array" aca="1" ref="G7" ca="1">IF(INDIRECT(G6)=0,NA(),INDIRECT(G6))</f>
        <v>1.996196685611094</v>
      </c>
      <c r="H7" s="1" cm="1">
        <f t="array" aca="1" ref="H7" ca="1">IF(INDIRECT(H6)=0,NA(),INDIRECT(H6))</f>
        <v>2.0117212515233187</v>
      </c>
      <c r="I7" s="1" cm="1">
        <f t="array" aca="1" ref="I7" ca="1">IF(INDIRECT(I6)=0,NA(),INDIRECT(I6))</f>
        <v>2.0433021399185471</v>
      </c>
      <c r="J7" s="1" cm="1">
        <f t="array" aca="1" ref="J7" ca="1">IF(INDIRECT(J6)=0,NA(),INDIRECT(J6))</f>
        <v>2.0545211972559434</v>
      </c>
      <c r="K7" s="1" cm="1">
        <f t="array" aca="1" ref="K7" ca="1">IF(INDIRECT(K6)=0,NA(),INDIRECT(K6))</f>
        <v>2.0396851164181764</v>
      </c>
      <c r="L7" s="1" cm="1">
        <f t="array" aca="1" ref="L7" ca="1">IF(INDIRECT(L6)=0,NA(),INDIRECT(L6))</f>
        <v>2.0099199647257513</v>
      </c>
      <c r="M7" s="1" cm="1">
        <f t="array" aca="1" ref="M7" ca="1">IF(INDIRECT(M6)=0,NA(),INDIRECT(M6))</f>
        <v>2.0546654527545272</v>
      </c>
      <c r="N7" s="1" cm="1">
        <f t="array" aca="1" ref="N7" ca="1">IF(INDIRECT(N6)=0,NA(),INDIRECT(N6))</f>
        <v>1.9906697028854918</v>
      </c>
      <c r="O7" s="1" cm="1">
        <f t="array" aca="1" ref="O7" ca="1">IF(INDIRECT(O6)=0,NA(),INDIRECT(O6))</f>
        <v>1.9699916600035359</v>
      </c>
      <c r="P7" s="1" cm="1">
        <f t="array" aca="1" ref="P7" ca="1">IF(INDIRECT(P6)=0,NA(),INDIRECT(P6))</f>
        <v>1.9402374842329613</v>
      </c>
      <c r="Q7" s="1" cm="1">
        <f t="array" aca="1" ref="Q7" ca="1">IF(INDIRECT(Q6)=0,NA(),INDIRECT(Q6))</f>
        <v>1.9515729113061144</v>
      </c>
      <c r="R7" s="1" cm="1">
        <f t="array" aca="1" ref="R7" ca="1">IF(INDIRECT(R6)=0,NA(),INDIRECT(R6))</f>
        <v>1.9433273525043537</v>
      </c>
      <c r="S7" s="1" cm="1">
        <f t="array" aca="1" ref="S7" ca="1">IF(INDIRECT(S6)=0,NA(),INDIRECT(S6))</f>
        <v>1.9578155836627531</v>
      </c>
      <c r="T7" s="1" cm="1">
        <f t="array" aca="1" ref="T7" ca="1">IF(INDIRECT(T6)=0,NA(),INDIRECT(T6))</f>
        <v>1.9879292536446047</v>
      </c>
      <c r="U7" s="1" cm="1">
        <f t="array" aca="1" ref="U7" ca="1">IF(INDIRECT(U6)=0,NA(),INDIRECT(U6))</f>
        <v>2.0097154347326187</v>
      </c>
      <c r="V7" s="1" cm="1">
        <f t="array" aca="1" ref="V7" ca="1">IF(INDIRECT(V6)=0,NA(),INDIRECT(V6))</f>
        <v>1.9891335896109783</v>
      </c>
      <c r="W7" s="1" cm="1">
        <f t="array" aca="1" ref="W7" ca="1">IF(INDIRECT(W6)=0,NA(),INDIRECT(W6))</f>
        <v>2.0350636812057545</v>
      </c>
      <c r="X7" s="1" cm="1">
        <f t="array" aca="1" ref="X7" ca="1">IF(INDIRECT(X6)=0,NA(),INDIRECT(X6))</f>
        <v>2.0921115277797537</v>
      </c>
      <c r="Y7" s="1" cm="1">
        <f t="array" aca="1" ref="Y7" ca="1">IF(INDIRECT(Y6)=0,NA(),INDIRECT(Y6))</f>
        <v>2.2072117635406383</v>
      </c>
      <c r="Z7" s="1" cm="1">
        <f t="array" aca="1" ref="Z7" ca="1">IF(INDIRECT(Z6)=0,NA(),INDIRECT(Z6))</f>
        <v>2.4495629200837654</v>
      </c>
      <c r="AA7" s="1" cm="1">
        <f t="array" aca="1" ref="AA7" ca="1">IF(INDIRECT(AA6)=0,NA(),INDIRECT(AA6))</f>
        <v>2.7854417426375502</v>
      </c>
      <c r="AB7" s="1" cm="1">
        <f t="array" aca="1" ref="AB7" ca="1">IF(INDIRECT(AB6)=0,NA(),INDIRECT(AB6))</f>
        <v>2.9932658695794276</v>
      </c>
      <c r="AC7" s="1" cm="1">
        <f t="array" aca="1" ref="AC7" ca="1">IF(INDIRECT(AC6)=0,NA(),INDIRECT(AC6))</f>
        <v>3.2448736261011808</v>
      </c>
      <c r="AD7" s="1" cm="1">
        <f t="array" aca="1" ref="AD7" ca="1">IF(INDIRECT(AD6)=0,NA(),INDIRECT(AD6))</f>
        <v>3.500242289819949</v>
      </c>
      <c r="AE7" s="1" cm="1">
        <f t="array" aca="1" ref="AE7" ca="1">IF(INDIRECT(AE6)=0,NA(),INDIRECT(AE6))</f>
        <v>3.795786852022081</v>
      </c>
      <c r="AF7" s="1" cm="1">
        <f t="array" aca="1" ref="AF7" ca="1">IF(INDIRECT(AF6)=0,NA(),INDIRECT(AF6))</f>
        <v>4.270164461891313</v>
      </c>
      <c r="AG7" s="1" cm="1">
        <f t="array" aca="1" ref="AG7" ca="1">IF(INDIRECT(AG6)=0,NA(),INDIRECT(AG6))</f>
        <v>4.9724915627822126</v>
      </c>
      <c r="AH7" s="1" cm="1">
        <f t="array" aca="1" ref="AH7" ca="1">IF(INDIRECT(AH6)=0,NA(),INDIRECT(AH6))</f>
        <v>6.2048910639350012</v>
      </c>
      <c r="AI7" s="1" cm="1">
        <f t="array" aca="1" ref="AI7" ca="1">IF(INDIRECT(AI6)=0,NA(),INDIRECT(AI6))</f>
        <v>6.7339197438676086</v>
      </c>
      <c r="AJ7" s="1" cm="1">
        <f t="array" aca="1" ref="AJ7" ca="1">IF(INDIRECT(AJ6)=0,NA(),INDIRECT(AJ6))</f>
        <v>7.0714658311535032</v>
      </c>
      <c r="AK7" s="1" cm="1">
        <f t="array" aca="1" ref="AK7" ca="1">IF(INDIRECT(AK6)=0,NA(),INDIRECT(AK6))</f>
        <v>7.5581652838985915</v>
      </c>
      <c r="AL7" s="1" cm="1">
        <f t="array" aca="1" ref="AL7" ca="1">IF(INDIRECT(AL6)=0,NA(),INDIRECT(AL6))</f>
        <v>7.9495208655601033</v>
      </c>
      <c r="AM7" s="1" cm="1">
        <f t="array" aca="1" ref="AM7" ca="1">IF(INDIRECT(AM6)=0,NA(),INDIRECT(AM6))</f>
        <v>8.4075522732103085</v>
      </c>
      <c r="AN7" s="1" cm="1">
        <f t="array" aca="1" ref="AN7" ca="1">IF(INDIRECT(AN6)=0,NA(),INDIRECT(AN6))</f>
        <v>8.881005986936259</v>
      </c>
      <c r="AO7" s="1" cm="1">
        <f t="array" aca="1" ref="AO7" ca="1">IF(INDIRECT(AO6)=0,NA(),INDIRECT(AO6))</f>
        <v>9.191496144270662</v>
      </c>
      <c r="AP7" s="1" cm="1">
        <f t="array" aca="1" ref="AP7" ca="1">IF(INDIRECT(AP6)=0,NA(),INDIRECT(AP6))</f>
        <v>9.6069929319133909</v>
      </c>
      <c r="AQ7" s="1" cm="1">
        <f t="array" aca="1" ref="AQ7" ca="1">IF(INDIRECT(AQ6)=0,NA(),INDIRECT(AQ6))</f>
        <v>10.049069073947461</v>
      </c>
      <c r="AR7" s="1" cm="1">
        <f t="array" aca="1" ref="AR7" ca="1">IF(INDIRECT(AR6)=0,NA(),INDIRECT(AR6))</f>
        <v>10.459165833853737</v>
      </c>
      <c r="AS7" s="1" cm="1">
        <f t="array" aca="1" ref="AS7" ca="1">IF(INDIRECT(AS6)=0,NA(),INDIRECT(AS6))</f>
        <v>10.657476757217495</v>
      </c>
      <c r="AT7" s="1" cm="1">
        <f t="array" aca="1" ref="AT7" ca="1">IF(INDIRECT(AT6)=0,NA(),INDIRECT(AT6))</f>
        <v>10.714797216964733</v>
      </c>
      <c r="AU7" s="1" cm="1">
        <f t="array" aca="1" ref="AU7" ca="1">IF(INDIRECT(AU6)=0,NA(),INDIRECT(AU6))</f>
        <v>10.614267067512452</v>
      </c>
      <c r="AV7" s="1" cm="1">
        <f t="array" aca="1" ref="AV7" ca="1">IF(INDIRECT(AV6)=0,NA(),INDIRECT(AV6))</f>
        <v>10.791294097824926</v>
      </c>
      <c r="AW7" s="1" cm="1">
        <f t="array" aca="1" ref="AW7" ca="1">IF(INDIRECT(AW6)=0,NA(),INDIRECT(AW6))</f>
        <v>10.91386929349375</v>
      </c>
      <c r="AX7" s="1" cm="1">
        <f t="array" aca="1" ref="AX7" ca="1">IF(INDIRECT(AX6)=0,NA(),INDIRECT(AX6))</f>
        <v>10.85</v>
      </c>
      <c r="AY7" s="1" cm="1">
        <f t="array" aca="1" ref="AY7" ca="1">IF(INDIRECT(AY6)=0,NA(),INDIRECT(AY6))</f>
        <v>10.91</v>
      </c>
      <c r="AZ7" s="1" cm="1">
        <f t="array" aca="1" ref="AZ7" ca="1">IF(INDIRECT(AZ6)=0,NA(),INDIRECT(AZ6))</f>
        <v>12.16</v>
      </c>
      <c r="BA7" s="1" cm="1">
        <f t="array" aca="1" ref="BA7" ca="1">IF(INDIRECT(BA6)=0,NA(),INDIRECT(BA6))</f>
        <v>12.26</v>
      </c>
      <c r="BB7" s="1" cm="1">
        <f t="array" aca="1" ref="BB7" ca="1">IF(INDIRECT(BB6)=0,NA(),INDIRECT(BB6))</f>
        <v>12.69</v>
      </c>
      <c r="BC7" s="1" t="e" cm="1">
        <f t="array" aca="1" ref="BC7" ca="1">IF(INDIRECT(BC6)=0,NA(),INDIRECT(BC6))</f>
        <v>#N/A</v>
      </c>
      <c r="BD7" s="1" t="e" cm="1">
        <f t="array" aca="1" ref="BD7" ca="1">IF(INDIRECT(BD6)=0,NA(),INDIRECT(BD6))</f>
        <v>#N/A</v>
      </c>
      <c r="BE7" s="1" t="e" cm="1">
        <f t="array" aca="1" ref="BE7" ca="1">IF(INDIRECT(BE6)=0,NA(),INDIRECT(BE6))</f>
        <v>#N/A</v>
      </c>
      <c r="BF7" s="1" t="e" cm="1">
        <f t="array" aca="1" ref="BF7" ca="1">IF(INDIRECT(BF6)=0,NA(),INDIRECT(BF6))</f>
        <v>#N/A</v>
      </c>
      <c r="BG7" s="1" t="e" cm="1">
        <f t="array" aca="1" ref="BG7" ca="1">IF(INDIRECT(BG6)=0,NA(),INDIRECT(BG6))</f>
        <v>#N/A</v>
      </c>
      <c r="BH7" s="1" t="e" cm="1">
        <f t="array" aca="1" ref="BH7" ca="1">IF(INDIRECT(BH6)=0,NA(),INDIRECT(BH6))</f>
        <v>#N/A</v>
      </c>
      <c r="BI7" s="1" t="e" cm="1">
        <f t="array" aca="1" ref="BI7" ca="1">IF(INDIRECT(BI6)=0,NA(),INDIRECT(BI6))</f>
        <v>#N/A</v>
      </c>
      <c r="BJ7" s="1" t="e" cm="1">
        <f t="array" aca="1" ref="BJ7" ca="1">IF(INDIRECT(BJ6)=0,NA(),INDIRECT(BJ6))</f>
        <v>#N/A</v>
      </c>
      <c r="BK7" s="1" t="e" cm="1">
        <f t="array" aca="1" ref="BK7" ca="1">IF(INDIRECT(BK6)=0,NA(),INDIRECT(BK6))</f>
        <v>#N/A</v>
      </c>
      <c r="BL7" s="1" t="e" cm="1">
        <f t="array" aca="1" ref="BL7" ca="1">IF(INDIRECT(BL6)=0,NA(),INDIRECT(BL6))</f>
        <v>#N/A</v>
      </c>
      <c r="BM7" s="1" t="e" cm="1">
        <f t="array" aca="1" ref="BM7" ca="1">IF(INDIRECT(BM6)=0,NA(),INDIRECT(BM6))</f>
        <v>#N/A</v>
      </c>
      <c r="BN7" s="1" t="e" cm="1">
        <f t="array" aca="1" ref="BN7" ca="1">IF(INDIRECT(BN6)=0,NA(),INDIRECT(BN6))</f>
        <v>#N/A</v>
      </c>
      <c r="BO7" s="1" t="e" cm="1">
        <f t="array" aca="1" ref="BO7" ca="1">IF(INDIRECT(BO6)=0,NA(),INDIRECT(BO6))</f>
        <v>#N/A</v>
      </c>
      <c r="BP7" s="1" t="e" cm="1">
        <f t="array" aca="1" ref="BP7" ca="1">IF(INDIRECT(BP6)=0,NA(),INDIRECT(BP6))</f>
        <v>#N/A</v>
      </c>
      <c r="BQ7" s="1" t="e" cm="1">
        <f t="array" aca="1" ref="BQ7" ca="1">IF(INDIRECT(BQ6)=0,NA(),INDIRECT(BQ6))</f>
        <v>#N/A</v>
      </c>
      <c r="BR7" s="1" t="e" cm="1">
        <f t="array" aca="1" ref="BR7" ca="1">IF(INDIRECT(BR6)=0,NA(),INDIRECT(BR6))</f>
        <v>#N/A</v>
      </c>
      <c r="BS7" s="1" t="e" cm="1">
        <f t="array" aca="1" ref="BS7" ca="1">IF(INDIRECT(BS6)=0,NA(),INDIRECT(BS6))</f>
        <v>#N/A</v>
      </c>
    </row>
    <row r="8" spans="1:71" x14ac:dyDescent="0.25">
      <c r="A8" s="31" t="s">
        <v>7</v>
      </c>
      <c r="B8" s="46" t="s">
        <v>75</v>
      </c>
      <c r="C8" s="46" t="str">
        <f>CONCATENATE("'[Data.xlsx]",C$1,"'!",$B8)</f>
        <v>'[Data.xlsx]1952'!$L$54</v>
      </c>
      <c r="D8" s="46" t="str">
        <f t="shared" ref="D8:BO8" si="6">CONCATENATE("'[Data.xlsx]",D$1,"'!",$B8)</f>
        <v>'[Data.xlsx]1953'!$L$54</v>
      </c>
      <c r="E8" s="46" t="str">
        <f t="shared" si="6"/>
        <v>'[Data.xlsx]1954'!$L$54</v>
      </c>
      <c r="F8" s="46" t="str">
        <f t="shared" si="6"/>
        <v>'[Data.xlsx]1955'!$L$54</v>
      </c>
      <c r="G8" s="46" t="str">
        <f t="shared" si="6"/>
        <v>'[Data.xlsx]1956'!$L$54</v>
      </c>
      <c r="H8" s="46" t="str">
        <f t="shared" si="6"/>
        <v>'[Data.xlsx]1957'!$L$54</v>
      </c>
      <c r="I8" s="46" t="str">
        <f t="shared" si="6"/>
        <v>'[Data.xlsx]1958'!$L$54</v>
      </c>
      <c r="J8" s="46" t="str">
        <f t="shared" si="6"/>
        <v>'[Data.xlsx]1959'!$L$54</v>
      </c>
      <c r="K8" s="46" t="str">
        <f t="shared" si="6"/>
        <v>'[Data.xlsx]1960'!$L$54</v>
      </c>
      <c r="L8" s="46" t="str">
        <f t="shared" si="6"/>
        <v>'[Data.xlsx]1961'!$L$54</v>
      </c>
      <c r="M8" s="46" t="str">
        <f t="shared" si="6"/>
        <v>'[Data.xlsx]1962'!$L$54</v>
      </c>
      <c r="N8" s="46" t="str">
        <f t="shared" si="6"/>
        <v>'[Data.xlsx]1963'!$L$54</v>
      </c>
      <c r="O8" s="46" t="str">
        <f t="shared" si="6"/>
        <v>'[Data.xlsx]1964'!$L$54</v>
      </c>
      <c r="P8" s="46" t="str">
        <f t="shared" si="6"/>
        <v>'[Data.xlsx]1965'!$L$54</v>
      </c>
      <c r="Q8" s="46" t="str">
        <f t="shared" si="6"/>
        <v>'[Data.xlsx]1966'!$L$54</v>
      </c>
      <c r="R8" s="46" t="str">
        <f t="shared" si="6"/>
        <v>'[Data.xlsx]1967'!$L$54</v>
      </c>
      <c r="S8" s="46" t="str">
        <f t="shared" si="6"/>
        <v>'[Data.xlsx]1968'!$L$54</v>
      </c>
      <c r="T8" s="46" t="str">
        <f t="shared" si="6"/>
        <v>'[Data.xlsx]1969'!$L$54</v>
      </c>
      <c r="U8" s="46" t="str">
        <f t="shared" si="6"/>
        <v>'[Data.xlsx]1970'!$L$54</v>
      </c>
      <c r="V8" s="46" t="str">
        <f t="shared" si="6"/>
        <v>'[Data.xlsx]1971'!$L$54</v>
      </c>
      <c r="W8" s="46" t="str">
        <f t="shared" si="6"/>
        <v>'[Data.xlsx]1972'!$L$54</v>
      </c>
      <c r="X8" s="46" t="str">
        <f t="shared" si="6"/>
        <v>'[Data.xlsx]1973'!$L$54</v>
      </c>
      <c r="Y8" s="46" t="str">
        <f t="shared" si="6"/>
        <v>'[Data.xlsx]1974'!$L$54</v>
      </c>
      <c r="Z8" s="46" t="str">
        <f t="shared" si="6"/>
        <v>'[Data.xlsx]1975'!$L$54</v>
      </c>
      <c r="AA8" s="46" t="str">
        <f t="shared" si="6"/>
        <v>'[Data.xlsx]1976'!$L$54</v>
      </c>
      <c r="AB8" s="46" t="str">
        <f t="shared" si="6"/>
        <v>'[Data.xlsx]1977'!$L$54</v>
      </c>
      <c r="AC8" s="46" t="str">
        <f t="shared" si="6"/>
        <v>'[Data.xlsx]1978'!$L$54</v>
      </c>
      <c r="AD8" s="46" t="str">
        <f t="shared" si="6"/>
        <v>'[Data.xlsx]1979'!$L$54</v>
      </c>
      <c r="AE8" s="46" t="str">
        <f t="shared" si="6"/>
        <v>'[Data.xlsx]1980'!$L$54</v>
      </c>
      <c r="AF8" s="46" t="str">
        <f t="shared" si="6"/>
        <v>'[Data.xlsx]1981'!$L$54</v>
      </c>
      <c r="AG8" s="46" t="str">
        <f t="shared" si="6"/>
        <v>'[Data.xlsx]1982'!$L$54</v>
      </c>
      <c r="AH8" s="46" t="str">
        <f t="shared" si="6"/>
        <v>'[Data.xlsx]1983'!$L$54</v>
      </c>
      <c r="AI8" s="46" t="str">
        <f t="shared" si="6"/>
        <v>'[Data.xlsx]1984'!$L$54</v>
      </c>
      <c r="AJ8" s="46" t="str">
        <f t="shared" si="6"/>
        <v>'[Data.xlsx]1985'!$L$54</v>
      </c>
      <c r="AK8" s="46" t="str">
        <f t="shared" si="6"/>
        <v>'[Data.xlsx]1986'!$L$54</v>
      </c>
      <c r="AL8" s="46" t="str">
        <f t="shared" si="6"/>
        <v>'[Data.xlsx]1987'!$L$54</v>
      </c>
      <c r="AM8" s="46" t="str">
        <f t="shared" si="6"/>
        <v>'[Data.xlsx]1988'!$L$54</v>
      </c>
      <c r="AN8" s="46" t="str">
        <f t="shared" si="6"/>
        <v>'[Data.xlsx]1989'!$L$54</v>
      </c>
      <c r="AO8" s="46" t="str">
        <f t="shared" si="6"/>
        <v>'[Data.xlsx]1990'!$L$54</v>
      </c>
      <c r="AP8" s="46" t="str">
        <f t="shared" si="6"/>
        <v>'[Data.xlsx]1991'!$L$54</v>
      </c>
      <c r="AQ8" s="46" t="str">
        <f t="shared" si="6"/>
        <v>'[Data.xlsx]1992'!$L$54</v>
      </c>
      <c r="AR8" s="46" t="str">
        <f t="shared" si="6"/>
        <v>'[Data.xlsx]1993'!$L$54</v>
      </c>
      <c r="AS8" s="46" t="str">
        <f t="shared" si="6"/>
        <v>'[Data.xlsx]1994'!$L$54</v>
      </c>
      <c r="AT8" s="46" t="str">
        <f t="shared" si="6"/>
        <v>'[Data.xlsx]1995'!$L$54</v>
      </c>
      <c r="AU8" s="46" t="str">
        <f t="shared" si="6"/>
        <v>'[Data.xlsx]1996'!$L$54</v>
      </c>
      <c r="AV8" s="46" t="str">
        <f t="shared" si="6"/>
        <v>'[Data.xlsx]1997'!$L$54</v>
      </c>
      <c r="AW8" s="46" t="str">
        <f t="shared" si="6"/>
        <v>'[Data.xlsx]1998'!$L$54</v>
      </c>
      <c r="AX8" s="46" t="str">
        <f t="shared" si="6"/>
        <v>'[Data.xlsx]1999'!$L$54</v>
      </c>
      <c r="AY8" s="46" t="str">
        <f t="shared" si="6"/>
        <v>'[Data.xlsx]2000'!$L$54</v>
      </c>
      <c r="AZ8" s="46" t="str">
        <f t="shared" si="6"/>
        <v>'[Data.xlsx]2001'!$L$54</v>
      </c>
      <c r="BA8" s="46" t="str">
        <f t="shared" si="6"/>
        <v>'[Data.xlsx]2002'!$L$54</v>
      </c>
      <c r="BB8" s="46" t="str">
        <f t="shared" si="6"/>
        <v>'[Data.xlsx]2003'!$L$54</v>
      </c>
      <c r="BC8" s="46" t="str">
        <f t="shared" si="6"/>
        <v>'[Data.xlsx]2004'!$L$54</v>
      </c>
      <c r="BD8" s="46" t="str">
        <f t="shared" si="6"/>
        <v>'[Data.xlsx]2005'!$L$54</v>
      </c>
      <c r="BE8" s="46" t="str">
        <f t="shared" si="6"/>
        <v>'[Data.xlsx]2006'!$L$54</v>
      </c>
      <c r="BF8" s="46" t="str">
        <f t="shared" si="6"/>
        <v>'[Data.xlsx]2007'!$L$54</v>
      </c>
      <c r="BG8" s="46" t="str">
        <f t="shared" si="6"/>
        <v>'[Data.xlsx]2008'!$L$54</v>
      </c>
      <c r="BH8" s="46" t="str">
        <f t="shared" si="6"/>
        <v>'[Data.xlsx]2009'!$L$54</v>
      </c>
      <c r="BI8" s="46" t="str">
        <f t="shared" si="6"/>
        <v>'[Data.xlsx]2010'!$L$54</v>
      </c>
      <c r="BJ8" s="46" t="str">
        <f t="shared" si="6"/>
        <v>'[Data.xlsx]2011'!$L$54</v>
      </c>
      <c r="BK8" s="46" t="str">
        <f t="shared" si="6"/>
        <v>'[Data.xlsx]2012'!$L$54</v>
      </c>
      <c r="BL8" s="46" t="str">
        <f t="shared" si="6"/>
        <v>'[Data.xlsx]2013'!$L$54</v>
      </c>
      <c r="BM8" s="46" t="str">
        <f t="shared" si="6"/>
        <v>'[Data.xlsx]2014'!$L$54</v>
      </c>
      <c r="BN8" s="46" t="str">
        <f t="shared" si="6"/>
        <v>'[Data.xlsx]2015'!$L$54</v>
      </c>
      <c r="BO8" s="46" t="str">
        <f t="shared" si="6"/>
        <v>'[Data.xlsx]2016'!$L$54</v>
      </c>
      <c r="BP8" s="46" t="str">
        <f t="shared" ref="BP8:BS8" si="7">CONCATENATE("'[Data.xlsx]",BP$1,"'!",$B8)</f>
        <v>'[Data.xlsx]2017'!$L$54</v>
      </c>
      <c r="BQ8" s="46" t="str">
        <f t="shared" si="7"/>
        <v>'[Data.xlsx]2018'!$L$54</v>
      </c>
      <c r="BR8" s="46" t="str">
        <f t="shared" si="7"/>
        <v>'[Data.xlsx]2019'!$L$54</v>
      </c>
      <c r="BS8" s="46" t="str">
        <f t="shared" si="7"/>
        <v>'[Data.xlsx]2020'!$L$54</v>
      </c>
    </row>
    <row r="9" spans="1:71" x14ac:dyDescent="0.25">
      <c r="A9" s="31" t="s">
        <v>2</v>
      </c>
      <c r="C9" s="1" cm="1">
        <f t="array" aca="1" ref="C9" ca="1">IF(INDIRECT(C8)=0,NA(),INDIRECT(C8))</f>
        <v>1.2999459828109439</v>
      </c>
      <c r="D9" s="1" cm="1">
        <f t="array" aca="1" ref="D9" ca="1">IF(INDIRECT(D8)=0,NA(),INDIRECT(D8))</f>
        <v>1.7329949935710798</v>
      </c>
      <c r="E9" s="1" cm="1">
        <f t="array" aca="1" ref="E9" ca="1">IF(INDIRECT(E8)=0,NA(),INDIRECT(E8))</f>
        <v>1.9370130934161365</v>
      </c>
      <c r="F9" s="1" cm="1">
        <f t="array" aca="1" ref="F9" ca="1">IF(INDIRECT(F8)=0,NA(),INDIRECT(F8))</f>
        <v>1.8706213736639736</v>
      </c>
      <c r="G9" s="1" cm="1">
        <f t="array" aca="1" ref="G9" ca="1">IF(INDIRECT(G8)=0,NA(),INDIRECT(G8))</f>
        <v>1.8158636577261436</v>
      </c>
      <c r="H9" s="1" cm="1">
        <f t="array" aca="1" ref="H9" ca="1">IF(INDIRECT(H8)=0,NA(),INDIRECT(H8))</f>
        <v>1.8899087176771012</v>
      </c>
      <c r="I9" s="1" cm="1">
        <f t="array" aca="1" ref="I9" ca="1">IF(INDIRECT(I8)=0,NA(),INDIRECT(I8))</f>
        <v>1.888823733313052</v>
      </c>
      <c r="J9" s="1" cm="1">
        <f t="array" aca="1" ref="J9" ca="1">IF(INDIRECT(J8)=0,NA(),INDIRECT(J8))</f>
        <v>1.9279743910507561</v>
      </c>
      <c r="K9" s="1" cm="1">
        <f t="array" aca="1" ref="K9" ca="1">IF(INDIRECT(K8)=0,NA(),INDIRECT(K8))</f>
        <v>1.9256194777762496</v>
      </c>
      <c r="L9" s="1" cm="1">
        <f t="array" aca="1" ref="L9" ca="1">IF(INDIRECT(L8)=0,NA(),INDIRECT(L8))</f>
        <v>1.9603431488572578</v>
      </c>
      <c r="M9" s="1" cm="1">
        <f t="array" aca="1" ref="M9" ca="1">IF(INDIRECT(M8)=0,NA(),INDIRECT(M8))</f>
        <v>1.984729365319855</v>
      </c>
      <c r="N9" s="1" cm="1">
        <f t="array" aca="1" ref="N9" ca="1">IF(INDIRECT(N8)=0,NA(),INDIRECT(N8))</f>
        <v>1.9342436803796097</v>
      </c>
      <c r="O9" s="1" cm="1">
        <f t="array" aca="1" ref="O9" ca="1">IF(INDIRECT(O8)=0,NA(),INDIRECT(O8))</f>
        <v>1.871633303876743</v>
      </c>
      <c r="P9" s="1" cm="1">
        <f t="array" aca="1" ref="P9" ca="1">IF(INDIRECT(P8)=0,NA(),INDIRECT(P8))</f>
        <v>1.8082609083072996</v>
      </c>
      <c r="Q9" s="1" cm="1">
        <f t="array" aca="1" ref="Q9" ca="1">IF(INDIRECT(Q8)=0,NA(),INDIRECT(Q8))</f>
        <v>1.8127323535652484</v>
      </c>
      <c r="R9" s="1" cm="1">
        <f t="array" aca="1" ref="R9" ca="1">IF(INDIRECT(R8)=0,NA(),INDIRECT(R8))</f>
        <v>1.8022334743234094</v>
      </c>
      <c r="S9" s="1" cm="1">
        <f t="array" aca="1" ref="S9" ca="1">IF(INDIRECT(S8)=0,NA(),INDIRECT(S8))</f>
        <v>1.8619622066089228</v>
      </c>
      <c r="T9" s="1" cm="1">
        <f t="array" aca="1" ref="T9" ca="1">IF(INDIRECT(T8)=0,NA(),INDIRECT(T8))</f>
        <v>1.8708796019787939</v>
      </c>
      <c r="U9" s="1" cm="1">
        <f t="array" aca="1" ref="U9" ca="1">IF(INDIRECT(U8)=0,NA(),INDIRECT(U8))</f>
        <v>1.8287401910126062</v>
      </c>
      <c r="V9" s="1" cm="1">
        <f t="array" aca="1" ref="V9" ca="1">IF(INDIRECT(V8)=0,NA(),INDIRECT(V8))</f>
        <v>1.8443716525640128</v>
      </c>
      <c r="W9" s="1" cm="1">
        <f t="array" aca="1" ref="W9" ca="1">IF(INDIRECT(W8)=0,NA(),INDIRECT(W8))</f>
        <v>1.9104825962528991</v>
      </c>
      <c r="X9" s="1" cm="1">
        <f t="array" aca="1" ref="X9" ca="1">IF(INDIRECT(X8)=0,NA(),INDIRECT(X8))</f>
        <v>1.9606475770872804</v>
      </c>
      <c r="Y9" s="1" cm="1">
        <f t="array" aca="1" ref="Y9" ca="1">IF(INDIRECT(Y8)=0,NA(),INDIRECT(Y8))</f>
        <v>2.0752039050320308</v>
      </c>
      <c r="Z9" s="1" cm="1">
        <f t="array" aca="1" ref="Z9" ca="1">IF(INDIRECT(Z8)=0,NA(),INDIRECT(Z8))</f>
        <v>2.3796647091108061</v>
      </c>
      <c r="AA9" s="1" cm="1">
        <f t="array" aca="1" ref="AA9" ca="1">IF(INDIRECT(AA8)=0,NA(),INDIRECT(AA8))</f>
        <v>2.739771851600838</v>
      </c>
      <c r="AB9" s="1" cm="1">
        <f t="array" aca="1" ref="AB9" ca="1">IF(INDIRECT(AB8)=0,NA(),INDIRECT(AB8))</f>
        <v>2.9756389638760878</v>
      </c>
      <c r="AC9" s="1" cm="1">
        <f t="array" aca="1" ref="AC9" ca="1">IF(INDIRECT(AC8)=0,NA(),INDIRECT(AC8))</f>
        <v>3.2378482407829297</v>
      </c>
      <c r="AD9" s="1" cm="1">
        <f t="array" aca="1" ref="AD9" ca="1">IF(INDIRECT(AD8)=0,NA(),INDIRECT(AD8))</f>
        <v>3.5113601764311899</v>
      </c>
      <c r="AE9" s="1" cm="1">
        <f t="array" aca="1" ref="AE9" ca="1">IF(INDIRECT(AE8)=0,NA(),INDIRECT(AE8))</f>
        <v>3.8439678717708303</v>
      </c>
      <c r="AF9" s="1" cm="1">
        <f t="array" aca="1" ref="AF9" ca="1">IF(INDIRECT(AF8)=0,NA(),INDIRECT(AF8))</f>
        <v>4.3217498894784425</v>
      </c>
      <c r="AG9" s="1" cm="1">
        <f t="array" aca="1" ref="AG9" ca="1">IF(INDIRECT(AG8)=0,NA(),INDIRECT(AG8))</f>
        <v>5.1039773806611715</v>
      </c>
      <c r="AH9" s="1" cm="1">
        <f t="array" aca="1" ref="AH9" ca="1">IF(INDIRECT(AH8)=0,NA(),INDIRECT(AH8))</f>
        <v>6.427715836396521</v>
      </c>
      <c r="AI9" s="1" cm="1">
        <f t="array" aca="1" ref="AI9" ca="1">IF(INDIRECT(AI8)=0,NA(),INDIRECT(AI8))</f>
        <v>6.595453203279269</v>
      </c>
      <c r="AJ9" s="1" cm="1">
        <f t="array" aca="1" ref="AJ9" ca="1">IF(INDIRECT(AJ8)=0,NA(),INDIRECT(AJ8))</f>
        <v>6.7428636480307436</v>
      </c>
      <c r="AK9" s="1" cm="1">
        <f t="array" aca="1" ref="AK9" ca="1">IF(INDIRECT(AK8)=0,NA(),INDIRECT(AK8))</f>
        <v>6.9566793557248801</v>
      </c>
      <c r="AL9" s="1" cm="1">
        <f t="array" aca="1" ref="AL9" ca="1">IF(INDIRECT(AL8)=0,NA(),INDIRECT(AL8))</f>
        <v>7.256600038710058</v>
      </c>
      <c r="AM9" s="1" cm="1">
        <f t="array" aca="1" ref="AM9" ca="1">IF(INDIRECT(AM8)=0,NA(),INDIRECT(AM8))</f>
        <v>7.5082729559393675</v>
      </c>
      <c r="AN9" s="1" cm="1">
        <f t="array" aca="1" ref="AN9" ca="1">IF(INDIRECT(AN8)=0,NA(),INDIRECT(AN8))</f>
        <v>7.786485617240321</v>
      </c>
      <c r="AO9" s="1" cm="1">
        <f t="array" aca="1" ref="AO9" ca="1">IF(INDIRECT(AO8)=0,NA(),INDIRECT(AO8))</f>
        <v>8.1030860214367806</v>
      </c>
      <c r="AP9" s="1" cm="1">
        <f t="array" aca="1" ref="AP9" ca="1">IF(INDIRECT(AP8)=0,NA(),INDIRECT(AP8))</f>
        <v>8.4636585494557472</v>
      </c>
      <c r="AQ9" s="1" cm="1">
        <f t="array" aca="1" ref="AQ9" ca="1">IF(INDIRECT(AQ8)=0,NA(),INDIRECT(AQ8))</f>
        <v>8.7073087233032513</v>
      </c>
      <c r="AR9" s="1" cm="1">
        <f t="array" aca="1" ref="AR9" ca="1">IF(INDIRECT(AR8)=0,NA(),INDIRECT(AR8))</f>
        <v>8.5626854631412428</v>
      </c>
      <c r="AS9" s="1" cm="1">
        <f t="array" aca="1" ref="AS9" ca="1">IF(INDIRECT(AS8)=0,NA(),INDIRECT(AS8))</f>
        <v>8.2694926258752091</v>
      </c>
      <c r="AT9" s="1" cm="1">
        <f t="array" aca="1" ref="AT9" ca="1">IF(INDIRECT(AT8)=0,NA(),INDIRECT(AT8))</f>
        <v>7.9475715150163788</v>
      </c>
      <c r="AU9" s="1" cm="1">
        <f t="array" aca="1" ref="AU9" ca="1">IF(INDIRECT(AU8)=0,NA(),INDIRECT(AU8))</f>
        <v>7.8318728458651643</v>
      </c>
      <c r="AV9" s="1" cm="1">
        <f t="array" aca="1" ref="AV9" ca="1">IF(INDIRECT(AV8)=0,NA(),INDIRECT(AV8))</f>
        <v>7.3861837693904269</v>
      </c>
      <c r="AW9" s="1" cm="1">
        <f t="array" aca="1" ref="AW9" ca="1">IF(INDIRECT(AW8)=0,NA(),INDIRECT(AW8))</f>
        <v>7.0700614341425538</v>
      </c>
      <c r="AX9" s="1" cm="1">
        <f t="array" aca="1" ref="AX9" ca="1">IF(INDIRECT(AX8)=0,NA(),INDIRECT(AX8))</f>
        <v>7.8</v>
      </c>
      <c r="AY9" s="1" cm="1">
        <f t="array" aca="1" ref="AY9" ca="1">IF(INDIRECT(AY8)=0,NA(),INDIRECT(AY8))</f>
        <v>7.8</v>
      </c>
      <c r="AZ9" s="1" cm="1">
        <f t="array" aca="1" ref="AZ9" ca="1">IF(INDIRECT(AZ8)=0,NA(),INDIRECT(AZ8))</f>
        <v>8.2100000000000009</v>
      </c>
      <c r="BA9" s="1" cm="1">
        <f t="array" aca="1" ref="BA9" ca="1">IF(INDIRECT(BA8)=0,NA(),INDIRECT(BA8))</f>
        <v>8.98</v>
      </c>
      <c r="BB9" s="1" cm="1">
        <f t="array" aca="1" ref="BB9" ca="1">IF(INDIRECT(BB8)=0,NA(),INDIRECT(BB8))</f>
        <v>8.31</v>
      </c>
      <c r="BC9" s="1" t="e" cm="1">
        <f t="array" aca="1" ref="BC9" ca="1">IF(INDIRECT(BC8)=0,NA(),INDIRECT(BC8))</f>
        <v>#N/A</v>
      </c>
      <c r="BD9" s="1" t="e" cm="1">
        <f t="array" aca="1" ref="BD9" ca="1">IF(INDIRECT(BD8)=0,NA(),INDIRECT(BD8))</f>
        <v>#N/A</v>
      </c>
      <c r="BE9" s="1" t="e" cm="1">
        <f t="array" aca="1" ref="BE9" ca="1">IF(INDIRECT(BE8)=0,NA(),INDIRECT(BE8))</f>
        <v>#N/A</v>
      </c>
      <c r="BF9" s="1" t="e" cm="1">
        <f t="array" aca="1" ref="BF9" ca="1">IF(INDIRECT(BF8)=0,NA(),INDIRECT(BF8))</f>
        <v>#N/A</v>
      </c>
      <c r="BG9" s="1" t="e" cm="1">
        <f t="array" aca="1" ref="BG9" ca="1">IF(INDIRECT(BG8)=0,NA(),INDIRECT(BG8))</f>
        <v>#N/A</v>
      </c>
      <c r="BH9" s="1" t="e" cm="1">
        <f t="array" aca="1" ref="BH9" ca="1">IF(INDIRECT(BH8)=0,NA(),INDIRECT(BH8))</f>
        <v>#N/A</v>
      </c>
      <c r="BI9" s="1" t="e" cm="1">
        <f t="array" aca="1" ref="BI9" ca="1">IF(INDIRECT(BI8)=0,NA(),INDIRECT(BI8))</f>
        <v>#N/A</v>
      </c>
      <c r="BJ9" s="1" t="e" cm="1">
        <f t="array" aca="1" ref="BJ9" ca="1">IF(INDIRECT(BJ8)=0,NA(),INDIRECT(BJ8))</f>
        <v>#N/A</v>
      </c>
      <c r="BK9" s="1" t="e" cm="1">
        <f t="array" aca="1" ref="BK9" ca="1">IF(INDIRECT(BK8)=0,NA(),INDIRECT(BK8))</f>
        <v>#N/A</v>
      </c>
      <c r="BL9" s="1" t="e" cm="1">
        <f t="array" aca="1" ref="BL9" ca="1">IF(INDIRECT(BL8)=0,NA(),INDIRECT(BL8))</f>
        <v>#N/A</v>
      </c>
      <c r="BM9" s="1" t="e" cm="1">
        <f t="array" aca="1" ref="BM9" ca="1">IF(INDIRECT(BM8)=0,NA(),INDIRECT(BM8))</f>
        <v>#N/A</v>
      </c>
      <c r="BN9" s="1" t="e" cm="1">
        <f t="array" aca="1" ref="BN9" ca="1">IF(INDIRECT(BN8)=0,NA(),INDIRECT(BN8))</f>
        <v>#N/A</v>
      </c>
      <c r="BO9" s="1" t="e" cm="1">
        <f t="array" aca="1" ref="BO9" ca="1">IF(INDIRECT(BO8)=0,NA(),INDIRECT(BO8))</f>
        <v>#N/A</v>
      </c>
      <c r="BP9" s="1" t="e" cm="1">
        <f t="array" aca="1" ref="BP9" ca="1">IF(INDIRECT(BP8)=0,NA(),INDIRECT(BP8))</f>
        <v>#N/A</v>
      </c>
      <c r="BQ9" s="1" t="e" cm="1">
        <f t="array" aca="1" ref="BQ9" ca="1">IF(INDIRECT(BQ8)=0,NA(),INDIRECT(BQ8))</f>
        <v>#N/A</v>
      </c>
      <c r="BR9" s="1" t="e" cm="1">
        <f t="array" aca="1" ref="BR9" ca="1">IF(INDIRECT(BR8)=0,NA(),INDIRECT(BR8))</f>
        <v>#N/A</v>
      </c>
      <c r="BS9" s="1" t="e" cm="1">
        <f t="array" aca="1" ref="BS9" ca="1">IF(INDIRECT(BS8)=0,NA(),INDIRECT(BS8))</f>
        <v>#N/A</v>
      </c>
    </row>
    <row r="10" spans="1:71" ht="15.7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30" t="s">
        <v>155</v>
      </c>
      <c r="B11" s="4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31" t="s">
        <v>154</v>
      </c>
      <c r="C12" s="31" t="e">
        <f>NA()</f>
        <v>#N/A</v>
      </c>
      <c r="D12" s="31" t="e">
        <f>NA()</f>
        <v>#N/A</v>
      </c>
      <c r="E12" s="31" t="e">
        <f>NA()</f>
        <v>#N/A</v>
      </c>
      <c r="F12" s="31" t="e">
        <f>NA()</f>
        <v>#N/A</v>
      </c>
      <c r="G12" s="31" t="e">
        <f>NA()</f>
        <v>#N/A</v>
      </c>
      <c r="H12" s="31" t="e">
        <f>NA()</f>
        <v>#N/A</v>
      </c>
      <c r="I12" s="31" t="e">
        <f>NA()</f>
        <v>#N/A</v>
      </c>
      <c r="J12" s="31" t="e">
        <f>NA()</f>
        <v>#N/A</v>
      </c>
      <c r="K12" s="31" t="e">
        <f>NA()</f>
        <v>#N/A</v>
      </c>
      <c r="L12" s="31" t="e">
        <f>NA()</f>
        <v>#N/A</v>
      </c>
      <c r="M12" s="31" t="e">
        <f>NA()</f>
        <v>#N/A</v>
      </c>
      <c r="N12" s="31" t="e">
        <f>NA()</f>
        <v>#N/A</v>
      </c>
      <c r="O12" s="31" t="e">
        <f>NA()</f>
        <v>#N/A</v>
      </c>
      <c r="P12" s="31" t="e">
        <f>NA()</f>
        <v>#N/A</v>
      </c>
      <c r="Q12" s="31" t="e">
        <f>NA()</f>
        <v>#N/A</v>
      </c>
      <c r="R12" s="31" t="e">
        <f>NA()</f>
        <v>#N/A</v>
      </c>
      <c r="S12" s="31" t="e">
        <f>NA()</f>
        <v>#N/A</v>
      </c>
      <c r="T12" s="31" t="e">
        <f>NA()</f>
        <v>#N/A</v>
      </c>
      <c r="U12" s="31" t="e">
        <f>NA()</f>
        <v>#N/A</v>
      </c>
      <c r="V12" s="31" t="e">
        <f>NA()</f>
        <v>#N/A</v>
      </c>
      <c r="W12" s="31" t="e">
        <f>NA()</f>
        <v>#N/A</v>
      </c>
      <c r="X12" s="31" t="e">
        <f>NA()</f>
        <v>#N/A</v>
      </c>
      <c r="Y12" s="31" t="e">
        <f>NA()</f>
        <v>#N/A</v>
      </c>
      <c r="Z12" s="31" t="e">
        <f>NA()</f>
        <v>#N/A</v>
      </c>
      <c r="AA12" s="31" t="e">
        <f>NA()</f>
        <v>#N/A</v>
      </c>
      <c r="AB12" s="31" t="e">
        <f>NA()</f>
        <v>#N/A</v>
      </c>
      <c r="AC12" s="31" t="e">
        <f>NA()</f>
        <v>#N/A</v>
      </c>
      <c r="AD12" s="31" t="e">
        <f>NA()</f>
        <v>#N/A</v>
      </c>
      <c r="AE12" s="31" t="e">
        <f>NA()</f>
        <v>#N/A</v>
      </c>
      <c r="AF12" s="31" t="e">
        <f>NA()</f>
        <v>#N/A</v>
      </c>
      <c r="AG12" s="31" t="e">
        <f>NA()</f>
        <v>#N/A</v>
      </c>
      <c r="AH12" s="31" t="e">
        <f>NA()</f>
        <v>#N/A</v>
      </c>
      <c r="AI12" s="31" t="e">
        <f>NA()</f>
        <v>#N/A</v>
      </c>
      <c r="AJ12" s="31" t="e">
        <f>NA()</f>
        <v>#N/A</v>
      </c>
      <c r="AK12" s="31" t="e">
        <f>NA()</f>
        <v>#N/A</v>
      </c>
      <c r="AL12" s="31" t="e">
        <f>NA()</f>
        <v>#N/A</v>
      </c>
      <c r="AM12" s="31" t="e">
        <f>NA()</f>
        <v>#N/A</v>
      </c>
      <c r="AN12" s="31" t="e">
        <f>NA()</f>
        <v>#N/A</v>
      </c>
      <c r="AO12" s="31" t="e">
        <f>NA()</f>
        <v>#N/A</v>
      </c>
      <c r="AP12" s="31" t="e">
        <f>NA()</f>
        <v>#N/A</v>
      </c>
      <c r="AQ12" s="31" t="e">
        <f>NA()</f>
        <v>#N/A</v>
      </c>
      <c r="AR12" s="31" t="e">
        <f>NA()</f>
        <v>#N/A</v>
      </c>
      <c r="AS12" s="31" t="e">
        <f>NA()</f>
        <v>#N/A</v>
      </c>
      <c r="AT12" s="31" t="e">
        <f>NA()</f>
        <v>#N/A</v>
      </c>
      <c r="AU12" s="31" t="e">
        <f>NA()</f>
        <v>#N/A</v>
      </c>
      <c r="AV12" s="31" t="e">
        <f>NA()</f>
        <v>#N/A</v>
      </c>
      <c r="AW12" s="31" t="e">
        <f>NA()</f>
        <v>#N/A</v>
      </c>
      <c r="AX12" s="31" t="e">
        <f>NA()</f>
        <v>#N/A</v>
      </c>
      <c r="AY12" s="31" t="e">
        <f>NA()</f>
        <v>#N/A</v>
      </c>
      <c r="AZ12" s="31" t="e">
        <f>NA()</f>
        <v>#N/A</v>
      </c>
      <c r="BA12" s="31" t="e">
        <f>NA()</f>
        <v>#N/A</v>
      </c>
      <c r="BB12" s="31" t="e">
        <f>NA()</f>
        <v>#N/A</v>
      </c>
      <c r="BC12" s="31" t="e">
        <f>NA()</f>
        <v>#N/A</v>
      </c>
      <c r="BD12" s="31" t="e">
        <f>NA()</f>
        <v>#N/A</v>
      </c>
      <c r="BE12" s="31" t="e">
        <f>NA()</f>
        <v>#N/A</v>
      </c>
      <c r="BF12" s="31" t="e">
        <f>NA()</f>
        <v>#N/A</v>
      </c>
      <c r="BG12" s="31" t="e">
        <f>NA()</f>
        <v>#N/A</v>
      </c>
      <c r="BH12" s="13">
        <f>'[2]ABS-EA'!I10</f>
        <v>12.050552486187877</v>
      </c>
      <c r="BI12" s="13">
        <f>'[2]ABS-EA'!J10</f>
        <v>13.323881401617287</v>
      </c>
      <c r="BJ12" s="13">
        <f>'[2]ABS-EA'!K10</f>
        <v>14.764360699865451</v>
      </c>
      <c r="BK12" s="13">
        <f>'[2]ABS-EA'!L10</f>
        <v>16.542319236016414</v>
      </c>
      <c r="BL12" s="13">
        <f>'[2]ABS-EA'!M10</f>
        <v>19.789543568464783</v>
      </c>
      <c r="BM12" s="13">
        <f>'[2]ABS-EA'!N10</f>
        <v>20.695512465374019</v>
      </c>
      <c r="BN12" s="13">
        <f>'[2]ABS-EA'!O10</f>
        <v>18.624328767123338</v>
      </c>
      <c r="BO12" s="13">
        <f>'[2]ABS-EA'!P10</f>
        <v>18.272786002691838</v>
      </c>
      <c r="BP12" s="13">
        <f>'[2]ABS-EA'!Q10</f>
        <v>20.32183041722751</v>
      </c>
      <c r="BQ12" s="13">
        <f>'[2]ABS-EA'!R10</f>
        <v>22.545835543766639</v>
      </c>
      <c r="BR12" s="13">
        <f>'[2]ABS-EA'!S10</f>
        <v>22.805196850393763</v>
      </c>
      <c r="BS12" s="46" t="e">
        <f>NA()</f>
        <v>#N/A</v>
      </c>
    </row>
    <row r="13" spans="1:71" x14ac:dyDescent="0.25">
      <c r="A13" s="31" t="s">
        <v>5</v>
      </c>
      <c r="C13" s="31" t="e">
        <f>NA()</f>
        <v>#N/A</v>
      </c>
      <c r="D13" s="31" t="e">
        <f>NA()</f>
        <v>#N/A</v>
      </c>
      <c r="E13" s="31" t="e">
        <f>NA()</f>
        <v>#N/A</v>
      </c>
      <c r="F13" s="31" t="e">
        <f>NA()</f>
        <v>#N/A</v>
      </c>
      <c r="G13" s="31" t="e">
        <f>NA()</f>
        <v>#N/A</v>
      </c>
      <c r="H13" s="31" t="e">
        <f>NA()</f>
        <v>#N/A</v>
      </c>
      <c r="I13" s="31" t="e">
        <f>NA()</f>
        <v>#N/A</v>
      </c>
      <c r="J13" s="31" t="e">
        <f>NA()</f>
        <v>#N/A</v>
      </c>
      <c r="K13" s="31" t="e">
        <f>NA()</f>
        <v>#N/A</v>
      </c>
      <c r="L13" s="31" t="e">
        <f>NA()</f>
        <v>#N/A</v>
      </c>
      <c r="M13" s="31" t="e">
        <f>NA()</f>
        <v>#N/A</v>
      </c>
      <c r="N13" s="31" t="e">
        <f>NA()</f>
        <v>#N/A</v>
      </c>
      <c r="O13" s="31" t="e">
        <f>NA()</f>
        <v>#N/A</v>
      </c>
      <c r="P13" s="31" t="e">
        <f>NA()</f>
        <v>#N/A</v>
      </c>
      <c r="Q13" s="31" t="e">
        <f>NA()</f>
        <v>#N/A</v>
      </c>
      <c r="R13" s="31" t="e">
        <f>NA()</f>
        <v>#N/A</v>
      </c>
      <c r="S13" s="31" t="e">
        <f>NA()</f>
        <v>#N/A</v>
      </c>
      <c r="T13" s="31" t="e">
        <f>NA()</f>
        <v>#N/A</v>
      </c>
      <c r="U13" s="31" t="e">
        <f>NA()</f>
        <v>#N/A</v>
      </c>
      <c r="V13" s="31" t="e">
        <f>NA()</f>
        <v>#N/A</v>
      </c>
      <c r="W13" s="31" t="e">
        <f>NA()</f>
        <v>#N/A</v>
      </c>
      <c r="X13" s="31" t="e">
        <f>NA()</f>
        <v>#N/A</v>
      </c>
      <c r="Y13" s="31" t="e">
        <f>NA()</f>
        <v>#N/A</v>
      </c>
      <c r="Z13" s="31" t="e">
        <f>NA()</f>
        <v>#N/A</v>
      </c>
      <c r="AA13" s="31" t="e">
        <f>NA()</f>
        <v>#N/A</v>
      </c>
      <c r="AB13" s="31" t="e">
        <f>NA()</f>
        <v>#N/A</v>
      </c>
      <c r="AC13" s="31" t="e">
        <f>NA()</f>
        <v>#N/A</v>
      </c>
      <c r="AD13" s="31" t="e">
        <f>NA()</f>
        <v>#N/A</v>
      </c>
      <c r="AE13" s="31" t="e">
        <f>NA()</f>
        <v>#N/A</v>
      </c>
      <c r="AF13" s="31" t="e">
        <f>NA()</f>
        <v>#N/A</v>
      </c>
      <c r="AG13" s="31" t="e">
        <f>NA()</f>
        <v>#N/A</v>
      </c>
      <c r="AH13" s="31" t="e">
        <f>NA()</f>
        <v>#N/A</v>
      </c>
      <c r="AI13" s="31" t="e">
        <f>NA()</f>
        <v>#N/A</v>
      </c>
      <c r="AJ13" s="31" t="e">
        <f>NA()</f>
        <v>#N/A</v>
      </c>
      <c r="AK13" s="31" t="e">
        <f>NA()</f>
        <v>#N/A</v>
      </c>
      <c r="AL13" s="31" t="e">
        <f>NA()</f>
        <v>#N/A</v>
      </c>
      <c r="AM13" s="31" t="e">
        <f>NA()</f>
        <v>#N/A</v>
      </c>
      <c r="AN13" s="31" t="e">
        <f>NA()</f>
        <v>#N/A</v>
      </c>
      <c r="AO13" s="31" t="e">
        <f>NA()</f>
        <v>#N/A</v>
      </c>
      <c r="AP13" s="31" t="e">
        <f>NA()</f>
        <v>#N/A</v>
      </c>
      <c r="AQ13" s="31" t="e">
        <f>NA()</f>
        <v>#N/A</v>
      </c>
      <c r="AR13" s="31" t="e">
        <f>NA()</f>
        <v>#N/A</v>
      </c>
      <c r="AS13" s="31" t="e">
        <f>NA()</f>
        <v>#N/A</v>
      </c>
      <c r="AT13" s="31" t="e">
        <f>NA()</f>
        <v>#N/A</v>
      </c>
      <c r="AU13" s="31" t="e">
        <f>NA()</f>
        <v>#N/A</v>
      </c>
      <c r="AV13" s="31" t="e">
        <f>NA()</f>
        <v>#N/A</v>
      </c>
      <c r="AW13" s="31" t="e">
        <f>NA()</f>
        <v>#N/A</v>
      </c>
      <c r="AX13" s="31" t="e">
        <f>NA()</f>
        <v>#N/A</v>
      </c>
      <c r="AY13" s="31" t="e">
        <f>NA()</f>
        <v>#N/A</v>
      </c>
      <c r="AZ13" s="31" t="e">
        <f>NA()</f>
        <v>#N/A</v>
      </c>
      <c r="BA13" s="31" t="e">
        <f>NA()</f>
        <v>#N/A</v>
      </c>
      <c r="BB13" s="31" t="e">
        <f>NA()</f>
        <v>#N/A</v>
      </c>
      <c r="BC13" s="31" t="e">
        <f>NA()</f>
        <v>#N/A</v>
      </c>
      <c r="BD13" s="31" t="e">
        <f>NA()</f>
        <v>#N/A</v>
      </c>
      <c r="BE13" s="31" t="e">
        <f>NA()</f>
        <v>#N/A</v>
      </c>
      <c r="BF13" s="31" t="e">
        <f>NA()</f>
        <v>#N/A</v>
      </c>
      <c r="BG13" s="31" t="e">
        <f>NA()</f>
        <v>#N/A</v>
      </c>
      <c r="BH13" s="13">
        <f>'[2]ABS-EA'!I6</f>
        <v>16.740878048780534</v>
      </c>
      <c r="BI13" s="13">
        <f>'[2]ABS-EA'!J6</f>
        <v>18.460663507109057</v>
      </c>
      <c r="BJ13" s="13">
        <f>'[2]ABS-EA'!K6</f>
        <v>19.586301369863065</v>
      </c>
      <c r="BK13" s="13">
        <f>'[2]ABS-EA'!L6</f>
        <v>21.780000000000062</v>
      </c>
      <c r="BL13" s="13">
        <f>'[2]ABS-EA'!M6</f>
        <v>24.211267605633868</v>
      </c>
      <c r="BM13" s="13">
        <f>'[2]ABS-EA'!N6</f>
        <v>26.171822660098595</v>
      </c>
      <c r="BN13" s="13">
        <f>'[2]ABS-EA'!O6</f>
        <v>24.317307692307761</v>
      </c>
      <c r="BO13" s="13">
        <f>'[2]ABS-EA'!P6</f>
        <v>24.552692307692375</v>
      </c>
      <c r="BP13" s="13">
        <f>'[2]ABS-EA'!Q6</f>
        <v>27.216699029126286</v>
      </c>
      <c r="BQ13" s="13">
        <f>'[2]ABS-EA'!R6</f>
        <v>30.259223300970955</v>
      </c>
      <c r="BR13" s="13">
        <f>'[2]ABS-EA'!S6</f>
        <v>30.099512195122031</v>
      </c>
      <c r="BS13" s="46" t="e">
        <f>NA()</f>
        <v>#N/A</v>
      </c>
    </row>
    <row r="14" spans="1:71" x14ac:dyDescent="0.25">
      <c r="A14" s="31" t="s">
        <v>76</v>
      </c>
      <c r="C14" s="31" t="e">
        <f>NA()</f>
        <v>#N/A</v>
      </c>
      <c r="D14" s="31" t="e">
        <f>NA()</f>
        <v>#N/A</v>
      </c>
      <c r="E14" s="31" t="e">
        <f>NA()</f>
        <v>#N/A</v>
      </c>
      <c r="F14" s="31" t="e">
        <f>NA()</f>
        <v>#N/A</v>
      </c>
      <c r="G14" s="31" t="e">
        <f>NA()</f>
        <v>#N/A</v>
      </c>
      <c r="H14" s="31" t="e">
        <f>NA()</f>
        <v>#N/A</v>
      </c>
      <c r="I14" s="31" t="e">
        <f>NA()</f>
        <v>#N/A</v>
      </c>
      <c r="J14" s="31" t="e">
        <f>NA()</f>
        <v>#N/A</v>
      </c>
      <c r="K14" s="31" t="e">
        <f>NA()</f>
        <v>#N/A</v>
      </c>
      <c r="L14" s="31" t="e">
        <f>NA()</f>
        <v>#N/A</v>
      </c>
      <c r="M14" s="31" t="e">
        <f>NA()</f>
        <v>#N/A</v>
      </c>
      <c r="N14" s="31" t="e">
        <f>NA()</f>
        <v>#N/A</v>
      </c>
      <c r="O14" s="31" t="e">
        <f>NA()</f>
        <v>#N/A</v>
      </c>
      <c r="P14" s="31" t="e">
        <f>NA()</f>
        <v>#N/A</v>
      </c>
      <c r="Q14" s="31" t="e">
        <f>NA()</f>
        <v>#N/A</v>
      </c>
      <c r="R14" s="31" t="e">
        <f>NA()</f>
        <v>#N/A</v>
      </c>
      <c r="S14" s="31" t="e">
        <f>NA()</f>
        <v>#N/A</v>
      </c>
      <c r="T14" s="31" t="e">
        <f>NA()</f>
        <v>#N/A</v>
      </c>
      <c r="U14" s="31" t="e">
        <f>NA()</f>
        <v>#N/A</v>
      </c>
      <c r="V14" s="31" t="e">
        <f>NA()</f>
        <v>#N/A</v>
      </c>
      <c r="W14" s="31" t="e">
        <f>NA()</f>
        <v>#N/A</v>
      </c>
      <c r="X14" s="31" t="e">
        <f>NA()</f>
        <v>#N/A</v>
      </c>
      <c r="Y14" s="31" t="e">
        <f>NA()</f>
        <v>#N/A</v>
      </c>
      <c r="Z14" s="31" t="e">
        <f>NA()</f>
        <v>#N/A</v>
      </c>
      <c r="AA14" s="31" t="e">
        <f>NA()</f>
        <v>#N/A</v>
      </c>
      <c r="AB14" s="31" t="e">
        <f>NA()</f>
        <v>#N/A</v>
      </c>
      <c r="AC14" s="31" t="e">
        <f>NA()</f>
        <v>#N/A</v>
      </c>
      <c r="AD14" s="31" t="e">
        <f>NA()</f>
        <v>#N/A</v>
      </c>
      <c r="AE14" s="31" t="e">
        <f>NA()</f>
        <v>#N/A</v>
      </c>
      <c r="AF14" s="31" t="e">
        <f>NA()</f>
        <v>#N/A</v>
      </c>
      <c r="AG14" s="31" t="e">
        <f>NA()</f>
        <v>#N/A</v>
      </c>
      <c r="AH14" s="31" t="e">
        <f>NA()</f>
        <v>#N/A</v>
      </c>
      <c r="AI14" s="31" t="e">
        <f>NA()</f>
        <v>#N/A</v>
      </c>
      <c r="AJ14" s="31" t="e">
        <f>NA()</f>
        <v>#N/A</v>
      </c>
      <c r="AK14" s="31" t="e">
        <f>NA()</f>
        <v>#N/A</v>
      </c>
      <c r="AL14" s="31" t="e">
        <f>NA()</f>
        <v>#N/A</v>
      </c>
      <c r="AM14" s="31" t="e">
        <f>NA()</f>
        <v>#N/A</v>
      </c>
      <c r="AN14" s="31" t="e">
        <f>NA()</f>
        <v>#N/A</v>
      </c>
      <c r="AO14" s="31" t="e">
        <f>NA()</f>
        <v>#N/A</v>
      </c>
      <c r="AP14" s="31" t="e">
        <f>NA()</f>
        <v>#N/A</v>
      </c>
      <c r="AQ14" s="31" t="e">
        <f>NA()</f>
        <v>#N/A</v>
      </c>
      <c r="AR14" s="31" t="e">
        <f>NA()</f>
        <v>#N/A</v>
      </c>
      <c r="AS14" s="31" t="e">
        <f>NA()</f>
        <v>#N/A</v>
      </c>
      <c r="AT14" s="31" t="e">
        <f>NA()</f>
        <v>#N/A</v>
      </c>
      <c r="AU14" s="31" t="e">
        <f>NA()</f>
        <v>#N/A</v>
      </c>
      <c r="AV14" s="31" t="e">
        <f>NA()</f>
        <v>#N/A</v>
      </c>
      <c r="AW14" s="31" t="e">
        <f>NA()</f>
        <v>#N/A</v>
      </c>
      <c r="AX14" s="31" t="e">
        <f>NA()</f>
        <v>#N/A</v>
      </c>
      <c r="AY14" s="31" t="e">
        <f>NA()</f>
        <v>#N/A</v>
      </c>
      <c r="AZ14" s="31" t="e">
        <f>NA()</f>
        <v>#N/A</v>
      </c>
      <c r="BA14" s="31" t="e">
        <f>NA()</f>
        <v>#N/A</v>
      </c>
      <c r="BB14" s="31" t="e">
        <f>NA()</f>
        <v>#N/A</v>
      </c>
      <c r="BC14" s="31" t="e">
        <f>NA()</f>
        <v>#N/A</v>
      </c>
      <c r="BD14" s="31" t="e">
        <f>NA()</f>
        <v>#N/A</v>
      </c>
      <c r="BE14" s="31" t="e">
        <f>NA()</f>
        <v>#N/A</v>
      </c>
      <c r="BF14" s="31" t="e">
        <f>NA()</f>
        <v>#N/A</v>
      </c>
      <c r="BG14" s="31" t="e">
        <f>NA()</f>
        <v>#N/A</v>
      </c>
      <c r="BH14" s="13">
        <f>'[2]ABS-EA'!I14</f>
        <v>10.197919075144538</v>
      </c>
      <c r="BI14" s="13">
        <f>'[2]ABS-EA'!J14</f>
        <v>11.282711864406812</v>
      </c>
      <c r="BJ14" s="13">
        <f>'[2]ABS-EA'!K14</f>
        <v>12.749083969465682</v>
      </c>
      <c r="BK14" s="13">
        <f>'[2]ABS-EA'!L14</f>
        <v>14.354042553191528</v>
      </c>
      <c r="BL14" s="13">
        <f>'[2]ABS-EA'!M14</f>
        <v>17.942823529411811</v>
      </c>
      <c r="BM14" s="13">
        <f>'[2]ABS-EA'!N14</f>
        <v>18.553526011560745</v>
      </c>
      <c r="BN14" s="13">
        <f>'[2]ABS-EA'!O14</f>
        <v>16.35586206896556</v>
      </c>
      <c r="BO14" s="13">
        <f>'[2]ABS-EA'!P14</f>
        <v>15.831252336448641</v>
      </c>
      <c r="BP14" s="13">
        <f>'[2]ABS-EA'!Q14</f>
        <v>17.676871508379936</v>
      </c>
      <c r="BQ14" s="13">
        <f>'[2]ABS-EA'!R14</f>
        <v>19.646277372262826</v>
      </c>
      <c r="BR14" s="13">
        <f>'[2]ABS-EA'!S14</f>
        <v>20.120574506283717</v>
      </c>
      <c r="BS14" s="46" t="e">
        <f>NA()</f>
        <v>#N/A</v>
      </c>
    </row>
    <row r="16" spans="1:71" s="12" customFormat="1" x14ac:dyDescent="0.25">
      <c r="A16" s="12" t="s">
        <v>56</v>
      </c>
    </row>
    <row r="17" spans="1:71" s="12" customFormat="1" x14ac:dyDescent="0.25">
      <c r="A17" s="12" t="s">
        <v>54</v>
      </c>
      <c r="C17" s="27">
        <f ca="1">IF(ROUND(_xlfn.IFNA(C5,0)+_xlfn.IFNA(C12,0),2)=0,NA(),ROUND(_xlfn.IFNA(C5,0)+_xlfn.IFNA(C12,0),2))</f>
        <v>1.36</v>
      </c>
      <c r="D17" s="27">
        <f ca="1">IF(ROUND(_xlfn.IFNA(D5,0)+_xlfn.IFNA(D12,0),2)=0,NA(),ROUND(_xlfn.IFNA(D5,0)+_xlfn.IFNA(D12,0),2))</f>
        <v>1.77</v>
      </c>
      <c r="E17" s="27">
        <f ca="1">IF(ROUND(_xlfn.IFNA(E5,0)+_xlfn.IFNA(E12,0),2)=0,NA(),ROUND(_xlfn.IFNA(E5,0)+_xlfn.IFNA(E12,0),2))</f>
        <v>1.9</v>
      </c>
      <c r="F17" s="27">
        <f ca="1">IF(ROUND(_xlfn.IFNA(F5,0)+_xlfn.IFNA(F12,0),2)=0,NA(),ROUND(_xlfn.IFNA(F5,0)+_xlfn.IFNA(F12,0),2))</f>
        <v>1.89</v>
      </c>
      <c r="G17" s="27">
        <f ca="1">IF(ROUND(_xlfn.IFNA(G5,0)+_xlfn.IFNA(G12,0),2)=0,NA(),ROUND(_xlfn.IFNA(G5,0)+_xlfn.IFNA(G12,0),2))</f>
        <v>1.88</v>
      </c>
      <c r="H17" s="27">
        <f ca="1">IF(ROUND(_xlfn.IFNA(H5,0)+_xlfn.IFNA(H12,0),2)=0,NA(),ROUND(_xlfn.IFNA(H5,0)+_xlfn.IFNA(H12,0),2))</f>
        <v>1.93</v>
      </c>
      <c r="I17" s="27">
        <f ca="1">IF(ROUND(_xlfn.IFNA(I5,0)+_xlfn.IFNA(I12,0),2)=0,NA(),ROUND(_xlfn.IFNA(I5,0)+_xlfn.IFNA(I12,0),2))</f>
        <v>1.95</v>
      </c>
      <c r="J17" s="27">
        <f ca="1">IF(ROUND(_xlfn.IFNA(J5,0)+_xlfn.IFNA(J12,0),2)=0,NA(),ROUND(_xlfn.IFNA(J5,0)+_xlfn.IFNA(J12,0),2))</f>
        <v>1.98</v>
      </c>
      <c r="K17" s="27">
        <f ca="1">IF(ROUND(_xlfn.IFNA(K5,0)+_xlfn.IFNA(K12,0),2)=0,NA(),ROUND(_xlfn.IFNA(K5,0)+_xlfn.IFNA(K12,0),2))</f>
        <v>1.97</v>
      </c>
      <c r="L17" s="27">
        <f ca="1">IF(ROUND(_xlfn.IFNA(L5,0)+_xlfn.IFNA(L12,0),2)=0,NA(),ROUND(_xlfn.IFNA(L5,0)+_xlfn.IFNA(L12,0),2))</f>
        <v>1.98</v>
      </c>
      <c r="M17" s="27">
        <f ca="1">IF(ROUND(_xlfn.IFNA(M5,0)+_xlfn.IFNA(M12,0),2)=0,NA(),ROUND(_xlfn.IFNA(M5,0)+_xlfn.IFNA(M12,0),2))</f>
        <v>2.0099999999999998</v>
      </c>
      <c r="N17" s="27">
        <f ca="1">IF(ROUND(_xlfn.IFNA(N5,0)+_xlfn.IFNA(N12,0),2)=0,NA(),ROUND(_xlfn.IFNA(N5,0)+_xlfn.IFNA(N12,0),2))</f>
        <v>1.96</v>
      </c>
      <c r="O17" s="27">
        <f ca="1">IF(ROUND(_xlfn.IFNA(O5,0)+_xlfn.IFNA(O12,0),2)=0,NA(),ROUND(_xlfn.IFNA(O5,0)+_xlfn.IFNA(O12,0),2))</f>
        <v>1.91</v>
      </c>
      <c r="P17" s="27">
        <f ca="1">IF(ROUND(_xlfn.IFNA(P5,0)+_xlfn.IFNA(P12,0),2)=0,NA(),ROUND(_xlfn.IFNA(P5,0)+_xlfn.IFNA(P12,0),2))</f>
        <v>1.86</v>
      </c>
      <c r="Q17" s="27">
        <f ca="1">IF(ROUND(_xlfn.IFNA(Q5,0)+_xlfn.IFNA(Q12,0),2)=0,NA(),ROUND(_xlfn.IFNA(Q5,0)+_xlfn.IFNA(Q12,0),2))</f>
        <v>1.86</v>
      </c>
      <c r="R17" s="27">
        <f ca="1">IF(ROUND(_xlfn.IFNA(R5,0)+_xlfn.IFNA(R12,0),2)=0,NA(),ROUND(_xlfn.IFNA(R5,0)+_xlfn.IFNA(R12,0),2))</f>
        <v>1.86</v>
      </c>
      <c r="S17" s="27">
        <f ca="1">IF(ROUND(_xlfn.IFNA(S5,0)+_xlfn.IFNA(S12,0),2)=0,NA(),ROUND(_xlfn.IFNA(S5,0)+_xlfn.IFNA(S12,0),2))</f>
        <v>1.9</v>
      </c>
      <c r="T17" s="27">
        <f ca="1">IF(ROUND(_xlfn.IFNA(T5,0)+_xlfn.IFNA(T12,0),2)=0,NA(),ROUND(_xlfn.IFNA(T5,0)+_xlfn.IFNA(T12,0),2))</f>
        <v>1.91</v>
      </c>
      <c r="U17" s="27">
        <f ca="1">IF(ROUND(_xlfn.IFNA(U5,0)+_xlfn.IFNA(U12,0),2)=0,NA(),ROUND(_xlfn.IFNA(U5,0)+_xlfn.IFNA(U12,0),2))</f>
        <v>1.9</v>
      </c>
      <c r="V17" s="27">
        <f ca="1">IF(ROUND(_xlfn.IFNA(V5,0)+_xlfn.IFNA(V12,0),2)=0,NA(),ROUND(_xlfn.IFNA(V5,0)+_xlfn.IFNA(V12,0),2))</f>
        <v>1.9</v>
      </c>
      <c r="W17" s="27">
        <f ca="1">IF(ROUND(_xlfn.IFNA(W5,0)+_xlfn.IFNA(W12,0),2)=0,NA(),ROUND(_xlfn.IFNA(W5,0)+_xlfn.IFNA(W12,0),2))</f>
        <v>1.96</v>
      </c>
      <c r="X17" s="27">
        <f ca="1">IF(ROUND(_xlfn.IFNA(X5,0)+_xlfn.IFNA(X12,0),2)=0,NA(),ROUND(_xlfn.IFNA(X5,0)+_xlfn.IFNA(X12,0),2))</f>
        <v>2.0099999999999998</v>
      </c>
      <c r="Y17" s="27">
        <f ca="1">IF(ROUND(_xlfn.IFNA(Y5,0)+_xlfn.IFNA(Y12,0),2)=0,NA(),ROUND(_xlfn.IFNA(Y5,0)+_xlfn.IFNA(Y12,0),2))</f>
        <v>2.12</v>
      </c>
      <c r="Z17" s="27">
        <f ca="1">IF(ROUND(_xlfn.IFNA(Z5,0)+_xlfn.IFNA(Z12,0),2)=0,NA(),ROUND(_xlfn.IFNA(Z5,0)+_xlfn.IFNA(Z12,0),2))</f>
        <v>2.41</v>
      </c>
      <c r="AA17" s="27">
        <f ca="1">IF(ROUND(_xlfn.IFNA(AA5,0)+_xlfn.IFNA(AA12,0),2)=0,NA(),ROUND(_xlfn.IFNA(AA5,0)+_xlfn.IFNA(AA12,0),2))</f>
        <v>2.76</v>
      </c>
      <c r="AB17" s="27">
        <f ca="1">IF(ROUND(_xlfn.IFNA(AB5,0)+_xlfn.IFNA(AB12,0),2)=0,NA(),ROUND(_xlfn.IFNA(AB5,0)+_xlfn.IFNA(AB12,0),2))</f>
        <v>2.98</v>
      </c>
      <c r="AC17" s="27">
        <f ca="1">IF(ROUND(_xlfn.IFNA(AC5,0)+_xlfn.IFNA(AC12,0),2)=0,NA(),ROUND(_xlfn.IFNA(AC5,0)+_xlfn.IFNA(AC12,0),2))</f>
        <v>3.24</v>
      </c>
      <c r="AD17" s="27">
        <f ca="1">IF(ROUND(_xlfn.IFNA(AD5,0)+_xlfn.IFNA(AD12,0),2)=0,NA(),ROUND(_xlfn.IFNA(AD5,0)+_xlfn.IFNA(AD12,0),2))</f>
        <v>3.51</v>
      </c>
      <c r="AE17" s="27">
        <f ca="1">IF(ROUND(_xlfn.IFNA(AE5,0)+_xlfn.IFNA(AE12,0),2)=0,NA(),ROUND(_xlfn.IFNA(AE5,0)+_xlfn.IFNA(AE12,0),2))</f>
        <v>3.83</v>
      </c>
      <c r="AF17" s="27">
        <f ca="1">IF(ROUND(_xlfn.IFNA(AF5,0)+_xlfn.IFNA(AF12,0),2)=0,NA(),ROUND(_xlfn.IFNA(AF5,0)+_xlfn.IFNA(AF12,0),2))</f>
        <v>4.3</v>
      </c>
      <c r="AG17" s="27">
        <f ca="1">IF(ROUND(_xlfn.IFNA(AG5,0)+_xlfn.IFNA(AG12,0),2)=0,NA(),ROUND(_xlfn.IFNA(AG5,0)+_xlfn.IFNA(AG12,0),2))</f>
        <v>5.05</v>
      </c>
      <c r="AH17" s="27">
        <f ca="1">IF(ROUND(_xlfn.IFNA(AH5,0)+_xlfn.IFNA(AH12,0),2)=0,NA(),ROUND(_xlfn.IFNA(AH5,0)+_xlfn.IFNA(AH12,0),2))</f>
        <v>6.34</v>
      </c>
      <c r="AI17" s="27">
        <f ca="1">IF(ROUND(_xlfn.IFNA(AI5,0)+_xlfn.IFNA(AI12,0),2)=0,NA(),ROUND(_xlfn.IFNA(AI5,0)+_xlfn.IFNA(AI12,0),2))</f>
        <v>6.65</v>
      </c>
      <c r="AJ17" s="27">
        <f ca="1">IF(ROUND(_xlfn.IFNA(AJ5,0)+_xlfn.IFNA(AJ12,0),2)=0,NA(),ROUND(_xlfn.IFNA(AJ5,0)+_xlfn.IFNA(AJ12,0),2))</f>
        <v>6.86</v>
      </c>
      <c r="AK17" s="27">
        <f ca="1">IF(ROUND(_xlfn.IFNA(AK5,0)+_xlfn.IFNA(AK12,0),2)=0,NA(),ROUND(_xlfn.IFNA(AK5,0)+_xlfn.IFNA(AK12,0),2))</f>
        <v>7.17</v>
      </c>
      <c r="AL17" s="27">
        <f ca="1">IF(ROUND(_xlfn.IFNA(AL5,0)+_xlfn.IFNA(AL12,0),2)=0,NA(),ROUND(_xlfn.IFNA(AL5,0)+_xlfn.IFNA(AL12,0),2))</f>
        <v>7.49</v>
      </c>
      <c r="AM17" s="27">
        <f ca="1">IF(ROUND(_xlfn.IFNA(AM5,0)+_xlfn.IFNA(AM12,0),2)=0,NA(),ROUND(_xlfn.IFNA(AM5,0)+_xlfn.IFNA(AM12,0),2))</f>
        <v>7.8</v>
      </c>
      <c r="AN17" s="27">
        <f ca="1">IF(ROUND(_xlfn.IFNA(AN5,0)+_xlfn.IFNA(AN12,0),2)=0,NA(),ROUND(_xlfn.IFNA(AN5,0)+_xlfn.IFNA(AN12,0),2))</f>
        <v>8.1300000000000008</v>
      </c>
      <c r="AO17" s="27">
        <f ca="1">IF(ROUND(_xlfn.IFNA(AO5,0)+_xlfn.IFNA(AO12,0),2)=0,NA(),ROUND(_xlfn.IFNA(AO5,0)+_xlfn.IFNA(AO12,0),2))</f>
        <v>8.44</v>
      </c>
      <c r="AP17" s="27">
        <f ca="1">IF(ROUND(_xlfn.IFNA(AP5,0)+_xlfn.IFNA(AP12,0),2)=0,NA(),ROUND(_xlfn.IFNA(AP5,0)+_xlfn.IFNA(AP12,0),2))</f>
        <v>8.82</v>
      </c>
      <c r="AQ17" s="27">
        <f ca="1">IF(ROUND(_xlfn.IFNA(AQ5,0)+_xlfn.IFNA(AQ12,0),2)=0,NA(),ROUND(_xlfn.IFNA(AQ5,0)+_xlfn.IFNA(AQ12,0),2))</f>
        <v>9.1199999999999992</v>
      </c>
      <c r="AR17" s="27">
        <f ca="1">IF(ROUND(_xlfn.IFNA(AR5,0)+_xlfn.IFNA(AR12,0),2)=0,NA(),ROUND(_xlfn.IFNA(AR5,0)+_xlfn.IFNA(AR12,0),2))</f>
        <v>9.15</v>
      </c>
      <c r="AS17" s="27">
        <f ca="1">IF(ROUND(_xlfn.IFNA(AS5,0)+_xlfn.IFNA(AS12,0),2)=0,NA(),ROUND(_xlfn.IFNA(AS5,0)+_xlfn.IFNA(AS12,0),2))</f>
        <v>8.98</v>
      </c>
      <c r="AT17" s="27">
        <f ca="1">IF(ROUND(_xlfn.IFNA(AT5,0)+_xlfn.IFNA(AT12,0),2)=0,NA(),ROUND(_xlfn.IFNA(AT5,0)+_xlfn.IFNA(AT12,0),2))</f>
        <v>8.7799999999999994</v>
      </c>
      <c r="AU17" s="27">
        <f ca="1">IF(ROUND(_xlfn.IFNA(AU5,0)+_xlfn.IFNA(AU12,0),2)=0,NA(),ROUND(_xlfn.IFNA(AU5,0)+_xlfn.IFNA(AU12,0),2))</f>
        <v>8.67</v>
      </c>
      <c r="AV17" s="27">
        <f ca="1">IF(ROUND(_xlfn.IFNA(AV5,0)+_xlfn.IFNA(AV12,0),2)=0,NA(),ROUND(_xlfn.IFNA(AV5,0)+_xlfn.IFNA(AV12,0),2))</f>
        <v>8.41</v>
      </c>
      <c r="AW17" s="27">
        <f ca="1">IF(ROUND(_xlfn.IFNA(AW5,0)+_xlfn.IFNA(AW12,0),2)=0,NA(),ROUND(_xlfn.IFNA(AW5,0)+_xlfn.IFNA(AW12,0),2))</f>
        <v>8.2200000000000006</v>
      </c>
      <c r="AX17" s="27">
        <f ca="1">IF(ROUND(_xlfn.IFNA(AX5,0)+_xlfn.IFNA(AX12,0),2)=0,NA(),ROUND(_xlfn.IFNA(AX5,0)+_xlfn.IFNA(AX12,0),2))</f>
        <v>8.9</v>
      </c>
      <c r="AY17" s="27">
        <f ca="1">IF(ROUND(_xlfn.IFNA(AY5,0)+_xlfn.IFNA(AY12,0),2)=0,NA(),ROUND(_xlfn.IFNA(AY5,0)+_xlfn.IFNA(AY12,0),2))</f>
        <v>8.82</v>
      </c>
      <c r="AZ17" s="27">
        <f ca="1">IF(ROUND(_xlfn.IFNA(AZ5,0)+_xlfn.IFNA(AZ12,0),2)=0,NA(),ROUND(_xlfn.IFNA(AZ5,0)+_xlfn.IFNA(AZ12,0),2))</f>
        <v>9.4600000000000009</v>
      </c>
      <c r="BA17" s="27">
        <f ca="1">IF(ROUND(_xlfn.IFNA(BA5,0)+_xlfn.IFNA(BA12,0),2)=0,NA(),ROUND(_xlfn.IFNA(BA5,0)+_xlfn.IFNA(BA12,0),2))</f>
        <v>10.050000000000001</v>
      </c>
      <c r="BB17" s="27">
        <f ca="1">IF(ROUND(_xlfn.IFNA(BB5,0)+_xlfn.IFNA(BB12,0),2)=0,NA(),ROUND(_xlfn.IFNA(BB5,0)+_xlfn.IFNA(BB12,0),2))</f>
        <v>9.61</v>
      </c>
      <c r="BC17" s="27" t="e">
        <f ca="1">IF(ROUND(_xlfn.IFNA(BC5,0)+_xlfn.IFNA(BC12,0),2)=0,NA(),ROUND(_xlfn.IFNA(BC5,0)+_xlfn.IFNA(BC12,0),2))</f>
        <v>#N/A</v>
      </c>
      <c r="BD17" s="27" t="e">
        <f ca="1">IF(ROUND(_xlfn.IFNA(BD5,0)+_xlfn.IFNA(BD12,0),2)=0,NA(),ROUND(_xlfn.IFNA(BD5,0)+_xlfn.IFNA(BD12,0),2))</f>
        <v>#N/A</v>
      </c>
      <c r="BE17" s="27" t="e">
        <f ca="1">IF(ROUND(_xlfn.IFNA(BE5,0)+_xlfn.IFNA(BE12,0),2)=0,NA(),ROUND(_xlfn.IFNA(BE5,0)+_xlfn.IFNA(BE12,0),2))</f>
        <v>#N/A</v>
      </c>
      <c r="BF17" s="27" t="e">
        <f ca="1">IF(ROUND(_xlfn.IFNA(BF5,0)+_xlfn.IFNA(BF12,0),2)=0,NA(),ROUND(_xlfn.IFNA(BF5,0)+_xlfn.IFNA(BF12,0),2))</f>
        <v>#N/A</v>
      </c>
      <c r="BG17" s="27" t="e">
        <f ca="1">IF(ROUND(_xlfn.IFNA(BG5,0)+_xlfn.IFNA(BG12,0),2)=0,NA(),ROUND(_xlfn.IFNA(BG5,0)+_xlfn.IFNA(BG12,0),2))</f>
        <v>#N/A</v>
      </c>
      <c r="BH17" s="27">
        <f ca="1">IF(ROUND(_xlfn.IFNA(BH5,0)+_xlfn.IFNA(BH12,0),2)=0,NA(),ROUND(_xlfn.IFNA(BH5,0)+_xlfn.IFNA(BH12,0),2))</f>
        <v>12.05</v>
      </c>
      <c r="BI17" s="27">
        <f ca="1">IF(ROUND(_xlfn.IFNA(BI5,0)+_xlfn.IFNA(BI12,0),2)=0,NA(),ROUND(_xlfn.IFNA(BI5,0)+_xlfn.IFNA(BI12,0),2))</f>
        <v>13.32</v>
      </c>
      <c r="BJ17" s="27">
        <f ca="1">IF(ROUND(_xlfn.IFNA(BJ5,0)+_xlfn.IFNA(BJ12,0),2)=0,NA(),ROUND(_xlfn.IFNA(BJ5,0)+_xlfn.IFNA(BJ12,0),2))</f>
        <v>14.76</v>
      </c>
      <c r="BK17" s="27">
        <f ca="1">IF(ROUND(_xlfn.IFNA(BK5,0)+_xlfn.IFNA(BK12,0),2)=0,NA(),ROUND(_xlfn.IFNA(BK5,0)+_xlfn.IFNA(BK12,0),2))</f>
        <v>16.54</v>
      </c>
      <c r="BL17" s="27">
        <f ca="1">IF(ROUND(_xlfn.IFNA(BL5,0)+_xlfn.IFNA(BL12,0),2)=0,NA(),ROUND(_xlfn.IFNA(BL5,0)+_xlfn.IFNA(BL12,0),2))</f>
        <v>19.79</v>
      </c>
      <c r="BM17" s="27">
        <f ca="1">IF(ROUND(_xlfn.IFNA(BM5,0)+_xlfn.IFNA(BM12,0),2)=0,NA(),ROUND(_xlfn.IFNA(BM5,0)+_xlfn.IFNA(BM12,0),2))</f>
        <v>20.7</v>
      </c>
      <c r="BN17" s="27">
        <f ca="1">IF(ROUND(_xlfn.IFNA(BN5,0)+_xlfn.IFNA(BN12,0),2)=0,NA(),ROUND(_xlfn.IFNA(BN5,0)+_xlfn.IFNA(BN12,0),2))</f>
        <v>18.62</v>
      </c>
      <c r="BO17" s="27">
        <f ca="1">IF(ROUND(_xlfn.IFNA(BO5,0)+_xlfn.IFNA(BO12,0),2)=0,NA(),ROUND(_xlfn.IFNA(BO5,0)+_xlfn.IFNA(BO12,0),2))</f>
        <v>18.27</v>
      </c>
      <c r="BP17" s="27">
        <f ca="1">IF(ROUND(_xlfn.IFNA(BP5,0)+_xlfn.IFNA(BP12,0),2)=0,NA(),ROUND(_xlfn.IFNA(BP5,0)+_xlfn.IFNA(BP12,0),2))</f>
        <v>20.32</v>
      </c>
      <c r="BQ17" s="27">
        <f ca="1">IF(ROUND(_xlfn.IFNA(BQ5,0)+_xlfn.IFNA(BQ12,0),2)=0,NA(),ROUND(_xlfn.IFNA(BQ5,0)+_xlfn.IFNA(BQ12,0),2))</f>
        <v>22.55</v>
      </c>
      <c r="BR17" s="27">
        <f ca="1">IF(ROUND(_xlfn.IFNA(BR5,0)+_xlfn.IFNA(BR12,0),2)=0,NA(),ROUND(_xlfn.IFNA(BR5,0)+_xlfn.IFNA(BR12,0),2))</f>
        <v>22.81</v>
      </c>
      <c r="BS17" s="27" t="e">
        <f ca="1">IF(ROUND(_xlfn.IFNA(BS5,0)+_xlfn.IFNA(BS12,0),2)=0,NA(),ROUND(_xlfn.IFNA(BS5,0)+_xlfn.IFNA(BS12,0),2))</f>
        <v>#N/A</v>
      </c>
    </row>
    <row r="18" spans="1:71" s="12" customFormat="1" x14ac:dyDescent="0.25">
      <c r="A18" s="12" t="s">
        <v>53</v>
      </c>
      <c r="C18" s="27">
        <f ca="1">IF(ROUND(_xlfn.IFNA(C7,0)+_xlfn.IFNA(C13,0),2)=0,NA(),ROUND(_xlfn.IFNA(C7,0)+_xlfn.IFNA(C13,0),2))</f>
        <v>1.46</v>
      </c>
      <c r="D18" s="27">
        <f ca="1">IF(ROUND(_xlfn.IFNA(D7,0)+_xlfn.IFNA(D13,0),2)=0,NA(),ROUND(_xlfn.IFNA(D7,0)+_xlfn.IFNA(D13,0),2))</f>
        <v>1.84</v>
      </c>
      <c r="E18" s="27">
        <f ca="1">IF(ROUND(_xlfn.IFNA(E7,0)+_xlfn.IFNA(E13,0),2)=0,NA(),ROUND(_xlfn.IFNA(E7,0)+_xlfn.IFNA(E13,0),2))</f>
        <v>1.85</v>
      </c>
      <c r="F18" s="27">
        <f ca="1">IF(ROUND(_xlfn.IFNA(F7,0)+_xlfn.IFNA(F13,0),2)=0,NA(),ROUND(_xlfn.IFNA(F7,0)+_xlfn.IFNA(F13,0),2))</f>
        <v>1.93</v>
      </c>
      <c r="G18" s="27">
        <f ca="1">IF(ROUND(_xlfn.IFNA(G7,0)+_xlfn.IFNA(G13,0),2)=0,NA(),ROUND(_xlfn.IFNA(G7,0)+_xlfn.IFNA(G13,0),2))</f>
        <v>2</v>
      </c>
      <c r="H18" s="27">
        <f ca="1">IF(ROUND(_xlfn.IFNA(H7,0)+_xlfn.IFNA(H13,0),2)=0,NA(),ROUND(_xlfn.IFNA(H7,0)+_xlfn.IFNA(H13,0),2))</f>
        <v>2.0099999999999998</v>
      </c>
      <c r="I18" s="27">
        <f ca="1">IF(ROUND(_xlfn.IFNA(I7,0)+_xlfn.IFNA(I13,0),2)=0,NA(),ROUND(_xlfn.IFNA(I7,0)+_xlfn.IFNA(I13,0),2))</f>
        <v>2.04</v>
      </c>
      <c r="J18" s="27">
        <f ca="1">IF(ROUND(_xlfn.IFNA(J7,0)+_xlfn.IFNA(J13,0),2)=0,NA(),ROUND(_xlfn.IFNA(J7,0)+_xlfn.IFNA(J13,0),2))</f>
        <v>2.0499999999999998</v>
      </c>
      <c r="K18" s="27">
        <f ca="1">IF(ROUND(_xlfn.IFNA(K7,0)+_xlfn.IFNA(K13,0),2)=0,NA(),ROUND(_xlfn.IFNA(K7,0)+_xlfn.IFNA(K13,0),2))</f>
        <v>2.04</v>
      </c>
      <c r="L18" s="27">
        <f ca="1">IF(ROUND(_xlfn.IFNA(L7,0)+_xlfn.IFNA(L13,0),2)=0,NA(),ROUND(_xlfn.IFNA(L7,0)+_xlfn.IFNA(L13,0),2))</f>
        <v>2.0099999999999998</v>
      </c>
      <c r="M18" s="27">
        <f ca="1">IF(ROUND(_xlfn.IFNA(M7,0)+_xlfn.IFNA(M13,0),2)=0,NA(),ROUND(_xlfn.IFNA(M7,0)+_xlfn.IFNA(M13,0),2))</f>
        <v>2.0499999999999998</v>
      </c>
      <c r="N18" s="27">
        <f ca="1">IF(ROUND(_xlfn.IFNA(N7,0)+_xlfn.IFNA(N13,0),2)=0,NA(),ROUND(_xlfn.IFNA(N7,0)+_xlfn.IFNA(N13,0),2))</f>
        <v>1.99</v>
      </c>
      <c r="O18" s="27">
        <f ca="1">IF(ROUND(_xlfn.IFNA(O7,0)+_xlfn.IFNA(O13,0),2)=0,NA(),ROUND(_xlfn.IFNA(O7,0)+_xlfn.IFNA(O13,0),2))</f>
        <v>1.97</v>
      </c>
      <c r="P18" s="27">
        <f ca="1">IF(ROUND(_xlfn.IFNA(P7,0)+_xlfn.IFNA(P13,0),2)=0,NA(),ROUND(_xlfn.IFNA(P7,0)+_xlfn.IFNA(P13,0),2))</f>
        <v>1.94</v>
      </c>
      <c r="Q18" s="27">
        <f ca="1">IF(ROUND(_xlfn.IFNA(Q7,0)+_xlfn.IFNA(Q13,0),2)=0,NA(),ROUND(_xlfn.IFNA(Q7,0)+_xlfn.IFNA(Q13,0),2))</f>
        <v>1.95</v>
      </c>
      <c r="R18" s="27">
        <f ca="1">IF(ROUND(_xlfn.IFNA(R7,0)+_xlfn.IFNA(R13,0),2)=0,NA(),ROUND(_xlfn.IFNA(R7,0)+_xlfn.IFNA(R13,0),2))</f>
        <v>1.94</v>
      </c>
      <c r="S18" s="27">
        <f ca="1">IF(ROUND(_xlfn.IFNA(S7,0)+_xlfn.IFNA(S13,0),2)=0,NA(),ROUND(_xlfn.IFNA(S7,0)+_xlfn.IFNA(S13,0),2))</f>
        <v>1.96</v>
      </c>
      <c r="T18" s="27">
        <f ca="1">IF(ROUND(_xlfn.IFNA(T7,0)+_xlfn.IFNA(T13,0),2)=0,NA(),ROUND(_xlfn.IFNA(T7,0)+_xlfn.IFNA(T13,0),2))</f>
        <v>1.99</v>
      </c>
      <c r="U18" s="27">
        <f ca="1">IF(ROUND(_xlfn.IFNA(U7,0)+_xlfn.IFNA(U13,0),2)=0,NA(),ROUND(_xlfn.IFNA(U7,0)+_xlfn.IFNA(U13,0),2))</f>
        <v>2.0099999999999998</v>
      </c>
      <c r="V18" s="27">
        <f ca="1">IF(ROUND(_xlfn.IFNA(V7,0)+_xlfn.IFNA(V13,0),2)=0,NA(),ROUND(_xlfn.IFNA(V7,0)+_xlfn.IFNA(V13,0),2))</f>
        <v>1.99</v>
      </c>
      <c r="W18" s="27">
        <f ca="1">IF(ROUND(_xlfn.IFNA(W7,0)+_xlfn.IFNA(W13,0),2)=0,NA(),ROUND(_xlfn.IFNA(W7,0)+_xlfn.IFNA(W13,0),2))</f>
        <v>2.04</v>
      </c>
      <c r="X18" s="27">
        <f ca="1">IF(ROUND(_xlfn.IFNA(X7,0)+_xlfn.IFNA(X13,0),2)=0,NA(),ROUND(_xlfn.IFNA(X7,0)+_xlfn.IFNA(X13,0),2))</f>
        <v>2.09</v>
      </c>
      <c r="Y18" s="27">
        <f ca="1">IF(ROUND(_xlfn.IFNA(Y7,0)+_xlfn.IFNA(Y13,0),2)=0,NA(),ROUND(_xlfn.IFNA(Y7,0)+_xlfn.IFNA(Y13,0),2))</f>
        <v>2.21</v>
      </c>
      <c r="Z18" s="27">
        <f ca="1">IF(ROUND(_xlfn.IFNA(Z7,0)+_xlfn.IFNA(Z13,0),2)=0,NA(),ROUND(_xlfn.IFNA(Z7,0)+_xlfn.IFNA(Z13,0),2))</f>
        <v>2.4500000000000002</v>
      </c>
      <c r="AA18" s="27">
        <f ca="1">IF(ROUND(_xlfn.IFNA(AA7,0)+_xlfn.IFNA(AA13,0),2)=0,NA(),ROUND(_xlfn.IFNA(AA7,0)+_xlfn.IFNA(AA13,0),2))</f>
        <v>2.79</v>
      </c>
      <c r="AB18" s="27">
        <f ca="1">IF(ROUND(_xlfn.IFNA(AB7,0)+_xlfn.IFNA(AB13,0),2)=0,NA(),ROUND(_xlfn.IFNA(AB7,0)+_xlfn.IFNA(AB13,0),2))</f>
        <v>2.99</v>
      </c>
      <c r="AC18" s="27">
        <f ca="1">IF(ROUND(_xlfn.IFNA(AC7,0)+_xlfn.IFNA(AC13,0),2)=0,NA(),ROUND(_xlfn.IFNA(AC7,0)+_xlfn.IFNA(AC13,0),2))</f>
        <v>3.24</v>
      </c>
      <c r="AD18" s="27">
        <f ca="1">IF(ROUND(_xlfn.IFNA(AD7,0)+_xlfn.IFNA(AD13,0),2)=0,NA(),ROUND(_xlfn.IFNA(AD7,0)+_xlfn.IFNA(AD13,0),2))</f>
        <v>3.5</v>
      </c>
      <c r="AE18" s="27">
        <f ca="1">IF(ROUND(_xlfn.IFNA(AE7,0)+_xlfn.IFNA(AE13,0),2)=0,NA(),ROUND(_xlfn.IFNA(AE7,0)+_xlfn.IFNA(AE13,0),2))</f>
        <v>3.8</v>
      </c>
      <c r="AF18" s="27">
        <f ca="1">IF(ROUND(_xlfn.IFNA(AF7,0)+_xlfn.IFNA(AF13,0),2)=0,NA(),ROUND(_xlfn.IFNA(AF7,0)+_xlfn.IFNA(AF13,0),2))</f>
        <v>4.2699999999999996</v>
      </c>
      <c r="AG18" s="27">
        <f ca="1">IF(ROUND(_xlfn.IFNA(AG7,0)+_xlfn.IFNA(AG13,0),2)=0,NA(),ROUND(_xlfn.IFNA(AG7,0)+_xlfn.IFNA(AG13,0),2))</f>
        <v>4.97</v>
      </c>
      <c r="AH18" s="27">
        <f ca="1">IF(ROUND(_xlfn.IFNA(AH7,0)+_xlfn.IFNA(AH13,0),2)=0,NA(),ROUND(_xlfn.IFNA(AH7,0)+_xlfn.IFNA(AH13,0),2))</f>
        <v>6.2</v>
      </c>
      <c r="AI18" s="27">
        <f ca="1">IF(ROUND(_xlfn.IFNA(AI7,0)+_xlfn.IFNA(AI13,0),2)=0,NA(),ROUND(_xlfn.IFNA(AI7,0)+_xlfn.IFNA(AI13,0),2))</f>
        <v>6.73</v>
      </c>
      <c r="AJ18" s="27">
        <f ca="1">IF(ROUND(_xlfn.IFNA(AJ7,0)+_xlfn.IFNA(AJ13,0),2)=0,NA(),ROUND(_xlfn.IFNA(AJ7,0)+_xlfn.IFNA(AJ13,0),2))</f>
        <v>7.07</v>
      </c>
      <c r="AK18" s="27">
        <f ca="1">IF(ROUND(_xlfn.IFNA(AK7,0)+_xlfn.IFNA(AK13,0),2)=0,NA(),ROUND(_xlfn.IFNA(AK7,0)+_xlfn.IFNA(AK13,0),2))</f>
        <v>7.56</v>
      </c>
      <c r="AL18" s="27">
        <f ca="1">IF(ROUND(_xlfn.IFNA(AL7,0)+_xlfn.IFNA(AL13,0),2)=0,NA(),ROUND(_xlfn.IFNA(AL7,0)+_xlfn.IFNA(AL13,0),2))</f>
        <v>7.95</v>
      </c>
      <c r="AM18" s="27">
        <f ca="1">IF(ROUND(_xlfn.IFNA(AM7,0)+_xlfn.IFNA(AM13,0),2)=0,NA(),ROUND(_xlfn.IFNA(AM7,0)+_xlfn.IFNA(AM13,0),2))</f>
        <v>8.41</v>
      </c>
      <c r="AN18" s="27">
        <f ca="1">IF(ROUND(_xlfn.IFNA(AN7,0)+_xlfn.IFNA(AN13,0),2)=0,NA(),ROUND(_xlfn.IFNA(AN7,0)+_xlfn.IFNA(AN13,0),2))</f>
        <v>8.8800000000000008</v>
      </c>
      <c r="AO18" s="27">
        <f ca="1">IF(ROUND(_xlfn.IFNA(AO7,0)+_xlfn.IFNA(AO13,0),2)=0,NA(),ROUND(_xlfn.IFNA(AO7,0)+_xlfn.IFNA(AO13,0),2))</f>
        <v>9.19</v>
      </c>
      <c r="AP18" s="27">
        <f ca="1">IF(ROUND(_xlfn.IFNA(AP7,0)+_xlfn.IFNA(AP13,0),2)=0,NA(),ROUND(_xlfn.IFNA(AP7,0)+_xlfn.IFNA(AP13,0),2))</f>
        <v>9.61</v>
      </c>
      <c r="AQ18" s="27">
        <f ca="1">IF(ROUND(_xlfn.IFNA(AQ7,0)+_xlfn.IFNA(AQ13,0),2)=0,NA(),ROUND(_xlfn.IFNA(AQ7,0)+_xlfn.IFNA(AQ13,0),2))</f>
        <v>10.050000000000001</v>
      </c>
      <c r="AR18" s="27">
        <f ca="1">IF(ROUND(_xlfn.IFNA(AR7,0)+_xlfn.IFNA(AR13,0),2)=0,NA(),ROUND(_xlfn.IFNA(AR7,0)+_xlfn.IFNA(AR13,0),2))</f>
        <v>10.46</v>
      </c>
      <c r="AS18" s="27">
        <f ca="1">IF(ROUND(_xlfn.IFNA(AS7,0)+_xlfn.IFNA(AS13,0),2)=0,NA(),ROUND(_xlfn.IFNA(AS7,0)+_xlfn.IFNA(AS13,0),2))</f>
        <v>10.66</v>
      </c>
      <c r="AT18" s="27">
        <f ca="1">IF(ROUND(_xlfn.IFNA(AT7,0)+_xlfn.IFNA(AT13,0),2)=0,NA(),ROUND(_xlfn.IFNA(AT7,0)+_xlfn.IFNA(AT13,0),2))</f>
        <v>10.71</v>
      </c>
      <c r="AU18" s="27">
        <f ca="1">IF(ROUND(_xlfn.IFNA(AU7,0)+_xlfn.IFNA(AU13,0),2)=0,NA(),ROUND(_xlfn.IFNA(AU7,0)+_xlfn.IFNA(AU13,0),2))</f>
        <v>10.61</v>
      </c>
      <c r="AV18" s="27">
        <f ca="1">IF(ROUND(_xlfn.IFNA(AV7,0)+_xlfn.IFNA(AV13,0),2)=0,NA(),ROUND(_xlfn.IFNA(AV7,0)+_xlfn.IFNA(AV13,0),2))</f>
        <v>10.79</v>
      </c>
      <c r="AW18" s="27">
        <f ca="1">IF(ROUND(_xlfn.IFNA(AW7,0)+_xlfn.IFNA(AW13,0),2)=0,NA(),ROUND(_xlfn.IFNA(AW7,0)+_xlfn.IFNA(AW13,0),2))</f>
        <v>10.91</v>
      </c>
      <c r="AX18" s="27">
        <f ca="1">IF(ROUND(_xlfn.IFNA(AX7,0)+_xlfn.IFNA(AX13,0),2)=0,NA(),ROUND(_xlfn.IFNA(AX7,0)+_xlfn.IFNA(AX13,0),2))</f>
        <v>10.85</v>
      </c>
      <c r="AY18" s="27">
        <f ca="1">IF(ROUND(_xlfn.IFNA(AY7,0)+_xlfn.IFNA(AY13,0),2)=0,NA(),ROUND(_xlfn.IFNA(AY7,0)+_xlfn.IFNA(AY13,0),2))</f>
        <v>10.91</v>
      </c>
      <c r="AZ18" s="27">
        <f ca="1">IF(ROUND(_xlfn.IFNA(AZ7,0)+_xlfn.IFNA(AZ13,0),2)=0,NA(),ROUND(_xlfn.IFNA(AZ7,0)+_xlfn.IFNA(AZ13,0),2))</f>
        <v>12.16</v>
      </c>
      <c r="BA18" s="27">
        <f ca="1">IF(ROUND(_xlfn.IFNA(BA7,0)+_xlfn.IFNA(BA13,0),2)=0,NA(),ROUND(_xlfn.IFNA(BA7,0)+_xlfn.IFNA(BA13,0),2))</f>
        <v>12.26</v>
      </c>
      <c r="BB18" s="27">
        <f ca="1">IF(ROUND(_xlfn.IFNA(BB7,0)+_xlfn.IFNA(BB13,0),2)=0,NA(),ROUND(_xlfn.IFNA(BB7,0)+_xlfn.IFNA(BB13,0),2))</f>
        <v>12.69</v>
      </c>
      <c r="BC18" s="27" t="e">
        <f ca="1">IF(ROUND(_xlfn.IFNA(BC7,0)+_xlfn.IFNA(BC13,0),2)=0,NA(),ROUND(_xlfn.IFNA(BC7,0)+_xlfn.IFNA(BC13,0),2))</f>
        <v>#N/A</v>
      </c>
      <c r="BD18" s="27" t="e">
        <f ca="1">IF(ROUND(_xlfn.IFNA(BD7,0)+_xlfn.IFNA(BD13,0),2)=0,NA(),ROUND(_xlfn.IFNA(BD7,0)+_xlfn.IFNA(BD13,0),2))</f>
        <v>#N/A</v>
      </c>
      <c r="BE18" s="27" t="e">
        <f ca="1">IF(ROUND(_xlfn.IFNA(BE7,0)+_xlfn.IFNA(BE13,0),2)=0,NA(),ROUND(_xlfn.IFNA(BE7,0)+_xlfn.IFNA(BE13,0),2))</f>
        <v>#N/A</v>
      </c>
      <c r="BF18" s="27" t="e">
        <f ca="1">IF(ROUND(_xlfn.IFNA(BF7,0)+_xlfn.IFNA(BF13,0),2)=0,NA(),ROUND(_xlfn.IFNA(BF7,0)+_xlfn.IFNA(BF13,0),2))</f>
        <v>#N/A</v>
      </c>
      <c r="BG18" s="27" t="e">
        <f ca="1">IF(ROUND(_xlfn.IFNA(BG7,0)+_xlfn.IFNA(BG13,0),2)=0,NA(),ROUND(_xlfn.IFNA(BG7,0)+_xlfn.IFNA(BG13,0),2))</f>
        <v>#N/A</v>
      </c>
      <c r="BH18" s="27">
        <f ca="1">IF(ROUND(_xlfn.IFNA(BH7,0)+_xlfn.IFNA(BH13,0),2)=0,NA(),ROUND(_xlfn.IFNA(BH7,0)+_xlfn.IFNA(BH13,0),2))</f>
        <v>16.739999999999998</v>
      </c>
      <c r="BI18" s="27">
        <f ca="1">IF(ROUND(_xlfn.IFNA(BI7,0)+_xlfn.IFNA(BI13,0),2)=0,NA(),ROUND(_xlfn.IFNA(BI7,0)+_xlfn.IFNA(BI13,0),2))</f>
        <v>18.46</v>
      </c>
      <c r="BJ18" s="27">
        <f ca="1">IF(ROUND(_xlfn.IFNA(BJ7,0)+_xlfn.IFNA(BJ13,0),2)=0,NA(),ROUND(_xlfn.IFNA(BJ7,0)+_xlfn.IFNA(BJ13,0),2))</f>
        <v>19.59</v>
      </c>
      <c r="BK18" s="27">
        <f ca="1">IF(ROUND(_xlfn.IFNA(BK7,0)+_xlfn.IFNA(BK13,0),2)=0,NA(),ROUND(_xlfn.IFNA(BK7,0)+_xlfn.IFNA(BK13,0),2))</f>
        <v>21.78</v>
      </c>
      <c r="BL18" s="27">
        <f ca="1">IF(ROUND(_xlfn.IFNA(BL7,0)+_xlfn.IFNA(BL13,0),2)=0,NA(),ROUND(_xlfn.IFNA(BL7,0)+_xlfn.IFNA(BL13,0),2))</f>
        <v>24.21</v>
      </c>
      <c r="BM18" s="27">
        <f ca="1">IF(ROUND(_xlfn.IFNA(BM7,0)+_xlfn.IFNA(BM13,0),2)=0,NA(),ROUND(_xlfn.IFNA(BM7,0)+_xlfn.IFNA(BM13,0),2))</f>
        <v>26.17</v>
      </c>
      <c r="BN18" s="27">
        <f ca="1">IF(ROUND(_xlfn.IFNA(BN7,0)+_xlfn.IFNA(BN13,0),2)=0,NA(),ROUND(_xlfn.IFNA(BN7,0)+_xlfn.IFNA(BN13,0),2))</f>
        <v>24.32</v>
      </c>
      <c r="BO18" s="27">
        <f ca="1">IF(ROUND(_xlfn.IFNA(BO7,0)+_xlfn.IFNA(BO13,0),2)=0,NA(),ROUND(_xlfn.IFNA(BO7,0)+_xlfn.IFNA(BO13,0),2))</f>
        <v>24.55</v>
      </c>
      <c r="BP18" s="27">
        <f ca="1">IF(ROUND(_xlfn.IFNA(BP7,0)+_xlfn.IFNA(BP13,0),2)=0,NA(),ROUND(_xlfn.IFNA(BP7,0)+_xlfn.IFNA(BP13,0),2))</f>
        <v>27.22</v>
      </c>
      <c r="BQ18" s="27">
        <f ca="1">IF(ROUND(_xlfn.IFNA(BQ7,0)+_xlfn.IFNA(BQ13,0),2)=0,NA(),ROUND(_xlfn.IFNA(BQ7,0)+_xlfn.IFNA(BQ13,0),2))</f>
        <v>30.26</v>
      </c>
      <c r="BR18" s="27">
        <f ca="1">IF(ROUND(_xlfn.IFNA(BR7,0)+_xlfn.IFNA(BR13,0),2)=0,NA(),ROUND(_xlfn.IFNA(BR7,0)+_xlfn.IFNA(BR13,0),2))</f>
        <v>30.1</v>
      </c>
      <c r="BS18" s="27" t="e">
        <f ca="1">IF(ROUND(_xlfn.IFNA(BS7,0)+_xlfn.IFNA(BS13,0),2)=0,NA(),ROUND(_xlfn.IFNA(BS7,0)+_xlfn.IFNA(BS13,0),2))</f>
        <v>#N/A</v>
      </c>
    </row>
    <row r="19" spans="1:71" s="12" customFormat="1" x14ac:dyDescent="0.25">
      <c r="A19" s="12" t="s">
        <v>77</v>
      </c>
      <c r="C19" s="27">
        <f t="shared" ref="C19:AH19" ca="1" si="8">IF(ROUND(_xlfn.IFNA(C9,0)+_xlfn.IFNA(C14,0),2)=0,NA(),ROUND(_xlfn.IFNA(C9,0)+_xlfn.IFNA(C14,0),2))</f>
        <v>1.3</v>
      </c>
      <c r="D19" s="27">
        <f t="shared" ca="1" si="8"/>
        <v>1.73</v>
      </c>
      <c r="E19" s="27">
        <f t="shared" ca="1" si="8"/>
        <v>1.94</v>
      </c>
      <c r="F19" s="27">
        <f t="shared" ca="1" si="8"/>
        <v>1.87</v>
      </c>
      <c r="G19" s="27">
        <f t="shared" ca="1" si="8"/>
        <v>1.82</v>
      </c>
      <c r="H19" s="27">
        <f t="shared" ca="1" si="8"/>
        <v>1.89</v>
      </c>
      <c r="I19" s="27">
        <f t="shared" ca="1" si="8"/>
        <v>1.89</v>
      </c>
      <c r="J19" s="27">
        <f t="shared" ca="1" si="8"/>
        <v>1.93</v>
      </c>
      <c r="K19" s="27">
        <f t="shared" ca="1" si="8"/>
        <v>1.93</v>
      </c>
      <c r="L19" s="27">
        <f t="shared" ca="1" si="8"/>
        <v>1.96</v>
      </c>
      <c r="M19" s="27">
        <f t="shared" ca="1" si="8"/>
        <v>1.98</v>
      </c>
      <c r="N19" s="27">
        <f t="shared" ca="1" si="8"/>
        <v>1.93</v>
      </c>
      <c r="O19" s="27">
        <f t="shared" ca="1" si="8"/>
        <v>1.87</v>
      </c>
      <c r="P19" s="27">
        <f t="shared" ca="1" si="8"/>
        <v>1.81</v>
      </c>
      <c r="Q19" s="27">
        <f t="shared" ca="1" si="8"/>
        <v>1.81</v>
      </c>
      <c r="R19" s="27">
        <f t="shared" ca="1" si="8"/>
        <v>1.8</v>
      </c>
      <c r="S19" s="27">
        <f t="shared" ca="1" si="8"/>
        <v>1.86</v>
      </c>
      <c r="T19" s="27">
        <f t="shared" ca="1" si="8"/>
        <v>1.87</v>
      </c>
      <c r="U19" s="27">
        <f t="shared" ca="1" si="8"/>
        <v>1.83</v>
      </c>
      <c r="V19" s="27">
        <f t="shared" ca="1" si="8"/>
        <v>1.84</v>
      </c>
      <c r="W19" s="27">
        <f t="shared" ca="1" si="8"/>
        <v>1.91</v>
      </c>
      <c r="X19" s="27">
        <f t="shared" ca="1" si="8"/>
        <v>1.96</v>
      </c>
      <c r="Y19" s="27">
        <f t="shared" ca="1" si="8"/>
        <v>2.08</v>
      </c>
      <c r="Z19" s="27">
        <f t="shared" ca="1" si="8"/>
        <v>2.38</v>
      </c>
      <c r="AA19" s="27">
        <f t="shared" ca="1" si="8"/>
        <v>2.74</v>
      </c>
      <c r="AB19" s="27">
        <f t="shared" ca="1" si="8"/>
        <v>2.98</v>
      </c>
      <c r="AC19" s="27">
        <f t="shared" ca="1" si="8"/>
        <v>3.24</v>
      </c>
      <c r="AD19" s="27">
        <f t="shared" ca="1" si="8"/>
        <v>3.51</v>
      </c>
      <c r="AE19" s="27">
        <f t="shared" ca="1" si="8"/>
        <v>3.84</v>
      </c>
      <c r="AF19" s="27">
        <f t="shared" ca="1" si="8"/>
        <v>4.32</v>
      </c>
      <c r="AG19" s="27">
        <f t="shared" ca="1" si="8"/>
        <v>5.0999999999999996</v>
      </c>
      <c r="AH19" s="27">
        <f t="shared" ca="1" si="8"/>
        <v>6.43</v>
      </c>
      <c r="AI19" s="27">
        <f t="shared" ref="AI19:BS19" ca="1" si="9">IF(ROUND(_xlfn.IFNA(AI9,0)+_xlfn.IFNA(AI14,0),2)=0,NA(),ROUND(_xlfn.IFNA(AI9,0)+_xlfn.IFNA(AI14,0),2))</f>
        <v>6.6</v>
      </c>
      <c r="AJ19" s="27">
        <f t="shared" ca="1" si="9"/>
        <v>6.74</v>
      </c>
      <c r="AK19" s="27">
        <f t="shared" ca="1" si="9"/>
        <v>6.96</v>
      </c>
      <c r="AL19" s="27">
        <f t="shared" ca="1" si="9"/>
        <v>7.26</v>
      </c>
      <c r="AM19" s="27">
        <f t="shared" ca="1" si="9"/>
        <v>7.51</v>
      </c>
      <c r="AN19" s="27">
        <f t="shared" ca="1" si="9"/>
        <v>7.79</v>
      </c>
      <c r="AO19" s="27">
        <f t="shared" ca="1" si="9"/>
        <v>8.1</v>
      </c>
      <c r="AP19" s="27">
        <f t="shared" ca="1" si="9"/>
        <v>8.4600000000000009</v>
      </c>
      <c r="AQ19" s="27">
        <f t="shared" ca="1" si="9"/>
        <v>8.7100000000000009</v>
      </c>
      <c r="AR19" s="27">
        <f t="shared" ca="1" si="9"/>
        <v>8.56</v>
      </c>
      <c r="AS19" s="27">
        <f t="shared" ca="1" si="9"/>
        <v>8.27</v>
      </c>
      <c r="AT19" s="27">
        <f t="shared" ca="1" si="9"/>
        <v>7.95</v>
      </c>
      <c r="AU19" s="27">
        <f t="shared" ca="1" si="9"/>
        <v>7.83</v>
      </c>
      <c r="AV19" s="27">
        <f t="shared" ca="1" si="9"/>
        <v>7.39</v>
      </c>
      <c r="AW19" s="27">
        <f t="shared" ca="1" si="9"/>
        <v>7.07</v>
      </c>
      <c r="AX19" s="27">
        <f t="shared" ca="1" si="9"/>
        <v>7.8</v>
      </c>
      <c r="AY19" s="27">
        <f t="shared" ca="1" si="9"/>
        <v>7.8</v>
      </c>
      <c r="AZ19" s="27">
        <f t="shared" ca="1" si="9"/>
        <v>8.2100000000000009</v>
      </c>
      <c r="BA19" s="27">
        <f t="shared" ca="1" si="9"/>
        <v>8.98</v>
      </c>
      <c r="BB19" s="27">
        <f t="shared" ca="1" si="9"/>
        <v>8.31</v>
      </c>
      <c r="BC19" s="27" t="e">
        <f t="shared" ca="1" si="9"/>
        <v>#N/A</v>
      </c>
      <c r="BD19" s="27" t="e">
        <f t="shared" ca="1" si="9"/>
        <v>#N/A</v>
      </c>
      <c r="BE19" s="27" t="e">
        <f t="shared" ca="1" si="9"/>
        <v>#N/A</v>
      </c>
      <c r="BF19" s="27" t="e">
        <f t="shared" ca="1" si="9"/>
        <v>#N/A</v>
      </c>
      <c r="BG19" s="27" t="e">
        <f t="shared" ca="1" si="9"/>
        <v>#N/A</v>
      </c>
      <c r="BH19" s="27">
        <f t="shared" ca="1" si="9"/>
        <v>10.199999999999999</v>
      </c>
      <c r="BI19" s="27">
        <f t="shared" ca="1" si="9"/>
        <v>11.28</v>
      </c>
      <c r="BJ19" s="27">
        <f t="shared" ca="1" si="9"/>
        <v>12.75</v>
      </c>
      <c r="BK19" s="27">
        <f t="shared" ca="1" si="9"/>
        <v>14.35</v>
      </c>
      <c r="BL19" s="27">
        <f t="shared" ca="1" si="9"/>
        <v>17.940000000000001</v>
      </c>
      <c r="BM19" s="27">
        <f t="shared" ca="1" si="9"/>
        <v>18.55</v>
      </c>
      <c r="BN19" s="27">
        <f t="shared" ca="1" si="9"/>
        <v>16.36</v>
      </c>
      <c r="BO19" s="27">
        <f t="shared" ca="1" si="9"/>
        <v>15.83</v>
      </c>
      <c r="BP19" s="27">
        <f t="shared" ca="1" si="9"/>
        <v>17.68</v>
      </c>
      <c r="BQ19" s="27">
        <f t="shared" ca="1" si="9"/>
        <v>19.649999999999999</v>
      </c>
      <c r="BR19" s="27">
        <f t="shared" ca="1" si="9"/>
        <v>20.12</v>
      </c>
      <c r="BS19" s="27" t="e">
        <f t="shared" ca="1" si="9"/>
        <v>#N/A</v>
      </c>
    </row>
    <row r="21" spans="1:71" x14ac:dyDescent="0.25">
      <c r="A21" s="30" t="s">
        <v>81</v>
      </c>
      <c r="B21" s="45"/>
      <c r="C21" s="31" t="e">
        <f>NA()</f>
        <v>#N/A</v>
      </c>
      <c r="D21" s="31" t="e">
        <f>NA()</f>
        <v>#N/A</v>
      </c>
      <c r="E21" s="31" t="e">
        <f>NA()</f>
        <v>#N/A</v>
      </c>
      <c r="F21" s="31" t="e">
        <f>NA()</f>
        <v>#N/A</v>
      </c>
      <c r="G21" s="31" t="e">
        <f>NA()</f>
        <v>#N/A</v>
      </c>
      <c r="H21" s="31" t="e">
        <f>NA()</f>
        <v>#N/A</v>
      </c>
      <c r="I21" s="31" t="e">
        <f>NA()</f>
        <v>#N/A</v>
      </c>
      <c r="J21" s="31" t="e">
        <f>NA()</f>
        <v>#N/A</v>
      </c>
      <c r="K21" s="31" t="e">
        <f>NA()</f>
        <v>#N/A</v>
      </c>
      <c r="L21" s="31" t="e">
        <f>NA()</f>
        <v>#N/A</v>
      </c>
      <c r="M21" s="31" t="e">
        <f>NA()</f>
        <v>#N/A</v>
      </c>
      <c r="N21" s="31" t="e">
        <f>NA()</f>
        <v>#N/A</v>
      </c>
      <c r="O21" s="31" t="e">
        <f>NA()</f>
        <v>#N/A</v>
      </c>
      <c r="P21" s="31" t="e">
        <f>NA()</f>
        <v>#N/A</v>
      </c>
      <c r="Q21" s="31" t="e">
        <f>NA()</f>
        <v>#N/A</v>
      </c>
      <c r="R21" s="31" t="e">
        <f>NA()</f>
        <v>#N/A</v>
      </c>
      <c r="S21" s="31" t="e">
        <f>NA()</f>
        <v>#N/A</v>
      </c>
      <c r="T21" s="31" t="e">
        <f>NA()</f>
        <v>#N/A</v>
      </c>
      <c r="U21" s="31" t="e">
        <f>NA()</f>
        <v>#N/A</v>
      </c>
      <c r="V21" s="31">
        <f>'[2]ABS-PPI'!B5</f>
        <v>48.900000000000006</v>
      </c>
      <c r="W21" s="46">
        <f>'[2]ABS-PPI'!C5</f>
        <v>50</v>
      </c>
      <c r="X21" s="46">
        <f>'[2]ABS-PPI'!D5</f>
        <v>51</v>
      </c>
      <c r="Y21" s="46">
        <f>'[2]ABS-PPI'!E5</f>
        <v>54</v>
      </c>
      <c r="Z21" s="46">
        <f>'[2]ABS-PPI'!F5</f>
        <v>61.399999999999991</v>
      </c>
      <c r="AA21" s="46">
        <f>'[2]ABS-PPI'!G5</f>
        <v>68</v>
      </c>
      <c r="AB21" s="46">
        <f>'[2]ABS-PPI'!H5</f>
        <v>73.3</v>
      </c>
      <c r="AC21" s="46">
        <f>'[2]ABS-PPI'!I5</f>
        <v>79.3</v>
      </c>
      <c r="AD21" s="46">
        <f>'[2]ABS-PPI'!J5</f>
        <v>85.600000000000009</v>
      </c>
      <c r="AE21" s="46">
        <f>'[2]ABS-PPI'!K5</f>
        <v>91.9</v>
      </c>
      <c r="AF21" s="46">
        <f>'[2]ABS-PPI'!L5</f>
        <v>103.5</v>
      </c>
      <c r="AG21" s="46">
        <f>'[2]ABS-PPI'!M5</f>
        <v>124.80000000000001</v>
      </c>
      <c r="AH21" s="46">
        <f>'[2]ABS-PPI'!N5</f>
        <v>164.1</v>
      </c>
      <c r="AI21" s="46">
        <f>'[2]ABS-PPI'!O5</f>
        <v>172.89999999999998</v>
      </c>
      <c r="AJ21" s="46">
        <f>'[2]ABS-PPI'!P5</f>
        <v>178.2</v>
      </c>
      <c r="AK21" s="46">
        <f>'[2]ABS-PPI'!Q5</f>
        <v>183.3</v>
      </c>
      <c r="AL21" s="46">
        <f>'[2]ABS-PPI'!R5</f>
        <v>191.3</v>
      </c>
      <c r="AM21" s="46">
        <f>'[2]ABS-PPI'!S5</f>
        <v>200.1</v>
      </c>
      <c r="AN21" s="46">
        <f>'[2]ABS-PPI'!T5</f>
        <v>210.7</v>
      </c>
      <c r="AO21" s="46">
        <f>'[2]ABS-PPI'!U5</f>
        <v>220.1</v>
      </c>
      <c r="AP21" s="46">
        <f>'[2]ABS-PPI'!V5</f>
        <v>229.7</v>
      </c>
      <c r="AQ21" s="46">
        <f>'[2]ABS-PPI'!W5</f>
        <v>237</v>
      </c>
      <c r="AR21" s="46">
        <f>'[2]ABS-PPI'!X5</f>
        <v>237.2</v>
      </c>
      <c r="AS21" s="46">
        <f>'[2]ABS-PPI'!Y5</f>
        <v>236.5</v>
      </c>
      <c r="AT21" s="46">
        <f>'[2]ABS-PPI'!Z5</f>
        <v>232.9</v>
      </c>
      <c r="AU21" s="46">
        <f>'[2]ABS-PPI'!AA5</f>
        <v>237.50000000000003</v>
      </c>
      <c r="AV21" s="46">
        <f>'[2]ABS-PPI'!AB5</f>
        <v>237.8</v>
      </c>
      <c r="AW21" s="46">
        <f>'[2]ABS-PPI'!AC5</f>
        <v>234.6</v>
      </c>
      <c r="AX21" s="46">
        <f>'[2]ABS-PPI'!AD5</f>
        <v>218.3</v>
      </c>
      <c r="AY21" s="46">
        <f>'[2]ABS-PPI'!AE5</f>
        <v>229.5</v>
      </c>
      <c r="AZ21" s="46">
        <f>'[2]ABS-PPI'!AF5</f>
        <v>219.2</v>
      </c>
      <c r="BA21" s="46">
        <f>'[2]ABS-PPI'!AG5</f>
        <v>224.50000000000003</v>
      </c>
      <c r="BB21" s="46">
        <f>'[2]ABS-PPI'!AH5</f>
        <v>245.2</v>
      </c>
      <c r="BC21" s="46">
        <f>'[2]ABS-PPI'!AI5</f>
        <v>253.59999999999997</v>
      </c>
      <c r="BD21" s="46">
        <f>'[2]ABS-PPI'!AJ5</f>
        <v>246.89999999999998</v>
      </c>
      <c r="BE21" s="46">
        <f>'[2]ABS-PPI'!AK5</f>
        <v>255.7</v>
      </c>
      <c r="BF21" s="46">
        <f>'[2]ABS-PPI'!AL5</f>
        <v>257</v>
      </c>
      <c r="BG21" s="46">
        <f>'[2]ABS-PPI'!AM5</f>
        <v>281</v>
      </c>
      <c r="BH21" s="46">
        <f>'[2]ABS-PPI'!AN5</f>
        <v>306.7</v>
      </c>
      <c r="BI21" s="46">
        <f>'[2]ABS-PPI'!AO5</f>
        <v>330.4</v>
      </c>
      <c r="BJ21" s="46">
        <f>'[2]ABS-PPI'!AP5</f>
        <v>369.09999999999997</v>
      </c>
      <c r="BK21" s="46">
        <f>'[2]ABS-PPI'!AQ5</f>
        <v>400</v>
      </c>
      <c r="BL21" s="46">
        <f>'[2]ABS-PPI'!AR5</f>
        <v>488.2</v>
      </c>
      <c r="BM21" s="46">
        <f>'[2]ABS-PPI'!AS5</f>
        <v>510.29999999999995</v>
      </c>
      <c r="BN21" s="46">
        <f>'[2]ABS-PPI'!AT5</f>
        <v>480.8</v>
      </c>
      <c r="BO21" s="46">
        <f>'[2]ABS-PPI'!AU5</f>
        <v>465</v>
      </c>
      <c r="BP21" s="46">
        <f>'[2]ABS-PPI'!AV5</f>
        <v>497.7</v>
      </c>
      <c r="BQ21" s="46">
        <f>'[2]ABS-PPI'!AW5</f>
        <v>569.4</v>
      </c>
      <c r="BR21" s="46">
        <f>'[2]ABS-PPI'!AX5</f>
        <v>617.29999999999995</v>
      </c>
      <c r="BS21" s="46">
        <f>'[2]ABS-PPI'!AY5</f>
        <v>602.9</v>
      </c>
    </row>
    <row r="22" spans="1:71" s="12" customFormat="1" x14ac:dyDescent="0.25">
      <c r="A22" s="12" t="s">
        <v>108</v>
      </c>
      <c r="B22" s="12" t="s">
        <v>156</v>
      </c>
      <c r="C22" s="3" t="e">
        <v>#N/A</v>
      </c>
      <c r="D22" s="3" t="e">
        <v>#N/A</v>
      </c>
      <c r="E22" s="3" t="e">
        <v>#N/A</v>
      </c>
      <c r="F22" s="3" t="e">
        <v>#N/A</v>
      </c>
      <c r="G22" s="3" t="e">
        <v>#N/A</v>
      </c>
      <c r="H22" s="3" t="e">
        <v>#N/A</v>
      </c>
      <c r="I22" s="3" t="e">
        <v>#N/A</v>
      </c>
      <c r="J22" s="3" t="e">
        <v>#N/A</v>
      </c>
      <c r="K22" s="3" t="e">
        <v>#N/A</v>
      </c>
      <c r="L22" s="3" t="e">
        <v>#N/A</v>
      </c>
      <c r="M22" s="3" t="e">
        <v>#N/A</v>
      </c>
      <c r="N22" s="3" t="e">
        <v>#N/A</v>
      </c>
      <c r="O22" s="3" t="e">
        <v>#N/A</v>
      </c>
      <c r="P22" s="3" t="e">
        <v>#N/A</v>
      </c>
      <c r="Q22" s="3" t="e">
        <v>#N/A</v>
      </c>
      <c r="R22" s="3" t="e">
        <v>#N/A</v>
      </c>
      <c r="S22" s="3" t="e">
        <v>#N/A</v>
      </c>
      <c r="T22" s="3" t="e">
        <v>#N/A</v>
      </c>
      <c r="U22" s="3" t="e">
        <v>#N/A</v>
      </c>
      <c r="V22" s="27">
        <f ca="1">V$21*($V$19/$V$21)</f>
        <v>1.84</v>
      </c>
      <c r="W22" s="27">
        <f t="shared" ref="W22:BS22" ca="1" si="10">W$21*($V$19/$V$21)</f>
        <v>1.8813905930470345</v>
      </c>
      <c r="X22" s="27">
        <f t="shared" ca="1" si="10"/>
        <v>1.9190184049079753</v>
      </c>
      <c r="Y22" s="27">
        <f t="shared" ca="1" si="10"/>
        <v>2.0319018404907974</v>
      </c>
      <c r="Z22" s="27">
        <f t="shared" ca="1" si="10"/>
        <v>2.3103476482617582</v>
      </c>
      <c r="AA22" s="27">
        <f t="shared" ca="1" si="10"/>
        <v>2.5586912065439669</v>
      </c>
      <c r="AB22" s="27">
        <f t="shared" ca="1" si="10"/>
        <v>2.7581186094069525</v>
      </c>
      <c r="AC22" s="27">
        <f t="shared" ca="1" si="10"/>
        <v>2.9838854805725967</v>
      </c>
      <c r="AD22" s="27">
        <f t="shared" ca="1" si="10"/>
        <v>3.2209406952965236</v>
      </c>
      <c r="AE22" s="27">
        <f t="shared" ca="1" si="10"/>
        <v>3.4579959100204496</v>
      </c>
      <c r="AF22" s="27">
        <f t="shared" ca="1" si="10"/>
        <v>3.8944785276073617</v>
      </c>
      <c r="AG22" s="27">
        <f t="shared" ca="1" si="10"/>
        <v>4.6959509202453988</v>
      </c>
      <c r="AH22" s="27">
        <f t="shared" ca="1" si="10"/>
        <v>6.1747239263803673</v>
      </c>
      <c r="AI22" s="27">
        <f t="shared" ca="1" si="10"/>
        <v>6.5058486707566443</v>
      </c>
      <c r="AJ22" s="27">
        <f t="shared" ca="1" si="10"/>
        <v>6.7052760736196308</v>
      </c>
      <c r="AK22" s="27">
        <f t="shared" ca="1" si="10"/>
        <v>6.8971779141104292</v>
      </c>
      <c r="AL22" s="27">
        <f t="shared" ca="1" si="10"/>
        <v>7.1982004089979545</v>
      </c>
      <c r="AM22" s="27">
        <f t="shared" ca="1" si="10"/>
        <v>7.5293251533742325</v>
      </c>
      <c r="AN22" s="27">
        <f t="shared" ca="1" si="10"/>
        <v>7.9281799591002029</v>
      </c>
      <c r="AO22" s="27">
        <f t="shared" ca="1" si="10"/>
        <v>8.2818813905930462</v>
      </c>
      <c r="AP22" s="27">
        <f t="shared" ca="1" si="10"/>
        <v>8.6431083844580758</v>
      </c>
      <c r="AQ22" s="27">
        <f t="shared" ca="1" si="10"/>
        <v>8.917791411042943</v>
      </c>
      <c r="AR22" s="27">
        <f t="shared" ca="1" si="10"/>
        <v>8.9253169734151321</v>
      </c>
      <c r="AS22" s="27">
        <f t="shared" ca="1" si="10"/>
        <v>8.8989775051124731</v>
      </c>
      <c r="AT22" s="27">
        <f t="shared" ca="1" si="10"/>
        <v>8.7635173824130863</v>
      </c>
      <c r="AU22" s="27">
        <f t="shared" ca="1" si="10"/>
        <v>8.9366053169734148</v>
      </c>
      <c r="AV22" s="27">
        <f t="shared" ca="1" si="10"/>
        <v>8.9478936605316974</v>
      </c>
      <c r="AW22" s="27">
        <f t="shared" ca="1" si="10"/>
        <v>8.8274846625766852</v>
      </c>
      <c r="AX22" s="27">
        <f t="shared" ca="1" si="10"/>
        <v>8.2141513292433537</v>
      </c>
      <c r="AY22" s="27">
        <f t="shared" ca="1" si="10"/>
        <v>8.6355828220858886</v>
      </c>
      <c r="AZ22" s="27">
        <f t="shared" ca="1" si="10"/>
        <v>8.2480163599181981</v>
      </c>
      <c r="BA22" s="27">
        <f t="shared" ca="1" si="10"/>
        <v>8.4474437627811856</v>
      </c>
      <c r="BB22" s="27">
        <f t="shared" ca="1" si="10"/>
        <v>9.2263394683026565</v>
      </c>
      <c r="BC22" s="27">
        <f t="shared" ca="1" si="10"/>
        <v>9.5424130879345572</v>
      </c>
      <c r="BD22" s="27">
        <f t="shared" ca="1" si="10"/>
        <v>9.2903067484662554</v>
      </c>
      <c r="BE22" s="27">
        <f t="shared" ca="1" si="10"/>
        <v>9.6214314928425342</v>
      </c>
      <c r="BF22" s="27">
        <f t="shared" ca="1" si="10"/>
        <v>9.6703476482617567</v>
      </c>
      <c r="BG22" s="27">
        <f t="shared" ca="1" si="10"/>
        <v>10.573415132924334</v>
      </c>
      <c r="BH22" s="27">
        <f t="shared" ca="1" si="10"/>
        <v>11.540449897750509</v>
      </c>
      <c r="BI22" s="27">
        <f t="shared" ca="1" si="10"/>
        <v>12.432229038854803</v>
      </c>
      <c r="BJ22" s="27">
        <f t="shared" ca="1" si="10"/>
        <v>13.888425357873208</v>
      </c>
      <c r="BK22" s="27">
        <f t="shared" ca="1" si="10"/>
        <v>15.051124744376276</v>
      </c>
      <c r="BL22" s="27">
        <f t="shared" ca="1" si="10"/>
        <v>18.369897750511246</v>
      </c>
      <c r="BM22" s="27">
        <f t="shared" ca="1" si="10"/>
        <v>19.201472392638031</v>
      </c>
      <c r="BN22" s="27">
        <f t="shared" ca="1" si="10"/>
        <v>18.091451942740285</v>
      </c>
      <c r="BO22" s="27">
        <f t="shared" ca="1" si="10"/>
        <v>17.49693251533742</v>
      </c>
      <c r="BP22" s="27">
        <f t="shared" ca="1" si="10"/>
        <v>18.72736196319018</v>
      </c>
      <c r="BQ22" s="27">
        <f t="shared" ca="1" si="10"/>
        <v>21.425276073619628</v>
      </c>
      <c r="BR22" s="27">
        <f t="shared" ca="1" si="10"/>
        <v>23.227648261758688</v>
      </c>
      <c r="BS22" s="27">
        <f t="shared" ca="1" si="10"/>
        <v>22.685807770961141</v>
      </c>
    </row>
    <row r="23" spans="1:71" s="12" customFormat="1" x14ac:dyDescent="0.25">
      <c r="A23" s="12" t="s">
        <v>109</v>
      </c>
      <c r="C23" s="3" t="e">
        <v>#N/A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27">
        <f ca="1">V$21*($BB$19/$BB$21)</f>
        <v>1.657255301794454</v>
      </c>
      <c r="W23" s="27">
        <f t="shared" ref="W23:BS23" ca="1" si="11">W$21*($BB$19/$BB$21)</f>
        <v>1.694535073409462</v>
      </c>
      <c r="X23" s="27">
        <f t="shared" ca="1" si="11"/>
        <v>1.7284257748776513</v>
      </c>
      <c r="Y23" s="27">
        <f t="shared" ca="1" si="11"/>
        <v>1.8300978792822189</v>
      </c>
      <c r="Z23" s="27">
        <f t="shared" ca="1" si="11"/>
        <v>2.080889070146819</v>
      </c>
      <c r="AA23" s="27">
        <f t="shared" ca="1" si="11"/>
        <v>2.3045676998368685</v>
      </c>
      <c r="AB23" s="27">
        <f t="shared" ca="1" si="11"/>
        <v>2.4841884176182711</v>
      </c>
      <c r="AC23" s="27">
        <f t="shared" ca="1" si="11"/>
        <v>2.6875326264274064</v>
      </c>
      <c r="AD23" s="27">
        <f t="shared" ca="1" si="11"/>
        <v>2.9010440456769993</v>
      </c>
      <c r="AE23" s="27">
        <f t="shared" ca="1" si="11"/>
        <v>3.1145554649265912</v>
      </c>
      <c r="AF23" s="27">
        <f t="shared" ca="1" si="11"/>
        <v>3.5076876019575862</v>
      </c>
      <c r="AG23" s="27">
        <f t="shared" ca="1" si="11"/>
        <v>4.2295595432300175</v>
      </c>
      <c r="AH23" s="27">
        <f t="shared" ca="1" si="11"/>
        <v>5.5614641109298537</v>
      </c>
      <c r="AI23" s="27">
        <f t="shared" ca="1" si="11"/>
        <v>5.8597022838499191</v>
      </c>
      <c r="AJ23" s="27">
        <f t="shared" ca="1" si="11"/>
        <v>6.0393230016313222</v>
      </c>
      <c r="AK23" s="27">
        <f t="shared" ca="1" si="11"/>
        <v>6.2121655791190884</v>
      </c>
      <c r="AL23" s="27">
        <f t="shared" ca="1" si="11"/>
        <v>6.4832911908646018</v>
      </c>
      <c r="AM23" s="27">
        <f t="shared" ca="1" si="11"/>
        <v>6.7815293637846663</v>
      </c>
      <c r="AN23" s="27">
        <f t="shared" ca="1" si="11"/>
        <v>7.1407707993474725</v>
      </c>
      <c r="AO23" s="27">
        <f t="shared" ca="1" si="11"/>
        <v>7.4593433931484512</v>
      </c>
      <c r="AP23" s="27">
        <f t="shared" ca="1" si="11"/>
        <v>7.7846941272430676</v>
      </c>
      <c r="AQ23" s="27">
        <f t="shared" ca="1" si="11"/>
        <v>8.0320962479608493</v>
      </c>
      <c r="AR23" s="27">
        <f t="shared" ca="1" si="11"/>
        <v>8.038874388254488</v>
      </c>
      <c r="AS23" s="27">
        <f t="shared" ca="1" si="11"/>
        <v>8.0151508972267553</v>
      </c>
      <c r="AT23" s="27">
        <f t="shared" ca="1" si="11"/>
        <v>7.8931443719412737</v>
      </c>
      <c r="AU23" s="27">
        <f t="shared" ca="1" si="11"/>
        <v>8.0490415986949451</v>
      </c>
      <c r="AV23" s="27">
        <f t="shared" ca="1" si="11"/>
        <v>8.0592088091354022</v>
      </c>
      <c r="AW23" s="27">
        <f t="shared" ca="1" si="11"/>
        <v>7.9507585644371952</v>
      </c>
      <c r="AX23" s="27">
        <f t="shared" ca="1" si="11"/>
        <v>7.3983401305057113</v>
      </c>
      <c r="AY23" s="27">
        <f t="shared" ca="1" si="11"/>
        <v>7.7779159869494308</v>
      </c>
      <c r="AZ23" s="27">
        <f t="shared" ca="1" si="11"/>
        <v>7.4288417618270808</v>
      </c>
      <c r="BA23" s="27">
        <f t="shared" ca="1" si="11"/>
        <v>7.6084624796084857</v>
      </c>
      <c r="BB23" s="27">
        <f t="shared" ca="1" si="11"/>
        <v>8.31</v>
      </c>
      <c r="BC23" s="27">
        <f t="shared" ca="1" si="11"/>
        <v>8.5946818923327903</v>
      </c>
      <c r="BD23" s="27">
        <f t="shared" ca="1" si="11"/>
        <v>8.3676141924959229</v>
      </c>
      <c r="BE23" s="27">
        <f t="shared" ca="1" si="11"/>
        <v>8.6658523654159882</v>
      </c>
      <c r="BF23" s="27">
        <f t="shared" ca="1" si="11"/>
        <v>8.7099102773246351</v>
      </c>
      <c r="BG23" s="27">
        <f t="shared" ca="1" si="11"/>
        <v>9.5232871125611762</v>
      </c>
      <c r="BH23" s="27">
        <f t="shared" ca="1" si="11"/>
        <v>10.39427814029364</v>
      </c>
      <c r="BI23" s="27">
        <f t="shared" ca="1" si="11"/>
        <v>11.197487765089724</v>
      </c>
      <c r="BJ23" s="27">
        <f t="shared" ca="1" si="11"/>
        <v>12.509057911908647</v>
      </c>
      <c r="BK23" s="27">
        <f t="shared" ca="1" si="11"/>
        <v>13.556280587275696</v>
      </c>
      <c r="BL23" s="27">
        <f t="shared" ca="1" si="11"/>
        <v>16.545440456769985</v>
      </c>
      <c r="BM23" s="27">
        <f t="shared" ca="1" si="11"/>
        <v>17.294424959216968</v>
      </c>
      <c r="BN23" s="27">
        <f t="shared" ca="1" si="11"/>
        <v>16.294649265905388</v>
      </c>
      <c r="BO23" s="27">
        <f t="shared" ca="1" si="11"/>
        <v>15.759176182707996</v>
      </c>
      <c r="BP23" s="27">
        <f t="shared" ca="1" si="11"/>
        <v>16.867402120717784</v>
      </c>
      <c r="BQ23" s="27">
        <f t="shared" ca="1" si="11"/>
        <v>19.297365415986953</v>
      </c>
      <c r="BR23" s="27">
        <f t="shared" ca="1" si="11"/>
        <v>20.920730016313215</v>
      </c>
      <c r="BS23" s="27">
        <f t="shared" ca="1" si="11"/>
        <v>20.432703915171292</v>
      </c>
    </row>
    <row r="24" spans="1:71" s="51" customFormat="1" x14ac:dyDescent="0.25">
      <c r="A24" s="51" t="s">
        <v>110</v>
      </c>
      <c r="C24" s="3" t="e">
        <v>#N/A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27">
        <f ca="1">V$21*($BQ$19/$BQ$21)</f>
        <v>1.6875395152792416</v>
      </c>
      <c r="W24" s="27">
        <f t="shared" ref="W24:BS24" ca="1" si="12">W$21*($BQ$19/$BQ$21)</f>
        <v>1.72550052687039</v>
      </c>
      <c r="X24" s="27">
        <f t="shared" ca="1" si="12"/>
        <v>1.7600105374077977</v>
      </c>
      <c r="Y24" s="27">
        <f t="shared" ca="1" si="12"/>
        <v>1.8635405690200211</v>
      </c>
      <c r="Z24" s="27">
        <f t="shared" ca="1" si="12"/>
        <v>2.1189146469968385</v>
      </c>
      <c r="AA24" s="27">
        <f t="shared" ca="1" si="12"/>
        <v>2.3466807165437302</v>
      </c>
      <c r="AB24" s="27">
        <f t="shared" ca="1" si="12"/>
        <v>2.5295837723919914</v>
      </c>
      <c r="AC24" s="27">
        <f t="shared" ca="1" si="12"/>
        <v>2.7366438356164382</v>
      </c>
      <c r="AD24" s="27">
        <f t="shared" ca="1" si="12"/>
        <v>2.9540569020021081</v>
      </c>
      <c r="AE24" s="27">
        <f t="shared" ca="1" si="12"/>
        <v>3.1714699683877772</v>
      </c>
      <c r="AF24" s="27">
        <f t="shared" ca="1" si="12"/>
        <v>3.5717860906217074</v>
      </c>
      <c r="AG24" s="27">
        <f t="shared" ca="1" si="12"/>
        <v>4.3068493150684937</v>
      </c>
      <c r="AH24" s="27">
        <f t="shared" ca="1" si="12"/>
        <v>5.6630927291886195</v>
      </c>
      <c r="AI24" s="27">
        <f t="shared" ca="1" si="12"/>
        <v>5.9667808219178076</v>
      </c>
      <c r="AJ24" s="27">
        <f t="shared" ca="1" si="12"/>
        <v>6.1496838777660692</v>
      </c>
      <c r="AK24" s="27">
        <f t="shared" ca="1" si="12"/>
        <v>6.3256849315068502</v>
      </c>
      <c r="AL24" s="27">
        <f t="shared" ca="1" si="12"/>
        <v>6.6017650158061123</v>
      </c>
      <c r="AM24" s="27">
        <f t="shared" ca="1" si="12"/>
        <v>6.9054531085353004</v>
      </c>
      <c r="AN24" s="27">
        <f t="shared" ca="1" si="12"/>
        <v>7.2712592202318227</v>
      </c>
      <c r="AO24" s="27">
        <f t="shared" ca="1" si="12"/>
        <v>7.5956533192834561</v>
      </c>
      <c r="AP24" s="27">
        <f t="shared" ca="1" si="12"/>
        <v>7.926949420442571</v>
      </c>
      <c r="AQ24" s="27">
        <f t="shared" ca="1" si="12"/>
        <v>8.1788724973656493</v>
      </c>
      <c r="AR24" s="27">
        <f t="shared" ca="1" si="12"/>
        <v>8.1857744994731299</v>
      </c>
      <c r="AS24" s="27">
        <f t="shared" ca="1" si="12"/>
        <v>8.1616174920969442</v>
      </c>
      <c r="AT24" s="27">
        <f t="shared" ca="1" si="12"/>
        <v>8.0373814541622774</v>
      </c>
      <c r="AU24" s="27">
        <f t="shared" ca="1" si="12"/>
        <v>8.1961275026343525</v>
      </c>
      <c r="AV24" s="27">
        <f t="shared" ca="1" si="12"/>
        <v>8.2064805057955752</v>
      </c>
      <c r="AW24" s="27">
        <f t="shared" ca="1" si="12"/>
        <v>8.0960484720758696</v>
      </c>
      <c r="AX24" s="27">
        <f t="shared" ca="1" si="12"/>
        <v>7.5335353003161227</v>
      </c>
      <c r="AY24" s="27">
        <f t="shared" ca="1" si="12"/>
        <v>7.9200474183350904</v>
      </c>
      <c r="AZ24" s="27">
        <f t="shared" ca="1" si="12"/>
        <v>7.564594309799789</v>
      </c>
      <c r="BA24" s="27">
        <f t="shared" ca="1" si="12"/>
        <v>7.7474973656480524</v>
      </c>
      <c r="BB24" s="27">
        <f t="shared" ca="1" si="12"/>
        <v>8.4618545837723929</v>
      </c>
      <c r="BC24" s="27">
        <f t="shared" ca="1" si="12"/>
        <v>8.7517386722866171</v>
      </c>
      <c r="BD24" s="27">
        <f t="shared" ca="1" si="12"/>
        <v>8.520521601685985</v>
      </c>
      <c r="BE24" s="27">
        <f t="shared" ca="1" si="12"/>
        <v>8.824209694415174</v>
      </c>
      <c r="BF24" s="27">
        <f t="shared" ca="1" si="12"/>
        <v>8.869072708113805</v>
      </c>
      <c r="BG24" s="27">
        <f t="shared" ca="1" si="12"/>
        <v>9.6973129610115922</v>
      </c>
      <c r="BH24" s="27">
        <f t="shared" ca="1" si="12"/>
        <v>10.584220231822972</v>
      </c>
      <c r="BI24" s="27">
        <f t="shared" ca="1" si="12"/>
        <v>11.402107481559536</v>
      </c>
      <c r="BJ24" s="27">
        <f t="shared" ca="1" si="12"/>
        <v>12.737644889357219</v>
      </c>
      <c r="BK24" s="27">
        <f t="shared" ca="1" si="12"/>
        <v>13.80400421496312</v>
      </c>
      <c r="BL24" s="27">
        <f t="shared" ca="1" si="12"/>
        <v>16.847787144362488</v>
      </c>
      <c r="BM24" s="27">
        <f t="shared" ca="1" si="12"/>
        <v>17.610458377239198</v>
      </c>
      <c r="BN24" s="27">
        <f t="shared" ca="1" si="12"/>
        <v>16.592413066385671</v>
      </c>
      <c r="BO24" s="27">
        <f t="shared" ca="1" si="12"/>
        <v>16.047154899894625</v>
      </c>
      <c r="BP24" s="27">
        <f t="shared" ca="1" si="12"/>
        <v>17.175632244467863</v>
      </c>
      <c r="BQ24" s="27">
        <f t="shared" ca="1" si="12"/>
        <v>19.649999999999999</v>
      </c>
      <c r="BR24" s="27">
        <f t="shared" ca="1" si="12"/>
        <v>21.303029504741833</v>
      </c>
      <c r="BS24" s="27">
        <f t="shared" ca="1" si="12"/>
        <v>20.806085353003162</v>
      </c>
    </row>
    <row r="25" spans="1:71" s="12" customFormat="1" x14ac:dyDescent="0.25"/>
    <row r="26" spans="1:71" x14ac:dyDescent="0.25">
      <c r="BG26" s="12"/>
      <c r="BQ26" s="12"/>
    </row>
    <row r="27" spans="1:71" s="3" customFormat="1" ht="15.75" thickBot="1" x14ac:dyDescent="0.3">
      <c r="A27" s="4" t="s">
        <v>3</v>
      </c>
      <c r="B27" s="4">
        <v>2020</v>
      </c>
    </row>
    <row r="28" spans="1:71" s="3" customFormat="1" ht="15.75" thickTop="1" x14ac:dyDescent="0.25">
      <c r="A28" s="93" t="s">
        <v>10</v>
      </c>
      <c r="B28" s="94"/>
      <c r="C28" s="94">
        <f ca="1">ROUND(C5*LOOKUP($B$27,$E$1:$BS$1,$E$2:$BS$2)/C$2,2)</f>
        <v>25.46</v>
      </c>
      <c r="D28" s="94">
        <f ca="1">ROUND(D5*LOOKUP($B$27,$E$1:$BS$1,$E$2:$BS$2)/D$2,2)</f>
        <v>31.7</v>
      </c>
      <c r="E28" s="94">
        <f ca="1">ROUND(E5*LOOKUP($B$27,$E$1:$BS$1,$E$2:$BS$2)/E$2,2)</f>
        <v>33.51</v>
      </c>
      <c r="F28" s="94">
        <f ca="1">ROUND(F5*LOOKUP($B$27,$E$1:$BS$1,$E$2:$BS$2)/F$2,2)</f>
        <v>32.840000000000003</v>
      </c>
      <c r="G28" s="94">
        <f ca="1">ROUND(G5*LOOKUP($B$27,$E$1:$BS$1,$E$2:$BS$2)/G$2,2)</f>
        <v>30.76</v>
      </c>
      <c r="H28" s="94">
        <f ca="1">ROUND(H5*LOOKUP($B$27,$E$1:$BS$1,$E$2:$BS$2)/H$2,2)</f>
        <v>30.74</v>
      </c>
      <c r="I28" s="94">
        <f ca="1">ROUND(I5*LOOKUP($B$27,$E$1:$BS$1,$E$2:$BS$2)/I$2,2)</f>
        <v>30.91</v>
      </c>
      <c r="J28" s="94">
        <f ca="1">ROUND(J5*LOOKUP($B$27,$E$1:$BS$1,$E$2:$BS$2)/J$2,2)</f>
        <v>30.96</v>
      </c>
      <c r="K28" s="94">
        <f ca="1">ROUND(K5*LOOKUP($B$27,$E$1:$BS$1,$E$2:$BS$2)/K$2,2)</f>
        <v>29.63</v>
      </c>
      <c r="L28" s="94">
        <f ca="1">ROUND(L5*LOOKUP($B$27,$E$1:$BS$1,$E$2:$BS$2)/L$2,2)</f>
        <v>28.67</v>
      </c>
      <c r="M28" s="94">
        <f ca="1">ROUND(M5*LOOKUP($B$27,$E$1:$BS$1,$E$2:$BS$2)/M$2,2)</f>
        <v>29.51</v>
      </c>
      <c r="N28" s="94">
        <f ca="1">ROUND(N5*LOOKUP($B$27,$E$1:$BS$1,$E$2:$BS$2)/N$2,2)</f>
        <v>28.69</v>
      </c>
      <c r="O28" s="94">
        <f ca="1">ROUND(O5*LOOKUP($B$27,$E$1:$BS$1,$E$2:$BS$2)/O$2,2)</f>
        <v>27.3</v>
      </c>
      <c r="P28" s="94">
        <f ca="1">ROUND(P5*LOOKUP($B$27,$E$1:$BS$1,$E$2:$BS$2)/P$2,2)</f>
        <v>25.6</v>
      </c>
      <c r="Q28" s="94">
        <f ca="1">ROUND(Q5*LOOKUP($B$27,$E$1:$BS$1,$E$2:$BS$2)/Q$2,2)</f>
        <v>24.8</v>
      </c>
      <c r="R28" s="94">
        <f ca="1">ROUND(R5*LOOKUP($B$27,$E$1:$BS$1,$E$2:$BS$2)/R$2,2)</f>
        <v>23.84</v>
      </c>
      <c r="S28" s="94">
        <f ca="1">ROUND(S5*LOOKUP($B$27,$E$1:$BS$1,$E$2:$BS$2)/S$2,2)</f>
        <v>23.86</v>
      </c>
      <c r="T28" s="94">
        <f ca="1">ROUND(T5*LOOKUP($B$27,$E$1:$BS$1,$E$2:$BS$2)/T$2,2)</f>
        <v>23.3</v>
      </c>
      <c r="U28" s="94">
        <f ca="1">ROUND(U5*LOOKUP($B$27,$E$1:$BS$1,$E$2:$BS$2)/U$2,2)</f>
        <v>22.35</v>
      </c>
      <c r="V28" s="94">
        <f ca="1">ROUND(V5*LOOKUP($B$27,$E$1:$BS$1,$E$2:$BS$2)/V$2,2)</f>
        <v>21.29</v>
      </c>
      <c r="W28" s="94">
        <f ca="1">ROUND(W5*LOOKUP($B$27,$E$1:$BS$1,$E$2:$BS$2)/W$2,2)</f>
        <v>20.54</v>
      </c>
      <c r="X28" s="94">
        <f ca="1">ROUND(X5*LOOKUP($B$27,$E$1:$BS$1,$E$2:$BS$2)/X$2,2)</f>
        <v>19.48</v>
      </c>
      <c r="Y28" s="94">
        <f ca="1">ROUND(Y5*LOOKUP($B$27,$E$1:$BS$1,$E$2:$BS$2)/Y$2,2)</f>
        <v>18</v>
      </c>
      <c r="Z28" s="94">
        <f ca="1">ROUND(Z5*LOOKUP($B$27,$E$1:$BS$1,$E$2:$BS$2)/Z$2,2)</f>
        <v>17.43</v>
      </c>
      <c r="AA28" s="94">
        <f ca="1">ROUND(AA5*LOOKUP($B$27,$E$1:$BS$1,$E$2:$BS$2)/AA$2,2)</f>
        <v>17.829999999999998</v>
      </c>
      <c r="AB28" s="94">
        <f ca="1">ROUND(AB5*LOOKUP($B$27,$E$1:$BS$1,$E$2:$BS$2)/AB$2,2)</f>
        <v>16.98</v>
      </c>
      <c r="AC28" s="94">
        <f ca="1">ROUND(AC5*LOOKUP($B$27,$E$1:$BS$1,$E$2:$BS$2)/AC$2,2)</f>
        <v>17.079999999999998</v>
      </c>
      <c r="AD28" s="94">
        <f ca="1">ROUND(AD5*LOOKUP($B$27,$E$1:$BS$1,$E$2:$BS$2)/AD$2,2)</f>
        <v>17</v>
      </c>
      <c r="AE28" s="94">
        <f ca="1">ROUND(AE5*LOOKUP($B$27,$E$1:$BS$1,$E$2:$BS$2)/AE$2,2)</f>
        <v>16.7</v>
      </c>
      <c r="AF28" s="94">
        <f ca="1">ROUND(AF5*LOOKUP($B$27,$E$1:$BS$1,$E$2:$BS$2)/AF$2,2)</f>
        <v>17.329999999999998</v>
      </c>
      <c r="AG28" s="94">
        <f ca="1">ROUND(AG5*LOOKUP($B$27,$E$1:$BS$1,$E$2:$BS$2)/AG$2,2)</f>
        <v>18.350000000000001</v>
      </c>
      <c r="AH28" s="94">
        <f ca="1">ROUND(AH5*LOOKUP($B$27,$E$1:$BS$1,$E$2:$BS$2)/AH$2,2)</f>
        <v>20.73</v>
      </c>
      <c r="AI28" s="94">
        <f ca="1">ROUND(AI5*LOOKUP($B$27,$E$1:$BS$1,$E$2:$BS$2)/AI$2,2)</f>
        <v>20.89</v>
      </c>
      <c r="AJ28" s="94">
        <f ca="1">ROUND(AJ5*LOOKUP($B$27,$E$1:$BS$1,$E$2:$BS$2)/AJ$2,2)</f>
        <v>20.22</v>
      </c>
      <c r="AK28" s="94">
        <f ca="1">ROUND(AK5*LOOKUP($B$27,$E$1:$BS$1,$E$2:$BS$2)/AK$2,2)</f>
        <v>19.47</v>
      </c>
      <c r="AL28" s="94">
        <f ca="1">ROUND(AL5*LOOKUP($B$27,$E$1:$BS$1,$E$2:$BS$2)/AL$2,2)</f>
        <v>18.64</v>
      </c>
      <c r="AM28" s="94">
        <f ca="1">ROUND(AM5*LOOKUP($B$27,$E$1:$BS$1,$E$2:$BS$2)/AM$2,2)</f>
        <v>18.100000000000001</v>
      </c>
      <c r="AN28" s="94">
        <f ca="1">ROUND(AN5*LOOKUP($B$27,$E$1:$BS$1,$E$2:$BS$2)/AN$2,2)</f>
        <v>17.55</v>
      </c>
      <c r="AO28" s="94">
        <f ca="1">ROUND(AO5*LOOKUP($B$27,$E$1:$BS$1,$E$2:$BS$2)/AO$2,2)</f>
        <v>16.920000000000002</v>
      </c>
      <c r="AP28" s="94">
        <f ca="1">ROUND(AP5*LOOKUP($B$27,$E$1:$BS$1,$E$2:$BS$2)/AP$2,2)</f>
        <v>17.100000000000001</v>
      </c>
      <c r="AQ28" s="94">
        <f ca="1">ROUND(AQ5*LOOKUP($B$27,$E$1:$BS$1,$E$2:$BS$2)/AQ$2,2)</f>
        <v>17.48</v>
      </c>
      <c r="AR28" s="94">
        <f ca="1">ROUND(AR5*LOOKUP($B$27,$E$1:$BS$1,$E$2:$BS$2)/AR$2,2)</f>
        <v>17.21</v>
      </c>
      <c r="AS28" s="94">
        <f ca="1">ROUND(AS5*LOOKUP($B$27,$E$1:$BS$1,$E$2:$BS$2)/AS$2,2)</f>
        <v>16.600000000000001</v>
      </c>
      <c r="AT28" s="94">
        <f ca="1">ROUND(AT5*LOOKUP($B$27,$E$1:$BS$1,$E$2:$BS$2)/AT$2,2)</f>
        <v>15.52</v>
      </c>
      <c r="AU28" s="94">
        <f ca="1">ROUND(AU5*LOOKUP($B$27,$E$1:$BS$1,$E$2:$BS$2)/AU$2,2)</f>
        <v>14.87</v>
      </c>
      <c r="AV28" s="94">
        <f ca="1">ROUND(AV5*LOOKUP($B$27,$E$1:$BS$1,$E$2:$BS$2)/AV$2,2)</f>
        <v>14.39</v>
      </c>
      <c r="AW28" s="94">
        <f ca="1">ROUND(AW5*LOOKUP($B$27,$E$1:$BS$1,$E$2:$BS$2)/AW$2,2)</f>
        <v>13.96</v>
      </c>
      <c r="AX28" s="94">
        <f ca="1">ROUND(AX5*LOOKUP($B$27,$E$1:$BS$1,$E$2:$BS$2)/AX$2,2)</f>
        <v>14.95</v>
      </c>
      <c r="AY28" s="94">
        <f ca="1">ROUND(AY5*LOOKUP($B$27,$E$1:$BS$1,$E$2:$BS$2)/AY$2,2)</f>
        <v>14.37</v>
      </c>
      <c r="AZ28" s="94">
        <f ca="1">ROUND(AZ5*LOOKUP($B$27,$E$1:$BS$1,$E$2:$BS$2)/AZ$2,2)</f>
        <v>14.53</v>
      </c>
      <c r="BA28" s="94">
        <f ca="1">ROUND(BA5*LOOKUP($B$27,$E$1:$BS$1,$E$2:$BS$2)/BA$2,2)</f>
        <v>15.01</v>
      </c>
      <c r="BB28" s="94">
        <f ca="1">ROUND(BB5*LOOKUP($B$27,$E$1:$BS$1,$E$2:$BS$2)/BB$2,2)</f>
        <v>13.99</v>
      </c>
      <c r="BC28" s="94">
        <f ca="1">ROUND(BC5*LOOKUP($B$27,$E$1:$BS$1,$E$2:$BS$2)/BC$2,2)</f>
        <v>0</v>
      </c>
      <c r="BD28" s="94">
        <f ca="1">ROUND(BD5*LOOKUP($B$27,$E$1:$BS$1,$E$2:$BS$2)/BD$2,2)</f>
        <v>0</v>
      </c>
      <c r="BE28" s="94">
        <f ca="1">ROUND(BE5*LOOKUP($B$27,$E$1:$BS$1,$E$2:$BS$2)/BE$2,2)</f>
        <v>0</v>
      </c>
      <c r="BF28" s="94">
        <f ca="1">ROUND(BF5*LOOKUP($B$27,$E$1:$BS$1,$E$2:$BS$2)/BF$2,2)</f>
        <v>0</v>
      </c>
      <c r="BG28" s="94">
        <f ca="1">ROUND(BG5*LOOKUP($B$27,$E$1:$BS$1,$E$2:$BS$2)/BG$2,2)</f>
        <v>0</v>
      </c>
      <c r="BH28" s="94">
        <f ca="1">ROUND(BH5*LOOKUP($B$27,$E$1:$BS$1,$E$2:$BS$2)/BH$2,2)</f>
        <v>0</v>
      </c>
      <c r="BI28" s="94">
        <f ca="1">ROUND(BI5*LOOKUP($B$27,$E$1:$BS$1,$E$2:$BS$2)/BI$2,2)</f>
        <v>0</v>
      </c>
      <c r="BJ28" s="94">
        <f ca="1">ROUND(BJ5*LOOKUP($B$27,$E$1:$BS$1,$E$2:$BS$2)/BJ$2,2)</f>
        <v>0</v>
      </c>
      <c r="BK28" s="94">
        <f ca="1">ROUND(BK5*LOOKUP($B$27,$E$1:$BS$1,$E$2:$BS$2)/BK$2,2)</f>
        <v>0</v>
      </c>
      <c r="BL28" s="94">
        <f ca="1">ROUND(BL5*LOOKUP($B$27,$E$1:$BS$1,$E$2:$BS$2)/BL$2,2)</f>
        <v>0</v>
      </c>
      <c r="BM28" s="94">
        <f ca="1">ROUND(BM5*LOOKUP($B$27,$E$1:$BS$1,$E$2:$BS$2)/BM$2,2)</f>
        <v>0</v>
      </c>
      <c r="BN28" s="94">
        <f ca="1">ROUND(BN5*LOOKUP($B$27,$E$1:$BS$1,$E$2:$BS$2)/BN$2,2)</f>
        <v>0</v>
      </c>
      <c r="BO28" s="94">
        <f ca="1">ROUND(BO5*LOOKUP($B$27,$E$1:$BS$1,$E$2:$BS$2)/BO$2,2)</f>
        <v>0</v>
      </c>
      <c r="BP28" s="94">
        <f ca="1">ROUND(BP5*LOOKUP($B$27,$E$1:$BS$1,$E$2:$BS$2)/BP$2,2)</f>
        <v>0</v>
      </c>
      <c r="BQ28" s="94">
        <f ca="1">ROUND(BQ5*LOOKUP($B$27,$E$1:$BS$1,$E$2:$BS$2)/BQ$2,2)</f>
        <v>0</v>
      </c>
      <c r="BR28" s="94">
        <f ca="1">ROUND(BR5*LOOKUP($B$27,$E$1:$BS$1,$E$2:$BS$2)/BR$2,2)</f>
        <v>0</v>
      </c>
      <c r="BS28" s="95">
        <f ca="1">ROUND(BS5*LOOKUP($B$27,$E$1:$BS$1,$E$2:$BS$2)/BS$2,2)</f>
        <v>0</v>
      </c>
    </row>
    <row r="29" spans="1:71" s="3" customFormat="1" x14ac:dyDescent="0.25">
      <c r="A29" s="96" t="s">
        <v>11</v>
      </c>
      <c r="B29" s="97"/>
      <c r="C29" s="97">
        <f ca="1">ROUND(C7*LOOKUP($B$27,$E$1:$BS$1,$E$2:$BS$2)/C$2,2)</f>
        <v>27.43</v>
      </c>
      <c r="D29" s="97">
        <f ca="1">ROUND(D7*LOOKUP($B$27,$E$1:$BS$1,$E$2:$BS$2)/D$2,2)</f>
        <v>32.92</v>
      </c>
      <c r="E29" s="97">
        <f ca="1">ROUND(E7*LOOKUP($B$27,$E$1:$BS$1,$E$2:$BS$2)/E$2,2)</f>
        <v>32.53</v>
      </c>
      <c r="F29" s="97">
        <f ca="1">ROUND(F7*LOOKUP($B$27,$E$1:$BS$1,$E$2:$BS$2)/F$2,2)</f>
        <v>33.54</v>
      </c>
      <c r="G29" s="97">
        <f ca="1">ROUND(G7*LOOKUP($B$27,$E$1:$BS$1,$E$2:$BS$2)/G$2,2)</f>
        <v>32.619999999999997</v>
      </c>
      <c r="H29" s="97">
        <f ca="1">ROUND(H7*LOOKUP($B$27,$E$1:$BS$1,$E$2:$BS$2)/H$2,2)</f>
        <v>31.96</v>
      </c>
      <c r="I29" s="97">
        <f ca="1">ROUND(I7*LOOKUP($B$27,$E$1:$BS$1,$E$2:$BS$2)/I$2,2)</f>
        <v>32.47</v>
      </c>
      <c r="J29" s="97">
        <f ca="1">ROUND(J7*LOOKUP($B$27,$E$1:$BS$1,$E$2:$BS$2)/J$2,2)</f>
        <v>32.200000000000003</v>
      </c>
      <c r="K29" s="97">
        <f ca="1">ROUND(K7*LOOKUP($B$27,$E$1:$BS$1,$E$2:$BS$2)/K$2,2)</f>
        <v>30.7</v>
      </c>
      <c r="L29" s="97">
        <f ca="1">ROUND(L7*LOOKUP($B$27,$E$1:$BS$1,$E$2:$BS$2)/L$2,2)</f>
        <v>29.11</v>
      </c>
      <c r="M29" s="97">
        <f ca="1">ROUND(M7*LOOKUP($B$27,$E$1:$BS$1,$E$2:$BS$2)/M$2,2)</f>
        <v>30.14</v>
      </c>
      <c r="N29" s="97">
        <f ca="1">ROUND(N7*LOOKUP($B$27,$E$1:$BS$1,$E$2:$BS$2)/N$2,2)</f>
        <v>29.2</v>
      </c>
      <c r="O29" s="97">
        <f ca="1">ROUND(O7*LOOKUP($B$27,$E$1:$BS$1,$E$2:$BS$2)/O$2,2)</f>
        <v>28.17</v>
      </c>
      <c r="P29" s="97">
        <f ca="1">ROUND(P7*LOOKUP($B$27,$E$1:$BS$1,$E$2:$BS$2)/P$2,2)</f>
        <v>26.74</v>
      </c>
      <c r="Q29" s="97">
        <f ca="1">ROUND(Q7*LOOKUP($B$27,$E$1:$BS$1,$E$2:$BS$2)/Q$2,2)</f>
        <v>25.96</v>
      </c>
      <c r="R29" s="97">
        <f ca="1">ROUND(R7*LOOKUP($B$27,$E$1:$BS$1,$E$2:$BS$2)/R$2,2)</f>
        <v>24.98</v>
      </c>
      <c r="S29" s="97">
        <f ca="1">ROUND(S7*LOOKUP($B$27,$E$1:$BS$1,$E$2:$BS$2)/S$2,2)</f>
        <v>24.61</v>
      </c>
      <c r="T29" s="97">
        <f ca="1">ROUND(T7*LOOKUP($B$27,$E$1:$BS$1,$E$2:$BS$2)/T$2,2)</f>
        <v>24.19</v>
      </c>
      <c r="U29" s="97">
        <f ca="1">ROUND(U7*LOOKUP($B$27,$E$1:$BS$1,$E$2:$BS$2)/U$2,2)</f>
        <v>23.7</v>
      </c>
      <c r="V29" s="97">
        <f ca="1">ROUND(V7*LOOKUP($B$27,$E$1:$BS$1,$E$2:$BS$2)/V$2,2)</f>
        <v>22.31</v>
      </c>
      <c r="W29" s="97">
        <f ca="1">ROUND(W7*LOOKUP($B$27,$E$1:$BS$1,$E$2:$BS$2)/W$2,2)</f>
        <v>21.36</v>
      </c>
      <c r="X29" s="97">
        <f ca="1">ROUND(X7*LOOKUP($B$27,$E$1:$BS$1,$E$2:$BS$2)/X$2,2)</f>
        <v>20.28</v>
      </c>
      <c r="Y29" s="97">
        <f ca="1">ROUND(Y7*LOOKUP($B$27,$E$1:$BS$1,$E$2:$BS$2)/Y$2,2)</f>
        <v>18.7</v>
      </c>
      <c r="Z29" s="97">
        <f ca="1">ROUND(Z7*LOOKUP($B$27,$E$1:$BS$1,$E$2:$BS$2)/Z$2,2)</f>
        <v>17.739999999999998</v>
      </c>
      <c r="AA29" s="97">
        <f ca="1">ROUND(AA7*LOOKUP($B$27,$E$1:$BS$1,$E$2:$BS$2)/AA$2,2)</f>
        <v>18</v>
      </c>
      <c r="AB29" s="97">
        <f ca="1">ROUND(AB7*LOOKUP($B$27,$E$1:$BS$1,$E$2:$BS$2)/AB$2,2)</f>
        <v>17.04</v>
      </c>
      <c r="AC29" s="97">
        <f ca="1">ROUND(AC7*LOOKUP($B$27,$E$1:$BS$1,$E$2:$BS$2)/AC$2,2)</f>
        <v>17.11</v>
      </c>
      <c r="AD29" s="97">
        <f ca="1">ROUND(AD7*LOOKUP($B$27,$E$1:$BS$1,$E$2:$BS$2)/AD$2,2)</f>
        <v>16.97</v>
      </c>
      <c r="AE29" s="97">
        <f ca="1">ROUND(AE7*LOOKUP($B$27,$E$1:$BS$1,$E$2:$BS$2)/AE$2,2)</f>
        <v>16.57</v>
      </c>
      <c r="AF29" s="97">
        <f ca="1">ROUND(AF7*LOOKUP($B$27,$E$1:$BS$1,$E$2:$BS$2)/AF$2,2)</f>
        <v>17.2</v>
      </c>
      <c r="AG29" s="97">
        <f ca="1">ROUND(AG7*LOOKUP($B$27,$E$1:$BS$1,$E$2:$BS$2)/AG$2,2)</f>
        <v>18.059999999999999</v>
      </c>
      <c r="AH29" s="97">
        <f ca="1">ROUND(AH7*LOOKUP($B$27,$E$1:$BS$1,$E$2:$BS$2)/AH$2,2)</f>
        <v>20.28</v>
      </c>
      <c r="AI29" s="97">
        <f ca="1">ROUND(AI7*LOOKUP($B$27,$E$1:$BS$1,$E$2:$BS$2)/AI$2,2)</f>
        <v>21.16</v>
      </c>
      <c r="AJ29" s="97">
        <f ca="1">ROUND(AJ7*LOOKUP($B$27,$E$1:$BS$1,$E$2:$BS$2)/AJ$2,2)</f>
        <v>20.85</v>
      </c>
      <c r="AK29" s="97">
        <f ca="1">ROUND(AK7*LOOKUP($B$27,$E$1:$BS$1,$E$2:$BS$2)/AK$2,2)</f>
        <v>20.54</v>
      </c>
      <c r="AL29" s="97">
        <f ca="1">ROUND(AL7*LOOKUP($B$27,$E$1:$BS$1,$E$2:$BS$2)/AL$2,2)</f>
        <v>19.77</v>
      </c>
      <c r="AM29" s="97">
        <f ca="1">ROUND(AM7*LOOKUP($B$27,$E$1:$BS$1,$E$2:$BS$2)/AM$2,2)</f>
        <v>19.510000000000002</v>
      </c>
      <c r="AN29" s="97">
        <f ca="1">ROUND(AN7*LOOKUP($B$27,$E$1:$BS$1,$E$2:$BS$2)/AN$2,2)</f>
        <v>19.170000000000002</v>
      </c>
      <c r="AO29" s="97">
        <f ca="1">ROUND(AO7*LOOKUP($B$27,$E$1:$BS$1,$E$2:$BS$2)/AO$2,2)</f>
        <v>18.420000000000002</v>
      </c>
      <c r="AP29" s="97">
        <f ca="1">ROUND(AP7*LOOKUP($B$27,$E$1:$BS$1,$E$2:$BS$2)/AP$2,2)</f>
        <v>18.63</v>
      </c>
      <c r="AQ29" s="97">
        <f ca="1">ROUND(AQ7*LOOKUP($B$27,$E$1:$BS$1,$E$2:$BS$2)/AQ$2,2)</f>
        <v>19.260000000000002</v>
      </c>
      <c r="AR29" s="97">
        <f ca="1">ROUND(AR7*LOOKUP($B$27,$E$1:$BS$1,$E$2:$BS$2)/AR$2,2)</f>
        <v>19.68</v>
      </c>
      <c r="AS29" s="97">
        <f ca="1">ROUND(AS7*LOOKUP($B$27,$E$1:$BS$1,$E$2:$BS$2)/AS$2,2)</f>
        <v>19.7</v>
      </c>
      <c r="AT29" s="97">
        <f ca="1">ROUND(AT7*LOOKUP($B$27,$E$1:$BS$1,$E$2:$BS$2)/AT$2,2)</f>
        <v>18.95</v>
      </c>
      <c r="AU29" s="97">
        <f ca="1">ROUND(AU7*LOOKUP($B$27,$E$1:$BS$1,$E$2:$BS$2)/AU$2,2)</f>
        <v>18.2</v>
      </c>
      <c r="AV29" s="97">
        <f ca="1">ROUND(AV7*LOOKUP($B$27,$E$1:$BS$1,$E$2:$BS$2)/AV$2,2)</f>
        <v>18.45</v>
      </c>
      <c r="AW29" s="97">
        <f ca="1">ROUND(AW7*LOOKUP($B$27,$E$1:$BS$1,$E$2:$BS$2)/AW$2,2)</f>
        <v>18.52</v>
      </c>
      <c r="AX29" s="97">
        <f ca="1">ROUND(AX7*LOOKUP($B$27,$E$1:$BS$1,$E$2:$BS$2)/AX$2,2)</f>
        <v>18.23</v>
      </c>
      <c r="AY29" s="97">
        <f ca="1">ROUND(AY7*LOOKUP($B$27,$E$1:$BS$1,$E$2:$BS$2)/AY$2,2)</f>
        <v>17.78</v>
      </c>
      <c r="AZ29" s="97">
        <f ca="1">ROUND(AZ7*LOOKUP($B$27,$E$1:$BS$1,$E$2:$BS$2)/AZ$2,2)</f>
        <v>18.670000000000002</v>
      </c>
      <c r="BA29" s="97">
        <f ca="1">ROUND(BA7*LOOKUP($B$27,$E$1:$BS$1,$E$2:$BS$2)/BA$2,2)</f>
        <v>18.309999999999999</v>
      </c>
      <c r="BB29" s="97">
        <f ca="1">ROUND(BB7*LOOKUP($B$27,$E$1:$BS$1,$E$2:$BS$2)/BB$2,2)</f>
        <v>18.47</v>
      </c>
      <c r="BC29" s="97" t="e">
        <f ca="1">ROUND(BC7*LOOKUP($B$27,$E$1:$BS$1,$E$2:$BS$2)/BC$2,2)</f>
        <v>#N/A</v>
      </c>
      <c r="BD29" s="97" t="e">
        <f ca="1">ROUND(BD7*LOOKUP($B$27,$E$1:$BS$1,$E$2:$BS$2)/BD$2,2)</f>
        <v>#N/A</v>
      </c>
      <c r="BE29" s="97" t="e">
        <f ca="1">ROUND(BE7*LOOKUP($B$27,$E$1:$BS$1,$E$2:$BS$2)/BE$2,2)</f>
        <v>#N/A</v>
      </c>
      <c r="BF29" s="97" t="e">
        <f ca="1">ROUND(BF7*LOOKUP($B$27,$E$1:$BS$1,$E$2:$BS$2)/BF$2,2)</f>
        <v>#N/A</v>
      </c>
      <c r="BG29" s="97" t="e">
        <f ca="1">ROUND(BG7*LOOKUP($B$27,$E$1:$BS$1,$E$2:$BS$2)/BG$2,2)</f>
        <v>#N/A</v>
      </c>
      <c r="BH29" s="97" t="e">
        <f ca="1">ROUND(BH7*LOOKUP($B$27,$E$1:$BS$1,$E$2:$BS$2)/BH$2,2)</f>
        <v>#N/A</v>
      </c>
      <c r="BI29" s="97" t="e">
        <f ca="1">ROUND(BI7*LOOKUP($B$27,$E$1:$BS$1,$E$2:$BS$2)/BI$2,2)</f>
        <v>#N/A</v>
      </c>
      <c r="BJ29" s="97" t="e">
        <f ca="1">ROUND(BJ7*LOOKUP($B$27,$E$1:$BS$1,$E$2:$BS$2)/BJ$2,2)</f>
        <v>#N/A</v>
      </c>
      <c r="BK29" s="97" t="e">
        <f ca="1">ROUND(BK7*LOOKUP($B$27,$E$1:$BS$1,$E$2:$BS$2)/BK$2,2)</f>
        <v>#N/A</v>
      </c>
      <c r="BL29" s="97" t="e">
        <f ca="1">ROUND(BL7*LOOKUP($B$27,$E$1:$BS$1,$E$2:$BS$2)/BL$2,2)</f>
        <v>#N/A</v>
      </c>
      <c r="BM29" s="97" t="e">
        <f ca="1">ROUND(BM7*LOOKUP($B$27,$E$1:$BS$1,$E$2:$BS$2)/BM$2,2)</f>
        <v>#N/A</v>
      </c>
      <c r="BN29" s="97" t="e">
        <f ca="1">ROUND(BN7*LOOKUP($B$27,$E$1:$BS$1,$E$2:$BS$2)/BN$2,2)</f>
        <v>#N/A</v>
      </c>
      <c r="BO29" s="97" t="e">
        <f ca="1">ROUND(BO7*LOOKUP($B$27,$E$1:$BS$1,$E$2:$BS$2)/BO$2,2)</f>
        <v>#N/A</v>
      </c>
      <c r="BP29" s="97" t="e">
        <f ca="1">ROUND(BP7*LOOKUP($B$27,$E$1:$BS$1,$E$2:$BS$2)/BP$2,2)</f>
        <v>#N/A</v>
      </c>
      <c r="BQ29" s="97" t="e">
        <f ca="1">ROUND(BQ7*LOOKUP($B$27,$E$1:$BS$1,$E$2:$BS$2)/BQ$2,2)</f>
        <v>#N/A</v>
      </c>
      <c r="BR29" s="97" t="e">
        <f ca="1">ROUND(BR7*LOOKUP($B$27,$E$1:$BS$1,$E$2:$BS$2)/BR$2,2)</f>
        <v>#N/A</v>
      </c>
      <c r="BS29" s="98" t="e">
        <f ca="1">ROUND(BS7*LOOKUP($B$27,$E$1:$BS$1,$E$2:$BS$2)/BS$2,2)</f>
        <v>#N/A</v>
      </c>
    </row>
    <row r="30" spans="1:71" s="3" customFormat="1" x14ac:dyDescent="0.25">
      <c r="A30" s="96" t="s">
        <v>80</v>
      </c>
      <c r="B30" s="97"/>
      <c r="C30" s="97">
        <f ca="1">ROUND(C9*LOOKUP($B$27,$E$1:$BS$1,$E$2:$BS$2)/C$2,2)</f>
        <v>24.38</v>
      </c>
      <c r="D30" s="97">
        <f ca="1">ROUND(D9*LOOKUP($B$27,$E$1:$BS$1,$E$2:$BS$2)/D$2,2)</f>
        <v>30.98</v>
      </c>
      <c r="E30" s="97">
        <f ca="1">ROUND(E9*LOOKUP($B$27,$E$1:$BS$1,$E$2:$BS$2)/E$2,2)</f>
        <v>34.090000000000003</v>
      </c>
      <c r="F30" s="97">
        <f ca="1">ROUND(F9*LOOKUP($B$27,$E$1:$BS$1,$E$2:$BS$2)/F$2,2)</f>
        <v>32.42</v>
      </c>
      <c r="G30" s="97">
        <f ca="1">ROUND(G9*LOOKUP($B$27,$E$1:$BS$1,$E$2:$BS$2)/G$2,2)</f>
        <v>29.68</v>
      </c>
      <c r="H30" s="97">
        <f ca="1">ROUND(H9*LOOKUP($B$27,$E$1:$BS$1,$E$2:$BS$2)/H$2,2)</f>
        <v>30.03</v>
      </c>
      <c r="I30" s="97">
        <f ca="1">ROUND(I9*LOOKUP($B$27,$E$1:$BS$1,$E$2:$BS$2)/I$2,2)</f>
        <v>30.01</v>
      </c>
      <c r="J30" s="97">
        <f ca="1">ROUND(J9*LOOKUP($B$27,$E$1:$BS$1,$E$2:$BS$2)/J$2,2)</f>
        <v>30.21</v>
      </c>
      <c r="K30" s="97">
        <f ca="1">ROUND(K9*LOOKUP($B$27,$E$1:$BS$1,$E$2:$BS$2)/K$2,2)</f>
        <v>28.99</v>
      </c>
      <c r="L30" s="97">
        <f ca="1">ROUND(L9*LOOKUP($B$27,$E$1:$BS$1,$E$2:$BS$2)/L$2,2)</f>
        <v>28.39</v>
      </c>
      <c r="M30" s="97">
        <f ca="1">ROUND(M9*LOOKUP($B$27,$E$1:$BS$1,$E$2:$BS$2)/M$2,2)</f>
        <v>29.11</v>
      </c>
      <c r="N30" s="97">
        <f ca="1">ROUND(N9*LOOKUP($B$27,$E$1:$BS$1,$E$2:$BS$2)/N$2,2)</f>
        <v>28.37</v>
      </c>
      <c r="O30" s="97">
        <f ca="1">ROUND(O9*LOOKUP($B$27,$E$1:$BS$1,$E$2:$BS$2)/O$2,2)</f>
        <v>26.76</v>
      </c>
      <c r="P30" s="97">
        <f ca="1">ROUND(P9*LOOKUP($B$27,$E$1:$BS$1,$E$2:$BS$2)/P$2,2)</f>
        <v>24.92</v>
      </c>
      <c r="Q30" s="97">
        <f ca="1">ROUND(Q9*LOOKUP($B$27,$E$1:$BS$1,$E$2:$BS$2)/Q$2,2)</f>
        <v>24.11</v>
      </c>
      <c r="R30" s="97">
        <f ca="1">ROUND(R9*LOOKUP($B$27,$E$1:$BS$1,$E$2:$BS$2)/R$2,2)</f>
        <v>23.17</v>
      </c>
      <c r="S30" s="97">
        <f ca="1">ROUND(S9*LOOKUP($B$27,$E$1:$BS$1,$E$2:$BS$2)/S$2,2)</f>
        <v>23.41</v>
      </c>
      <c r="T30" s="97">
        <f ca="1">ROUND(T9*LOOKUP($B$27,$E$1:$BS$1,$E$2:$BS$2)/T$2,2)</f>
        <v>22.77</v>
      </c>
      <c r="U30" s="97">
        <f ca="1">ROUND(U9*LOOKUP($B$27,$E$1:$BS$1,$E$2:$BS$2)/U$2,2)</f>
        <v>21.57</v>
      </c>
      <c r="V30" s="97">
        <f ca="1">ROUND(V9*LOOKUP($B$27,$E$1:$BS$1,$E$2:$BS$2)/V$2,2)</f>
        <v>20.69</v>
      </c>
      <c r="W30" s="97">
        <f ca="1">ROUND(W9*LOOKUP($B$27,$E$1:$BS$1,$E$2:$BS$2)/W$2,2)</f>
        <v>20.05</v>
      </c>
      <c r="X30" s="97">
        <f ca="1">ROUND(X9*LOOKUP($B$27,$E$1:$BS$1,$E$2:$BS$2)/X$2,2)</f>
        <v>19.010000000000002</v>
      </c>
      <c r="Y30" s="97">
        <f ca="1">ROUND(Y9*LOOKUP($B$27,$E$1:$BS$1,$E$2:$BS$2)/Y$2,2)</f>
        <v>17.59</v>
      </c>
      <c r="Z30" s="97">
        <f ca="1">ROUND(Z9*LOOKUP($B$27,$E$1:$BS$1,$E$2:$BS$2)/Z$2,2)</f>
        <v>17.23</v>
      </c>
      <c r="AA30" s="97">
        <f ca="1">ROUND(AA9*LOOKUP($B$27,$E$1:$BS$1,$E$2:$BS$2)/AA$2,2)</f>
        <v>17.71</v>
      </c>
      <c r="AB30" s="97">
        <f ca="1">ROUND(AB9*LOOKUP($B$27,$E$1:$BS$1,$E$2:$BS$2)/AB$2,2)</f>
        <v>16.940000000000001</v>
      </c>
      <c r="AC30" s="97">
        <f ca="1">ROUND(AC9*LOOKUP($B$27,$E$1:$BS$1,$E$2:$BS$2)/AC$2,2)</f>
        <v>17.07</v>
      </c>
      <c r="AD30" s="97">
        <f ca="1">ROUND(AD9*LOOKUP($B$27,$E$1:$BS$1,$E$2:$BS$2)/AD$2,2)</f>
        <v>17.02</v>
      </c>
      <c r="AE30" s="97">
        <f ca="1">ROUND(AE9*LOOKUP($B$27,$E$1:$BS$1,$E$2:$BS$2)/AE$2,2)</f>
        <v>16.78</v>
      </c>
      <c r="AF30" s="97">
        <f ca="1">ROUND(AF9*LOOKUP($B$27,$E$1:$BS$1,$E$2:$BS$2)/AF$2,2)</f>
        <v>17.41</v>
      </c>
      <c r="AG30" s="97">
        <f ca="1">ROUND(AG9*LOOKUP($B$27,$E$1:$BS$1,$E$2:$BS$2)/AG$2,2)</f>
        <v>18.54</v>
      </c>
      <c r="AH30" s="97">
        <f ca="1">ROUND(AH9*LOOKUP($B$27,$E$1:$BS$1,$E$2:$BS$2)/AH$2,2)</f>
        <v>21.01</v>
      </c>
      <c r="AI30" s="97">
        <f ca="1">ROUND(AI9*LOOKUP($B$27,$E$1:$BS$1,$E$2:$BS$2)/AI$2,2)</f>
        <v>20.73</v>
      </c>
      <c r="AJ30" s="97">
        <f ca="1">ROUND(AJ9*LOOKUP($B$27,$E$1:$BS$1,$E$2:$BS$2)/AJ$2,2)</f>
        <v>19.88</v>
      </c>
      <c r="AK30" s="97">
        <f ca="1">ROUND(AK9*LOOKUP($B$27,$E$1:$BS$1,$E$2:$BS$2)/AK$2,2)</f>
        <v>18.899999999999999</v>
      </c>
      <c r="AL30" s="97">
        <f ca="1">ROUND(AL9*LOOKUP($B$27,$E$1:$BS$1,$E$2:$BS$2)/AL$2,2)</f>
        <v>18.05</v>
      </c>
      <c r="AM30" s="97">
        <f ca="1">ROUND(AM9*LOOKUP($B$27,$E$1:$BS$1,$E$2:$BS$2)/AM$2,2)</f>
        <v>17.420000000000002</v>
      </c>
      <c r="AN30" s="97">
        <f ca="1">ROUND(AN9*LOOKUP($B$27,$E$1:$BS$1,$E$2:$BS$2)/AN$2,2)</f>
        <v>16.809999999999999</v>
      </c>
      <c r="AO30" s="97">
        <f ca="1">ROUND(AO9*LOOKUP($B$27,$E$1:$BS$1,$E$2:$BS$2)/AO$2,2)</f>
        <v>16.23</v>
      </c>
      <c r="AP30" s="97">
        <f ca="1">ROUND(AP9*LOOKUP($B$27,$E$1:$BS$1,$E$2:$BS$2)/AP$2,2)</f>
        <v>16.41</v>
      </c>
      <c r="AQ30" s="97">
        <f ca="1">ROUND(AQ9*LOOKUP($B$27,$E$1:$BS$1,$E$2:$BS$2)/AQ$2,2)</f>
        <v>16.690000000000001</v>
      </c>
      <c r="AR30" s="97">
        <f ca="1">ROUND(AR9*LOOKUP($B$27,$E$1:$BS$1,$E$2:$BS$2)/AR$2,2)</f>
        <v>16.11</v>
      </c>
      <c r="AS30" s="97">
        <f ca="1">ROUND(AS9*LOOKUP($B$27,$E$1:$BS$1,$E$2:$BS$2)/AS$2,2)</f>
        <v>15.28</v>
      </c>
      <c r="AT30" s="97">
        <f ca="1">ROUND(AT9*LOOKUP($B$27,$E$1:$BS$1,$E$2:$BS$2)/AT$2,2)</f>
        <v>14.05</v>
      </c>
      <c r="AU30" s="97">
        <f ca="1">ROUND(AU9*LOOKUP($B$27,$E$1:$BS$1,$E$2:$BS$2)/AU$2,2)</f>
        <v>13.43</v>
      </c>
      <c r="AV30" s="97">
        <f ca="1">ROUND(AV9*LOOKUP($B$27,$E$1:$BS$1,$E$2:$BS$2)/AV$2,2)</f>
        <v>12.63</v>
      </c>
      <c r="AW30" s="97">
        <f ca="1">ROUND(AW9*LOOKUP($B$27,$E$1:$BS$1,$E$2:$BS$2)/AW$2,2)</f>
        <v>12</v>
      </c>
      <c r="AX30" s="97">
        <f ca="1">ROUND(AX9*LOOKUP($B$27,$E$1:$BS$1,$E$2:$BS$2)/AX$2,2)</f>
        <v>13.1</v>
      </c>
      <c r="AY30" s="97">
        <f ca="1">ROUND(AY9*LOOKUP($B$27,$E$1:$BS$1,$E$2:$BS$2)/AY$2,2)</f>
        <v>12.71</v>
      </c>
      <c r="AZ30" s="97">
        <f ca="1">ROUND(AZ9*LOOKUP($B$27,$E$1:$BS$1,$E$2:$BS$2)/AZ$2,2)</f>
        <v>12.61</v>
      </c>
      <c r="BA30" s="97">
        <f ca="1">ROUND(BA9*LOOKUP($B$27,$E$1:$BS$1,$E$2:$BS$2)/BA$2,2)</f>
        <v>13.41</v>
      </c>
      <c r="BB30" s="97">
        <f ca="1">ROUND(BB9*LOOKUP($B$27,$E$1:$BS$1,$E$2:$BS$2)/BB$2,2)</f>
        <v>12.09</v>
      </c>
      <c r="BC30" s="97" t="e">
        <f ca="1">ROUND(BC9*LOOKUP($B$27,$E$1:$BS$1,$E$2:$BS$2)/BC$2,2)</f>
        <v>#N/A</v>
      </c>
      <c r="BD30" s="97" t="e">
        <f ca="1">ROUND(BD9*LOOKUP($B$27,$E$1:$BS$1,$E$2:$BS$2)/BD$2,2)</f>
        <v>#N/A</v>
      </c>
      <c r="BE30" s="97" t="e">
        <f ca="1">ROUND(BE9*LOOKUP($B$27,$E$1:$BS$1,$E$2:$BS$2)/BE$2,2)</f>
        <v>#N/A</v>
      </c>
      <c r="BF30" s="97" t="e">
        <f ca="1">ROUND(BF9*LOOKUP($B$27,$E$1:$BS$1,$E$2:$BS$2)/BF$2,2)</f>
        <v>#N/A</v>
      </c>
      <c r="BG30" s="97" t="e">
        <f ca="1">ROUND(BG9*LOOKUP($B$27,$E$1:$BS$1,$E$2:$BS$2)/BG$2,2)</f>
        <v>#N/A</v>
      </c>
      <c r="BH30" s="97" t="e">
        <f ca="1">ROUND(BH9*LOOKUP($B$27,$E$1:$BS$1,$E$2:$BS$2)/BH$2,2)</f>
        <v>#N/A</v>
      </c>
      <c r="BI30" s="97" t="e">
        <f ca="1">ROUND(BI9*LOOKUP($B$27,$E$1:$BS$1,$E$2:$BS$2)/BI$2,2)</f>
        <v>#N/A</v>
      </c>
      <c r="BJ30" s="97" t="e">
        <f ca="1">ROUND(BJ9*LOOKUP($B$27,$E$1:$BS$1,$E$2:$BS$2)/BJ$2,2)</f>
        <v>#N/A</v>
      </c>
      <c r="BK30" s="97" t="e">
        <f ca="1">ROUND(BK9*LOOKUP($B$27,$E$1:$BS$1,$E$2:$BS$2)/BK$2,2)</f>
        <v>#N/A</v>
      </c>
      <c r="BL30" s="97" t="e">
        <f ca="1">ROUND(BL9*LOOKUP($B$27,$E$1:$BS$1,$E$2:$BS$2)/BL$2,2)</f>
        <v>#N/A</v>
      </c>
      <c r="BM30" s="97" t="e">
        <f ca="1">ROUND(BM9*LOOKUP($B$27,$E$1:$BS$1,$E$2:$BS$2)/BM$2,2)</f>
        <v>#N/A</v>
      </c>
      <c r="BN30" s="97" t="e">
        <f ca="1">ROUND(BN9*LOOKUP($B$27,$E$1:$BS$1,$E$2:$BS$2)/BN$2,2)</f>
        <v>#N/A</v>
      </c>
      <c r="BO30" s="97" t="e">
        <f ca="1">ROUND(BO9*LOOKUP($B$27,$E$1:$BS$1,$E$2:$BS$2)/BO$2,2)</f>
        <v>#N/A</v>
      </c>
      <c r="BP30" s="97" t="e">
        <f ca="1">ROUND(BP9*LOOKUP($B$27,$E$1:$BS$1,$E$2:$BS$2)/BP$2,2)</f>
        <v>#N/A</v>
      </c>
      <c r="BQ30" s="97" t="e">
        <f ca="1">ROUND(BQ9*LOOKUP($B$27,$E$1:$BS$1,$E$2:$BS$2)/BQ$2,2)</f>
        <v>#N/A</v>
      </c>
      <c r="BR30" s="97" t="e">
        <f ca="1">ROUND(BR9*LOOKUP($B$27,$E$1:$BS$1,$E$2:$BS$2)/BR$2,2)</f>
        <v>#N/A</v>
      </c>
      <c r="BS30" s="98" t="e">
        <f ca="1">ROUND(BS9*LOOKUP($B$27,$E$1:$BS$1,$E$2:$BS$2)/BS$2,2)</f>
        <v>#N/A</v>
      </c>
    </row>
    <row r="31" spans="1:71" s="3" customFormat="1" x14ac:dyDescent="0.25">
      <c r="A31" s="96" t="s">
        <v>78</v>
      </c>
      <c r="B31" s="97"/>
      <c r="C31" s="97" t="e">
        <f>ROUND(C12*LOOKUP($B$27,$E$1:$BS$1,$E$2:$BS$2)/C$2,2)</f>
        <v>#N/A</v>
      </c>
      <c r="D31" s="97" t="e">
        <f>ROUND(D12*LOOKUP($B$27,$E$1:$BS$1,$E$2:$BS$2)/D$2,2)</f>
        <v>#N/A</v>
      </c>
      <c r="E31" s="97" t="e">
        <f>ROUND(E12*LOOKUP($B$27,$E$1:$BS$1,$E$2:$BS$2)/E$2,2)</f>
        <v>#N/A</v>
      </c>
      <c r="F31" s="97" t="e">
        <f>ROUND(F12*LOOKUP($B$27,$E$1:$BS$1,$E$2:$BS$2)/F$2,2)</f>
        <v>#N/A</v>
      </c>
      <c r="G31" s="97" t="e">
        <f>ROUND(G12*LOOKUP($B$27,$E$1:$BS$1,$E$2:$BS$2)/G$2,2)</f>
        <v>#N/A</v>
      </c>
      <c r="H31" s="97" t="e">
        <f>ROUND(H12*LOOKUP($B$27,$E$1:$BS$1,$E$2:$BS$2)/H$2,2)</f>
        <v>#N/A</v>
      </c>
      <c r="I31" s="97" t="e">
        <f>ROUND(I12*LOOKUP($B$27,$E$1:$BS$1,$E$2:$BS$2)/I$2,2)</f>
        <v>#N/A</v>
      </c>
      <c r="J31" s="97" t="e">
        <f>ROUND(J12*LOOKUP($B$27,$E$1:$BS$1,$E$2:$BS$2)/J$2,2)</f>
        <v>#N/A</v>
      </c>
      <c r="K31" s="97" t="e">
        <f>ROUND(K12*LOOKUP($B$27,$E$1:$BS$1,$E$2:$BS$2)/K$2,2)</f>
        <v>#N/A</v>
      </c>
      <c r="L31" s="97" t="e">
        <f>ROUND(L12*LOOKUP($B$27,$E$1:$BS$1,$E$2:$BS$2)/L$2,2)</f>
        <v>#N/A</v>
      </c>
      <c r="M31" s="97" t="e">
        <f>ROUND(M12*LOOKUP($B$27,$E$1:$BS$1,$E$2:$BS$2)/M$2,2)</f>
        <v>#N/A</v>
      </c>
      <c r="N31" s="97" t="e">
        <f>ROUND(N12*LOOKUP($B$27,$E$1:$BS$1,$E$2:$BS$2)/N$2,2)</f>
        <v>#N/A</v>
      </c>
      <c r="O31" s="97" t="e">
        <f>ROUND(O12*LOOKUP($B$27,$E$1:$BS$1,$E$2:$BS$2)/O$2,2)</f>
        <v>#N/A</v>
      </c>
      <c r="P31" s="97" t="e">
        <f>ROUND(P12*LOOKUP($B$27,$E$1:$BS$1,$E$2:$BS$2)/P$2,2)</f>
        <v>#N/A</v>
      </c>
      <c r="Q31" s="97" t="e">
        <f>ROUND(Q12*LOOKUP($B$27,$E$1:$BS$1,$E$2:$BS$2)/Q$2,2)</f>
        <v>#N/A</v>
      </c>
      <c r="R31" s="97" t="e">
        <f>ROUND(R12*LOOKUP($B$27,$E$1:$BS$1,$E$2:$BS$2)/R$2,2)</f>
        <v>#N/A</v>
      </c>
      <c r="S31" s="97" t="e">
        <f>ROUND(S12*LOOKUP($B$27,$E$1:$BS$1,$E$2:$BS$2)/S$2,2)</f>
        <v>#N/A</v>
      </c>
      <c r="T31" s="97" t="e">
        <f>ROUND(T12*LOOKUP($B$27,$E$1:$BS$1,$E$2:$BS$2)/T$2,2)</f>
        <v>#N/A</v>
      </c>
      <c r="U31" s="97" t="e">
        <f>ROUND(U12*LOOKUP($B$27,$E$1:$BS$1,$E$2:$BS$2)/U$2,2)</f>
        <v>#N/A</v>
      </c>
      <c r="V31" s="97" t="e">
        <f>ROUND(V12*LOOKUP($B$27,$E$1:$BS$1,$E$2:$BS$2)/V$2,2)</f>
        <v>#N/A</v>
      </c>
      <c r="W31" s="97" t="e">
        <f>ROUND(W12*LOOKUP($B$27,$E$1:$BS$1,$E$2:$BS$2)/W$2,2)</f>
        <v>#N/A</v>
      </c>
      <c r="X31" s="97" t="e">
        <f>ROUND(X12*LOOKUP($B$27,$E$1:$BS$1,$E$2:$BS$2)/X$2,2)</f>
        <v>#N/A</v>
      </c>
      <c r="Y31" s="97" t="e">
        <f>ROUND(Y12*LOOKUP($B$27,$E$1:$BS$1,$E$2:$BS$2)/Y$2,2)</f>
        <v>#N/A</v>
      </c>
      <c r="Z31" s="97" t="e">
        <f>ROUND(Z12*LOOKUP($B$27,$E$1:$BS$1,$E$2:$BS$2)/Z$2,2)</f>
        <v>#N/A</v>
      </c>
      <c r="AA31" s="97" t="e">
        <f>ROUND(AA12*LOOKUP($B$27,$E$1:$BS$1,$E$2:$BS$2)/AA$2,2)</f>
        <v>#N/A</v>
      </c>
      <c r="AB31" s="97" t="e">
        <f>ROUND(AB12*LOOKUP($B$27,$E$1:$BS$1,$E$2:$BS$2)/AB$2,2)</f>
        <v>#N/A</v>
      </c>
      <c r="AC31" s="97" t="e">
        <f>ROUND(AC12*LOOKUP($B$27,$E$1:$BS$1,$E$2:$BS$2)/AC$2,2)</f>
        <v>#N/A</v>
      </c>
      <c r="AD31" s="97" t="e">
        <f>ROUND(AD12*LOOKUP($B$27,$E$1:$BS$1,$E$2:$BS$2)/AD$2,2)</f>
        <v>#N/A</v>
      </c>
      <c r="AE31" s="97" t="e">
        <f>ROUND(AE12*LOOKUP($B$27,$E$1:$BS$1,$E$2:$BS$2)/AE$2,2)</f>
        <v>#N/A</v>
      </c>
      <c r="AF31" s="97" t="e">
        <f>ROUND(AF12*LOOKUP($B$27,$E$1:$BS$1,$E$2:$BS$2)/AF$2,2)</f>
        <v>#N/A</v>
      </c>
      <c r="AG31" s="97" t="e">
        <f>ROUND(AG12*LOOKUP($B$27,$E$1:$BS$1,$E$2:$BS$2)/AG$2,2)</f>
        <v>#N/A</v>
      </c>
      <c r="AH31" s="97" t="e">
        <f>ROUND(AH12*LOOKUP($B$27,$E$1:$BS$1,$E$2:$BS$2)/AH$2,2)</f>
        <v>#N/A</v>
      </c>
      <c r="AI31" s="97" t="e">
        <f>ROUND(AI12*LOOKUP($B$27,$E$1:$BS$1,$E$2:$BS$2)/AI$2,2)</f>
        <v>#N/A</v>
      </c>
      <c r="AJ31" s="97" t="e">
        <f>ROUND(AJ12*LOOKUP($B$27,$E$1:$BS$1,$E$2:$BS$2)/AJ$2,2)</f>
        <v>#N/A</v>
      </c>
      <c r="AK31" s="97" t="e">
        <f>ROUND(AK12*LOOKUP($B$27,$E$1:$BS$1,$E$2:$BS$2)/AK$2,2)</f>
        <v>#N/A</v>
      </c>
      <c r="AL31" s="97" t="e">
        <f>ROUND(AL12*LOOKUP($B$27,$E$1:$BS$1,$E$2:$BS$2)/AL$2,2)</f>
        <v>#N/A</v>
      </c>
      <c r="AM31" s="97" t="e">
        <f>ROUND(AM12*LOOKUP($B$27,$E$1:$BS$1,$E$2:$BS$2)/AM$2,2)</f>
        <v>#N/A</v>
      </c>
      <c r="AN31" s="97" t="e">
        <f>ROUND(AN12*LOOKUP($B$27,$E$1:$BS$1,$E$2:$BS$2)/AN$2,2)</f>
        <v>#N/A</v>
      </c>
      <c r="AO31" s="97" t="e">
        <f>ROUND(AO12*LOOKUP($B$27,$E$1:$BS$1,$E$2:$BS$2)/AO$2,2)</f>
        <v>#N/A</v>
      </c>
      <c r="AP31" s="97" t="e">
        <f>ROUND(AP12*LOOKUP($B$27,$E$1:$BS$1,$E$2:$BS$2)/AP$2,2)</f>
        <v>#N/A</v>
      </c>
      <c r="AQ31" s="97" t="e">
        <f>ROUND(AQ12*LOOKUP($B$27,$E$1:$BS$1,$E$2:$BS$2)/AQ$2,2)</f>
        <v>#N/A</v>
      </c>
      <c r="AR31" s="97" t="e">
        <f>ROUND(AR12*LOOKUP($B$27,$E$1:$BS$1,$E$2:$BS$2)/AR$2,2)</f>
        <v>#N/A</v>
      </c>
      <c r="AS31" s="97" t="e">
        <f>ROUND(AS12*LOOKUP($B$27,$E$1:$BS$1,$E$2:$BS$2)/AS$2,2)</f>
        <v>#N/A</v>
      </c>
      <c r="AT31" s="97" t="e">
        <f>ROUND(AT12*LOOKUP($B$27,$E$1:$BS$1,$E$2:$BS$2)/AT$2,2)</f>
        <v>#N/A</v>
      </c>
      <c r="AU31" s="97" t="e">
        <f>ROUND(AU12*LOOKUP($B$27,$E$1:$BS$1,$E$2:$BS$2)/AU$2,2)</f>
        <v>#N/A</v>
      </c>
      <c r="AV31" s="97" t="e">
        <f>ROUND(AV12*LOOKUP($B$27,$E$1:$BS$1,$E$2:$BS$2)/AV$2,2)</f>
        <v>#N/A</v>
      </c>
      <c r="AW31" s="97" t="e">
        <f>ROUND(AW12*LOOKUP($B$27,$E$1:$BS$1,$E$2:$BS$2)/AW$2,2)</f>
        <v>#N/A</v>
      </c>
      <c r="AX31" s="97" t="e">
        <f>ROUND(AX12*LOOKUP($B$27,$E$1:$BS$1,$E$2:$BS$2)/AX$2,2)</f>
        <v>#N/A</v>
      </c>
      <c r="AY31" s="97" t="e">
        <f>ROUND(AY12*LOOKUP($B$27,$E$1:$BS$1,$E$2:$BS$2)/AY$2,2)</f>
        <v>#N/A</v>
      </c>
      <c r="AZ31" s="97" t="e">
        <f>ROUND(AZ12*LOOKUP($B$27,$E$1:$BS$1,$E$2:$BS$2)/AZ$2,2)</f>
        <v>#N/A</v>
      </c>
      <c r="BA31" s="97" t="e">
        <f>ROUND(BA12*LOOKUP($B$27,$E$1:$BS$1,$E$2:$BS$2)/BA$2,2)</f>
        <v>#N/A</v>
      </c>
      <c r="BB31" s="97" t="e">
        <f>ROUND(BB12*LOOKUP($B$27,$E$1:$BS$1,$E$2:$BS$2)/BB$2,2)</f>
        <v>#N/A</v>
      </c>
      <c r="BC31" s="97" t="e">
        <f>ROUND(BC12*LOOKUP($B$27,$E$1:$BS$1,$E$2:$BS$2)/BC$2,2)</f>
        <v>#N/A</v>
      </c>
      <c r="BD31" s="97" t="e">
        <f>ROUND(BD12*LOOKUP($B$27,$E$1:$BS$1,$E$2:$BS$2)/BD$2,2)</f>
        <v>#N/A</v>
      </c>
      <c r="BE31" s="97" t="e">
        <f>ROUND(BE12*LOOKUP($B$27,$E$1:$BS$1,$E$2:$BS$2)/BE$2,2)</f>
        <v>#N/A</v>
      </c>
      <c r="BF31" s="97" t="e">
        <f>ROUND(BF12*LOOKUP($B$27,$E$1:$BS$1,$E$2:$BS$2)/BF$2,2)</f>
        <v>#N/A</v>
      </c>
      <c r="BG31" s="97" t="e">
        <f>ROUND(BG12*LOOKUP($B$27,$E$1:$BS$1,$E$2:$BS$2)/BG$2,2)</f>
        <v>#N/A</v>
      </c>
      <c r="BH31" s="97">
        <f>ROUND(BH12*LOOKUP($B$27,$E$1:$BS$1,$E$2:$BS$2)/BH$2,2)</f>
        <v>14.84</v>
      </c>
      <c r="BI31" s="97">
        <f>ROUND(BI12*LOOKUP($B$27,$E$1:$BS$1,$E$2:$BS$2)/BI$2,2)</f>
        <v>15.91</v>
      </c>
      <c r="BJ31" s="97">
        <f>ROUND(BJ12*LOOKUP($B$27,$E$1:$BS$1,$E$2:$BS$2)/BJ$2,2)</f>
        <v>17.03</v>
      </c>
      <c r="BK31" s="97">
        <f>ROUND(BK12*LOOKUP($B$27,$E$1:$BS$1,$E$2:$BS$2)/BK$2,2)</f>
        <v>18.850000000000001</v>
      </c>
      <c r="BL31" s="97">
        <f>ROUND(BL12*LOOKUP($B$27,$E$1:$BS$1,$E$2:$BS$2)/BL$2,2)</f>
        <v>22.02</v>
      </c>
      <c r="BM31" s="97">
        <f>ROUND(BM12*LOOKUP($B$27,$E$1:$BS$1,$E$2:$BS$2)/BM$2,2)</f>
        <v>22.36</v>
      </c>
      <c r="BN31" s="97">
        <f>ROUND(BN12*LOOKUP($B$27,$E$1:$BS$1,$E$2:$BS$2)/BN$2,2)</f>
        <v>19.82</v>
      </c>
      <c r="BO31" s="97">
        <f>ROUND(BO12*LOOKUP($B$27,$E$1:$BS$1,$E$2:$BS$2)/BO$2,2)</f>
        <v>19.25</v>
      </c>
      <c r="BP31" s="97">
        <f>ROUND(BP12*LOOKUP($B$27,$E$1:$BS$1,$E$2:$BS$2)/BP$2,2)</f>
        <v>21</v>
      </c>
      <c r="BQ31" s="97">
        <f>ROUND(BQ12*LOOKUP($B$27,$E$1:$BS$1,$E$2:$BS$2)/BQ$2,2)</f>
        <v>22.83</v>
      </c>
      <c r="BR31" s="97">
        <f>ROUND(BR12*LOOKUP($B$27,$E$1:$BS$1,$E$2:$BS$2)/BR$2,2)</f>
        <v>22.73</v>
      </c>
      <c r="BS31" s="98" t="e">
        <f>ROUND(BS12*LOOKUP($B$27,$E$1:$BS$1,$E$2:$BS$2)/BS$2,2)</f>
        <v>#N/A</v>
      </c>
    </row>
    <row r="32" spans="1:71" s="3" customFormat="1" x14ac:dyDescent="0.25">
      <c r="A32" s="96" t="s">
        <v>60</v>
      </c>
      <c r="B32" s="97"/>
      <c r="C32" s="97" t="e">
        <f>ROUND(C13*LOOKUP($B$27,$E$1:$BS$1,$E$2:$BS$2)/C$2,2)</f>
        <v>#N/A</v>
      </c>
      <c r="D32" s="97" t="e">
        <f>ROUND(D13*LOOKUP($B$27,$E$1:$BS$1,$E$2:$BS$2)/D$2,2)</f>
        <v>#N/A</v>
      </c>
      <c r="E32" s="97" t="e">
        <f>ROUND(E13*LOOKUP($B$27,$E$1:$BS$1,$E$2:$BS$2)/E$2,2)</f>
        <v>#N/A</v>
      </c>
      <c r="F32" s="97" t="e">
        <f>ROUND(F13*LOOKUP($B$27,$E$1:$BS$1,$E$2:$BS$2)/F$2,2)</f>
        <v>#N/A</v>
      </c>
      <c r="G32" s="97" t="e">
        <f>ROUND(G13*LOOKUP($B$27,$E$1:$BS$1,$E$2:$BS$2)/G$2,2)</f>
        <v>#N/A</v>
      </c>
      <c r="H32" s="97" t="e">
        <f>ROUND(H13*LOOKUP($B$27,$E$1:$BS$1,$E$2:$BS$2)/H$2,2)</f>
        <v>#N/A</v>
      </c>
      <c r="I32" s="97" t="e">
        <f>ROUND(I13*LOOKUP($B$27,$E$1:$BS$1,$E$2:$BS$2)/I$2,2)</f>
        <v>#N/A</v>
      </c>
      <c r="J32" s="97" t="e">
        <f>ROUND(J13*LOOKUP($B$27,$E$1:$BS$1,$E$2:$BS$2)/J$2,2)</f>
        <v>#N/A</v>
      </c>
      <c r="K32" s="97" t="e">
        <f>ROUND(K13*LOOKUP($B$27,$E$1:$BS$1,$E$2:$BS$2)/K$2,2)</f>
        <v>#N/A</v>
      </c>
      <c r="L32" s="97" t="e">
        <f>ROUND(L13*LOOKUP($B$27,$E$1:$BS$1,$E$2:$BS$2)/L$2,2)</f>
        <v>#N/A</v>
      </c>
      <c r="M32" s="97" t="e">
        <f>ROUND(M13*LOOKUP($B$27,$E$1:$BS$1,$E$2:$BS$2)/M$2,2)</f>
        <v>#N/A</v>
      </c>
      <c r="N32" s="97" t="e">
        <f>ROUND(N13*LOOKUP($B$27,$E$1:$BS$1,$E$2:$BS$2)/N$2,2)</f>
        <v>#N/A</v>
      </c>
      <c r="O32" s="97" t="e">
        <f>ROUND(O13*LOOKUP($B$27,$E$1:$BS$1,$E$2:$BS$2)/O$2,2)</f>
        <v>#N/A</v>
      </c>
      <c r="P32" s="97" t="e">
        <f>ROUND(P13*LOOKUP($B$27,$E$1:$BS$1,$E$2:$BS$2)/P$2,2)</f>
        <v>#N/A</v>
      </c>
      <c r="Q32" s="97" t="e">
        <f>ROUND(Q13*LOOKUP($B$27,$E$1:$BS$1,$E$2:$BS$2)/Q$2,2)</f>
        <v>#N/A</v>
      </c>
      <c r="R32" s="97" t="e">
        <f>ROUND(R13*LOOKUP($B$27,$E$1:$BS$1,$E$2:$BS$2)/R$2,2)</f>
        <v>#N/A</v>
      </c>
      <c r="S32" s="97" t="e">
        <f>ROUND(S13*LOOKUP($B$27,$E$1:$BS$1,$E$2:$BS$2)/S$2,2)</f>
        <v>#N/A</v>
      </c>
      <c r="T32" s="97" t="e">
        <f>ROUND(T13*LOOKUP($B$27,$E$1:$BS$1,$E$2:$BS$2)/T$2,2)</f>
        <v>#N/A</v>
      </c>
      <c r="U32" s="97" t="e">
        <f>ROUND(U13*LOOKUP($B$27,$E$1:$BS$1,$E$2:$BS$2)/U$2,2)</f>
        <v>#N/A</v>
      </c>
      <c r="V32" s="97" t="e">
        <f>ROUND(V13*LOOKUP($B$27,$E$1:$BS$1,$E$2:$BS$2)/V$2,2)</f>
        <v>#N/A</v>
      </c>
      <c r="W32" s="97" t="e">
        <f>ROUND(W13*LOOKUP($B$27,$E$1:$BS$1,$E$2:$BS$2)/W$2,2)</f>
        <v>#N/A</v>
      </c>
      <c r="X32" s="97" t="e">
        <f>ROUND(X13*LOOKUP($B$27,$E$1:$BS$1,$E$2:$BS$2)/X$2,2)</f>
        <v>#N/A</v>
      </c>
      <c r="Y32" s="97" t="e">
        <f>ROUND(Y13*LOOKUP($B$27,$E$1:$BS$1,$E$2:$BS$2)/Y$2,2)</f>
        <v>#N/A</v>
      </c>
      <c r="Z32" s="97" t="e">
        <f>ROUND(Z13*LOOKUP($B$27,$E$1:$BS$1,$E$2:$BS$2)/Z$2,2)</f>
        <v>#N/A</v>
      </c>
      <c r="AA32" s="97" t="e">
        <f>ROUND(AA13*LOOKUP($B$27,$E$1:$BS$1,$E$2:$BS$2)/AA$2,2)</f>
        <v>#N/A</v>
      </c>
      <c r="AB32" s="97" t="e">
        <f>ROUND(AB13*LOOKUP($B$27,$E$1:$BS$1,$E$2:$BS$2)/AB$2,2)</f>
        <v>#N/A</v>
      </c>
      <c r="AC32" s="97" t="e">
        <f>ROUND(AC13*LOOKUP($B$27,$E$1:$BS$1,$E$2:$BS$2)/AC$2,2)</f>
        <v>#N/A</v>
      </c>
      <c r="AD32" s="97" t="e">
        <f>ROUND(AD13*LOOKUP($B$27,$E$1:$BS$1,$E$2:$BS$2)/AD$2,2)</f>
        <v>#N/A</v>
      </c>
      <c r="AE32" s="97" t="e">
        <f>ROUND(AE13*LOOKUP($B$27,$E$1:$BS$1,$E$2:$BS$2)/AE$2,2)</f>
        <v>#N/A</v>
      </c>
      <c r="AF32" s="97" t="e">
        <f>ROUND(AF13*LOOKUP($B$27,$E$1:$BS$1,$E$2:$BS$2)/AF$2,2)</f>
        <v>#N/A</v>
      </c>
      <c r="AG32" s="97" t="e">
        <f>ROUND(AG13*LOOKUP($B$27,$E$1:$BS$1,$E$2:$BS$2)/AG$2,2)</f>
        <v>#N/A</v>
      </c>
      <c r="AH32" s="97" t="e">
        <f>ROUND(AH13*LOOKUP($B$27,$E$1:$BS$1,$E$2:$BS$2)/AH$2,2)</f>
        <v>#N/A</v>
      </c>
      <c r="AI32" s="97" t="e">
        <f>ROUND(AI13*LOOKUP($B$27,$E$1:$BS$1,$E$2:$BS$2)/AI$2,2)</f>
        <v>#N/A</v>
      </c>
      <c r="AJ32" s="97" t="e">
        <f>ROUND(AJ13*LOOKUP($B$27,$E$1:$BS$1,$E$2:$BS$2)/AJ$2,2)</f>
        <v>#N/A</v>
      </c>
      <c r="AK32" s="97" t="e">
        <f>ROUND(AK13*LOOKUP($B$27,$E$1:$BS$1,$E$2:$BS$2)/AK$2,2)</f>
        <v>#N/A</v>
      </c>
      <c r="AL32" s="97" t="e">
        <f>ROUND(AL13*LOOKUP($B$27,$E$1:$BS$1,$E$2:$BS$2)/AL$2,2)</f>
        <v>#N/A</v>
      </c>
      <c r="AM32" s="97" t="e">
        <f>ROUND(AM13*LOOKUP($B$27,$E$1:$BS$1,$E$2:$BS$2)/AM$2,2)</f>
        <v>#N/A</v>
      </c>
      <c r="AN32" s="97" t="e">
        <f>ROUND(AN13*LOOKUP($B$27,$E$1:$BS$1,$E$2:$BS$2)/AN$2,2)</f>
        <v>#N/A</v>
      </c>
      <c r="AO32" s="97" t="e">
        <f>ROUND(AO13*LOOKUP($B$27,$E$1:$BS$1,$E$2:$BS$2)/AO$2,2)</f>
        <v>#N/A</v>
      </c>
      <c r="AP32" s="97" t="e">
        <f>ROUND(AP13*LOOKUP($B$27,$E$1:$BS$1,$E$2:$BS$2)/AP$2,2)</f>
        <v>#N/A</v>
      </c>
      <c r="AQ32" s="97" t="e">
        <f>ROUND(AQ13*LOOKUP($B$27,$E$1:$BS$1,$E$2:$BS$2)/AQ$2,2)</f>
        <v>#N/A</v>
      </c>
      <c r="AR32" s="97" t="e">
        <f>ROUND(AR13*LOOKUP($B$27,$E$1:$BS$1,$E$2:$BS$2)/AR$2,2)</f>
        <v>#N/A</v>
      </c>
      <c r="AS32" s="97" t="e">
        <f>ROUND(AS13*LOOKUP($B$27,$E$1:$BS$1,$E$2:$BS$2)/AS$2,2)</f>
        <v>#N/A</v>
      </c>
      <c r="AT32" s="97" t="e">
        <f>ROUND(AT13*LOOKUP($B$27,$E$1:$BS$1,$E$2:$BS$2)/AT$2,2)</f>
        <v>#N/A</v>
      </c>
      <c r="AU32" s="97" t="e">
        <f>ROUND(AU13*LOOKUP($B$27,$E$1:$BS$1,$E$2:$BS$2)/AU$2,2)</f>
        <v>#N/A</v>
      </c>
      <c r="AV32" s="97" t="e">
        <f>ROUND(AV13*LOOKUP($B$27,$E$1:$BS$1,$E$2:$BS$2)/AV$2,2)</f>
        <v>#N/A</v>
      </c>
      <c r="AW32" s="97" t="e">
        <f>ROUND(AW13*LOOKUP($B$27,$E$1:$BS$1,$E$2:$BS$2)/AW$2,2)</f>
        <v>#N/A</v>
      </c>
      <c r="AX32" s="97" t="e">
        <f>ROUND(AX13*LOOKUP($B$27,$E$1:$BS$1,$E$2:$BS$2)/AX$2,2)</f>
        <v>#N/A</v>
      </c>
      <c r="AY32" s="97" t="e">
        <f>ROUND(AY13*LOOKUP($B$27,$E$1:$BS$1,$E$2:$BS$2)/AY$2,2)</f>
        <v>#N/A</v>
      </c>
      <c r="AZ32" s="97" t="e">
        <f>ROUND(AZ13*LOOKUP($B$27,$E$1:$BS$1,$E$2:$BS$2)/AZ$2,2)</f>
        <v>#N/A</v>
      </c>
      <c r="BA32" s="97" t="e">
        <f>ROUND(BA13*LOOKUP($B$27,$E$1:$BS$1,$E$2:$BS$2)/BA$2,2)</f>
        <v>#N/A</v>
      </c>
      <c r="BB32" s="97" t="e">
        <f>ROUND(BB13*LOOKUP($B$27,$E$1:$BS$1,$E$2:$BS$2)/BB$2,2)</f>
        <v>#N/A</v>
      </c>
      <c r="BC32" s="97" t="e">
        <f>ROUND(BC13*LOOKUP($B$27,$E$1:$BS$1,$E$2:$BS$2)/BC$2,2)</f>
        <v>#N/A</v>
      </c>
      <c r="BD32" s="97" t="e">
        <f>ROUND(BD13*LOOKUP($B$27,$E$1:$BS$1,$E$2:$BS$2)/BD$2,2)</f>
        <v>#N/A</v>
      </c>
      <c r="BE32" s="97" t="e">
        <f>ROUND(BE13*LOOKUP($B$27,$E$1:$BS$1,$E$2:$BS$2)/BE$2,2)</f>
        <v>#N/A</v>
      </c>
      <c r="BF32" s="97" t="e">
        <f>ROUND(BF13*LOOKUP($B$27,$E$1:$BS$1,$E$2:$BS$2)/BF$2,2)</f>
        <v>#N/A</v>
      </c>
      <c r="BG32" s="97" t="e">
        <f>ROUND(BG13*LOOKUP($B$27,$E$1:$BS$1,$E$2:$BS$2)/BG$2,2)</f>
        <v>#N/A</v>
      </c>
      <c r="BH32" s="97">
        <f>ROUND(BH13*LOOKUP($B$27,$E$1:$BS$1,$E$2:$BS$2)/BH$2,2)</f>
        <v>20.62</v>
      </c>
      <c r="BI32" s="97">
        <f>ROUND(BI13*LOOKUP($B$27,$E$1:$BS$1,$E$2:$BS$2)/BI$2,2)</f>
        <v>22.04</v>
      </c>
      <c r="BJ32" s="97">
        <f>ROUND(BJ13*LOOKUP($B$27,$E$1:$BS$1,$E$2:$BS$2)/BJ$2,2)</f>
        <v>22.59</v>
      </c>
      <c r="BK32" s="97">
        <f>ROUND(BK13*LOOKUP($B$27,$E$1:$BS$1,$E$2:$BS$2)/BK$2,2)</f>
        <v>24.82</v>
      </c>
      <c r="BL32" s="97">
        <f>ROUND(BL13*LOOKUP($B$27,$E$1:$BS$1,$E$2:$BS$2)/BL$2,2)</f>
        <v>26.94</v>
      </c>
      <c r="BM32" s="97">
        <f>ROUND(BM13*LOOKUP($B$27,$E$1:$BS$1,$E$2:$BS$2)/BM$2,2)</f>
        <v>28.27</v>
      </c>
      <c r="BN32" s="97">
        <f>ROUND(BN13*LOOKUP($B$27,$E$1:$BS$1,$E$2:$BS$2)/BN$2,2)</f>
        <v>25.88</v>
      </c>
      <c r="BO32" s="97">
        <f>ROUND(BO13*LOOKUP($B$27,$E$1:$BS$1,$E$2:$BS$2)/BO$2,2)</f>
        <v>25.86</v>
      </c>
      <c r="BP32" s="97">
        <f>ROUND(BP13*LOOKUP($B$27,$E$1:$BS$1,$E$2:$BS$2)/BP$2,2)</f>
        <v>28.13</v>
      </c>
      <c r="BQ32" s="97">
        <f>ROUND(BQ13*LOOKUP($B$27,$E$1:$BS$1,$E$2:$BS$2)/BQ$2,2)</f>
        <v>30.63</v>
      </c>
      <c r="BR32" s="97">
        <f>ROUND(BR13*LOOKUP($B$27,$E$1:$BS$1,$E$2:$BS$2)/BR$2,2)</f>
        <v>29.99</v>
      </c>
      <c r="BS32" s="98" t="e">
        <f>ROUND(BS13*LOOKUP($B$27,$E$1:$BS$1,$E$2:$BS$2)/BS$2,2)</f>
        <v>#N/A</v>
      </c>
    </row>
    <row r="33" spans="1:71" s="3" customFormat="1" x14ac:dyDescent="0.25">
      <c r="A33" s="96" t="s">
        <v>79</v>
      </c>
      <c r="B33" s="97"/>
      <c r="C33" s="97" t="e">
        <f>ROUND(C14*LOOKUP($B$27,$E$1:$BS$1,$E$2:$BS$2)/C$2,2)</f>
        <v>#N/A</v>
      </c>
      <c r="D33" s="97" t="e">
        <f>ROUND(D14*LOOKUP($B$27,$E$1:$BS$1,$E$2:$BS$2)/D$2,2)</f>
        <v>#N/A</v>
      </c>
      <c r="E33" s="97" t="e">
        <f>ROUND(E14*LOOKUP($B$27,$E$1:$BS$1,$E$2:$BS$2)/E$2,2)</f>
        <v>#N/A</v>
      </c>
      <c r="F33" s="97" t="e">
        <f>ROUND(F14*LOOKUP($B$27,$E$1:$BS$1,$E$2:$BS$2)/F$2,2)</f>
        <v>#N/A</v>
      </c>
      <c r="G33" s="97" t="e">
        <f>ROUND(G14*LOOKUP($B$27,$E$1:$BS$1,$E$2:$BS$2)/G$2,2)</f>
        <v>#N/A</v>
      </c>
      <c r="H33" s="97" t="e">
        <f>ROUND(H14*LOOKUP($B$27,$E$1:$BS$1,$E$2:$BS$2)/H$2,2)</f>
        <v>#N/A</v>
      </c>
      <c r="I33" s="97" t="e">
        <f>ROUND(I14*LOOKUP($B$27,$E$1:$BS$1,$E$2:$BS$2)/I$2,2)</f>
        <v>#N/A</v>
      </c>
      <c r="J33" s="97" t="e">
        <f>ROUND(J14*LOOKUP($B$27,$E$1:$BS$1,$E$2:$BS$2)/J$2,2)</f>
        <v>#N/A</v>
      </c>
      <c r="K33" s="97" t="e">
        <f>ROUND(K14*LOOKUP($B$27,$E$1:$BS$1,$E$2:$BS$2)/K$2,2)</f>
        <v>#N/A</v>
      </c>
      <c r="L33" s="97" t="e">
        <f>ROUND(L14*LOOKUP($B$27,$E$1:$BS$1,$E$2:$BS$2)/L$2,2)</f>
        <v>#N/A</v>
      </c>
      <c r="M33" s="97" t="e">
        <f>ROUND(M14*LOOKUP($B$27,$E$1:$BS$1,$E$2:$BS$2)/M$2,2)</f>
        <v>#N/A</v>
      </c>
      <c r="N33" s="97" t="e">
        <f>ROUND(N14*LOOKUP($B$27,$E$1:$BS$1,$E$2:$BS$2)/N$2,2)</f>
        <v>#N/A</v>
      </c>
      <c r="O33" s="97" t="e">
        <f>ROUND(O14*LOOKUP($B$27,$E$1:$BS$1,$E$2:$BS$2)/O$2,2)</f>
        <v>#N/A</v>
      </c>
      <c r="P33" s="97" t="e">
        <f>ROUND(P14*LOOKUP($B$27,$E$1:$BS$1,$E$2:$BS$2)/P$2,2)</f>
        <v>#N/A</v>
      </c>
      <c r="Q33" s="97" t="e">
        <f>ROUND(Q14*LOOKUP($B$27,$E$1:$BS$1,$E$2:$BS$2)/Q$2,2)</f>
        <v>#N/A</v>
      </c>
      <c r="R33" s="97" t="e">
        <f>ROUND(R14*LOOKUP($B$27,$E$1:$BS$1,$E$2:$BS$2)/R$2,2)</f>
        <v>#N/A</v>
      </c>
      <c r="S33" s="97" t="e">
        <f>ROUND(S14*LOOKUP($B$27,$E$1:$BS$1,$E$2:$BS$2)/S$2,2)</f>
        <v>#N/A</v>
      </c>
      <c r="T33" s="97" t="e">
        <f>ROUND(T14*LOOKUP($B$27,$E$1:$BS$1,$E$2:$BS$2)/T$2,2)</f>
        <v>#N/A</v>
      </c>
      <c r="U33" s="97" t="e">
        <f>ROUND(U14*LOOKUP($B$27,$E$1:$BS$1,$E$2:$BS$2)/U$2,2)</f>
        <v>#N/A</v>
      </c>
      <c r="V33" s="97" t="e">
        <f>ROUND(V14*LOOKUP($B$27,$E$1:$BS$1,$E$2:$BS$2)/V$2,2)</f>
        <v>#N/A</v>
      </c>
      <c r="W33" s="97" t="e">
        <f>ROUND(W14*LOOKUP($B$27,$E$1:$BS$1,$E$2:$BS$2)/W$2,2)</f>
        <v>#N/A</v>
      </c>
      <c r="X33" s="97" t="e">
        <f>ROUND(X14*LOOKUP($B$27,$E$1:$BS$1,$E$2:$BS$2)/X$2,2)</f>
        <v>#N/A</v>
      </c>
      <c r="Y33" s="97" t="e">
        <f>ROUND(Y14*LOOKUP($B$27,$E$1:$BS$1,$E$2:$BS$2)/Y$2,2)</f>
        <v>#N/A</v>
      </c>
      <c r="Z33" s="97" t="e">
        <f>ROUND(Z14*LOOKUP($B$27,$E$1:$BS$1,$E$2:$BS$2)/Z$2,2)</f>
        <v>#N/A</v>
      </c>
      <c r="AA33" s="97" t="e">
        <f>ROUND(AA14*LOOKUP($B$27,$E$1:$BS$1,$E$2:$BS$2)/AA$2,2)</f>
        <v>#N/A</v>
      </c>
      <c r="AB33" s="97" t="e">
        <f>ROUND(AB14*LOOKUP($B$27,$E$1:$BS$1,$E$2:$BS$2)/AB$2,2)</f>
        <v>#N/A</v>
      </c>
      <c r="AC33" s="97" t="e">
        <f>ROUND(AC14*LOOKUP($B$27,$E$1:$BS$1,$E$2:$BS$2)/AC$2,2)</f>
        <v>#N/A</v>
      </c>
      <c r="AD33" s="97" t="e">
        <f>ROUND(AD14*LOOKUP($B$27,$E$1:$BS$1,$E$2:$BS$2)/AD$2,2)</f>
        <v>#N/A</v>
      </c>
      <c r="AE33" s="97" t="e">
        <f>ROUND(AE14*LOOKUP($B$27,$E$1:$BS$1,$E$2:$BS$2)/AE$2,2)</f>
        <v>#N/A</v>
      </c>
      <c r="AF33" s="97" t="e">
        <f>ROUND(AF14*LOOKUP($B$27,$E$1:$BS$1,$E$2:$BS$2)/AF$2,2)</f>
        <v>#N/A</v>
      </c>
      <c r="AG33" s="97" t="e">
        <f>ROUND(AG14*LOOKUP($B$27,$E$1:$BS$1,$E$2:$BS$2)/AG$2,2)</f>
        <v>#N/A</v>
      </c>
      <c r="AH33" s="97" t="e">
        <f>ROUND(AH14*LOOKUP($B$27,$E$1:$BS$1,$E$2:$BS$2)/AH$2,2)</f>
        <v>#N/A</v>
      </c>
      <c r="AI33" s="97" t="e">
        <f>ROUND(AI14*LOOKUP($B$27,$E$1:$BS$1,$E$2:$BS$2)/AI$2,2)</f>
        <v>#N/A</v>
      </c>
      <c r="AJ33" s="97" t="e">
        <f>ROUND(AJ14*LOOKUP($B$27,$E$1:$BS$1,$E$2:$BS$2)/AJ$2,2)</f>
        <v>#N/A</v>
      </c>
      <c r="AK33" s="97" t="e">
        <f>ROUND(AK14*LOOKUP($B$27,$E$1:$BS$1,$E$2:$BS$2)/AK$2,2)</f>
        <v>#N/A</v>
      </c>
      <c r="AL33" s="97" t="e">
        <f>ROUND(AL14*LOOKUP($B$27,$E$1:$BS$1,$E$2:$BS$2)/AL$2,2)</f>
        <v>#N/A</v>
      </c>
      <c r="AM33" s="97" t="e">
        <f>ROUND(AM14*LOOKUP($B$27,$E$1:$BS$1,$E$2:$BS$2)/AM$2,2)</f>
        <v>#N/A</v>
      </c>
      <c r="AN33" s="97" t="e">
        <f>ROUND(AN14*LOOKUP($B$27,$E$1:$BS$1,$E$2:$BS$2)/AN$2,2)</f>
        <v>#N/A</v>
      </c>
      <c r="AO33" s="97" t="e">
        <f>ROUND(AO14*LOOKUP($B$27,$E$1:$BS$1,$E$2:$BS$2)/AO$2,2)</f>
        <v>#N/A</v>
      </c>
      <c r="AP33" s="97" t="e">
        <f>ROUND(AP14*LOOKUP($B$27,$E$1:$BS$1,$E$2:$BS$2)/AP$2,2)</f>
        <v>#N/A</v>
      </c>
      <c r="AQ33" s="97" t="e">
        <f>ROUND(AQ14*LOOKUP($B$27,$E$1:$BS$1,$E$2:$BS$2)/AQ$2,2)</f>
        <v>#N/A</v>
      </c>
      <c r="AR33" s="97" t="e">
        <f>ROUND(AR14*LOOKUP($B$27,$E$1:$BS$1,$E$2:$BS$2)/AR$2,2)</f>
        <v>#N/A</v>
      </c>
      <c r="AS33" s="97" t="e">
        <f>ROUND(AS14*LOOKUP($B$27,$E$1:$BS$1,$E$2:$BS$2)/AS$2,2)</f>
        <v>#N/A</v>
      </c>
      <c r="AT33" s="97" t="e">
        <f>ROUND(AT14*LOOKUP($B$27,$E$1:$BS$1,$E$2:$BS$2)/AT$2,2)</f>
        <v>#N/A</v>
      </c>
      <c r="AU33" s="97" t="e">
        <f>ROUND(AU14*LOOKUP($B$27,$E$1:$BS$1,$E$2:$BS$2)/AU$2,2)</f>
        <v>#N/A</v>
      </c>
      <c r="AV33" s="97" t="e">
        <f>ROUND(AV14*LOOKUP($B$27,$E$1:$BS$1,$E$2:$BS$2)/AV$2,2)</f>
        <v>#N/A</v>
      </c>
      <c r="AW33" s="97" t="e">
        <f>ROUND(AW14*LOOKUP($B$27,$E$1:$BS$1,$E$2:$BS$2)/AW$2,2)</f>
        <v>#N/A</v>
      </c>
      <c r="AX33" s="97" t="e">
        <f>ROUND(AX14*LOOKUP($B$27,$E$1:$BS$1,$E$2:$BS$2)/AX$2,2)</f>
        <v>#N/A</v>
      </c>
      <c r="AY33" s="97" t="e">
        <f>ROUND(AY14*LOOKUP($B$27,$E$1:$BS$1,$E$2:$BS$2)/AY$2,2)</f>
        <v>#N/A</v>
      </c>
      <c r="AZ33" s="97" t="e">
        <f>ROUND(AZ14*LOOKUP($B$27,$E$1:$BS$1,$E$2:$BS$2)/AZ$2,2)</f>
        <v>#N/A</v>
      </c>
      <c r="BA33" s="97" t="e">
        <f>ROUND(BA14*LOOKUP($B$27,$E$1:$BS$1,$E$2:$BS$2)/BA$2,2)</f>
        <v>#N/A</v>
      </c>
      <c r="BB33" s="97" t="e">
        <f>ROUND(BB14*LOOKUP($B$27,$E$1:$BS$1,$E$2:$BS$2)/BB$2,2)</f>
        <v>#N/A</v>
      </c>
      <c r="BC33" s="97" t="e">
        <f>ROUND(BC14*LOOKUP($B$27,$E$1:$BS$1,$E$2:$BS$2)/BC$2,2)</f>
        <v>#N/A</v>
      </c>
      <c r="BD33" s="97" t="e">
        <f>ROUND(BD14*LOOKUP($B$27,$E$1:$BS$1,$E$2:$BS$2)/BD$2,2)</f>
        <v>#N/A</v>
      </c>
      <c r="BE33" s="97" t="e">
        <f>ROUND(BE14*LOOKUP($B$27,$E$1:$BS$1,$E$2:$BS$2)/BE$2,2)</f>
        <v>#N/A</v>
      </c>
      <c r="BF33" s="97" t="e">
        <f>ROUND(BF14*LOOKUP($B$27,$E$1:$BS$1,$E$2:$BS$2)/BF$2,2)</f>
        <v>#N/A</v>
      </c>
      <c r="BG33" s="97" t="e">
        <f>ROUND(BG14*LOOKUP($B$27,$E$1:$BS$1,$E$2:$BS$2)/BG$2,2)</f>
        <v>#N/A</v>
      </c>
      <c r="BH33" s="97">
        <f>ROUND(BH14*LOOKUP($B$27,$E$1:$BS$1,$E$2:$BS$2)/BH$2,2)</f>
        <v>12.56</v>
      </c>
      <c r="BI33" s="97">
        <f>ROUND(BI14*LOOKUP($B$27,$E$1:$BS$1,$E$2:$BS$2)/BI$2,2)</f>
        <v>13.47</v>
      </c>
      <c r="BJ33" s="97">
        <f>ROUND(BJ14*LOOKUP($B$27,$E$1:$BS$1,$E$2:$BS$2)/BJ$2,2)</f>
        <v>14.7</v>
      </c>
      <c r="BK33" s="97">
        <f>ROUND(BK14*LOOKUP($B$27,$E$1:$BS$1,$E$2:$BS$2)/BK$2,2)</f>
        <v>16.36</v>
      </c>
      <c r="BL33" s="97">
        <f>ROUND(BL14*LOOKUP($B$27,$E$1:$BS$1,$E$2:$BS$2)/BL$2,2)</f>
        <v>19.97</v>
      </c>
      <c r="BM33" s="97">
        <f>ROUND(BM14*LOOKUP($B$27,$E$1:$BS$1,$E$2:$BS$2)/BM$2,2)</f>
        <v>20.04</v>
      </c>
      <c r="BN33" s="97">
        <f>ROUND(BN14*LOOKUP($B$27,$E$1:$BS$1,$E$2:$BS$2)/BN$2,2)</f>
        <v>17.41</v>
      </c>
      <c r="BO33" s="97">
        <f>ROUND(BO14*LOOKUP($B$27,$E$1:$BS$1,$E$2:$BS$2)/BO$2,2)</f>
        <v>16.68</v>
      </c>
      <c r="BP33" s="97">
        <f>ROUND(BP14*LOOKUP($B$27,$E$1:$BS$1,$E$2:$BS$2)/BP$2,2)</f>
        <v>18.27</v>
      </c>
      <c r="BQ33" s="97">
        <f>ROUND(BQ14*LOOKUP($B$27,$E$1:$BS$1,$E$2:$BS$2)/BQ$2,2)</f>
        <v>19.89</v>
      </c>
      <c r="BR33" s="97">
        <f>ROUND(BR14*LOOKUP($B$27,$E$1:$BS$1,$E$2:$BS$2)/BR$2,2)</f>
        <v>20.05</v>
      </c>
      <c r="BS33" s="98" t="e">
        <f>ROUND(BS14*LOOKUP($B$27,$E$1:$BS$1,$E$2:$BS$2)/BS$2,2)</f>
        <v>#N/A</v>
      </c>
    </row>
    <row r="34" spans="1:71" s="3" customFormat="1" x14ac:dyDescent="0.25">
      <c r="A34" s="96" t="str">
        <f>A22</f>
        <v>ABS-PPIN(1971)</v>
      </c>
      <c r="B34" s="97"/>
      <c r="C34" s="97" t="e">
        <v>#N/A</v>
      </c>
      <c r="D34" s="97" t="e">
        <v>#N/A</v>
      </c>
      <c r="E34" s="97" t="e">
        <v>#N/A</v>
      </c>
      <c r="F34" s="97" t="e">
        <v>#N/A</v>
      </c>
      <c r="G34" s="97" t="e">
        <v>#N/A</v>
      </c>
      <c r="H34" s="97" t="e">
        <v>#N/A</v>
      </c>
      <c r="I34" s="97" t="e">
        <v>#N/A</v>
      </c>
      <c r="J34" s="97" t="e">
        <v>#N/A</v>
      </c>
      <c r="K34" s="97" t="e">
        <v>#N/A</v>
      </c>
      <c r="L34" s="97" t="e">
        <v>#N/A</v>
      </c>
      <c r="M34" s="97" t="e">
        <v>#N/A</v>
      </c>
      <c r="N34" s="97" t="e">
        <v>#N/A</v>
      </c>
      <c r="O34" s="97" t="e">
        <v>#N/A</v>
      </c>
      <c r="P34" s="97" t="e">
        <v>#N/A</v>
      </c>
      <c r="Q34" s="97" t="e">
        <v>#N/A</v>
      </c>
      <c r="R34" s="97" t="e">
        <v>#N/A</v>
      </c>
      <c r="S34" s="97" t="e">
        <v>#N/A</v>
      </c>
      <c r="T34" s="97" t="e">
        <v>#N/A</v>
      </c>
      <c r="U34" s="97" t="e">
        <v>#N/A</v>
      </c>
      <c r="V34" s="97">
        <f ca="1">ROUND(V22*LOOKUP($B$27,$E$1:$BS$1,$E$2:$BS$2)/V$2,2)</f>
        <v>20.64</v>
      </c>
      <c r="W34" s="97">
        <f ca="1">ROUND(W22*LOOKUP($B$27,$E$1:$BS$1,$E$2:$BS$2)/W$2,2)</f>
        <v>19.75</v>
      </c>
      <c r="X34" s="97">
        <f ca="1">ROUND(X22*LOOKUP($B$27,$E$1:$BS$1,$E$2:$BS$2)/X$2,2)</f>
        <v>18.600000000000001</v>
      </c>
      <c r="Y34" s="97">
        <f ca="1">ROUND(Y22*LOOKUP($B$27,$E$1:$BS$1,$E$2:$BS$2)/Y$2,2)</f>
        <v>17.22</v>
      </c>
      <c r="Z34" s="97">
        <f ca="1">ROUND(Z22*LOOKUP($B$27,$E$1:$BS$1,$E$2:$BS$2)/Z$2,2)</f>
        <v>16.73</v>
      </c>
      <c r="AA34" s="97">
        <f ca="1">ROUND(AA22*LOOKUP($B$27,$E$1:$BS$1,$E$2:$BS$2)/AA$2,2)</f>
        <v>16.54</v>
      </c>
      <c r="AB34" s="97">
        <f ca="1">ROUND(AB22*LOOKUP($B$27,$E$1:$BS$1,$E$2:$BS$2)/AB$2,2)</f>
        <v>15.7</v>
      </c>
      <c r="AC34" s="97">
        <f ca="1">ROUND(AC22*LOOKUP($B$27,$E$1:$BS$1,$E$2:$BS$2)/AC$2,2)</f>
        <v>15.73</v>
      </c>
      <c r="AD34" s="97">
        <f ca="1">ROUND(AD22*LOOKUP($B$27,$E$1:$BS$1,$E$2:$BS$2)/AD$2,2)</f>
        <v>15.61</v>
      </c>
      <c r="AE34" s="97">
        <f ca="1">ROUND(AE22*LOOKUP($B$27,$E$1:$BS$1,$E$2:$BS$2)/AE$2,2)</f>
        <v>15.1</v>
      </c>
      <c r="AF34" s="97">
        <f ca="1">ROUND(AF22*LOOKUP($B$27,$E$1:$BS$1,$E$2:$BS$2)/AF$2,2)</f>
        <v>15.69</v>
      </c>
      <c r="AG34" s="97">
        <f ca="1">ROUND(AG22*LOOKUP($B$27,$E$1:$BS$1,$E$2:$BS$2)/AG$2,2)</f>
        <v>17.05</v>
      </c>
      <c r="AH34" s="97">
        <f ca="1">ROUND(AH22*LOOKUP($B$27,$E$1:$BS$1,$E$2:$BS$2)/AH$2,2)</f>
        <v>20.18</v>
      </c>
      <c r="AI34" s="97">
        <f ca="1">ROUND(AI22*LOOKUP($B$27,$E$1:$BS$1,$E$2:$BS$2)/AI$2,2)</f>
        <v>20.45</v>
      </c>
      <c r="AJ34" s="97">
        <f ca="1">ROUND(AJ22*LOOKUP($B$27,$E$1:$BS$1,$E$2:$BS$2)/AJ$2,2)</f>
        <v>19.77</v>
      </c>
      <c r="AK34" s="97">
        <f ca="1">ROUND(AK22*LOOKUP($B$27,$E$1:$BS$1,$E$2:$BS$2)/AK$2,2)</f>
        <v>18.739999999999998</v>
      </c>
      <c r="AL34" s="97">
        <f ca="1">ROUND(AL22*LOOKUP($B$27,$E$1:$BS$1,$E$2:$BS$2)/AL$2,2)</f>
        <v>17.899999999999999</v>
      </c>
      <c r="AM34" s="97">
        <f ca="1">ROUND(AM22*LOOKUP($B$27,$E$1:$BS$1,$E$2:$BS$2)/AM$2,2)</f>
        <v>17.47</v>
      </c>
      <c r="AN34" s="97">
        <f ca="1">ROUND(AN22*LOOKUP($B$27,$E$1:$BS$1,$E$2:$BS$2)/AN$2,2)</f>
        <v>17.11</v>
      </c>
      <c r="AO34" s="97">
        <f ca="1">ROUND(AO22*LOOKUP($B$27,$E$1:$BS$1,$E$2:$BS$2)/AO$2,2)</f>
        <v>16.59</v>
      </c>
      <c r="AP34" s="97">
        <f ca="1">ROUND(AP22*LOOKUP($B$27,$E$1:$BS$1,$E$2:$BS$2)/AP$2,2)</f>
        <v>16.760000000000002</v>
      </c>
      <c r="AQ34" s="97">
        <f ca="1">ROUND(AQ22*LOOKUP($B$27,$E$1:$BS$1,$E$2:$BS$2)/AQ$2,2)</f>
        <v>17.09</v>
      </c>
      <c r="AR34" s="97">
        <f ca="1">ROUND(AR22*LOOKUP($B$27,$E$1:$BS$1,$E$2:$BS$2)/AR$2,2)</f>
        <v>16.79</v>
      </c>
      <c r="AS34" s="97">
        <f ca="1">ROUND(AS22*LOOKUP($B$27,$E$1:$BS$1,$E$2:$BS$2)/AS$2,2)</f>
        <v>16.45</v>
      </c>
      <c r="AT34" s="97">
        <f ca="1">ROUND(AT22*LOOKUP($B$27,$E$1:$BS$1,$E$2:$BS$2)/AT$2,2)</f>
        <v>15.5</v>
      </c>
      <c r="AU34" s="97">
        <f ca="1">ROUND(AU22*LOOKUP($B$27,$E$1:$BS$1,$E$2:$BS$2)/AU$2,2)</f>
        <v>15.33</v>
      </c>
      <c r="AV34" s="97">
        <f ca="1">ROUND(AV22*LOOKUP($B$27,$E$1:$BS$1,$E$2:$BS$2)/AV$2,2)</f>
        <v>15.3</v>
      </c>
      <c r="AW34" s="97">
        <f ca="1">ROUND(AW22*LOOKUP($B$27,$E$1:$BS$1,$E$2:$BS$2)/AW$2,2)</f>
        <v>14.98</v>
      </c>
      <c r="AX34" s="97">
        <f ca="1">ROUND(AX22*LOOKUP($B$27,$E$1:$BS$1,$E$2:$BS$2)/AX$2,2)</f>
        <v>13.8</v>
      </c>
      <c r="AY34" s="97">
        <f ca="1">ROUND(AY22*LOOKUP($B$27,$E$1:$BS$1,$E$2:$BS$2)/AY$2,2)</f>
        <v>14.07</v>
      </c>
      <c r="AZ34" s="97">
        <f ca="1">ROUND(AZ22*LOOKUP($B$27,$E$1:$BS$1,$E$2:$BS$2)/AZ$2,2)</f>
        <v>12.67</v>
      </c>
      <c r="BA34" s="97">
        <f ca="1">ROUND(BA22*LOOKUP($B$27,$E$1:$BS$1,$E$2:$BS$2)/BA$2,2)</f>
        <v>12.62</v>
      </c>
      <c r="BB34" s="97">
        <f ca="1">ROUND(BB22*LOOKUP($B$27,$E$1:$BS$1,$E$2:$BS$2)/BB$2,2)</f>
        <v>13.43</v>
      </c>
      <c r="BC34" s="97">
        <f ca="1">ROUND(BC22*LOOKUP($B$27,$E$1:$BS$1,$E$2:$BS$2)/BC$2,2)</f>
        <v>13.54</v>
      </c>
      <c r="BD34" s="97">
        <f ca="1">ROUND(BD22*LOOKUP($B$27,$E$1:$BS$1,$E$2:$BS$2)/BD$2,2)</f>
        <v>12.87</v>
      </c>
      <c r="BE34" s="97">
        <f ca="1">ROUND(BE22*LOOKUP($B$27,$E$1:$BS$1,$E$2:$BS$2)/BE$2,2)</f>
        <v>12.81</v>
      </c>
      <c r="BF34" s="97">
        <f ca="1">ROUND(BF22*LOOKUP($B$27,$E$1:$BS$1,$E$2:$BS$2)/BF$2,2)</f>
        <v>12.61</v>
      </c>
      <c r="BG34" s="97">
        <f ca="1">ROUND(BG22*LOOKUP($B$27,$E$1:$BS$1,$E$2:$BS$2)/BG$2,2)</f>
        <v>13.21</v>
      </c>
      <c r="BH34" s="97">
        <f ca="1">ROUND(BH22*LOOKUP($B$27,$E$1:$BS$1,$E$2:$BS$2)/BH$2,2)</f>
        <v>14.21</v>
      </c>
      <c r="BI34" s="97">
        <f ca="1">ROUND(BI22*LOOKUP($B$27,$E$1:$BS$1,$E$2:$BS$2)/BI$2,2)</f>
        <v>14.85</v>
      </c>
      <c r="BJ34" s="97">
        <f ca="1">ROUND(BJ22*LOOKUP($B$27,$E$1:$BS$1,$E$2:$BS$2)/BJ$2,2)</f>
        <v>16.02</v>
      </c>
      <c r="BK34" s="97">
        <f ca="1">ROUND(BK22*LOOKUP($B$27,$E$1:$BS$1,$E$2:$BS$2)/BK$2,2)</f>
        <v>17.149999999999999</v>
      </c>
      <c r="BL34" s="97">
        <f ca="1">ROUND(BL22*LOOKUP($B$27,$E$1:$BS$1,$E$2:$BS$2)/BL$2,2)</f>
        <v>20.440000000000001</v>
      </c>
      <c r="BM34" s="97">
        <f ca="1">ROUND(BM22*LOOKUP($B$27,$E$1:$BS$1,$E$2:$BS$2)/BM$2,2)</f>
        <v>20.74</v>
      </c>
      <c r="BN34" s="97">
        <f ca="1">ROUND(BN22*LOOKUP($B$27,$E$1:$BS$1,$E$2:$BS$2)/BN$2,2)</f>
        <v>19.25</v>
      </c>
      <c r="BO34" s="97">
        <f ca="1">ROUND(BO22*LOOKUP($B$27,$E$1:$BS$1,$E$2:$BS$2)/BO$2,2)</f>
        <v>18.43</v>
      </c>
      <c r="BP34" s="97">
        <f ca="1">ROUND(BP22*LOOKUP($B$27,$E$1:$BS$1,$E$2:$BS$2)/BP$2,2)</f>
        <v>19.350000000000001</v>
      </c>
      <c r="BQ34" s="97">
        <f ca="1">ROUND(BQ22*LOOKUP($B$27,$E$1:$BS$1,$E$2:$BS$2)/BQ$2,2)</f>
        <v>21.69</v>
      </c>
      <c r="BR34" s="97">
        <f ca="1">ROUND(BR22*LOOKUP($B$27,$E$1:$BS$1,$E$2:$BS$2)/BR$2,2)</f>
        <v>23.15</v>
      </c>
      <c r="BS34" s="98">
        <f ca="1">ROUND(BS22*LOOKUP($B$27,$E$1:$BS$1,$E$2:$BS$2)/BS$2,2)</f>
        <v>22.69</v>
      </c>
    </row>
    <row r="35" spans="1:71" s="12" customFormat="1" x14ac:dyDescent="0.25">
      <c r="A35" s="96" t="str">
        <f t="shared" ref="A35:A36" si="13">A23</f>
        <v>ABS-PPIN(2003)</v>
      </c>
      <c r="B35" s="97"/>
      <c r="C35" s="97" t="e">
        <v>#N/A</v>
      </c>
      <c r="D35" s="97" t="e">
        <v>#N/A</v>
      </c>
      <c r="E35" s="97" t="e">
        <v>#N/A</v>
      </c>
      <c r="F35" s="97" t="e">
        <v>#N/A</v>
      </c>
      <c r="G35" s="97" t="e">
        <v>#N/A</v>
      </c>
      <c r="H35" s="97" t="e">
        <v>#N/A</v>
      </c>
      <c r="I35" s="97" t="e">
        <v>#N/A</v>
      </c>
      <c r="J35" s="97" t="e">
        <v>#N/A</v>
      </c>
      <c r="K35" s="97" t="e">
        <v>#N/A</v>
      </c>
      <c r="L35" s="97" t="e">
        <v>#N/A</v>
      </c>
      <c r="M35" s="97" t="e">
        <v>#N/A</v>
      </c>
      <c r="N35" s="97" t="e">
        <v>#N/A</v>
      </c>
      <c r="O35" s="97" t="e">
        <v>#N/A</v>
      </c>
      <c r="P35" s="97" t="e">
        <v>#N/A</v>
      </c>
      <c r="Q35" s="97" t="e">
        <v>#N/A</v>
      </c>
      <c r="R35" s="97" t="e">
        <v>#N/A</v>
      </c>
      <c r="S35" s="97" t="e">
        <v>#N/A</v>
      </c>
      <c r="T35" s="97" t="e">
        <v>#N/A</v>
      </c>
      <c r="U35" s="97" t="e">
        <v>#N/A</v>
      </c>
      <c r="V35" s="97">
        <f ca="1">ROUND(V23*LOOKUP($B$27,$E$1:$BS$1,$E$2:$BS$2)/V$2,2)</f>
        <v>18.59</v>
      </c>
      <c r="W35" s="97">
        <f ca="1">ROUND(W23*LOOKUP($B$27,$E$1:$BS$1,$E$2:$BS$2)/W$2,2)</f>
        <v>17.78</v>
      </c>
      <c r="X35" s="97">
        <f ca="1">ROUND(X23*LOOKUP($B$27,$E$1:$BS$1,$E$2:$BS$2)/X$2,2)</f>
        <v>16.760000000000002</v>
      </c>
      <c r="Y35" s="97">
        <f ca="1">ROUND(Y23*LOOKUP($B$27,$E$1:$BS$1,$E$2:$BS$2)/Y$2,2)</f>
        <v>15.51</v>
      </c>
      <c r="Z35" s="97">
        <f ca="1">ROUND(Z23*LOOKUP($B$27,$E$1:$BS$1,$E$2:$BS$2)/Z$2,2)</f>
        <v>15.07</v>
      </c>
      <c r="AA35" s="97">
        <f ca="1">ROUND(AA23*LOOKUP($B$27,$E$1:$BS$1,$E$2:$BS$2)/AA$2,2)</f>
        <v>14.9</v>
      </c>
      <c r="AB35" s="97">
        <f ca="1">ROUND(AB23*LOOKUP($B$27,$E$1:$BS$1,$E$2:$BS$2)/AB$2,2)</f>
        <v>14.14</v>
      </c>
      <c r="AC35" s="97">
        <f ca="1">ROUND(AC23*LOOKUP($B$27,$E$1:$BS$1,$E$2:$BS$2)/AC$2,2)</f>
        <v>14.17</v>
      </c>
      <c r="AD35" s="97">
        <f ca="1">ROUND(AD23*LOOKUP($B$27,$E$1:$BS$1,$E$2:$BS$2)/AD$2,2)</f>
        <v>14.06</v>
      </c>
      <c r="AE35" s="97">
        <f ca="1">ROUND(AE23*LOOKUP($B$27,$E$1:$BS$1,$E$2:$BS$2)/AE$2,2)</f>
        <v>13.6</v>
      </c>
      <c r="AF35" s="97">
        <f ca="1">ROUND(AF23*LOOKUP($B$27,$E$1:$BS$1,$E$2:$BS$2)/AF$2,2)</f>
        <v>14.13</v>
      </c>
      <c r="AG35" s="97">
        <f ca="1">ROUND(AG23*LOOKUP($B$27,$E$1:$BS$1,$E$2:$BS$2)/AG$2,2)</f>
        <v>15.36</v>
      </c>
      <c r="AH35" s="97">
        <f ca="1">ROUND(AH23*LOOKUP($B$27,$E$1:$BS$1,$E$2:$BS$2)/AH$2,2)</f>
        <v>18.18</v>
      </c>
      <c r="AI35" s="97">
        <f ca="1">ROUND(AI23*LOOKUP($B$27,$E$1:$BS$1,$E$2:$BS$2)/AI$2,2)</f>
        <v>18.420000000000002</v>
      </c>
      <c r="AJ35" s="97">
        <f ca="1">ROUND(AJ23*LOOKUP($B$27,$E$1:$BS$1,$E$2:$BS$2)/AJ$2,2)</f>
        <v>17.809999999999999</v>
      </c>
      <c r="AK35" s="97">
        <f ca="1">ROUND(AK23*LOOKUP($B$27,$E$1:$BS$1,$E$2:$BS$2)/AK$2,2)</f>
        <v>16.88</v>
      </c>
      <c r="AL35" s="97">
        <f ca="1">ROUND(AL23*LOOKUP($B$27,$E$1:$BS$1,$E$2:$BS$2)/AL$2,2)</f>
        <v>16.12</v>
      </c>
      <c r="AM35" s="97">
        <f ca="1">ROUND(AM23*LOOKUP($B$27,$E$1:$BS$1,$E$2:$BS$2)/AM$2,2)</f>
        <v>15.74</v>
      </c>
      <c r="AN35" s="97">
        <f ca="1">ROUND(AN23*LOOKUP($B$27,$E$1:$BS$1,$E$2:$BS$2)/AN$2,2)</f>
        <v>15.41</v>
      </c>
      <c r="AO35" s="97">
        <f ca="1">ROUND(AO23*LOOKUP($B$27,$E$1:$BS$1,$E$2:$BS$2)/AO$2,2)</f>
        <v>14.94</v>
      </c>
      <c r="AP35" s="97">
        <f ca="1">ROUND(AP23*LOOKUP($B$27,$E$1:$BS$1,$E$2:$BS$2)/AP$2,2)</f>
        <v>15.09</v>
      </c>
      <c r="AQ35" s="97">
        <f ca="1">ROUND(AQ23*LOOKUP($B$27,$E$1:$BS$1,$E$2:$BS$2)/AQ$2,2)</f>
        <v>15.39</v>
      </c>
      <c r="AR35" s="97">
        <f ca="1">ROUND(AR23*LOOKUP($B$27,$E$1:$BS$1,$E$2:$BS$2)/AR$2,2)</f>
        <v>15.13</v>
      </c>
      <c r="AS35" s="97">
        <f ca="1">ROUND(AS23*LOOKUP($B$27,$E$1:$BS$1,$E$2:$BS$2)/AS$2,2)</f>
        <v>14.81</v>
      </c>
      <c r="AT35" s="97">
        <f ca="1">ROUND(AT23*LOOKUP($B$27,$E$1:$BS$1,$E$2:$BS$2)/AT$2,2)</f>
        <v>13.96</v>
      </c>
      <c r="AU35" s="97">
        <f ca="1">ROUND(AU23*LOOKUP($B$27,$E$1:$BS$1,$E$2:$BS$2)/AU$2,2)</f>
        <v>13.81</v>
      </c>
      <c r="AV35" s="97">
        <f ca="1">ROUND(AV23*LOOKUP($B$27,$E$1:$BS$1,$E$2:$BS$2)/AV$2,2)</f>
        <v>13.78</v>
      </c>
      <c r="AW35" s="97">
        <f ca="1">ROUND(AW23*LOOKUP($B$27,$E$1:$BS$1,$E$2:$BS$2)/AW$2,2)</f>
        <v>13.5</v>
      </c>
      <c r="AX35" s="97">
        <f ca="1">ROUND(AX23*LOOKUP($B$27,$E$1:$BS$1,$E$2:$BS$2)/AX$2,2)</f>
        <v>12.43</v>
      </c>
      <c r="AY35" s="97">
        <f ca="1">ROUND(AY23*LOOKUP($B$27,$E$1:$BS$1,$E$2:$BS$2)/AY$2,2)</f>
        <v>12.68</v>
      </c>
      <c r="AZ35" s="97">
        <f ca="1">ROUND(AZ23*LOOKUP($B$27,$E$1:$BS$1,$E$2:$BS$2)/AZ$2,2)</f>
        <v>11.41</v>
      </c>
      <c r="BA35" s="97">
        <f ca="1">ROUND(BA23*LOOKUP($B$27,$E$1:$BS$1,$E$2:$BS$2)/BA$2,2)</f>
        <v>11.36</v>
      </c>
      <c r="BB35" s="97">
        <f ca="1">ROUND(BB23*LOOKUP($B$27,$E$1:$BS$1,$E$2:$BS$2)/BB$2,2)</f>
        <v>12.09</v>
      </c>
      <c r="BC35" s="97">
        <f ca="1">ROUND(BC23*LOOKUP($B$27,$E$1:$BS$1,$E$2:$BS$2)/BC$2,2)</f>
        <v>12.2</v>
      </c>
      <c r="BD35" s="97">
        <f ca="1">ROUND(BD23*LOOKUP($B$27,$E$1:$BS$1,$E$2:$BS$2)/BD$2,2)</f>
        <v>11.59</v>
      </c>
      <c r="BE35" s="97">
        <f ca="1">ROUND(BE23*LOOKUP($B$27,$E$1:$BS$1,$E$2:$BS$2)/BE$2,2)</f>
        <v>11.54</v>
      </c>
      <c r="BF35" s="97">
        <f ca="1">ROUND(BF23*LOOKUP($B$27,$E$1:$BS$1,$E$2:$BS$2)/BF$2,2)</f>
        <v>11.36</v>
      </c>
      <c r="BG35" s="97">
        <f ca="1">ROUND(BG23*LOOKUP($B$27,$E$1:$BS$1,$E$2:$BS$2)/BG$2,2)</f>
        <v>11.89</v>
      </c>
      <c r="BH35" s="97">
        <f ca="1">ROUND(BH23*LOOKUP($B$27,$E$1:$BS$1,$E$2:$BS$2)/BH$2,2)</f>
        <v>12.8</v>
      </c>
      <c r="BI35" s="97">
        <f ca="1">ROUND(BI23*LOOKUP($B$27,$E$1:$BS$1,$E$2:$BS$2)/BI$2,2)</f>
        <v>13.37</v>
      </c>
      <c r="BJ35" s="97">
        <f ca="1">ROUND(BJ23*LOOKUP($B$27,$E$1:$BS$1,$E$2:$BS$2)/BJ$2,2)</f>
        <v>14.43</v>
      </c>
      <c r="BK35" s="97">
        <f ca="1">ROUND(BK23*LOOKUP($B$27,$E$1:$BS$1,$E$2:$BS$2)/BK$2,2)</f>
        <v>15.45</v>
      </c>
      <c r="BL35" s="97">
        <f ca="1">ROUND(BL23*LOOKUP($B$27,$E$1:$BS$1,$E$2:$BS$2)/BL$2,2)</f>
        <v>18.41</v>
      </c>
      <c r="BM35" s="97">
        <f ca="1">ROUND(BM23*LOOKUP($B$27,$E$1:$BS$1,$E$2:$BS$2)/BM$2,2)</f>
        <v>18.68</v>
      </c>
      <c r="BN35" s="97">
        <f ca="1">ROUND(BN23*LOOKUP($B$27,$E$1:$BS$1,$E$2:$BS$2)/BN$2,2)</f>
        <v>17.34</v>
      </c>
      <c r="BO35" s="97">
        <f ca="1">ROUND(BO23*LOOKUP($B$27,$E$1:$BS$1,$E$2:$BS$2)/BO$2,2)</f>
        <v>16.600000000000001</v>
      </c>
      <c r="BP35" s="97">
        <f ca="1">ROUND(BP23*LOOKUP($B$27,$E$1:$BS$1,$E$2:$BS$2)/BP$2,2)</f>
        <v>17.43</v>
      </c>
      <c r="BQ35" s="97">
        <f ca="1">ROUND(BQ23*LOOKUP($B$27,$E$1:$BS$1,$E$2:$BS$2)/BQ$2,2)</f>
        <v>19.54</v>
      </c>
      <c r="BR35" s="97">
        <f ca="1">ROUND(BR23*LOOKUP($B$27,$E$1:$BS$1,$E$2:$BS$2)/BR$2,2)</f>
        <v>20.85</v>
      </c>
      <c r="BS35" s="98">
        <f ca="1">ROUND(BS23*LOOKUP($B$27,$E$1:$BS$1,$E$2:$BS$2)/BS$2,2)</f>
        <v>20.43</v>
      </c>
    </row>
    <row r="36" spans="1:71" s="12" customFormat="1" x14ac:dyDescent="0.25">
      <c r="A36" s="96" t="str">
        <f t="shared" si="13"/>
        <v>ABS-PPIN(2018)</v>
      </c>
      <c r="B36" s="97"/>
      <c r="C36" s="97" t="e">
        <v>#N/A</v>
      </c>
      <c r="D36" s="97" t="e">
        <v>#N/A</v>
      </c>
      <c r="E36" s="97" t="e">
        <v>#N/A</v>
      </c>
      <c r="F36" s="97" t="e">
        <v>#N/A</v>
      </c>
      <c r="G36" s="97" t="e">
        <v>#N/A</v>
      </c>
      <c r="H36" s="97" t="e">
        <v>#N/A</v>
      </c>
      <c r="I36" s="97" t="e">
        <v>#N/A</v>
      </c>
      <c r="J36" s="97" t="e">
        <v>#N/A</v>
      </c>
      <c r="K36" s="97" t="e">
        <v>#N/A</v>
      </c>
      <c r="L36" s="97" t="e">
        <v>#N/A</v>
      </c>
      <c r="M36" s="97" t="e">
        <v>#N/A</v>
      </c>
      <c r="N36" s="97" t="e">
        <v>#N/A</v>
      </c>
      <c r="O36" s="97" t="e">
        <v>#N/A</v>
      </c>
      <c r="P36" s="97" t="e">
        <v>#N/A</v>
      </c>
      <c r="Q36" s="97" t="e">
        <v>#N/A</v>
      </c>
      <c r="R36" s="97" t="e">
        <v>#N/A</v>
      </c>
      <c r="S36" s="97" t="e">
        <v>#N/A</v>
      </c>
      <c r="T36" s="97" t="e">
        <v>#N/A</v>
      </c>
      <c r="U36" s="97" t="e">
        <v>#N/A</v>
      </c>
      <c r="V36" s="97">
        <f ca="1">ROUND(V24*LOOKUP($B$27,$E$1:$BS$1,$E$2:$BS$2)/V$2,2)</f>
        <v>18.93</v>
      </c>
      <c r="W36" s="97">
        <f ca="1">ROUND(W24*LOOKUP($B$27,$E$1:$BS$1,$E$2:$BS$2)/W$2,2)</f>
        <v>18.11</v>
      </c>
      <c r="X36" s="97">
        <f ca="1">ROUND(X24*LOOKUP($B$27,$E$1:$BS$1,$E$2:$BS$2)/X$2,2)</f>
        <v>17.059999999999999</v>
      </c>
      <c r="Y36" s="97">
        <f ca="1">ROUND(Y24*LOOKUP($B$27,$E$1:$BS$1,$E$2:$BS$2)/Y$2,2)</f>
        <v>15.79</v>
      </c>
      <c r="Z36" s="97">
        <f ca="1">ROUND(Z24*LOOKUP($B$27,$E$1:$BS$1,$E$2:$BS$2)/Z$2,2)</f>
        <v>15.34</v>
      </c>
      <c r="AA36" s="97">
        <f ca="1">ROUND(AA24*LOOKUP($B$27,$E$1:$BS$1,$E$2:$BS$2)/AA$2,2)</f>
        <v>15.17</v>
      </c>
      <c r="AB36" s="97">
        <f ca="1">ROUND(AB24*LOOKUP($B$27,$E$1:$BS$1,$E$2:$BS$2)/AB$2,2)</f>
        <v>14.4</v>
      </c>
      <c r="AC36" s="97">
        <f ca="1">ROUND(AC24*LOOKUP($B$27,$E$1:$BS$1,$E$2:$BS$2)/AC$2,2)</f>
        <v>14.43</v>
      </c>
      <c r="AD36" s="97">
        <f ca="1">ROUND(AD24*LOOKUP($B$27,$E$1:$BS$1,$E$2:$BS$2)/AD$2,2)</f>
        <v>14.32</v>
      </c>
      <c r="AE36" s="97">
        <f ca="1">ROUND(AE24*LOOKUP($B$27,$E$1:$BS$1,$E$2:$BS$2)/AE$2,2)</f>
        <v>13.85</v>
      </c>
      <c r="AF36" s="97">
        <f ca="1">ROUND(AF24*LOOKUP($B$27,$E$1:$BS$1,$E$2:$BS$2)/AF$2,2)</f>
        <v>14.39</v>
      </c>
      <c r="AG36" s="97">
        <f ca="1">ROUND(AG24*LOOKUP($B$27,$E$1:$BS$1,$E$2:$BS$2)/AG$2,2)</f>
        <v>15.64</v>
      </c>
      <c r="AH36" s="97">
        <f ca="1">ROUND(AH24*LOOKUP($B$27,$E$1:$BS$1,$E$2:$BS$2)/AH$2,2)</f>
        <v>18.510000000000002</v>
      </c>
      <c r="AI36" s="97">
        <f ca="1">ROUND(AI24*LOOKUP($B$27,$E$1:$BS$1,$E$2:$BS$2)/AI$2,2)</f>
        <v>18.75</v>
      </c>
      <c r="AJ36" s="97">
        <f ca="1">ROUND(AJ24*LOOKUP($B$27,$E$1:$BS$1,$E$2:$BS$2)/AJ$2,2)</f>
        <v>18.13</v>
      </c>
      <c r="AK36" s="97">
        <f ca="1">ROUND(AK24*LOOKUP($B$27,$E$1:$BS$1,$E$2:$BS$2)/AK$2,2)</f>
        <v>17.190000000000001</v>
      </c>
      <c r="AL36" s="97">
        <f ca="1">ROUND(AL24*LOOKUP($B$27,$E$1:$BS$1,$E$2:$BS$2)/AL$2,2)</f>
        <v>16.420000000000002</v>
      </c>
      <c r="AM36" s="97">
        <f ca="1">ROUND(AM24*LOOKUP($B$27,$E$1:$BS$1,$E$2:$BS$2)/AM$2,2)</f>
        <v>16.02</v>
      </c>
      <c r="AN36" s="97">
        <f ca="1">ROUND(AN24*LOOKUP($B$27,$E$1:$BS$1,$E$2:$BS$2)/AN$2,2)</f>
        <v>15.69</v>
      </c>
      <c r="AO36" s="97">
        <f ca="1">ROUND(AO24*LOOKUP($B$27,$E$1:$BS$1,$E$2:$BS$2)/AO$2,2)</f>
        <v>15.22</v>
      </c>
      <c r="AP36" s="97">
        <f ca="1">ROUND(AP24*LOOKUP($B$27,$E$1:$BS$1,$E$2:$BS$2)/AP$2,2)</f>
        <v>15.37</v>
      </c>
      <c r="AQ36" s="97">
        <f ca="1">ROUND(AQ24*LOOKUP($B$27,$E$1:$BS$1,$E$2:$BS$2)/AQ$2,2)</f>
        <v>15.67</v>
      </c>
      <c r="AR36" s="97">
        <f ca="1">ROUND(AR24*LOOKUP($B$27,$E$1:$BS$1,$E$2:$BS$2)/AR$2,2)</f>
        <v>15.4</v>
      </c>
      <c r="AS36" s="97">
        <f ca="1">ROUND(AS24*LOOKUP($B$27,$E$1:$BS$1,$E$2:$BS$2)/AS$2,2)</f>
        <v>15.08</v>
      </c>
      <c r="AT36" s="97">
        <f ca="1">ROUND(AT24*LOOKUP($B$27,$E$1:$BS$1,$E$2:$BS$2)/AT$2,2)</f>
        <v>14.21</v>
      </c>
      <c r="AU36" s="97">
        <f ca="1">ROUND(AU24*LOOKUP($B$27,$E$1:$BS$1,$E$2:$BS$2)/AU$2,2)</f>
        <v>14.06</v>
      </c>
      <c r="AV36" s="97">
        <f ca="1">ROUND(AV24*LOOKUP($B$27,$E$1:$BS$1,$E$2:$BS$2)/AV$2,2)</f>
        <v>14.03</v>
      </c>
      <c r="AW36" s="97">
        <f ca="1">ROUND(AW24*LOOKUP($B$27,$E$1:$BS$1,$E$2:$BS$2)/AW$2,2)</f>
        <v>13.74</v>
      </c>
      <c r="AX36" s="97">
        <f ca="1">ROUND(AX24*LOOKUP($B$27,$E$1:$BS$1,$E$2:$BS$2)/AX$2,2)</f>
        <v>12.66</v>
      </c>
      <c r="AY36" s="97">
        <f ca="1">ROUND(AY24*LOOKUP($B$27,$E$1:$BS$1,$E$2:$BS$2)/AY$2,2)</f>
        <v>12.91</v>
      </c>
      <c r="AZ36" s="97">
        <f ca="1">ROUND(AZ24*LOOKUP($B$27,$E$1:$BS$1,$E$2:$BS$2)/AZ$2,2)</f>
        <v>11.62</v>
      </c>
      <c r="BA36" s="97">
        <f ca="1">ROUND(BA24*LOOKUP($B$27,$E$1:$BS$1,$E$2:$BS$2)/BA$2,2)</f>
        <v>11.57</v>
      </c>
      <c r="BB36" s="97">
        <f ca="1">ROUND(BB24*LOOKUP($B$27,$E$1:$BS$1,$E$2:$BS$2)/BB$2,2)</f>
        <v>12.32</v>
      </c>
      <c r="BC36" s="97">
        <f ca="1">ROUND(BC24*LOOKUP($B$27,$E$1:$BS$1,$E$2:$BS$2)/BC$2,2)</f>
        <v>12.42</v>
      </c>
      <c r="BD36" s="97">
        <f ca="1">ROUND(BD24*LOOKUP($B$27,$E$1:$BS$1,$E$2:$BS$2)/BD$2,2)</f>
        <v>11.8</v>
      </c>
      <c r="BE36" s="97">
        <f ca="1">ROUND(BE24*LOOKUP($B$27,$E$1:$BS$1,$E$2:$BS$2)/BE$2,2)</f>
        <v>11.75</v>
      </c>
      <c r="BF36" s="97">
        <f ca="1">ROUND(BF24*LOOKUP($B$27,$E$1:$BS$1,$E$2:$BS$2)/BF$2,2)</f>
        <v>11.57</v>
      </c>
      <c r="BG36" s="97">
        <f ca="1">ROUND(BG24*LOOKUP($B$27,$E$1:$BS$1,$E$2:$BS$2)/BG$2,2)</f>
        <v>12.11</v>
      </c>
      <c r="BH36" s="97">
        <f ca="1">ROUND(BH24*LOOKUP($B$27,$E$1:$BS$1,$E$2:$BS$2)/BH$2,2)</f>
        <v>13.03</v>
      </c>
      <c r="BI36" s="97">
        <f ca="1">ROUND(BI24*LOOKUP($B$27,$E$1:$BS$1,$E$2:$BS$2)/BI$2,2)</f>
        <v>13.62</v>
      </c>
      <c r="BJ36" s="97">
        <f ca="1">ROUND(BJ24*LOOKUP($B$27,$E$1:$BS$1,$E$2:$BS$2)/BJ$2,2)</f>
        <v>14.69</v>
      </c>
      <c r="BK36" s="97">
        <f ca="1">ROUND(BK24*LOOKUP($B$27,$E$1:$BS$1,$E$2:$BS$2)/BK$2,2)</f>
        <v>15.73</v>
      </c>
      <c r="BL36" s="97">
        <f ca="1">ROUND(BL24*LOOKUP($B$27,$E$1:$BS$1,$E$2:$BS$2)/BL$2,2)</f>
        <v>18.75</v>
      </c>
      <c r="BM36" s="97">
        <f ca="1">ROUND(BM24*LOOKUP($B$27,$E$1:$BS$1,$E$2:$BS$2)/BM$2,2)</f>
        <v>19.02</v>
      </c>
      <c r="BN36" s="97">
        <f ca="1">ROUND(BN24*LOOKUP($B$27,$E$1:$BS$1,$E$2:$BS$2)/BN$2,2)</f>
        <v>17.66</v>
      </c>
      <c r="BO36" s="97">
        <f ca="1">ROUND(BO24*LOOKUP($B$27,$E$1:$BS$1,$E$2:$BS$2)/BO$2,2)</f>
        <v>16.899999999999999</v>
      </c>
      <c r="BP36" s="97">
        <f ca="1">ROUND(BP24*LOOKUP($B$27,$E$1:$BS$1,$E$2:$BS$2)/BP$2,2)</f>
        <v>17.75</v>
      </c>
      <c r="BQ36" s="97">
        <f ca="1">ROUND(BQ24*LOOKUP($B$27,$E$1:$BS$1,$E$2:$BS$2)/BQ$2,2)</f>
        <v>19.89</v>
      </c>
      <c r="BR36" s="97">
        <f ca="1">ROUND(BR24*LOOKUP($B$27,$E$1:$BS$1,$E$2:$BS$2)/BR$2,2)</f>
        <v>21.23</v>
      </c>
      <c r="BS36" s="98">
        <f ca="1">ROUND(BS24*LOOKUP($B$27,$E$1:$BS$1,$E$2:$BS$2)/BS$2,2)</f>
        <v>20.81</v>
      </c>
    </row>
    <row r="37" spans="1:71" ht="15.75" thickBot="1" x14ac:dyDescent="0.3">
      <c r="A37" s="99" t="s">
        <v>100</v>
      </c>
      <c r="B37" s="100"/>
      <c r="C37" s="101"/>
      <c r="D37" s="101">
        <f ca="1">D30</f>
        <v>30.98</v>
      </c>
      <c r="E37" s="101">
        <f t="shared" ref="E37:BB37" ca="1" si="14">E30</f>
        <v>34.090000000000003</v>
      </c>
      <c r="F37" s="101">
        <f t="shared" ca="1" si="14"/>
        <v>32.42</v>
      </c>
      <c r="G37" s="101">
        <f t="shared" ca="1" si="14"/>
        <v>29.68</v>
      </c>
      <c r="H37" s="101">
        <f t="shared" ca="1" si="14"/>
        <v>30.03</v>
      </c>
      <c r="I37" s="101">
        <f t="shared" ca="1" si="14"/>
        <v>30.01</v>
      </c>
      <c r="J37" s="101">
        <f t="shared" ca="1" si="14"/>
        <v>30.21</v>
      </c>
      <c r="K37" s="101">
        <f t="shared" ca="1" si="14"/>
        <v>28.99</v>
      </c>
      <c r="L37" s="101">
        <f t="shared" ca="1" si="14"/>
        <v>28.39</v>
      </c>
      <c r="M37" s="101">
        <f t="shared" ca="1" si="14"/>
        <v>29.11</v>
      </c>
      <c r="N37" s="101">
        <f t="shared" ca="1" si="14"/>
        <v>28.37</v>
      </c>
      <c r="O37" s="101">
        <f t="shared" ca="1" si="14"/>
        <v>26.76</v>
      </c>
      <c r="P37" s="101">
        <f t="shared" ca="1" si="14"/>
        <v>24.92</v>
      </c>
      <c r="Q37" s="101">
        <f t="shared" ca="1" si="14"/>
        <v>24.11</v>
      </c>
      <c r="R37" s="101">
        <f t="shared" ca="1" si="14"/>
        <v>23.17</v>
      </c>
      <c r="S37" s="101">
        <f t="shared" ca="1" si="14"/>
        <v>23.41</v>
      </c>
      <c r="T37" s="101">
        <f t="shared" ca="1" si="14"/>
        <v>22.77</v>
      </c>
      <c r="U37" s="101">
        <f t="shared" ca="1" si="14"/>
        <v>21.57</v>
      </c>
      <c r="V37" s="101">
        <f t="shared" ca="1" si="14"/>
        <v>20.69</v>
      </c>
      <c r="W37" s="101">
        <f t="shared" ca="1" si="14"/>
        <v>20.05</v>
      </c>
      <c r="X37" s="101">
        <f t="shared" ca="1" si="14"/>
        <v>19.010000000000002</v>
      </c>
      <c r="Y37" s="101">
        <f t="shared" ca="1" si="14"/>
        <v>17.59</v>
      </c>
      <c r="Z37" s="101">
        <f t="shared" ca="1" si="14"/>
        <v>17.23</v>
      </c>
      <c r="AA37" s="101">
        <f t="shared" ca="1" si="14"/>
        <v>17.71</v>
      </c>
      <c r="AB37" s="101">
        <f t="shared" ca="1" si="14"/>
        <v>16.940000000000001</v>
      </c>
      <c r="AC37" s="101">
        <f t="shared" ca="1" si="14"/>
        <v>17.07</v>
      </c>
      <c r="AD37" s="101">
        <f t="shared" ca="1" si="14"/>
        <v>17.02</v>
      </c>
      <c r="AE37" s="101">
        <f t="shared" ca="1" si="14"/>
        <v>16.78</v>
      </c>
      <c r="AF37" s="101">
        <f t="shared" ca="1" si="14"/>
        <v>17.41</v>
      </c>
      <c r="AG37" s="101">
        <f t="shared" ca="1" si="14"/>
        <v>18.54</v>
      </c>
      <c r="AH37" s="101">
        <f t="shared" ca="1" si="14"/>
        <v>21.01</v>
      </c>
      <c r="AI37" s="101">
        <f t="shared" ca="1" si="14"/>
        <v>20.73</v>
      </c>
      <c r="AJ37" s="101">
        <f t="shared" ca="1" si="14"/>
        <v>19.88</v>
      </c>
      <c r="AK37" s="101">
        <f t="shared" ca="1" si="14"/>
        <v>18.899999999999999</v>
      </c>
      <c r="AL37" s="101">
        <f t="shared" ca="1" si="14"/>
        <v>18.05</v>
      </c>
      <c r="AM37" s="101">
        <f t="shared" ca="1" si="14"/>
        <v>17.420000000000002</v>
      </c>
      <c r="AN37" s="101">
        <f t="shared" ca="1" si="14"/>
        <v>16.809999999999999</v>
      </c>
      <c r="AO37" s="101">
        <f t="shared" ca="1" si="14"/>
        <v>16.23</v>
      </c>
      <c r="AP37" s="101">
        <f t="shared" ca="1" si="14"/>
        <v>16.41</v>
      </c>
      <c r="AQ37" s="101">
        <f t="shared" ca="1" si="14"/>
        <v>16.690000000000001</v>
      </c>
      <c r="AR37" s="101">
        <f t="shared" ca="1" si="14"/>
        <v>16.11</v>
      </c>
      <c r="AS37" s="101">
        <f t="shared" ca="1" si="14"/>
        <v>15.28</v>
      </c>
      <c r="AT37" s="101">
        <f t="shared" ca="1" si="14"/>
        <v>14.05</v>
      </c>
      <c r="AU37" s="101">
        <f t="shared" ca="1" si="14"/>
        <v>13.43</v>
      </c>
      <c r="AV37" s="101">
        <f t="shared" ca="1" si="14"/>
        <v>12.63</v>
      </c>
      <c r="AW37" s="101">
        <f t="shared" ca="1" si="14"/>
        <v>12</v>
      </c>
      <c r="AX37" s="101">
        <f t="shared" ca="1" si="14"/>
        <v>13.1</v>
      </c>
      <c r="AY37" s="101">
        <f t="shared" ca="1" si="14"/>
        <v>12.71</v>
      </c>
      <c r="AZ37" s="101">
        <f t="shared" ca="1" si="14"/>
        <v>12.61</v>
      </c>
      <c r="BA37" s="101">
        <f t="shared" ca="1" si="14"/>
        <v>13.41</v>
      </c>
      <c r="BB37" s="101">
        <f t="shared" ca="1" si="14"/>
        <v>12.09</v>
      </c>
      <c r="BC37" s="102">
        <f ca="1">BC35</f>
        <v>12.2</v>
      </c>
      <c r="BD37" s="102">
        <f t="shared" ref="BD37:BS37" ca="1" si="15">BD35</f>
        <v>11.59</v>
      </c>
      <c r="BE37" s="102">
        <f t="shared" ca="1" si="15"/>
        <v>11.54</v>
      </c>
      <c r="BF37" s="102">
        <f t="shared" ca="1" si="15"/>
        <v>11.36</v>
      </c>
      <c r="BG37" s="102">
        <f t="shared" ca="1" si="15"/>
        <v>11.89</v>
      </c>
      <c r="BH37" s="102">
        <f t="shared" ca="1" si="15"/>
        <v>12.8</v>
      </c>
      <c r="BI37" s="102">
        <f t="shared" ca="1" si="15"/>
        <v>13.37</v>
      </c>
      <c r="BJ37" s="102">
        <f t="shared" ca="1" si="15"/>
        <v>14.43</v>
      </c>
      <c r="BK37" s="102">
        <f t="shared" ca="1" si="15"/>
        <v>15.45</v>
      </c>
      <c r="BL37" s="102">
        <f t="shared" ca="1" si="15"/>
        <v>18.41</v>
      </c>
      <c r="BM37" s="102">
        <f t="shared" ca="1" si="15"/>
        <v>18.68</v>
      </c>
      <c r="BN37" s="102">
        <f t="shared" ca="1" si="15"/>
        <v>17.34</v>
      </c>
      <c r="BO37" s="102">
        <f t="shared" ca="1" si="15"/>
        <v>16.600000000000001</v>
      </c>
      <c r="BP37" s="102">
        <f t="shared" ca="1" si="15"/>
        <v>17.43</v>
      </c>
      <c r="BQ37" s="102">
        <f t="shared" ca="1" si="15"/>
        <v>19.54</v>
      </c>
      <c r="BR37" s="102">
        <f t="shared" ca="1" si="15"/>
        <v>20.85</v>
      </c>
      <c r="BS37" s="103">
        <f t="shared" ca="1" si="15"/>
        <v>20.43</v>
      </c>
    </row>
    <row r="38" spans="1:71" s="12" customFormat="1" ht="15.75" thickTop="1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</row>
    <row r="39" spans="1:71" s="12" customFormat="1" x14ac:dyDescent="0.25">
      <c r="A39" s="12" t="s">
        <v>132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</row>
    <row r="40" spans="1:71" s="12" customFormat="1" x14ac:dyDescent="0.25">
      <c r="A40" s="12" t="s">
        <v>175</v>
      </c>
      <c r="B40" s="12" t="str">
        <f>CONCATENATE("Average Price (c/kWh ",B27," Dollars)")</f>
        <v>Average Price (c/kWh 2020 Dollars)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</row>
    <row r="41" spans="1:71" s="12" customFormat="1" x14ac:dyDescent="0.25">
      <c r="A41" s="12" t="s">
        <v>176</v>
      </c>
      <c r="B41" s="12" t="s">
        <v>174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</row>
    <row r="42" spans="1:71" s="12" customFormat="1" x14ac:dyDescent="0.25">
      <c r="A42" s="12" t="s">
        <v>178</v>
      </c>
      <c r="B42" s="12" t="s">
        <v>177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</row>
    <row r="43" spans="1:71" s="12" customFormat="1" x14ac:dyDescent="0.25"/>
    <row r="44" spans="1:71" s="12" customFormat="1" x14ac:dyDescent="0.25"/>
    <row r="45" spans="1:71" s="12" customFormat="1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</row>
    <row r="46" spans="1:71" s="12" customFormat="1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</row>
    <row r="47" spans="1:71" s="12" customFormat="1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</row>
    <row r="48" spans="1:71" s="12" customFormat="1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</row>
    <row r="49" spans="1:71" s="12" customFormat="1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</row>
    <row r="50" spans="1:71" s="12" customFormat="1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</row>
    <row r="51" spans="1:71" s="12" customFormat="1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</row>
    <row r="52" spans="1:71" s="12" customFormat="1" x14ac:dyDescent="0.25">
      <c r="A52" s="3" t="s">
        <v>57</v>
      </c>
      <c r="B52" s="3"/>
      <c r="C52" s="3"/>
      <c r="D52" s="3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>
        <f>35.97/30.59-1</f>
        <v>0.17587446878064728</v>
      </c>
      <c r="BR52" s="21"/>
      <c r="BS52" s="21"/>
    </row>
    <row r="53" spans="1:71" x14ac:dyDescent="0.25">
      <c r="A53" s="3" t="str">
        <f>CONCATENATE("Average Prices c/kWh (",TEXT(B27,0), " Dollars)")</f>
        <v>Average Prices c/kWh (2020 Dollars)</v>
      </c>
      <c r="B53" s="3"/>
      <c r="C53" s="3"/>
      <c r="D53" s="3"/>
      <c r="BQ53" s="15">
        <f>34.57/30.59-1</f>
        <v>0.13010787839163118</v>
      </c>
      <c r="BR53" s="15"/>
    </row>
    <row r="55" spans="1:71" x14ac:dyDescent="0.25">
      <c r="A55" s="31" t="s">
        <v>58</v>
      </c>
    </row>
    <row r="56" spans="1:71" x14ac:dyDescent="0.25">
      <c r="A56" s="31" t="s">
        <v>48</v>
      </c>
      <c r="E56" s="31" t="s">
        <v>67</v>
      </c>
    </row>
  </sheetData>
  <dataValidations count="1">
    <dataValidation type="whole" allowBlank="1" showInputMessage="1" showErrorMessage="1" sqref="B27" xr:uid="{B5DB80E5-8C1B-499F-88FF-DAF8F7A95D8B}">
      <formula1>1954</formula1>
      <formula2>2020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2EF5-9F2C-496D-91E8-F19718670C7D}">
  <sheetPr>
    <tabColor rgb="FF00B050"/>
  </sheetPr>
  <dimension ref="A1:BR32"/>
  <sheetViews>
    <sheetView workbookViewId="0">
      <selection activeCell="A22" sqref="A22:XFD22"/>
    </sheetView>
  </sheetViews>
  <sheetFormatPr defaultRowHeight="15" x14ac:dyDescent="0.25"/>
  <cols>
    <col min="1" max="1" width="29" style="44" customWidth="1"/>
    <col min="2" max="2" width="12.7109375" style="44" customWidth="1"/>
    <col min="3" max="3" width="12.42578125" style="44" customWidth="1"/>
    <col min="4" max="4" width="10.28515625" style="44" customWidth="1"/>
    <col min="5" max="16384" width="9.140625" style="44"/>
  </cols>
  <sheetData>
    <row r="1" spans="1:70" x14ac:dyDescent="0.25">
      <c r="A1" s="43" t="s">
        <v>0</v>
      </c>
      <c r="B1" s="32">
        <v>1952</v>
      </c>
      <c r="C1" s="32">
        <v>1953</v>
      </c>
      <c r="D1" s="44">
        <v>1954</v>
      </c>
      <c r="E1" s="44">
        <f>D1+1</f>
        <v>1955</v>
      </c>
      <c r="F1" s="44">
        <f t="shared" ref="F1:BQ1" si="0">E1+1</f>
        <v>1956</v>
      </c>
      <c r="G1" s="44">
        <f t="shared" si="0"/>
        <v>1957</v>
      </c>
      <c r="H1" s="44">
        <f t="shared" si="0"/>
        <v>1958</v>
      </c>
      <c r="I1" s="44">
        <f t="shared" si="0"/>
        <v>1959</v>
      </c>
      <c r="J1" s="44">
        <f t="shared" si="0"/>
        <v>1960</v>
      </c>
      <c r="K1" s="44">
        <f t="shared" si="0"/>
        <v>1961</v>
      </c>
      <c r="L1" s="44">
        <f t="shared" si="0"/>
        <v>1962</v>
      </c>
      <c r="M1" s="44">
        <f t="shared" si="0"/>
        <v>1963</v>
      </c>
      <c r="N1" s="44">
        <f t="shared" si="0"/>
        <v>1964</v>
      </c>
      <c r="O1" s="44">
        <f t="shared" si="0"/>
        <v>1965</v>
      </c>
      <c r="P1" s="44">
        <f t="shared" si="0"/>
        <v>1966</v>
      </c>
      <c r="Q1" s="44">
        <f t="shared" si="0"/>
        <v>1967</v>
      </c>
      <c r="R1" s="44">
        <f t="shared" si="0"/>
        <v>1968</v>
      </c>
      <c r="S1" s="44">
        <f t="shared" si="0"/>
        <v>1969</v>
      </c>
      <c r="T1" s="44">
        <f t="shared" si="0"/>
        <v>1970</v>
      </c>
      <c r="U1" s="44">
        <f t="shared" si="0"/>
        <v>1971</v>
      </c>
      <c r="V1" s="44">
        <f t="shared" si="0"/>
        <v>1972</v>
      </c>
      <c r="W1" s="44">
        <f t="shared" si="0"/>
        <v>1973</v>
      </c>
      <c r="X1" s="44">
        <f t="shared" si="0"/>
        <v>1974</v>
      </c>
      <c r="Y1" s="44">
        <f t="shared" si="0"/>
        <v>1975</v>
      </c>
      <c r="Z1" s="44">
        <f t="shared" si="0"/>
        <v>1976</v>
      </c>
      <c r="AA1" s="44">
        <f t="shared" si="0"/>
        <v>1977</v>
      </c>
      <c r="AB1" s="44">
        <f t="shared" si="0"/>
        <v>1978</v>
      </c>
      <c r="AC1" s="44">
        <f t="shared" si="0"/>
        <v>1979</v>
      </c>
      <c r="AD1" s="44">
        <f t="shared" si="0"/>
        <v>1980</v>
      </c>
      <c r="AE1" s="44">
        <f t="shared" si="0"/>
        <v>1981</v>
      </c>
      <c r="AF1" s="44">
        <f t="shared" si="0"/>
        <v>1982</v>
      </c>
      <c r="AG1" s="44">
        <f t="shared" si="0"/>
        <v>1983</v>
      </c>
      <c r="AH1" s="44">
        <f t="shared" si="0"/>
        <v>1984</v>
      </c>
      <c r="AI1" s="44">
        <f t="shared" si="0"/>
        <v>1985</v>
      </c>
      <c r="AJ1" s="44">
        <f t="shared" si="0"/>
        <v>1986</v>
      </c>
      <c r="AK1" s="44">
        <f t="shared" si="0"/>
        <v>1987</v>
      </c>
      <c r="AL1" s="44">
        <f t="shared" si="0"/>
        <v>1988</v>
      </c>
      <c r="AM1" s="44">
        <f t="shared" si="0"/>
        <v>1989</v>
      </c>
      <c r="AN1" s="44">
        <f t="shared" si="0"/>
        <v>1990</v>
      </c>
      <c r="AO1" s="44">
        <f t="shared" si="0"/>
        <v>1991</v>
      </c>
      <c r="AP1" s="44">
        <f t="shared" si="0"/>
        <v>1992</v>
      </c>
      <c r="AQ1" s="44">
        <f t="shared" si="0"/>
        <v>1993</v>
      </c>
      <c r="AR1" s="44">
        <f t="shared" si="0"/>
        <v>1994</v>
      </c>
      <c r="AS1" s="44">
        <f t="shared" si="0"/>
        <v>1995</v>
      </c>
      <c r="AT1" s="44">
        <f t="shared" si="0"/>
        <v>1996</v>
      </c>
      <c r="AU1" s="44">
        <f t="shared" si="0"/>
        <v>1997</v>
      </c>
      <c r="AV1" s="44">
        <f t="shared" si="0"/>
        <v>1998</v>
      </c>
      <c r="AW1" s="44">
        <f t="shared" si="0"/>
        <v>1999</v>
      </c>
      <c r="AX1" s="44">
        <f t="shared" si="0"/>
        <v>2000</v>
      </c>
      <c r="AY1" s="44">
        <f t="shared" si="0"/>
        <v>2001</v>
      </c>
      <c r="AZ1" s="44">
        <f t="shared" si="0"/>
        <v>2002</v>
      </c>
      <c r="BA1" s="44">
        <f t="shared" si="0"/>
        <v>2003</v>
      </c>
      <c r="BB1" s="44">
        <f t="shared" si="0"/>
        <v>2004</v>
      </c>
      <c r="BC1" s="44">
        <f t="shared" si="0"/>
        <v>2005</v>
      </c>
      <c r="BD1" s="44">
        <f t="shared" si="0"/>
        <v>2006</v>
      </c>
      <c r="BE1" s="44">
        <f t="shared" si="0"/>
        <v>2007</v>
      </c>
      <c r="BF1" s="44">
        <f t="shared" si="0"/>
        <v>2008</v>
      </c>
      <c r="BG1" s="44">
        <f t="shared" si="0"/>
        <v>2009</v>
      </c>
      <c r="BH1" s="44">
        <f t="shared" si="0"/>
        <v>2010</v>
      </c>
      <c r="BI1" s="44">
        <f t="shared" si="0"/>
        <v>2011</v>
      </c>
      <c r="BJ1" s="44">
        <f t="shared" si="0"/>
        <v>2012</v>
      </c>
      <c r="BK1" s="44">
        <f t="shared" si="0"/>
        <v>2013</v>
      </c>
      <c r="BL1" s="44">
        <f t="shared" si="0"/>
        <v>2014</v>
      </c>
      <c r="BM1" s="44">
        <f t="shared" si="0"/>
        <v>2015</v>
      </c>
      <c r="BN1" s="44">
        <f t="shared" si="0"/>
        <v>2016</v>
      </c>
      <c r="BO1" s="44">
        <f t="shared" si="0"/>
        <v>2017</v>
      </c>
      <c r="BP1" s="44">
        <f t="shared" si="0"/>
        <v>2018</v>
      </c>
      <c r="BQ1" s="44">
        <f t="shared" si="0"/>
        <v>2019</v>
      </c>
      <c r="BR1" s="44">
        <f t="shared" ref="BR1" si="1">BQ1+1</f>
        <v>2020</v>
      </c>
    </row>
    <row r="2" spans="1:70" x14ac:dyDescent="0.25">
      <c r="A2" s="43" t="s">
        <v>1</v>
      </c>
      <c r="B2" s="32">
        <v>6.1</v>
      </c>
      <c r="C2" s="32">
        <v>6.4</v>
      </c>
      <c r="D2" s="44">
        <v>6.5</v>
      </c>
      <c r="E2" s="44">
        <v>6.6</v>
      </c>
      <c r="F2" s="44">
        <v>7</v>
      </c>
      <c r="G2" s="44">
        <v>7.2</v>
      </c>
      <c r="H2" s="44">
        <v>7.2</v>
      </c>
      <c r="I2" s="44">
        <v>7.3</v>
      </c>
      <c r="J2" s="44">
        <v>7.6</v>
      </c>
      <c r="K2" s="44">
        <v>7.9</v>
      </c>
      <c r="L2" s="44">
        <v>7.8</v>
      </c>
      <c r="M2" s="44">
        <v>7.8</v>
      </c>
      <c r="N2" s="44">
        <v>8</v>
      </c>
      <c r="O2" s="44">
        <v>8.3000000000000007</v>
      </c>
      <c r="P2" s="44">
        <v>8.6</v>
      </c>
      <c r="Q2" s="44">
        <v>8.9</v>
      </c>
      <c r="R2" s="44">
        <v>9.1</v>
      </c>
      <c r="S2" s="44">
        <v>9.4</v>
      </c>
      <c r="T2" s="44">
        <v>9.6999999999999993</v>
      </c>
      <c r="U2" s="44">
        <v>10.199999999999999</v>
      </c>
      <c r="V2" s="44">
        <v>10.9</v>
      </c>
      <c r="W2" s="44">
        <v>11.8</v>
      </c>
      <c r="X2" s="44">
        <v>13.5</v>
      </c>
      <c r="Y2" s="44">
        <v>15.8</v>
      </c>
      <c r="Z2" s="44">
        <v>17.7</v>
      </c>
      <c r="AA2" s="44">
        <v>20.100000000000001</v>
      </c>
      <c r="AB2" s="44">
        <v>21.7</v>
      </c>
      <c r="AC2" s="44">
        <v>23.6</v>
      </c>
      <c r="AD2" s="44">
        <v>26.2</v>
      </c>
      <c r="AE2" s="44">
        <v>28.4</v>
      </c>
      <c r="AF2" s="44">
        <v>31.5</v>
      </c>
      <c r="AG2" s="44">
        <v>35</v>
      </c>
      <c r="AH2" s="44">
        <v>36.4</v>
      </c>
      <c r="AI2" s="44">
        <v>38.799999999999997</v>
      </c>
      <c r="AJ2" s="44">
        <v>42.1</v>
      </c>
      <c r="AK2" s="44">
        <v>46</v>
      </c>
      <c r="AL2" s="44">
        <v>49.3</v>
      </c>
      <c r="AM2" s="44">
        <v>53</v>
      </c>
      <c r="AN2" s="44">
        <v>57.1</v>
      </c>
      <c r="AO2" s="44">
        <v>59</v>
      </c>
      <c r="AP2" s="44">
        <v>59.7</v>
      </c>
      <c r="AQ2" s="44">
        <v>60.8</v>
      </c>
      <c r="AR2" s="44">
        <v>61.9</v>
      </c>
      <c r="AS2" s="44">
        <v>64.7</v>
      </c>
      <c r="AT2" s="44">
        <v>66.7</v>
      </c>
      <c r="AU2" s="44">
        <v>66.900000000000006</v>
      </c>
      <c r="AV2" s="44">
        <v>67.400000000000006</v>
      </c>
      <c r="AW2" s="44">
        <v>68.099999999999994</v>
      </c>
      <c r="AX2" s="44">
        <v>70.2</v>
      </c>
      <c r="AY2" s="44">
        <v>74.5</v>
      </c>
      <c r="AZ2" s="44">
        <v>76.599999999999994</v>
      </c>
      <c r="BA2" s="44">
        <v>78.599999999999994</v>
      </c>
      <c r="BB2" s="44">
        <v>80.599999999999994</v>
      </c>
      <c r="BC2" s="44">
        <v>82.6</v>
      </c>
      <c r="BD2" s="44">
        <v>85.9</v>
      </c>
      <c r="BE2" s="44">
        <v>87.7</v>
      </c>
      <c r="BF2" s="44">
        <v>91.6</v>
      </c>
      <c r="BG2" s="44">
        <v>92.9</v>
      </c>
      <c r="BH2" s="44">
        <v>95.8</v>
      </c>
      <c r="BI2" s="44">
        <v>99.2</v>
      </c>
      <c r="BJ2" s="44">
        <v>100.4</v>
      </c>
      <c r="BK2" s="44">
        <v>102.8</v>
      </c>
      <c r="BL2" s="44">
        <v>105.9</v>
      </c>
      <c r="BM2" s="44">
        <v>107.5</v>
      </c>
      <c r="BN2" s="44">
        <v>108.6</v>
      </c>
      <c r="BO2" s="44">
        <v>110.7</v>
      </c>
      <c r="BP2" s="44">
        <v>113</v>
      </c>
      <c r="BQ2" s="44">
        <v>114.8</v>
      </c>
      <c r="BR2" s="44">
        <v>114.4</v>
      </c>
    </row>
    <row r="3" spans="1:70" x14ac:dyDescent="0.25">
      <c r="BF3" s="12"/>
      <c r="BP3" s="12"/>
    </row>
    <row r="4" spans="1:70" x14ac:dyDescent="0.25">
      <c r="A4" s="45" t="s">
        <v>70</v>
      </c>
      <c r="BF4" s="12"/>
      <c r="BP4" s="12"/>
    </row>
    <row r="5" spans="1:70" x14ac:dyDescent="0.25">
      <c r="A5" s="12" t="s">
        <v>68</v>
      </c>
      <c r="B5" s="44" t="e">
        <f>NA()</f>
        <v>#N/A</v>
      </c>
      <c r="C5" s="44" t="e">
        <f>NA()</f>
        <v>#N/A</v>
      </c>
      <c r="D5" s="44" t="e">
        <f>NA()</f>
        <v>#N/A</v>
      </c>
      <c r="E5" s="44" t="e">
        <f>NA()</f>
        <v>#N/A</v>
      </c>
      <c r="F5" s="44" t="e">
        <f>NA()</f>
        <v>#N/A</v>
      </c>
      <c r="G5" s="44" t="e">
        <f>NA()</f>
        <v>#N/A</v>
      </c>
      <c r="H5" s="44" t="e">
        <f>NA()</f>
        <v>#N/A</v>
      </c>
      <c r="I5" s="44" t="e">
        <f>NA()</f>
        <v>#N/A</v>
      </c>
      <c r="J5" s="44" t="e">
        <f>NA()</f>
        <v>#N/A</v>
      </c>
      <c r="K5" s="44" t="e">
        <f>NA()</f>
        <v>#N/A</v>
      </c>
      <c r="L5" s="44" t="e">
        <f>NA()</f>
        <v>#N/A</v>
      </c>
      <c r="M5" s="44" t="e">
        <f>NA()</f>
        <v>#N/A</v>
      </c>
      <c r="N5" s="44" t="e">
        <f>NA()</f>
        <v>#N/A</v>
      </c>
      <c r="O5" s="44" t="e">
        <f>NA()</f>
        <v>#N/A</v>
      </c>
      <c r="P5" s="44" t="e">
        <f>NA()</f>
        <v>#N/A</v>
      </c>
      <c r="Q5" s="44" t="e">
        <f>NA()</f>
        <v>#N/A</v>
      </c>
      <c r="R5" s="44" t="e">
        <f>NA()</f>
        <v>#N/A</v>
      </c>
      <c r="S5" s="44" t="e">
        <f>NA()</f>
        <v>#N/A</v>
      </c>
      <c r="T5" s="44" t="e">
        <f>NA()</f>
        <v>#N/A</v>
      </c>
      <c r="U5" s="44" t="e">
        <f>NA()</f>
        <v>#N/A</v>
      </c>
      <c r="V5" s="44" t="e">
        <f>NA()</f>
        <v>#N/A</v>
      </c>
      <c r="W5" s="44" t="e">
        <f>NA()</f>
        <v>#N/A</v>
      </c>
      <c r="X5" s="44" t="e">
        <f>NA()</f>
        <v>#N/A</v>
      </c>
      <c r="Y5" s="44" t="e">
        <f>NA()</f>
        <v>#N/A</v>
      </c>
      <c r="Z5" s="44" t="e">
        <f>NA()</f>
        <v>#N/A</v>
      </c>
      <c r="AA5" s="44" t="e">
        <f>NA()</f>
        <v>#N/A</v>
      </c>
      <c r="AB5" s="44" t="e">
        <f>NA()</f>
        <v>#N/A</v>
      </c>
      <c r="AC5" s="44" t="e">
        <f>NA()</f>
        <v>#N/A</v>
      </c>
      <c r="AD5" s="44" t="e">
        <f>NA()</f>
        <v>#N/A</v>
      </c>
      <c r="AE5" s="44" t="e">
        <f>NA()</f>
        <v>#N/A</v>
      </c>
      <c r="AF5" s="44" t="e">
        <f>NA()</f>
        <v>#N/A</v>
      </c>
      <c r="AG5" s="44" t="e">
        <f>NA()</f>
        <v>#N/A</v>
      </c>
      <c r="AH5" s="44" t="e">
        <f>NA()</f>
        <v>#N/A</v>
      </c>
      <c r="AI5" s="44" t="e">
        <f>NA()</f>
        <v>#N/A</v>
      </c>
      <c r="AJ5" s="44" t="e">
        <f>NA()</f>
        <v>#N/A</v>
      </c>
      <c r="AK5" s="44" t="e">
        <f>NA()</f>
        <v>#N/A</v>
      </c>
      <c r="AL5" s="44" t="e">
        <f>NA()</f>
        <v>#N/A</v>
      </c>
      <c r="AM5" s="44" t="e">
        <f>NA()</f>
        <v>#N/A</v>
      </c>
      <c r="AN5" s="44" t="e">
        <f>NA()</f>
        <v>#N/A</v>
      </c>
      <c r="AO5" s="44" t="e">
        <f>NA()</f>
        <v>#N/A</v>
      </c>
      <c r="AP5" s="44" t="e">
        <f>NA()</f>
        <v>#N/A</v>
      </c>
      <c r="AQ5" s="44" t="e">
        <f>NA()</f>
        <v>#N/A</v>
      </c>
      <c r="AR5" s="44" t="e">
        <f>NA()</f>
        <v>#N/A</v>
      </c>
      <c r="AS5" s="44" t="e">
        <f>NA()</f>
        <v>#N/A</v>
      </c>
      <c r="AT5" s="44" t="e">
        <f>NA()</f>
        <v>#N/A</v>
      </c>
      <c r="AU5" s="44" t="e">
        <f>NA()</f>
        <v>#N/A</v>
      </c>
      <c r="AV5" s="44" t="e">
        <f>NA()</f>
        <v>#N/A</v>
      </c>
      <c r="AW5" s="44" t="e">
        <f>NA()</f>
        <v>#N/A</v>
      </c>
      <c r="AX5" s="44" t="e">
        <f>NA()</f>
        <v>#N/A</v>
      </c>
      <c r="AY5" s="44" t="e">
        <f>NA()</f>
        <v>#N/A</v>
      </c>
      <c r="AZ5" s="44" t="e">
        <f>NA()</f>
        <v>#N/A</v>
      </c>
      <c r="BA5" s="44" t="e">
        <f>NA()</f>
        <v>#N/A</v>
      </c>
      <c r="BB5" s="44" t="e">
        <f>NA()</f>
        <v>#N/A</v>
      </c>
      <c r="BC5" s="44">
        <v>145.80458999999999</v>
      </c>
      <c r="BD5" s="44">
        <v>200.92695000000001</v>
      </c>
      <c r="BE5" s="44">
        <v>202.20723999999998</v>
      </c>
      <c r="BF5" s="12">
        <v>204.17940999999996</v>
      </c>
      <c r="BG5" s="44">
        <v>205.97015999999996</v>
      </c>
      <c r="BH5" s="44">
        <v>207.14509000000004</v>
      </c>
      <c r="BI5" s="44">
        <v>204.95069000000001</v>
      </c>
      <c r="BJ5" s="44">
        <v>202.29766000000001</v>
      </c>
      <c r="BK5" s="44">
        <v>198.58592000000002</v>
      </c>
      <c r="BL5" s="44">
        <v>197.31232</v>
      </c>
      <c r="BM5" s="44">
        <v>200.74826000000004</v>
      </c>
      <c r="BN5" s="44">
        <v>202.36404000000005</v>
      </c>
      <c r="BO5" s="44">
        <v>199.91223000000005</v>
      </c>
      <c r="BP5" s="12">
        <v>203.37211000000002</v>
      </c>
      <c r="BQ5" s="44">
        <v>204.47376000000003</v>
      </c>
      <c r="BR5" s="44">
        <v>202.14587000000003</v>
      </c>
    </row>
    <row r="6" spans="1:70" x14ac:dyDescent="0.25">
      <c r="A6" s="12" t="s">
        <v>71</v>
      </c>
      <c r="B6" s="44" t="e">
        <f>NA()</f>
        <v>#N/A</v>
      </c>
      <c r="C6" s="44" t="e">
        <f>NA()</f>
        <v>#N/A</v>
      </c>
      <c r="D6" s="44" t="e">
        <f>NA()</f>
        <v>#N/A</v>
      </c>
      <c r="E6" s="44" t="e">
        <f>NA()</f>
        <v>#N/A</v>
      </c>
      <c r="F6" s="44" t="e">
        <f>NA()</f>
        <v>#N/A</v>
      </c>
      <c r="G6" s="44" t="e">
        <f>NA()</f>
        <v>#N/A</v>
      </c>
      <c r="H6" s="44" t="e">
        <f>NA()</f>
        <v>#N/A</v>
      </c>
      <c r="I6" s="44" t="e">
        <f>NA()</f>
        <v>#N/A</v>
      </c>
      <c r="J6" s="44" t="e">
        <f>NA()</f>
        <v>#N/A</v>
      </c>
      <c r="K6" s="44" t="e">
        <f>NA()</f>
        <v>#N/A</v>
      </c>
      <c r="L6" s="44" t="e">
        <f>NA()</f>
        <v>#N/A</v>
      </c>
      <c r="M6" s="44" t="e">
        <f>NA()</f>
        <v>#N/A</v>
      </c>
      <c r="N6" s="44" t="e">
        <f>NA()</f>
        <v>#N/A</v>
      </c>
      <c r="O6" s="44" t="e">
        <f>NA()</f>
        <v>#N/A</v>
      </c>
      <c r="P6" s="44" t="e">
        <f>NA()</f>
        <v>#N/A</v>
      </c>
      <c r="Q6" s="44" t="e">
        <f>NA()</f>
        <v>#N/A</v>
      </c>
      <c r="R6" s="44" t="e">
        <f>NA()</f>
        <v>#N/A</v>
      </c>
      <c r="S6" s="44" t="e">
        <f>NA()</f>
        <v>#N/A</v>
      </c>
      <c r="T6" s="44" t="e">
        <f>NA()</f>
        <v>#N/A</v>
      </c>
      <c r="U6" s="44" t="e">
        <f>NA()</f>
        <v>#N/A</v>
      </c>
      <c r="V6" s="44" t="e">
        <f>NA()</f>
        <v>#N/A</v>
      </c>
      <c r="W6" s="44" t="e">
        <f>NA()</f>
        <v>#N/A</v>
      </c>
      <c r="X6" s="44" t="e">
        <f>NA()</f>
        <v>#N/A</v>
      </c>
      <c r="Y6" s="44" t="e">
        <f>NA()</f>
        <v>#N/A</v>
      </c>
      <c r="Z6" s="44" t="e">
        <f>NA()</f>
        <v>#N/A</v>
      </c>
      <c r="AA6" s="44" t="e">
        <f>NA()</f>
        <v>#N/A</v>
      </c>
      <c r="AB6" s="44" t="e">
        <f>NA()</f>
        <v>#N/A</v>
      </c>
      <c r="AC6" s="44" t="e">
        <f>NA()</f>
        <v>#N/A</v>
      </c>
      <c r="AD6" s="44" t="e">
        <f>NA()</f>
        <v>#N/A</v>
      </c>
      <c r="AE6" s="44" t="e">
        <f>NA()</f>
        <v>#N/A</v>
      </c>
      <c r="AF6" s="44" t="e">
        <f>NA()</f>
        <v>#N/A</v>
      </c>
      <c r="AG6" s="44" t="e">
        <f>NA()</f>
        <v>#N/A</v>
      </c>
      <c r="AH6" s="44" t="e">
        <f>NA()</f>
        <v>#N/A</v>
      </c>
      <c r="AI6" s="44" t="e">
        <f>NA()</f>
        <v>#N/A</v>
      </c>
      <c r="AJ6" s="44" t="e">
        <f>NA()</f>
        <v>#N/A</v>
      </c>
      <c r="AK6" s="44" t="e">
        <f>NA()</f>
        <v>#N/A</v>
      </c>
      <c r="AL6" s="44" t="e">
        <f>NA()</f>
        <v>#N/A</v>
      </c>
      <c r="AM6" s="44" t="e">
        <f>NA()</f>
        <v>#N/A</v>
      </c>
      <c r="AN6" s="44" t="e">
        <f>NA()</f>
        <v>#N/A</v>
      </c>
      <c r="AO6" s="44" t="e">
        <f>NA()</f>
        <v>#N/A</v>
      </c>
      <c r="AP6" s="44" t="e">
        <f>NA()</f>
        <v>#N/A</v>
      </c>
      <c r="AQ6" s="44" t="e">
        <f>NA()</f>
        <v>#N/A</v>
      </c>
      <c r="AR6" s="44" t="e">
        <f>NA()</f>
        <v>#N/A</v>
      </c>
      <c r="AS6" s="44" t="e">
        <f>NA()</f>
        <v>#N/A</v>
      </c>
      <c r="AT6" s="44" t="e">
        <f>NA()</f>
        <v>#N/A</v>
      </c>
      <c r="AU6" s="44" t="e">
        <f>NA()</f>
        <v>#N/A</v>
      </c>
      <c r="AV6" s="44" t="e">
        <f>NA()</f>
        <v>#N/A</v>
      </c>
      <c r="AW6" s="44" t="e">
        <f>NA()</f>
        <v>#N/A</v>
      </c>
      <c r="AX6" s="44" t="e">
        <f>NA()</f>
        <v>#N/A</v>
      </c>
      <c r="AY6" s="44" t="e">
        <f>NA()</f>
        <v>#N/A</v>
      </c>
      <c r="AZ6" s="44" t="e">
        <f>NA()</f>
        <v>#N/A</v>
      </c>
      <c r="BA6" s="44" t="e">
        <f>NA()</f>
        <v>#N/A</v>
      </c>
      <c r="BB6" s="44" t="e">
        <f>NA()</f>
        <v>#N/A</v>
      </c>
      <c r="BC6" s="44">
        <v>145.80458999999999</v>
      </c>
      <c r="BD6" s="44">
        <v>200.92695000000001</v>
      </c>
      <c r="BE6" s="44">
        <v>202.13079999999999</v>
      </c>
      <c r="BF6" s="12">
        <v>203.25565</v>
      </c>
      <c r="BG6" s="44">
        <v>202.12733</v>
      </c>
      <c r="BH6" s="44">
        <v>202.36610000000002</v>
      </c>
      <c r="BI6" s="44">
        <v>198.18489000000002</v>
      </c>
      <c r="BJ6" s="44">
        <v>193.86565999999999</v>
      </c>
      <c r="BK6" s="44">
        <v>187.44821999999999</v>
      </c>
      <c r="BL6" s="44">
        <v>184.78022000000001</v>
      </c>
      <c r="BM6" s="44">
        <v>185.69576000000004</v>
      </c>
      <c r="BN6" s="44">
        <v>185.14751000000001</v>
      </c>
      <c r="BO6" s="44">
        <v>181.79314000000005</v>
      </c>
      <c r="BP6" s="12">
        <v>179.00101999999998</v>
      </c>
      <c r="BQ6" s="44">
        <v>172.03326000000004</v>
      </c>
      <c r="BR6" s="44">
        <v>163.02767</v>
      </c>
    </row>
    <row r="7" spans="1:70" x14ac:dyDescent="0.25">
      <c r="A7" s="12" t="s">
        <v>69</v>
      </c>
      <c r="B7" s="44" t="e">
        <f>NA()</f>
        <v>#N/A</v>
      </c>
      <c r="C7" s="44" t="e">
        <f>NA()</f>
        <v>#N/A</v>
      </c>
      <c r="D7" s="44" t="e">
        <f>NA()</f>
        <v>#N/A</v>
      </c>
      <c r="E7" s="44" t="e">
        <f>NA()</f>
        <v>#N/A</v>
      </c>
      <c r="F7" s="44" t="e">
        <f>NA()</f>
        <v>#N/A</v>
      </c>
      <c r="G7" s="44" t="e">
        <f>NA()</f>
        <v>#N/A</v>
      </c>
      <c r="H7" s="44" t="e">
        <f>NA()</f>
        <v>#N/A</v>
      </c>
      <c r="I7" s="44" t="e">
        <f>NA()</f>
        <v>#N/A</v>
      </c>
      <c r="J7" s="44" t="e">
        <f>NA()</f>
        <v>#N/A</v>
      </c>
      <c r="K7" s="44" t="e">
        <f>NA()</f>
        <v>#N/A</v>
      </c>
      <c r="L7" s="44" t="e">
        <f>NA()</f>
        <v>#N/A</v>
      </c>
      <c r="M7" s="44" t="e">
        <f>NA()</f>
        <v>#N/A</v>
      </c>
      <c r="N7" s="44" t="e">
        <f>NA()</f>
        <v>#N/A</v>
      </c>
      <c r="O7" s="44" t="e">
        <f>NA()</f>
        <v>#N/A</v>
      </c>
      <c r="P7" s="44" t="e">
        <f>NA()</f>
        <v>#N/A</v>
      </c>
      <c r="Q7" s="44" t="e">
        <f>NA()</f>
        <v>#N/A</v>
      </c>
      <c r="R7" s="44" t="e">
        <f>NA()</f>
        <v>#N/A</v>
      </c>
      <c r="S7" s="44" t="e">
        <f>NA()</f>
        <v>#N/A</v>
      </c>
      <c r="T7" s="44" t="e">
        <f>NA()</f>
        <v>#N/A</v>
      </c>
      <c r="U7" s="44" t="e">
        <f>NA()</f>
        <v>#N/A</v>
      </c>
      <c r="V7" s="44" t="e">
        <f>NA()</f>
        <v>#N/A</v>
      </c>
      <c r="W7" s="44" t="e">
        <f>NA()</f>
        <v>#N/A</v>
      </c>
      <c r="X7" s="44" t="e">
        <f>NA()</f>
        <v>#N/A</v>
      </c>
      <c r="Y7" s="44" t="e">
        <f>NA()</f>
        <v>#N/A</v>
      </c>
      <c r="Z7" s="44" t="e">
        <f>NA()</f>
        <v>#N/A</v>
      </c>
      <c r="AA7" s="44" t="e">
        <f>NA()</f>
        <v>#N/A</v>
      </c>
      <c r="AB7" s="44" t="e">
        <f>NA()</f>
        <v>#N/A</v>
      </c>
      <c r="AC7" s="44" t="e">
        <f>NA()</f>
        <v>#N/A</v>
      </c>
      <c r="AD7" s="44" t="e">
        <f>NA()</f>
        <v>#N/A</v>
      </c>
      <c r="AE7" s="44" t="e">
        <f>NA()</f>
        <v>#N/A</v>
      </c>
      <c r="AF7" s="44" t="e">
        <f>NA()</f>
        <v>#N/A</v>
      </c>
      <c r="AG7" s="44" t="e">
        <f>NA()</f>
        <v>#N/A</v>
      </c>
      <c r="AH7" s="44" t="e">
        <f>NA()</f>
        <v>#N/A</v>
      </c>
      <c r="AI7" s="44" t="e">
        <f>NA()</f>
        <v>#N/A</v>
      </c>
      <c r="AJ7" s="44" t="e">
        <f>NA()</f>
        <v>#N/A</v>
      </c>
      <c r="AK7" s="44" t="e">
        <f>NA()</f>
        <v>#N/A</v>
      </c>
      <c r="AL7" s="44" t="e">
        <f>NA()</f>
        <v>#N/A</v>
      </c>
      <c r="AM7" s="44" t="e">
        <f>NA()</f>
        <v>#N/A</v>
      </c>
      <c r="AN7" s="44" t="e">
        <f>NA()</f>
        <v>#N/A</v>
      </c>
      <c r="AO7" s="44" t="e">
        <f>NA()</f>
        <v>#N/A</v>
      </c>
      <c r="AP7" s="44" t="e">
        <f>NA()</f>
        <v>#N/A</v>
      </c>
      <c r="AQ7" s="44" t="e">
        <f>NA()</f>
        <v>#N/A</v>
      </c>
      <c r="AR7" s="44" t="e">
        <f>NA()</f>
        <v>#N/A</v>
      </c>
      <c r="AS7" s="44" t="e">
        <f>NA()</f>
        <v>#N/A</v>
      </c>
      <c r="AT7" s="44" t="e">
        <f>NA()</f>
        <v>#N/A</v>
      </c>
      <c r="AU7" s="44" t="e">
        <f>NA()</f>
        <v>#N/A</v>
      </c>
      <c r="AV7" s="44" t="e">
        <f>NA()</f>
        <v>#N/A</v>
      </c>
      <c r="AW7" s="44" t="e">
        <f>NA()</f>
        <v>#N/A</v>
      </c>
      <c r="AX7" s="44" t="e">
        <f>NA()</f>
        <v>#N/A</v>
      </c>
      <c r="AY7" s="44" t="e">
        <f>NA()</f>
        <v>#N/A</v>
      </c>
      <c r="AZ7" s="44" t="e">
        <f>NA()</f>
        <v>#N/A</v>
      </c>
      <c r="BA7" s="44" t="e">
        <f>NA()</f>
        <v>#N/A</v>
      </c>
      <c r="BB7" s="44" t="e">
        <f>NA()</f>
        <v>#N/A</v>
      </c>
      <c r="BC7" s="44">
        <v>0</v>
      </c>
      <c r="BD7" s="44">
        <v>0</v>
      </c>
      <c r="BE7" s="44">
        <v>7.6439999999999994E-2</v>
      </c>
      <c r="BF7" s="12">
        <v>0.92376000000000003</v>
      </c>
      <c r="BG7" s="44">
        <v>3.8428299999999997</v>
      </c>
      <c r="BH7" s="44">
        <v>4.7789899999999994</v>
      </c>
      <c r="BI7" s="44">
        <v>6.7658000000000005</v>
      </c>
      <c r="BJ7" s="44">
        <v>8.4320000000000004</v>
      </c>
      <c r="BK7" s="44">
        <v>11.137700000000001</v>
      </c>
      <c r="BL7" s="44">
        <v>12.5321</v>
      </c>
      <c r="BM7" s="44">
        <v>15.0525</v>
      </c>
      <c r="BN7" s="44">
        <v>17.216529999999999</v>
      </c>
      <c r="BO7" s="44">
        <v>18.11909</v>
      </c>
      <c r="BP7" s="12">
        <v>24.371089999999999</v>
      </c>
      <c r="BQ7" s="44">
        <v>32.4405</v>
      </c>
      <c r="BR7" s="44">
        <v>39.118199999999995</v>
      </c>
    </row>
    <row r="8" spans="1:70" x14ac:dyDescent="0.25">
      <c r="A8" s="12" t="s">
        <v>72</v>
      </c>
      <c r="B8" s="44" t="e">
        <f>NA()</f>
        <v>#N/A</v>
      </c>
      <c r="C8" s="44" t="e">
        <f>NA()</f>
        <v>#N/A</v>
      </c>
      <c r="D8" s="44" t="e">
        <f>NA()</f>
        <v>#N/A</v>
      </c>
      <c r="E8" s="44" t="e">
        <f>NA()</f>
        <v>#N/A</v>
      </c>
      <c r="F8" s="44" t="e">
        <f>NA()</f>
        <v>#N/A</v>
      </c>
      <c r="G8" s="44" t="e">
        <f>NA()</f>
        <v>#N/A</v>
      </c>
      <c r="H8" s="44" t="e">
        <f>NA()</f>
        <v>#N/A</v>
      </c>
      <c r="I8" s="44" t="e">
        <f>NA()</f>
        <v>#N/A</v>
      </c>
      <c r="J8" s="44" t="e">
        <f>NA()</f>
        <v>#N/A</v>
      </c>
      <c r="K8" s="44" t="e">
        <f>NA()</f>
        <v>#N/A</v>
      </c>
      <c r="L8" s="44" t="e">
        <f>NA()</f>
        <v>#N/A</v>
      </c>
      <c r="M8" s="44" t="e">
        <f>NA()</f>
        <v>#N/A</v>
      </c>
      <c r="N8" s="44" t="e">
        <f>NA()</f>
        <v>#N/A</v>
      </c>
      <c r="O8" s="44" t="e">
        <f>NA()</f>
        <v>#N/A</v>
      </c>
      <c r="P8" s="44" t="e">
        <f>NA()</f>
        <v>#N/A</v>
      </c>
      <c r="Q8" s="44" t="e">
        <f>NA()</f>
        <v>#N/A</v>
      </c>
      <c r="R8" s="44" t="e">
        <f>NA()</f>
        <v>#N/A</v>
      </c>
      <c r="S8" s="44" t="e">
        <f>NA()</f>
        <v>#N/A</v>
      </c>
      <c r="T8" s="44" t="e">
        <f>NA()</f>
        <v>#N/A</v>
      </c>
      <c r="U8" s="44" t="e">
        <f>NA()</f>
        <v>#N/A</v>
      </c>
      <c r="V8" s="44" t="e">
        <f>NA()</f>
        <v>#N/A</v>
      </c>
      <c r="W8" s="44" t="e">
        <f>NA()</f>
        <v>#N/A</v>
      </c>
      <c r="X8" s="44" t="e">
        <f>NA()</f>
        <v>#N/A</v>
      </c>
      <c r="Y8" s="44" t="e">
        <f>NA()</f>
        <v>#N/A</v>
      </c>
      <c r="Z8" s="44" t="e">
        <f>NA()</f>
        <v>#N/A</v>
      </c>
      <c r="AA8" s="44" t="e">
        <f>NA()</f>
        <v>#N/A</v>
      </c>
      <c r="AB8" s="44" t="e">
        <f>NA()</f>
        <v>#N/A</v>
      </c>
      <c r="AC8" s="44" t="e">
        <f>NA()</f>
        <v>#N/A</v>
      </c>
      <c r="AD8" s="44" t="e">
        <f>NA()</f>
        <v>#N/A</v>
      </c>
      <c r="AE8" s="44" t="e">
        <f>NA()</f>
        <v>#N/A</v>
      </c>
      <c r="AF8" s="44" t="e">
        <f>NA()</f>
        <v>#N/A</v>
      </c>
      <c r="AG8" s="44" t="e">
        <f>NA()</f>
        <v>#N/A</v>
      </c>
      <c r="AH8" s="44" t="e">
        <f>NA()</f>
        <v>#N/A</v>
      </c>
      <c r="AI8" s="44" t="e">
        <f>NA()</f>
        <v>#N/A</v>
      </c>
      <c r="AJ8" s="44" t="e">
        <f>NA()</f>
        <v>#N/A</v>
      </c>
      <c r="AK8" s="44" t="e">
        <f>NA()</f>
        <v>#N/A</v>
      </c>
      <c r="AL8" s="44" t="e">
        <f>NA()</f>
        <v>#N/A</v>
      </c>
      <c r="AM8" s="44" t="e">
        <f>NA()</f>
        <v>#N/A</v>
      </c>
      <c r="AN8" s="44" t="e">
        <f>NA()</f>
        <v>#N/A</v>
      </c>
      <c r="AO8" s="44" t="e">
        <f>NA()</f>
        <v>#N/A</v>
      </c>
      <c r="AP8" s="44" t="e">
        <f>NA()</f>
        <v>#N/A</v>
      </c>
      <c r="AQ8" s="44" t="e">
        <f>NA()</f>
        <v>#N/A</v>
      </c>
      <c r="AR8" s="44" t="e">
        <f>NA()</f>
        <v>#N/A</v>
      </c>
      <c r="AS8" s="44" t="e">
        <f>NA()</f>
        <v>#N/A</v>
      </c>
      <c r="AT8" s="44" t="e">
        <f>NA()</f>
        <v>#N/A</v>
      </c>
      <c r="AU8" s="44" t="e">
        <f>NA()</f>
        <v>#N/A</v>
      </c>
      <c r="AV8" s="44" t="e">
        <f>NA()</f>
        <v>#N/A</v>
      </c>
      <c r="AW8" s="44" t="e">
        <f>NA()</f>
        <v>#N/A</v>
      </c>
      <c r="AX8" s="44" t="e">
        <f>NA()</f>
        <v>#N/A</v>
      </c>
      <c r="AY8" s="44" t="e">
        <f>NA()</f>
        <v>#N/A</v>
      </c>
      <c r="AZ8" s="44" t="e">
        <f>NA()</f>
        <v>#N/A</v>
      </c>
      <c r="BA8" s="44" t="e">
        <f>NA()</f>
        <v>#N/A</v>
      </c>
      <c r="BB8" s="44" t="e">
        <f>NA()</f>
        <v>#N/A</v>
      </c>
      <c r="BC8" s="44">
        <v>0</v>
      </c>
      <c r="BD8" s="44">
        <v>0</v>
      </c>
      <c r="BE8" s="44">
        <v>7.4049999999999991E-2</v>
      </c>
      <c r="BF8" s="12">
        <v>0.90808</v>
      </c>
      <c r="BG8" s="44">
        <v>3.7779000000000003</v>
      </c>
      <c r="BH8" s="44">
        <v>4.4706999999999999</v>
      </c>
      <c r="BI8" s="44">
        <v>5.6768000000000001</v>
      </c>
      <c r="BJ8" s="44">
        <v>6.3581000000000003</v>
      </c>
      <c r="BK8" s="44">
        <v>7.9981</v>
      </c>
      <c r="BL8" s="44">
        <v>8.5115999999999996</v>
      </c>
      <c r="BM8" s="44">
        <v>10.230399999999999</v>
      </c>
      <c r="BN8" s="44">
        <v>11.67333</v>
      </c>
      <c r="BO8" s="44">
        <v>11.903790000000001</v>
      </c>
      <c r="BP8" s="12">
        <v>16.168489999999998</v>
      </c>
      <c r="BQ8" s="44">
        <v>21.786300000000001</v>
      </c>
      <c r="BR8" s="44">
        <v>26.078099999999999</v>
      </c>
    </row>
    <row r="9" spans="1:70" x14ac:dyDescent="0.25">
      <c r="A9" s="12"/>
      <c r="BF9" s="12"/>
      <c r="BP9" s="12"/>
    </row>
    <row r="10" spans="1:70" x14ac:dyDescent="0.25">
      <c r="A10" s="38" t="s">
        <v>158</v>
      </c>
      <c r="BF10" s="12"/>
      <c r="BP10" s="12"/>
    </row>
    <row r="11" spans="1:70" x14ac:dyDescent="0.25">
      <c r="A11" s="12" t="s">
        <v>119</v>
      </c>
      <c r="BF11" s="12"/>
      <c r="BP11" s="12"/>
    </row>
    <row r="12" spans="1:70" s="3" customFormat="1" x14ac:dyDescent="0.25">
      <c r="A12" s="3" t="s">
        <v>63</v>
      </c>
      <c r="B12" s="3" t="e">
        <f ca="1">A!C41</f>
        <v>#N/A</v>
      </c>
      <c r="C12" s="3" t="e">
        <f ca="1">A!D41</f>
        <v>#N/A</v>
      </c>
      <c r="D12" s="3" t="e">
        <f ca="1">A!E41</f>
        <v>#N/A</v>
      </c>
      <c r="E12" s="3" t="e">
        <f ca="1">A!F41</f>
        <v>#N/A</v>
      </c>
      <c r="F12" s="3" t="e">
        <f ca="1">A!G41</f>
        <v>#N/A</v>
      </c>
      <c r="G12" s="3" t="e">
        <f ca="1">A!H41</f>
        <v>#N/A</v>
      </c>
      <c r="H12" s="3" t="e">
        <f ca="1">A!I41</f>
        <v>#N/A</v>
      </c>
      <c r="I12" s="3" t="e">
        <f ca="1">A!J41</f>
        <v>#N/A</v>
      </c>
      <c r="J12" s="3" t="e">
        <f ca="1">A!K41</f>
        <v>#N/A</v>
      </c>
      <c r="K12" s="3" t="e">
        <f ca="1">A!L41</f>
        <v>#N/A</v>
      </c>
      <c r="L12" s="3" t="e">
        <f ca="1">A!M41</f>
        <v>#N/A</v>
      </c>
      <c r="M12" s="3" t="e">
        <f ca="1">A!N41</f>
        <v>#N/A</v>
      </c>
      <c r="N12" s="3" t="e">
        <f ca="1">A!O41</f>
        <v>#N/A</v>
      </c>
      <c r="O12" s="3" t="e">
        <f ca="1">A!P41</f>
        <v>#N/A</v>
      </c>
      <c r="P12" s="3" t="e">
        <f ca="1">A!Q41</f>
        <v>#N/A</v>
      </c>
      <c r="Q12" s="3" t="e">
        <f ca="1">A!R41</f>
        <v>#N/A</v>
      </c>
      <c r="R12" s="3" t="e">
        <f ca="1">A!S41</f>
        <v>#N/A</v>
      </c>
      <c r="S12" s="3" t="e">
        <f ca="1">A!T41</f>
        <v>#N/A</v>
      </c>
      <c r="T12" s="3" t="e">
        <f ca="1">A!U41</f>
        <v>#N/A</v>
      </c>
      <c r="U12" s="3" t="e">
        <f ca="1">A!V41</f>
        <v>#N/A</v>
      </c>
      <c r="V12" s="3" t="e">
        <f ca="1">A!W41</f>
        <v>#N/A</v>
      </c>
      <c r="W12" s="3" t="e">
        <f ca="1">A!X41</f>
        <v>#N/A</v>
      </c>
      <c r="X12" s="3" t="e">
        <f ca="1">A!Y41</f>
        <v>#N/A</v>
      </c>
      <c r="Y12" s="3" t="e">
        <f ca="1">A!Z41</f>
        <v>#N/A</v>
      </c>
      <c r="Z12" s="3" t="e">
        <f ca="1">A!AA41</f>
        <v>#N/A</v>
      </c>
      <c r="AA12" s="3" t="e">
        <f ca="1">A!AB41</f>
        <v>#N/A</v>
      </c>
      <c r="AB12" s="3" t="e">
        <f ca="1">A!AC41</f>
        <v>#N/A</v>
      </c>
      <c r="AC12" s="3" t="e">
        <f ca="1">A!AD41</f>
        <v>#N/A</v>
      </c>
      <c r="AD12" s="3" t="e">
        <f ca="1">A!AE41</f>
        <v>#N/A</v>
      </c>
      <c r="AE12" s="3">
        <f ca="1">A!AF41</f>
        <v>17.2</v>
      </c>
      <c r="AF12" s="3">
        <f ca="1">A!AG41</f>
        <v>18.3</v>
      </c>
      <c r="AG12" s="3">
        <f ca="1">A!AH41</f>
        <v>20.65</v>
      </c>
      <c r="AH12" s="3">
        <f ca="1">A!AI41</f>
        <v>21.34</v>
      </c>
      <c r="AI12" s="3">
        <f ca="1">A!AJ41</f>
        <v>21.24</v>
      </c>
      <c r="AJ12" s="3">
        <f ca="1">A!AK41</f>
        <v>20.84</v>
      </c>
      <c r="AK12" s="3">
        <f ca="1">A!AL41</f>
        <v>20.02</v>
      </c>
      <c r="AL12" s="3">
        <f ca="1">A!AM41</f>
        <v>19.88</v>
      </c>
      <c r="AM12" s="3">
        <f ca="1">A!AN41</f>
        <v>19.46</v>
      </c>
      <c r="AN12" s="3">
        <f ca="1">A!AO41</f>
        <v>18.73</v>
      </c>
      <c r="AO12" s="3">
        <f ca="1">A!AP41</f>
        <v>18.690000000000001</v>
      </c>
      <c r="AP12" s="3">
        <f ca="1">A!AQ41</f>
        <v>19.72</v>
      </c>
      <c r="AQ12" s="3">
        <f ca="1">A!AR41</f>
        <v>20.18</v>
      </c>
      <c r="AR12" s="3">
        <f ca="1">A!AS41</f>
        <v>20.25</v>
      </c>
      <c r="AS12" s="3">
        <f ca="1">A!AT41</f>
        <v>19.399999999999999</v>
      </c>
      <c r="AT12" s="3">
        <f ca="1">A!AU41</f>
        <v>18.86</v>
      </c>
      <c r="AU12" s="3">
        <f ca="1">A!AV41</f>
        <v>19.04</v>
      </c>
      <c r="AV12" s="3">
        <f ca="1">A!AW41</f>
        <v>19.05</v>
      </c>
      <c r="AW12" s="3">
        <f ca="1">A!AX41</f>
        <v>18.260000000000002</v>
      </c>
      <c r="AX12" s="3">
        <f ca="1">A!AY41</f>
        <v>17.84</v>
      </c>
      <c r="AY12" s="3">
        <f ca="1">A!AZ41</f>
        <v>18.690000000000001</v>
      </c>
      <c r="AZ12" s="3">
        <f ca="1">A!BA41</f>
        <v>18.89</v>
      </c>
      <c r="BA12" s="3">
        <f ca="1">A!BB41</f>
        <v>19.22</v>
      </c>
      <c r="BB12" s="3">
        <f ca="1">A!BC41</f>
        <v>19.37</v>
      </c>
      <c r="BC12" s="3">
        <f ca="1">A!BD41</f>
        <v>19.43</v>
      </c>
      <c r="BD12" s="3">
        <f ca="1">A!BE41</f>
        <v>19.18</v>
      </c>
      <c r="BE12" s="3">
        <f ca="1">A!BF41</f>
        <v>19.39</v>
      </c>
      <c r="BF12" s="3">
        <f ca="1">A!BG41</f>
        <v>20.02</v>
      </c>
      <c r="BG12" s="3">
        <f ca="1">A!BH41</f>
        <v>21.53</v>
      </c>
      <c r="BH12" s="3">
        <f ca="1">A!BI41</f>
        <v>24.42</v>
      </c>
      <c r="BI12" s="3">
        <f ca="1">A!BJ41</f>
        <v>26.39</v>
      </c>
      <c r="BJ12" s="3">
        <f ca="1">A!BK41</f>
        <v>29</v>
      </c>
      <c r="BK12" s="3">
        <f ca="1">A!BL41</f>
        <v>33.32</v>
      </c>
      <c r="BL12" s="3">
        <f ca="1">A!BM41</f>
        <v>34.18</v>
      </c>
      <c r="BM12" s="3">
        <f ca="1">A!BN41</f>
        <v>32.28</v>
      </c>
      <c r="BN12" s="3">
        <f ca="1">A!BO41</f>
        <v>31.61</v>
      </c>
      <c r="BO12" s="3">
        <f ca="1">A!BP41</f>
        <v>32.93</v>
      </c>
      <c r="BP12" s="3">
        <f ca="1">A!BQ41</f>
        <v>35.97</v>
      </c>
      <c r="BQ12" s="3">
        <f ca="1">A!BR41</f>
        <v>35.590000000000003</v>
      </c>
      <c r="BR12" s="3">
        <f ca="1">A!BS41</f>
        <v>34.840000000000003</v>
      </c>
    </row>
    <row r="13" spans="1:70" s="3" customFormat="1" x14ac:dyDescent="0.25">
      <c r="A13" s="3" t="s">
        <v>66</v>
      </c>
      <c r="B13" s="3">
        <f ca="1">A!C46</f>
        <v>27.43</v>
      </c>
      <c r="C13" s="3">
        <f ca="1">A!D46</f>
        <v>32.92</v>
      </c>
      <c r="D13" s="3">
        <f ca="1">A!E46</f>
        <v>32.53</v>
      </c>
      <c r="E13" s="3">
        <f ca="1">A!F46</f>
        <v>33.54</v>
      </c>
      <c r="F13" s="3">
        <f ca="1">A!G46</f>
        <v>32.619999999999997</v>
      </c>
      <c r="G13" s="3">
        <f ca="1">A!H46</f>
        <v>31.96</v>
      </c>
      <c r="H13" s="3">
        <f ca="1">A!I46</f>
        <v>32.47</v>
      </c>
      <c r="I13" s="3">
        <f ca="1">A!J46</f>
        <v>32.200000000000003</v>
      </c>
      <c r="J13" s="3">
        <f ca="1">A!K46</f>
        <v>30.7</v>
      </c>
      <c r="K13" s="3">
        <f ca="1">A!L46</f>
        <v>29.11</v>
      </c>
      <c r="L13" s="3">
        <f ca="1">A!M46</f>
        <v>30.14</v>
      </c>
      <c r="M13" s="3">
        <f ca="1">A!N46</f>
        <v>29.2</v>
      </c>
      <c r="N13" s="3">
        <f ca="1">A!O46</f>
        <v>28.17</v>
      </c>
      <c r="O13" s="3">
        <f ca="1">A!P46</f>
        <v>26.74</v>
      </c>
      <c r="P13" s="3">
        <f ca="1">A!Q46</f>
        <v>25.96</v>
      </c>
      <c r="Q13" s="3">
        <f ca="1">A!R46</f>
        <v>24.98</v>
      </c>
      <c r="R13" s="3">
        <f ca="1">A!S46</f>
        <v>24.61</v>
      </c>
      <c r="S13" s="3">
        <f ca="1">A!T46</f>
        <v>24.19</v>
      </c>
      <c r="T13" s="3">
        <f ca="1">A!U46</f>
        <v>23.7</v>
      </c>
      <c r="U13" s="3">
        <f ca="1">A!V46</f>
        <v>22.31</v>
      </c>
      <c r="V13" s="3">
        <f ca="1">A!W46</f>
        <v>21.36</v>
      </c>
      <c r="W13" s="3">
        <f ca="1">A!X46</f>
        <v>20.28</v>
      </c>
      <c r="X13" s="3">
        <f ca="1">A!Y46</f>
        <v>18.7</v>
      </c>
      <c r="Y13" s="3">
        <f ca="1">A!Z46</f>
        <v>17.739999999999998</v>
      </c>
      <c r="Z13" s="3">
        <f ca="1">A!AA46</f>
        <v>18</v>
      </c>
      <c r="AA13" s="3">
        <f ca="1">A!AB46</f>
        <v>17.04</v>
      </c>
      <c r="AB13" s="3">
        <f ca="1">A!AC46</f>
        <v>17.11</v>
      </c>
      <c r="AC13" s="3">
        <f ca="1">A!AD46</f>
        <v>16.97</v>
      </c>
      <c r="AD13" s="3">
        <f ca="1">A!AE46</f>
        <v>16.57</v>
      </c>
      <c r="AE13" s="3">
        <f ca="1">A!AF46</f>
        <v>17.2</v>
      </c>
      <c r="AF13" s="3">
        <f ca="1">A!AG46</f>
        <v>18.059999999999999</v>
      </c>
      <c r="AG13" s="3">
        <f ca="1">A!AH46</f>
        <v>20.28</v>
      </c>
      <c r="AH13" s="3">
        <f ca="1">A!AI46</f>
        <v>21.16</v>
      </c>
      <c r="AI13" s="3">
        <f ca="1">A!AJ46</f>
        <v>20.85</v>
      </c>
      <c r="AJ13" s="3">
        <f ca="1">A!AK46</f>
        <v>20.54</v>
      </c>
      <c r="AK13" s="3">
        <f ca="1">A!AL46</f>
        <v>19.77</v>
      </c>
      <c r="AL13" s="3">
        <f ca="1">A!AM46</f>
        <v>19.510000000000002</v>
      </c>
      <c r="AM13" s="3">
        <f ca="1">A!AN46</f>
        <v>19.170000000000002</v>
      </c>
      <c r="AN13" s="3">
        <f ca="1">A!AO46</f>
        <v>18.420000000000002</v>
      </c>
      <c r="AO13" s="3">
        <f ca="1">A!AP46</f>
        <v>18.63</v>
      </c>
      <c r="AP13" s="3">
        <f ca="1">A!AQ46</f>
        <v>19.260000000000002</v>
      </c>
      <c r="AQ13" s="3">
        <f ca="1">A!AR46</f>
        <v>19.68</v>
      </c>
      <c r="AR13" s="3">
        <f ca="1">A!AS46</f>
        <v>19.7</v>
      </c>
      <c r="AS13" s="3">
        <f ca="1">A!AT46</f>
        <v>18.95</v>
      </c>
      <c r="AT13" s="3">
        <f ca="1">A!AU46</f>
        <v>18.2</v>
      </c>
      <c r="AU13" s="3">
        <f ca="1">A!AV46</f>
        <v>18.45</v>
      </c>
      <c r="AV13" s="3">
        <f ca="1">A!AW46</f>
        <v>18.52</v>
      </c>
      <c r="AW13" s="3">
        <f ca="1">A!AX46</f>
        <v>18.23</v>
      </c>
      <c r="AX13" s="3">
        <f ca="1">A!AY46</f>
        <v>17.78</v>
      </c>
      <c r="AY13" s="3">
        <f ca="1">A!AZ46</f>
        <v>18.670000000000002</v>
      </c>
      <c r="AZ13" s="3">
        <f ca="1">A!BA46</f>
        <v>18.309999999999999</v>
      </c>
      <c r="BA13" s="3">
        <f ca="1">A!BB46</f>
        <v>18.47</v>
      </c>
      <c r="BB13" s="3">
        <f ca="1">A!BC46</f>
        <v>18.62</v>
      </c>
      <c r="BC13" s="3">
        <f ca="1">A!BD46</f>
        <v>18.670000000000002</v>
      </c>
      <c r="BD13" s="3">
        <f ca="1">A!BE46</f>
        <v>18.43</v>
      </c>
      <c r="BE13" s="3">
        <f ca="1">A!BF46</f>
        <v>18.64</v>
      </c>
      <c r="BF13" s="3">
        <f ca="1">A!BG46</f>
        <v>19.239999999999998</v>
      </c>
      <c r="BG13" s="3">
        <f ca="1">A!BH46</f>
        <v>20.7</v>
      </c>
      <c r="BH13" s="3">
        <f>A!BI46</f>
        <v>22.04</v>
      </c>
      <c r="BI13" s="3">
        <f>A!BJ46</f>
        <v>22.59</v>
      </c>
      <c r="BJ13" s="3">
        <f>A!BK46</f>
        <v>24.7</v>
      </c>
      <c r="BK13" s="3">
        <f>A!BL46</f>
        <v>28.37</v>
      </c>
      <c r="BL13" s="3">
        <f>A!BM46</f>
        <v>29.11</v>
      </c>
      <c r="BM13" s="3">
        <f>A!BN46</f>
        <v>27.49</v>
      </c>
      <c r="BN13" s="3">
        <f>A!BO46</f>
        <v>26.92</v>
      </c>
      <c r="BO13" s="3">
        <f>A!BP46</f>
        <v>28.05</v>
      </c>
      <c r="BP13" s="3">
        <f>A!BQ46</f>
        <v>30.63</v>
      </c>
      <c r="BQ13" s="3">
        <f>A!BR46</f>
        <v>30.31</v>
      </c>
      <c r="BR13" s="3">
        <f>A!BS46</f>
        <v>29.67</v>
      </c>
    </row>
    <row r="14" spans="1:70" s="12" customFormat="1" x14ac:dyDescent="0.25"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</row>
    <row r="15" spans="1:70" s="12" customFormat="1" x14ac:dyDescent="0.25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</row>
    <row r="16" spans="1:70" s="12" customFormat="1" x14ac:dyDescent="0.25"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</row>
    <row r="17" spans="1:70" s="12" customFormat="1" x14ac:dyDescent="0.25">
      <c r="A17" s="3" t="s">
        <v>68</v>
      </c>
      <c r="B17" s="3" t="e">
        <f>B5</f>
        <v>#N/A</v>
      </c>
      <c r="C17" s="3" t="e">
        <f t="shared" ref="C17:BN17" si="2">C5</f>
        <v>#N/A</v>
      </c>
      <c r="D17" s="3" t="e">
        <f t="shared" si="2"/>
        <v>#N/A</v>
      </c>
      <c r="E17" s="3" t="e">
        <f t="shared" si="2"/>
        <v>#N/A</v>
      </c>
      <c r="F17" s="3" t="e">
        <f t="shared" si="2"/>
        <v>#N/A</v>
      </c>
      <c r="G17" s="3" t="e">
        <f t="shared" si="2"/>
        <v>#N/A</v>
      </c>
      <c r="H17" s="3" t="e">
        <f t="shared" si="2"/>
        <v>#N/A</v>
      </c>
      <c r="I17" s="3" t="e">
        <f t="shared" si="2"/>
        <v>#N/A</v>
      </c>
      <c r="J17" s="3" t="e">
        <f t="shared" si="2"/>
        <v>#N/A</v>
      </c>
      <c r="K17" s="3" t="e">
        <f t="shared" si="2"/>
        <v>#N/A</v>
      </c>
      <c r="L17" s="3" t="e">
        <f t="shared" si="2"/>
        <v>#N/A</v>
      </c>
      <c r="M17" s="3" t="e">
        <f t="shared" si="2"/>
        <v>#N/A</v>
      </c>
      <c r="N17" s="3" t="e">
        <f t="shared" si="2"/>
        <v>#N/A</v>
      </c>
      <c r="O17" s="3" t="e">
        <f t="shared" si="2"/>
        <v>#N/A</v>
      </c>
      <c r="P17" s="3" t="e">
        <f t="shared" si="2"/>
        <v>#N/A</v>
      </c>
      <c r="Q17" s="3" t="e">
        <f t="shared" si="2"/>
        <v>#N/A</v>
      </c>
      <c r="R17" s="3" t="e">
        <f t="shared" si="2"/>
        <v>#N/A</v>
      </c>
      <c r="S17" s="3" t="e">
        <f t="shared" si="2"/>
        <v>#N/A</v>
      </c>
      <c r="T17" s="3" t="e">
        <f t="shared" si="2"/>
        <v>#N/A</v>
      </c>
      <c r="U17" s="3" t="e">
        <f t="shared" si="2"/>
        <v>#N/A</v>
      </c>
      <c r="V17" s="3" t="e">
        <f t="shared" si="2"/>
        <v>#N/A</v>
      </c>
      <c r="W17" s="3" t="e">
        <f t="shared" si="2"/>
        <v>#N/A</v>
      </c>
      <c r="X17" s="3" t="e">
        <f t="shared" si="2"/>
        <v>#N/A</v>
      </c>
      <c r="Y17" s="3" t="e">
        <f t="shared" si="2"/>
        <v>#N/A</v>
      </c>
      <c r="Z17" s="3" t="e">
        <f t="shared" si="2"/>
        <v>#N/A</v>
      </c>
      <c r="AA17" s="3" t="e">
        <f t="shared" si="2"/>
        <v>#N/A</v>
      </c>
      <c r="AB17" s="3" t="e">
        <f t="shared" si="2"/>
        <v>#N/A</v>
      </c>
      <c r="AC17" s="3" t="e">
        <f t="shared" si="2"/>
        <v>#N/A</v>
      </c>
      <c r="AD17" s="3" t="e">
        <f t="shared" si="2"/>
        <v>#N/A</v>
      </c>
      <c r="AE17" s="3" t="e">
        <f t="shared" si="2"/>
        <v>#N/A</v>
      </c>
      <c r="AF17" s="3" t="e">
        <f t="shared" si="2"/>
        <v>#N/A</v>
      </c>
      <c r="AG17" s="3" t="e">
        <f t="shared" si="2"/>
        <v>#N/A</v>
      </c>
      <c r="AH17" s="3" t="e">
        <f t="shared" si="2"/>
        <v>#N/A</v>
      </c>
      <c r="AI17" s="3" t="e">
        <f t="shared" si="2"/>
        <v>#N/A</v>
      </c>
      <c r="AJ17" s="3" t="e">
        <f t="shared" si="2"/>
        <v>#N/A</v>
      </c>
      <c r="AK17" s="3" t="e">
        <f t="shared" si="2"/>
        <v>#N/A</v>
      </c>
      <c r="AL17" s="3" t="e">
        <f t="shared" si="2"/>
        <v>#N/A</v>
      </c>
      <c r="AM17" s="3" t="e">
        <f t="shared" si="2"/>
        <v>#N/A</v>
      </c>
      <c r="AN17" s="3" t="e">
        <f t="shared" si="2"/>
        <v>#N/A</v>
      </c>
      <c r="AO17" s="3" t="e">
        <f t="shared" si="2"/>
        <v>#N/A</v>
      </c>
      <c r="AP17" s="3" t="e">
        <f t="shared" si="2"/>
        <v>#N/A</v>
      </c>
      <c r="AQ17" s="3" t="e">
        <f t="shared" si="2"/>
        <v>#N/A</v>
      </c>
      <c r="AR17" s="3" t="e">
        <f t="shared" si="2"/>
        <v>#N/A</v>
      </c>
      <c r="AS17" s="3" t="e">
        <f t="shared" si="2"/>
        <v>#N/A</v>
      </c>
      <c r="AT17" s="3" t="e">
        <f t="shared" si="2"/>
        <v>#N/A</v>
      </c>
      <c r="AU17" s="3" t="e">
        <f t="shared" si="2"/>
        <v>#N/A</v>
      </c>
      <c r="AV17" s="3" t="e">
        <f t="shared" si="2"/>
        <v>#N/A</v>
      </c>
      <c r="AW17" s="3" t="e">
        <f t="shared" si="2"/>
        <v>#N/A</v>
      </c>
      <c r="AX17" s="3" t="e">
        <f t="shared" si="2"/>
        <v>#N/A</v>
      </c>
      <c r="AY17" s="3" t="e">
        <f t="shared" si="2"/>
        <v>#N/A</v>
      </c>
      <c r="AZ17" s="3" t="e">
        <f t="shared" si="2"/>
        <v>#N/A</v>
      </c>
      <c r="BA17" s="3" t="e">
        <f t="shared" si="2"/>
        <v>#N/A</v>
      </c>
      <c r="BB17" s="3" t="e">
        <f t="shared" si="2"/>
        <v>#N/A</v>
      </c>
      <c r="BC17" s="3">
        <f t="shared" si="2"/>
        <v>145.80458999999999</v>
      </c>
      <c r="BD17" s="3">
        <f t="shared" si="2"/>
        <v>200.92695000000001</v>
      </c>
      <c r="BE17" s="3">
        <f t="shared" si="2"/>
        <v>202.20723999999998</v>
      </c>
      <c r="BF17" s="3">
        <f t="shared" si="2"/>
        <v>204.17940999999996</v>
      </c>
      <c r="BG17" s="3">
        <f t="shared" si="2"/>
        <v>205.97015999999996</v>
      </c>
      <c r="BH17" s="3">
        <f t="shared" si="2"/>
        <v>207.14509000000004</v>
      </c>
      <c r="BI17" s="3">
        <f t="shared" si="2"/>
        <v>204.95069000000001</v>
      </c>
      <c r="BJ17" s="3">
        <f t="shared" si="2"/>
        <v>202.29766000000001</v>
      </c>
      <c r="BK17" s="3">
        <f t="shared" si="2"/>
        <v>198.58592000000002</v>
      </c>
      <c r="BL17" s="3">
        <f t="shared" si="2"/>
        <v>197.31232</v>
      </c>
      <c r="BM17" s="3">
        <f t="shared" si="2"/>
        <v>200.74826000000004</v>
      </c>
      <c r="BN17" s="3">
        <f t="shared" si="2"/>
        <v>202.36404000000005</v>
      </c>
      <c r="BO17" s="3">
        <f t="shared" ref="BO17:BR17" si="3">BO5</f>
        <v>199.91223000000005</v>
      </c>
      <c r="BP17" s="3">
        <f t="shared" si="3"/>
        <v>203.37211000000002</v>
      </c>
      <c r="BQ17" s="3">
        <f t="shared" si="3"/>
        <v>204.47376000000003</v>
      </c>
      <c r="BR17" s="3">
        <f t="shared" si="3"/>
        <v>202.14587000000003</v>
      </c>
    </row>
    <row r="18" spans="1:70" s="12" customFormat="1" x14ac:dyDescent="0.25">
      <c r="A18" s="3" t="str">
        <f>A7</f>
        <v xml:space="preserve">Total Intermittent Generation </v>
      </c>
      <c r="B18" s="3" t="e">
        <f t="shared" ref="B18:BM18" si="4">B7</f>
        <v>#N/A</v>
      </c>
      <c r="C18" s="3" t="e">
        <f t="shared" si="4"/>
        <v>#N/A</v>
      </c>
      <c r="D18" s="3" t="e">
        <f t="shared" si="4"/>
        <v>#N/A</v>
      </c>
      <c r="E18" s="3" t="e">
        <f t="shared" si="4"/>
        <v>#N/A</v>
      </c>
      <c r="F18" s="3" t="e">
        <f t="shared" si="4"/>
        <v>#N/A</v>
      </c>
      <c r="G18" s="3" t="e">
        <f t="shared" si="4"/>
        <v>#N/A</v>
      </c>
      <c r="H18" s="3" t="e">
        <f t="shared" si="4"/>
        <v>#N/A</v>
      </c>
      <c r="I18" s="3" t="e">
        <f t="shared" si="4"/>
        <v>#N/A</v>
      </c>
      <c r="J18" s="3" t="e">
        <f t="shared" si="4"/>
        <v>#N/A</v>
      </c>
      <c r="K18" s="3" t="e">
        <f t="shared" si="4"/>
        <v>#N/A</v>
      </c>
      <c r="L18" s="3" t="e">
        <f t="shared" si="4"/>
        <v>#N/A</v>
      </c>
      <c r="M18" s="3" t="e">
        <f t="shared" si="4"/>
        <v>#N/A</v>
      </c>
      <c r="N18" s="3" t="e">
        <f t="shared" si="4"/>
        <v>#N/A</v>
      </c>
      <c r="O18" s="3" t="e">
        <f t="shared" si="4"/>
        <v>#N/A</v>
      </c>
      <c r="P18" s="3" t="e">
        <f t="shared" si="4"/>
        <v>#N/A</v>
      </c>
      <c r="Q18" s="3" t="e">
        <f t="shared" si="4"/>
        <v>#N/A</v>
      </c>
      <c r="R18" s="3" t="e">
        <f t="shared" si="4"/>
        <v>#N/A</v>
      </c>
      <c r="S18" s="3" t="e">
        <f t="shared" si="4"/>
        <v>#N/A</v>
      </c>
      <c r="T18" s="3" t="e">
        <f t="shared" si="4"/>
        <v>#N/A</v>
      </c>
      <c r="U18" s="3" t="e">
        <f t="shared" si="4"/>
        <v>#N/A</v>
      </c>
      <c r="V18" s="3" t="e">
        <f t="shared" si="4"/>
        <v>#N/A</v>
      </c>
      <c r="W18" s="3" t="e">
        <f t="shared" si="4"/>
        <v>#N/A</v>
      </c>
      <c r="X18" s="3" t="e">
        <f t="shared" si="4"/>
        <v>#N/A</v>
      </c>
      <c r="Y18" s="3" t="e">
        <f t="shared" si="4"/>
        <v>#N/A</v>
      </c>
      <c r="Z18" s="3" t="e">
        <f t="shared" si="4"/>
        <v>#N/A</v>
      </c>
      <c r="AA18" s="3" t="e">
        <f t="shared" si="4"/>
        <v>#N/A</v>
      </c>
      <c r="AB18" s="3" t="e">
        <f t="shared" si="4"/>
        <v>#N/A</v>
      </c>
      <c r="AC18" s="3" t="e">
        <f t="shared" si="4"/>
        <v>#N/A</v>
      </c>
      <c r="AD18" s="3" t="e">
        <f t="shared" si="4"/>
        <v>#N/A</v>
      </c>
      <c r="AE18" s="3" t="e">
        <f t="shared" si="4"/>
        <v>#N/A</v>
      </c>
      <c r="AF18" s="3" t="e">
        <f t="shared" si="4"/>
        <v>#N/A</v>
      </c>
      <c r="AG18" s="3" t="e">
        <f t="shared" si="4"/>
        <v>#N/A</v>
      </c>
      <c r="AH18" s="3" t="e">
        <f t="shared" si="4"/>
        <v>#N/A</v>
      </c>
      <c r="AI18" s="3" t="e">
        <f t="shared" si="4"/>
        <v>#N/A</v>
      </c>
      <c r="AJ18" s="3" t="e">
        <f t="shared" si="4"/>
        <v>#N/A</v>
      </c>
      <c r="AK18" s="3" t="e">
        <f t="shared" si="4"/>
        <v>#N/A</v>
      </c>
      <c r="AL18" s="3" t="e">
        <f t="shared" si="4"/>
        <v>#N/A</v>
      </c>
      <c r="AM18" s="3" t="e">
        <f t="shared" si="4"/>
        <v>#N/A</v>
      </c>
      <c r="AN18" s="3" t="e">
        <f t="shared" si="4"/>
        <v>#N/A</v>
      </c>
      <c r="AO18" s="3" t="e">
        <f t="shared" si="4"/>
        <v>#N/A</v>
      </c>
      <c r="AP18" s="3" t="e">
        <f t="shared" si="4"/>
        <v>#N/A</v>
      </c>
      <c r="AQ18" s="3" t="e">
        <f t="shared" si="4"/>
        <v>#N/A</v>
      </c>
      <c r="AR18" s="3" t="e">
        <f t="shared" si="4"/>
        <v>#N/A</v>
      </c>
      <c r="AS18" s="3" t="e">
        <f t="shared" si="4"/>
        <v>#N/A</v>
      </c>
      <c r="AT18" s="3" t="e">
        <f t="shared" si="4"/>
        <v>#N/A</v>
      </c>
      <c r="AU18" s="3" t="e">
        <f t="shared" si="4"/>
        <v>#N/A</v>
      </c>
      <c r="AV18" s="3" t="e">
        <f t="shared" si="4"/>
        <v>#N/A</v>
      </c>
      <c r="AW18" s="3" t="e">
        <f t="shared" si="4"/>
        <v>#N/A</v>
      </c>
      <c r="AX18" s="3" t="e">
        <f t="shared" si="4"/>
        <v>#N/A</v>
      </c>
      <c r="AY18" s="3" t="e">
        <f t="shared" si="4"/>
        <v>#N/A</v>
      </c>
      <c r="AZ18" s="3" t="e">
        <f t="shared" si="4"/>
        <v>#N/A</v>
      </c>
      <c r="BA18" s="3" t="e">
        <f t="shared" si="4"/>
        <v>#N/A</v>
      </c>
      <c r="BB18" s="3" t="e">
        <f t="shared" si="4"/>
        <v>#N/A</v>
      </c>
      <c r="BC18" s="3">
        <f t="shared" si="4"/>
        <v>0</v>
      </c>
      <c r="BD18" s="3">
        <f t="shared" si="4"/>
        <v>0</v>
      </c>
      <c r="BE18" s="3">
        <f t="shared" si="4"/>
        <v>7.6439999999999994E-2</v>
      </c>
      <c r="BF18" s="3">
        <f t="shared" si="4"/>
        <v>0.92376000000000003</v>
      </c>
      <c r="BG18" s="3">
        <f t="shared" si="4"/>
        <v>3.8428299999999997</v>
      </c>
      <c r="BH18" s="3">
        <f t="shared" si="4"/>
        <v>4.7789899999999994</v>
      </c>
      <c r="BI18" s="3">
        <f t="shared" si="4"/>
        <v>6.7658000000000005</v>
      </c>
      <c r="BJ18" s="3">
        <f t="shared" si="4"/>
        <v>8.4320000000000004</v>
      </c>
      <c r="BK18" s="3">
        <f t="shared" si="4"/>
        <v>11.137700000000001</v>
      </c>
      <c r="BL18" s="3">
        <f t="shared" si="4"/>
        <v>12.5321</v>
      </c>
      <c r="BM18" s="3">
        <f t="shared" si="4"/>
        <v>15.0525</v>
      </c>
      <c r="BN18" s="3">
        <f t="shared" ref="BN18:BR18" si="5">BN7</f>
        <v>17.216529999999999</v>
      </c>
      <c r="BO18" s="3">
        <f t="shared" si="5"/>
        <v>18.11909</v>
      </c>
      <c r="BP18" s="3">
        <f t="shared" si="5"/>
        <v>24.371089999999999</v>
      </c>
      <c r="BQ18" s="3">
        <f t="shared" si="5"/>
        <v>32.4405</v>
      </c>
      <c r="BR18" s="3">
        <f t="shared" si="5"/>
        <v>39.118199999999995</v>
      </c>
    </row>
    <row r="19" spans="1:70" s="12" customFormat="1" x14ac:dyDescent="0.25"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</row>
    <row r="20" spans="1:70" s="12" customFormat="1" x14ac:dyDescent="0.25">
      <c r="A20" s="38" t="s">
        <v>157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</row>
    <row r="21" spans="1:70" s="12" customFormat="1" x14ac:dyDescent="0.25">
      <c r="A21" s="12" t="s">
        <v>120</v>
      </c>
      <c r="B21" s="44">
        <v>2006</v>
      </c>
      <c r="C21" s="44">
        <v>2007</v>
      </c>
      <c r="D21" s="44">
        <v>2008</v>
      </c>
      <c r="E21" s="44">
        <v>2009</v>
      </c>
      <c r="F21" s="44">
        <v>2010</v>
      </c>
      <c r="G21" s="44">
        <v>2011</v>
      </c>
      <c r="H21" s="44">
        <v>2012</v>
      </c>
      <c r="I21" s="44">
        <v>2013</v>
      </c>
      <c r="J21" s="44">
        <v>2014</v>
      </c>
      <c r="K21" s="44">
        <v>2015</v>
      </c>
      <c r="L21" s="44">
        <v>2016</v>
      </c>
      <c r="M21" s="44">
        <v>2017</v>
      </c>
      <c r="N21" s="44">
        <v>2018</v>
      </c>
      <c r="O21" s="44">
        <v>2019</v>
      </c>
      <c r="P21" s="44">
        <v>2020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</row>
    <row r="22" spans="1:70" s="12" customFormat="1" x14ac:dyDescent="0.25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</row>
    <row r="23" spans="1:70" s="12" customFormat="1" ht="15.75" thickBot="1" x14ac:dyDescent="0.3">
      <c r="A23" s="3" t="s">
        <v>63</v>
      </c>
      <c r="B23" s="3">
        <f ca="1">BD12</f>
        <v>19.18</v>
      </c>
      <c r="C23" s="3">
        <f t="shared" ref="C23:P23" ca="1" si="6">BE12</f>
        <v>19.39</v>
      </c>
      <c r="D23" s="3">
        <f t="shared" ca="1" si="6"/>
        <v>20.02</v>
      </c>
      <c r="E23" s="3">
        <f t="shared" ca="1" si="6"/>
        <v>21.53</v>
      </c>
      <c r="F23" s="3">
        <f t="shared" ca="1" si="6"/>
        <v>24.42</v>
      </c>
      <c r="G23" s="3">
        <f t="shared" ca="1" si="6"/>
        <v>26.39</v>
      </c>
      <c r="H23" s="3">
        <f t="shared" ca="1" si="6"/>
        <v>29</v>
      </c>
      <c r="I23" s="3">
        <f t="shared" ca="1" si="6"/>
        <v>33.32</v>
      </c>
      <c r="J23" s="3">
        <f t="shared" ca="1" si="6"/>
        <v>34.18</v>
      </c>
      <c r="K23" s="3">
        <f t="shared" ca="1" si="6"/>
        <v>32.28</v>
      </c>
      <c r="L23" s="3">
        <f t="shared" ca="1" si="6"/>
        <v>31.61</v>
      </c>
      <c r="M23" s="3">
        <f t="shared" ca="1" si="6"/>
        <v>32.93</v>
      </c>
      <c r="N23" s="3">
        <f t="shared" ca="1" si="6"/>
        <v>35.97</v>
      </c>
      <c r="O23" s="3">
        <f t="shared" ca="1" si="6"/>
        <v>35.590000000000003</v>
      </c>
      <c r="P23" s="3">
        <f t="shared" ca="1" si="6"/>
        <v>34.840000000000003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</row>
    <row r="24" spans="1:70" s="12" customFormat="1" ht="16.5" thickTop="1" thickBot="1" x14ac:dyDescent="0.3">
      <c r="A24" s="3" t="s">
        <v>66</v>
      </c>
      <c r="B24" s="90">
        <f ca="1">BD13</f>
        <v>18.43</v>
      </c>
      <c r="C24" s="91">
        <f t="shared" ref="C24:P24" ca="1" si="7">BE13</f>
        <v>18.64</v>
      </c>
      <c r="D24" s="91">
        <f t="shared" ca="1" si="7"/>
        <v>19.239999999999998</v>
      </c>
      <c r="E24" s="91">
        <f t="shared" ca="1" si="7"/>
        <v>20.7</v>
      </c>
      <c r="F24" s="91">
        <f t="shared" si="7"/>
        <v>22.04</v>
      </c>
      <c r="G24" s="91">
        <f t="shared" si="7"/>
        <v>22.59</v>
      </c>
      <c r="H24" s="91">
        <f t="shared" si="7"/>
        <v>24.7</v>
      </c>
      <c r="I24" s="91">
        <f t="shared" si="7"/>
        <v>28.37</v>
      </c>
      <c r="J24" s="91">
        <f t="shared" si="7"/>
        <v>29.11</v>
      </c>
      <c r="K24" s="91">
        <f t="shared" si="7"/>
        <v>27.49</v>
      </c>
      <c r="L24" s="91">
        <f t="shared" si="7"/>
        <v>26.92</v>
      </c>
      <c r="M24" s="91">
        <f t="shared" si="7"/>
        <v>28.05</v>
      </c>
      <c r="N24" s="91">
        <f t="shared" si="7"/>
        <v>30.63</v>
      </c>
      <c r="O24" s="91">
        <f t="shared" si="7"/>
        <v>30.31</v>
      </c>
      <c r="P24" s="92">
        <f t="shared" si="7"/>
        <v>29.67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</row>
    <row r="25" spans="1:70" ht="15.75" thickTop="1" x14ac:dyDescent="0.25"/>
    <row r="26" spans="1:70" ht="15.75" thickBot="1" x14ac:dyDescent="0.3">
      <c r="A26" s="3" t="s">
        <v>68</v>
      </c>
      <c r="B26" s="3">
        <f>BD17</f>
        <v>200.92695000000001</v>
      </c>
      <c r="C26" s="3">
        <f t="shared" ref="C26:P26" si="8">BE17</f>
        <v>202.20723999999998</v>
      </c>
      <c r="D26" s="3">
        <f t="shared" si="8"/>
        <v>204.17940999999996</v>
      </c>
      <c r="E26" s="3">
        <f t="shared" si="8"/>
        <v>205.97015999999996</v>
      </c>
      <c r="F26" s="3">
        <f t="shared" si="8"/>
        <v>207.14509000000004</v>
      </c>
      <c r="G26" s="3">
        <f t="shared" si="8"/>
        <v>204.95069000000001</v>
      </c>
      <c r="H26" s="3">
        <f t="shared" si="8"/>
        <v>202.29766000000001</v>
      </c>
      <c r="I26" s="3">
        <f t="shared" si="8"/>
        <v>198.58592000000002</v>
      </c>
      <c r="J26" s="3">
        <f t="shared" si="8"/>
        <v>197.31232</v>
      </c>
      <c r="K26" s="3">
        <f t="shared" si="8"/>
        <v>200.74826000000004</v>
      </c>
      <c r="L26" s="3">
        <f t="shared" si="8"/>
        <v>202.36404000000005</v>
      </c>
      <c r="M26" s="3">
        <f t="shared" si="8"/>
        <v>199.91223000000005</v>
      </c>
      <c r="N26" s="3">
        <f t="shared" si="8"/>
        <v>203.37211000000002</v>
      </c>
      <c r="O26" s="3">
        <f t="shared" si="8"/>
        <v>204.47376000000003</v>
      </c>
      <c r="P26" s="3">
        <f t="shared" si="8"/>
        <v>202.14587000000003</v>
      </c>
    </row>
    <row r="27" spans="1:70" ht="16.5" thickTop="1" thickBot="1" x14ac:dyDescent="0.3">
      <c r="A27" s="3" t="str">
        <f>A18</f>
        <v xml:space="preserve">Total Intermittent Generation </v>
      </c>
      <c r="B27" s="90">
        <f>BD18</f>
        <v>0</v>
      </c>
      <c r="C27" s="91">
        <f t="shared" ref="C27:P27" si="9">BE18</f>
        <v>7.6439999999999994E-2</v>
      </c>
      <c r="D27" s="91">
        <f t="shared" si="9"/>
        <v>0.92376000000000003</v>
      </c>
      <c r="E27" s="91">
        <f t="shared" si="9"/>
        <v>3.8428299999999997</v>
      </c>
      <c r="F27" s="91">
        <f t="shared" si="9"/>
        <v>4.7789899999999994</v>
      </c>
      <c r="G27" s="91">
        <f t="shared" si="9"/>
        <v>6.7658000000000005</v>
      </c>
      <c r="H27" s="91">
        <f t="shared" si="9"/>
        <v>8.4320000000000004</v>
      </c>
      <c r="I27" s="91">
        <f t="shared" si="9"/>
        <v>11.137700000000001</v>
      </c>
      <c r="J27" s="91">
        <f t="shared" si="9"/>
        <v>12.5321</v>
      </c>
      <c r="K27" s="91">
        <f t="shared" si="9"/>
        <v>15.0525</v>
      </c>
      <c r="L27" s="91">
        <f t="shared" si="9"/>
        <v>17.216529999999999</v>
      </c>
      <c r="M27" s="91">
        <f t="shared" si="9"/>
        <v>18.11909</v>
      </c>
      <c r="N27" s="91">
        <f t="shared" si="9"/>
        <v>24.371089999999999</v>
      </c>
      <c r="O27" s="91">
        <f t="shared" si="9"/>
        <v>32.4405</v>
      </c>
      <c r="P27" s="92">
        <f t="shared" si="9"/>
        <v>39.118199999999995</v>
      </c>
    </row>
    <row r="28" spans="1:70" ht="15.75" thickTop="1" x14ac:dyDescent="0.25"/>
    <row r="29" spans="1:70" x14ac:dyDescent="0.25">
      <c r="A29" s="44" t="s">
        <v>132</v>
      </c>
    </row>
    <row r="30" spans="1:70" x14ac:dyDescent="0.25">
      <c r="A30" s="44" t="s">
        <v>181</v>
      </c>
      <c r="B30" s="44" t="s">
        <v>182</v>
      </c>
    </row>
    <row r="31" spans="1:70" x14ac:dyDescent="0.25">
      <c r="A31" s="44" t="s">
        <v>184</v>
      </c>
      <c r="B31" s="44" t="s">
        <v>183</v>
      </c>
    </row>
    <row r="32" spans="1:70" x14ac:dyDescent="0.25">
      <c r="A32" s="44" t="s">
        <v>185</v>
      </c>
      <c r="B32" s="44" t="str">
        <f>A!B50</f>
        <v>Average Prices c/kWh (2020 Dollars)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3FB0-82E4-4121-A86D-D2EB81855E5F}">
  <sheetPr>
    <tabColor rgb="FF00B050"/>
  </sheetPr>
  <dimension ref="A1:BQ17"/>
  <sheetViews>
    <sheetView workbookViewId="0">
      <selection activeCell="A6" sqref="A6:XFD17"/>
    </sheetView>
  </sheetViews>
  <sheetFormatPr defaultRowHeight="15" x14ac:dyDescent="0.25"/>
  <cols>
    <col min="1" max="1" width="45.28515625" customWidth="1"/>
  </cols>
  <sheetData>
    <row r="1" spans="1:69" s="41" customFormat="1" x14ac:dyDescent="0.25">
      <c r="A1" s="41" t="s">
        <v>115</v>
      </c>
    </row>
    <row r="2" spans="1:69" s="41" customFormat="1" x14ac:dyDescent="0.25"/>
    <row r="3" spans="1:69" s="41" customFormat="1" x14ac:dyDescent="0.25">
      <c r="A3" s="40" t="s">
        <v>0</v>
      </c>
      <c r="B3" s="32">
        <v>1953</v>
      </c>
      <c r="C3" s="41">
        <v>1954</v>
      </c>
      <c r="D3" s="41">
        <f>C3+1</f>
        <v>1955</v>
      </c>
      <c r="E3" s="41">
        <f t="shared" ref="E3:BP3" si="0">D3+1</f>
        <v>1956</v>
      </c>
      <c r="F3" s="41">
        <f t="shared" si="0"/>
        <v>1957</v>
      </c>
      <c r="G3" s="41">
        <f t="shared" si="0"/>
        <v>1958</v>
      </c>
      <c r="H3" s="41">
        <f t="shared" si="0"/>
        <v>1959</v>
      </c>
      <c r="I3" s="41">
        <f t="shared" si="0"/>
        <v>1960</v>
      </c>
      <c r="J3" s="41">
        <f t="shared" si="0"/>
        <v>1961</v>
      </c>
      <c r="K3" s="41">
        <f t="shared" si="0"/>
        <v>1962</v>
      </c>
      <c r="L3" s="41">
        <f t="shared" si="0"/>
        <v>1963</v>
      </c>
      <c r="M3" s="41">
        <f t="shared" si="0"/>
        <v>1964</v>
      </c>
      <c r="N3" s="41">
        <f t="shared" si="0"/>
        <v>1965</v>
      </c>
      <c r="O3" s="41">
        <f t="shared" si="0"/>
        <v>1966</v>
      </c>
      <c r="P3" s="41">
        <f t="shared" si="0"/>
        <v>1967</v>
      </c>
      <c r="Q3" s="41">
        <f t="shared" si="0"/>
        <v>1968</v>
      </c>
      <c r="R3" s="41">
        <f t="shared" si="0"/>
        <v>1969</v>
      </c>
      <c r="S3" s="41">
        <f t="shared" si="0"/>
        <v>1970</v>
      </c>
      <c r="T3" s="41">
        <f t="shared" si="0"/>
        <v>1971</v>
      </c>
      <c r="U3" s="41">
        <f t="shared" si="0"/>
        <v>1972</v>
      </c>
      <c r="V3" s="41">
        <f t="shared" si="0"/>
        <v>1973</v>
      </c>
      <c r="W3" s="41">
        <f t="shared" si="0"/>
        <v>1974</v>
      </c>
      <c r="X3" s="41">
        <f t="shared" si="0"/>
        <v>1975</v>
      </c>
      <c r="Y3" s="41">
        <f t="shared" si="0"/>
        <v>1976</v>
      </c>
      <c r="Z3" s="41">
        <f t="shared" si="0"/>
        <v>1977</v>
      </c>
      <c r="AA3" s="41">
        <f t="shared" si="0"/>
        <v>1978</v>
      </c>
      <c r="AB3" s="41">
        <f t="shared" si="0"/>
        <v>1979</v>
      </c>
      <c r="AC3" s="41">
        <f t="shared" si="0"/>
        <v>1980</v>
      </c>
      <c r="AD3" s="41">
        <f t="shared" si="0"/>
        <v>1981</v>
      </c>
      <c r="AE3" s="41">
        <f t="shared" si="0"/>
        <v>1982</v>
      </c>
      <c r="AF3" s="41">
        <f t="shared" si="0"/>
        <v>1983</v>
      </c>
      <c r="AG3" s="41">
        <f t="shared" si="0"/>
        <v>1984</v>
      </c>
      <c r="AH3" s="41">
        <f t="shared" si="0"/>
        <v>1985</v>
      </c>
      <c r="AI3" s="41">
        <f t="shared" si="0"/>
        <v>1986</v>
      </c>
      <c r="AJ3" s="41">
        <f t="shared" si="0"/>
        <v>1987</v>
      </c>
      <c r="AK3" s="41">
        <f t="shared" si="0"/>
        <v>1988</v>
      </c>
      <c r="AL3" s="41">
        <f t="shared" si="0"/>
        <v>1989</v>
      </c>
      <c r="AM3" s="41">
        <f t="shared" si="0"/>
        <v>1990</v>
      </c>
      <c r="AN3" s="41">
        <f t="shared" si="0"/>
        <v>1991</v>
      </c>
      <c r="AO3" s="41">
        <f t="shared" si="0"/>
        <v>1992</v>
      </c>
      <c r="AP3" s="41">
        <f t="shared" si="0"/>
        <v>1993</v>
      </c>
      <c r="AQ3" s="41">
        <f t="shared" si="0"/>
        <v>1994</v>
      </c>
      <c r="AR3" s="41">
        <f t="shared" si="0"/>
        <v>1995</v>
      </c>
      <c r="AS3" s="41">
        <f t="shared" si="0"/>
        <v>1996</v>
      </c>
      <c r="AT3" s="41">
        <f t="shared" si="0"/>
        <v>1997</v>
      </c>
      <c r="AU3" s="41">
        <f t="shared" si="0"/>
        <v>1998</v>
      </c>
      <c r="AV3" s="41">
        <f t="shared" si="0"/>
        <v>1999</v>
      </c>
      <c r="AW3" s="41">
        <f t="shared" si="0"/>
        <v>2000</v>
      </c>
      <c r="AX3" s="41">
        <f t="shared" si="0"/>
        <v>2001</v>
      </c>
      <c r="AY3" s="41">
        <f t="shared" si="0"/>
        <v>2002</v>
      </c>
      <c r="AZ3" s="41">
        <f t="shared" si="0"/>
        <v>2003</v>
      </c>
      <c r="BA3" s="41">
        <f t="shared" si="0"/>
        <v>2004</v>
      </c>
      <c r="BB3" s="41">
        <f t="shared" si="0"/>
        <v>2005</v>
      </c>
      <c r="BC3" s="41">
        <f t="shared" si="0"/>
        <v>2006</v>
      </c>
      <c r="BD3" s="41">
        <f t="shared" si="0"/>
        <v>2007</v>
      </c>
      <c r="BE3" s="41">
        <f t="shared" si="0"/>
        <v>2008</v>
      </c>
      <c r="BF3" s="41">
        <f t="shared" si="0"/>
        <v>2009</v>
      </c>
      <c r="BG3" s="41">
        <f t="shared" si="0"/>
        <v>2010</v>
      </c>
      <c r="BH3" s="41">
        <f t="shared" si="0"/>
        <v>2011</v>
      </c>
      <c r="BI3" s="41">
        <f t="shared" si="0"/>
        <v>2012</v>
      </c>
      <c r="BJ3" s="41">
        <f t="shared" si="0"/>
        <v>2013</v>
      </c>
      <c r="BK3" s="41">
        <f t="shared" si="0"/>
        <v>2014</v>
      </c>
      <c r="BL3" s="41">
        <f t="shared" si="0"/>
        <v>2015</v>
      </c>
      <c r="BM3" s="41">
        <f t="shared" si="0"/>
        <v>2016</v>
      </c>
      <c r="BN3" s="41">
        <f t="shared" si="0"/>
        <v>2017</v>
      </c>
      <c r="BO3" s="41">
        <f t="shared" si="0"/>
        <v>2018</v>
      </c>
      <c r="BP3" s="41">
        <f t="shared" si="0"/>
        <v>2019</v>
      </c>
      <c r="BQ3" s="41">
        <f t="shared" ref="BQ3" si="1">BP3+1</f>
        <v>2020</v>
      </c>
    </row>
    <row r="4" spans="1:69" s="41" customFormat="1" x14ac:dyDescent="0.25">
      <c r="A4" s="40" t="s">
        <v>1</v>
      </c>
      <c r="B4" s="32">
        <v>6.4</v>
      </c>
      <c r="C4" s="41">
        <v>6.5</v>
      </c>
      <c r="D4" s="41">
        <v>6.6</v>
      </c>
      <c r="E4" s="41">
        <v>7</v>
      </c>
      <c r="F4" s="41">
        <v>7.2</v>
      </c>
      <c r="G4" s="41">
        <v>7.2</v>
      </c>
      <c r="H4" s="41">
        <v>7.3</v>
      </c>
      <c r="I4" s="41">
        <v>7.6</v>
      </c>
      <c r="J4" s="41">
        <v>7.9</v>
      </c>
      <c r="K4" s="41">
        <v>7.8</v>
      </c>
      <c r="L4" s="41">
        <v>7.8</v>
      </c>
      <c r="M4" s="41">
        <v>8</v>
      </c>
      <c r="N4" s="41">
        <v>8.3000000000000007</v>
      </c>
      <c r="O4" s="41">
        <v>8.6</v>
      </c>
      <c r="P4" s="41">
        <v>8.9</v>
      </c>
      <c r="Q4" s="41">
        <v>9.1</v>
      </c>
      <c r="R4" s="41">
        <v>9.4</v>
      </c>
      <c r="S4" s="41">
        <v>9.6999999999999993</v>
      </c>
      <c r="T4" s="41">
        <v>10.199999999999999</v>
      </c>
      <c r="U4" s="41">
        <v>10.9</v>
      </c>
      <c r="V4" s="41">
        <v>11.8</v>
      </c>
      <c r="W4" s="41">
        <v>13.5</v>
      </c>
      <c r="X4" s="41">
        <v>15.8</v>
      </c>
      <c r="Y4" s="41">
        <v>17.7</v>
      </c>
      <c r="Z4" s="41">
        <v>20.100000000000001</v>
      </c>
      <c r="AA4" s="41">
        <v>21.7</v>
      </c>
      <c r="AB4" s="41">
        <v>23.6</v>
      </c>
      <c r="AC4" s="41">
        <v>26.2</v>
      </c>
      <c r="AD4" s="41">
        <v>28.4</v>
      </c>
      <c r="AE4" s="41">
        <v>31.5</v>
      </c>
      <c r="AF4" s="41">
        <v>35</v>
      </c>
      <c r="AG4" s="41">
        <v>36.4</v>
      </c>
      <c r="AH4" s="41">
        <v>38.799999999999997</v>
      </c>
      <c r="AI4" s="41">
        <v>42.1</v>
      </c>
      <c r="AJ4" s="41">
        <v>46</v>
      </c>
      <c r="AK4" s="41">
        <v>49.3</v>
      </c>
      <c r="AL4" s="41">
        <v>53</v>
      </c>
      <c r="AM4" s="41">
        <v>57.1</v>
      </c>
      <c r="AN4" s="41">
        <v>59</v>
      </c>
      <c r="AO4" s="41">
        <v>59.7</v>
      </c>
      <c r="AP4" s="41">
        <v>60.8</v>
      </c>
      <c r="AQ4" s="41">
        <v>61.9</v>
      </c>
      <c r="AR4" s="41">
        <v>64.7</v>
      </c>
      <c r="AS4" s="41">
        <v>66.7</v>
      </c>
      <c r="AT4" s="41">
        <v>66.900000000000006</v>
      </c>
      <c r="AU4" s="41">
        <v>67.400000000000006</v>
      </c>
      <c r="AV4" s="41">
        <v>68.099999999999994</v>
      </c>
      <c r="AW4" s="41">
        <v>70.2</v>
      </c>
      <c r="AX4" s="41">
        <v>74.5</v>
      </c>
      <c r="AY4" s="41">
        <v>76.599999999999994</v>
      </c>
      <c r="AZ4" s="41">
        <v>78.599999999999994</v>
      </c>
      <c r="BA4" s="41">
        <v>80.599999999999994</v>
      </c>
      <c r="BB4" s="41">
        <v>82.6</v>
      </c>
      <c r="BC4" s="41">
        <v>85.9</v>
      </c>
      <c r="BD4" s="41">
        <v>87.7</v>
      </c>
      <c r="BE4" s="41">
        <v>91.6</v>
      </c>
      <c r="BF4" s="41">
        <v>92.9</v>
      </c>
      <c r="BG4" s="41">
        <v>95.8</v>
      </c>
      <c r="BH4" s="41">
        <v>99.2</v>
      </c>
      <c r="BI4" s="41">
        <v>100.4</v>
      </c>
      <c r="BJ4" s="41">
        <v>102.8</v>
      </c>
      <c r="BK4" s="41">
        <v>105.9</v>
      </c>
      <c r="BL4" s="41">
        <v>107.5</v>
      </c>
      <c r="BM4" s="41">
        <v>108.6</v>
      </c>
      <c r="BN4" s="41">
        <v>110.7</v>
      </c>
      <c r="BO4" s="41">
        <v>113</v>
      </c>
      <c r="BP4" s="41">
        <v>114.8</v>
      </c>
      <c r="BQ4" s="41">
        <v>114.4</v>
      </c>
    </row>
    <row r="5" spans="1:69" s="41" customFormat="1" x14ac:dyDescent="0.25"/>
    <row r="6" spans="1:69" x14ac:dyDescent="0.25">
      <c r="A6" t="s">
        <v>116</v>
      </c>
      <c r="B6">
        <v>32.92</v>
      </c>
      <c r="C6">
        <v>32.53</v>
      </c>
      <c r="D6">
        <v>33.54</v>
      </c>
      <c r="E6">
        <v>32.619999999999997</v>
      </c>
      <c r="F6">
        <v>31.96</v>
      </c>
      <c r="G6">
        <v>32.47</v>
      </c>
      <c r="H6">
        <v>32.200000000000003</v>
      </c>
      <c r="I6">
        <v>30.7</v>
      </c>
      <c r="J6">
        <v>29.11</v>
      </c>
      <c r="K6">
        <v>30.15</v>
      </c>
      <c r="L6">
        <v>29.2</v>
      </c>
      <c r="M6">
        <v>28.17</v>
      </c>
      <c r="N6">
        <v>26.74</v>
      </c>
      <c r="O6">
        <v>26.04</v>
      </c>
      <c r="P6">
        <v>24.98</v>
      </c>
      <c r="Q6">
        <v>24.7</v>
      </c>
      <c r="R6">
        <v>24.19</v>
      </c>
      <c r="S6">
        <v>23.7</v>
      </c>
      <c r="T6">
        <v>22.31</v>
      </c>
      <c r="U6">
        <v>21.36</v>
      </c>
      <c r="V6">
        <v>20.28</v>
      </c>
      <c r="W6">
        <v>18.7</v>
      </c>
      <c r="X6">
        <v>17.739999999999998</v>
      </c>
      <c r="Y6">
        <v>18</v>
      </c>
      <c r="Z6">
        <v>17.04</v>
      </c>
      <c r="AA6">
        <v>17.11</v>
      </c>
      <c r="AB6">
        <v>16.97</v>
      </c>
      <c r="AC6">
        <v>16.579999999999998</v>
      </c>
      <c r="AD6">
        <v>17.2</v>
      </c>
      <c r="AE6">
        <v>18.059999999999999</v>
      </c>
      <c r="AF6">
        <v>20.28</v>
      </c>
      <c r="AG6">
        <v>21.16</v>
      </c>
      <c r="AH6">
        <v>20.85</v>
      </c>
      <c r="AI6">
        <v>20.54</v>
      </c>
      <c r="AJ6">
        <v>19.77</v>
      </c>
      <c r="AK6">
        <v>19.52</v>
      </c>
      <c r="AL6">
        <v>19.170000000000002</v>
      </c>
      <c r="AM6">
        <v>18.420000000000002</v>
      </c>
      <c r="AN6">
        <v>18.62</v>
      </c>
      <c r="AO6">
        <v>19.260000000000002</v>
      </c>
      <c r="AP6">
        <v>19.68</v>
      </c>
      <c r="AQ6">
        <v>19.7</v>
      </c>
      <c r="AR6">
        <v>18.95</v>
      </c>
      <c r="AS6">
        <v>18.2</v>
      </c>
      <c r="AT6">
        <v>18.45</v>
      </c>
      <c r="AU6">
        <v>18.52</v>
      </c>
      <c r="AV6">
        <v>18.23</v>
      </c>
      <c r="AW6">
        <v>17.78</v>
      </c>
      <c r="AX6">
        <v>18.670000000000002</v>
      </c>
      <c r="AY6">
        <v>18.309999999999999</v>
      </c>
      <c r="AZ6">
        <v>18.47</v>
      </c>
      <c r="BA6">
        <v>18.62</v>
      </c>
      <c r="BB6">
        <v>18.670000000000002</v>
      </c>
      <c r="BC6">
        <v>18.43</v>
      </c>
      <c r="BD6">
        <v>18.64</v>
      </c>
      <c r="BE6">
        <v>19.239999999999998</v>
      </c>
      <c r="BF6">
        <v>20.7</v>
      </c>
      <c r="BG6">
        <v>22.04</v>
      </c>
      <c r="BH6">
        <v>22.59</v>
      </c>
      <c r="BI6">
        <v>24.7</v>
      </c>
      <c r="BJ6">
        <v>28.37</v>
      </c>
      <c r="BK6">
        <v>29.11</v>
      </c>
      <c r="BL6">
        <v>27.49</v>
      </c>
      <c r="BM6">
        <v>26.92</v>
      </c>
      <c r="BN6">
        <v>28.05</v>
      </c>
      <c r="BO6">
        <v>30.63</v>
      </c>
      <c r="BP6">
        <v>30.31</v>
      </c>
      <c r="BQ6">
        <v>29.67</v>
      </c>
    </row>
    <row r="7" spans="1:69" x14ac:dyDescent="0.25">
      <c r="A7" t="s">
        <v>117</v>
      </c>
    </row>
    <row r="8" spans="1:69" x14ac:dyDescent="0.25">
      <c r="A8" s="42" t="s">
        <v>90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>
        <v>23.7</v>
      </c>
      <c r="M8">
        <v>23.07</v>
      </c>
      <c r="N8">
        <v>22.01</v>
      </c>
      <c r="O8">
        <v>20.98</v>
      </c>
      <c r="P8">
        <v>20.239999999999998</v>
      </c>
      <c r="Q8">
        <v>19.809999999999999</v>
      </c>
      <c r="R8">
        <v>19.079999999999998</v>
      </c>
      <c r="S8">
        <v>18.5</v>
      </c>
      <c r="T8">
        <v>17.29</v>
      </c>
      <c r="U8">
        <v>16.059999999999999</v>
      </c>
      <c r="V8">
        <v>15.19</v>
      </c>
      <c r="W8">
        <v>14.26</v>
      </c>
      <c r="X8">
        <v>13.21</v>
      </c>
      <c r="Y8">
        <v>12.76</v>
      </c>
      <c r="Z8">
        <v>13.06</v>
      </c>
      <c r="AA8">
        <v>12.05</v>
      </c>
      <c r="AB8">
        <v>11.63</v>
      </c>
      <c r="AC8">
        <v>11.08</v>
      </c>
      <c r="AD8">
        <v>11.25</v>
      </c>
      <c r="AE8">
        <v>12.06</v>
      </c>
      <c r="AF8">
        <v>14.86</v>
      </c>
      <c r="AG8">
        <v>16.03</v>
      </c>
      <c r="AH8">
        <v>15.2</v>
      </c>
      <c r="AI8">
        <v>14.88</v>
      </c>
      <c r="AJ8">
        <v>14.36</v>
      </c>
      <c r="AK8">
        <v>15.26</v>
      </c>
      <c r="AL8">
        <v>15.65</v>
      </c>
      <c r="AM8">
        <v>14.24</v>
      </c>
      <c r="AN8">
        <v>14.3</v>
      </c>
      <c r="AO8">
        <v>14.64</v>
      </c>
      <c r="AP8">
        <v>15.08</v>
      </c>
      <c r="AQ8">
        <v>14.97</v>
      </c>
      <c r="AR8">
        <v>14.25</v>
      </c>
      <c r="AS8">
        <v>14.34</v>
      </c>
      <c r="AT8">
        <v>14.24</v>
      </c>
      <c r="AU8">
        <v>14.11</v>
      </c>
      <c r="AV8">
        <v>13.94</v>
      </c>
      <c r="AW8">
        <v>14.63</v>
      </c>
      <c r="AX8">
        <v>14.83</v>
      </c>
      <c r="AY8">
        <v>15.07</v>
      </c>
      <c r="AZ8">
        <v>14.23</v>
      </c>
      <c r="BA8">
        <v>15.56</v>
      </c>
      <c r="BB8">
        <v>15.37</v>
      </c>
      <c r="BC8">
        <v>15.34</v>
      </c>
      <c r="BD8">
        <v>15.66</v>
      </c>
      <c r="BE8">
        <v>17.7</v>
      </c>
      <c r="BF8">
        <v>18.61</v>
      </c>
      <c r="BG8">
        <v>19.564999999999998</v>
      </c>
      <c r="BH8">
        <v>20.52</v>
      </c>
      <c r="BI8">
        <v>21.36</v>
      </c>
      <c r="BJ8">
        <v>24.77</v>
      </c>
      <c r="BK8">
        <v>24.77</v>
      </c>
      <c r="BL8">
        <v>22.47</v>
      </c>
      <c r="BM8">
        <v>21.21</v>
      </c>
      <c r="BN8">
        <v>22.13</v>
      </c>
      <c r="BO8">
        <v>23.97</v>
      </c>
      <c r="BP8">
        <v>26.03</v>
      </c>
      <c r="BQ8">
        <v>26.24</v>
      </c>
    </row>
    <row r="9" spans="1:69" x14ac:dyDescent="0.25">
      <c r="A9" s="42" t="s">
        <v>84</v>
      </c>
      <c r="B9">
        <v>33.479999999999997</v>
      </c>
      <c r="C9">
        <v>34.369999999999997</v>
      </c>
      <c r="D9">
        <v>37.89</v>
      </c>
      <c r="E9">
        <v>34.83</v>
      </c>
      <c r="F9">
        <v>33.270000000000003</v>
      </c>
      <c r="G9">
        <v>34.450000000000003</v>
      </c>
      <c r="H9">
        <v>33.15</v>
      </c>
      <c r="I9">
        <v>31.09</v>
      </c>
      <c r="J9">
        <v>29.36</v>
      </c>
      <c r="K9">
        <v>30.79</v>
      </c>
      <c r="L9">
        <v>30.33</v>
      </c>
      <c r="M9">
        <v>29.07</v>
      </c>
      <c r="N9">
        <v>27.11</v>
      </c>
      <c r="O9">
        <v>25.85</v>
      </c>
      <c r="P9">
        <v>24.83</v>
      </c>
      <c r="Q9">
        <v>24.34</v>
      </c>
      <c r="R9">
        <v>23.74</v>
      </c>
      <c r="S9">
        <v>23.32</v>
      </c>
      <c r="T9">
        <v>22.43</v>
      </c>
      <c r="U9">
        <v>21.83</v>
      </c>
      <c r="V9">
        <v>21.03</v>
      </c>
      <c r="W9">
        <v>18.940000000000001</v>
      </c>
      <c r="X9">
        <v>17.73</v>
      </c>
      <c r="Y9">
        <v>17.71</v>
      </c>
      <c r="Z9">
        <v>16.88</v>
      </c>
      <c r="AA9">
        <v>16.38</v>
      </c>
      <c r="AB9">
        <v>15.85</v>
      </c>
      <c r="AC9">
        <v>15.43</v>
      </c>
      <c r="AD9">
        <v>15.61</v>
      </c>
      <c r="AE9">
        <v>16.7</v>
      </c>
      <c r="AF9">
        <v>20.12</v>
      </c>
      <c r="AG9">
        <v>20.350000000000001</v>
      </c>
      <c r="AH9">
        <v>18.88</v>
      </c>
      <c r="AI9">
        <v>18.68</v>
      </c>
      <c r="AJ9">
        <v>17.690000000000001</v>
      </c>
      <c r="AK9">
        <v>17.5</v>
      </c>
      <c r="AL9">
        <v>17.86</v>
      </c>
      <c r="AM9">
        <v>17.28</v>
      </c>
      <c r="AN9">
        <v>17.45</v>
      </c>
      <c r="AO9">
        <v>17.940000000000001</v>
      </c>
      <c r="AP9">
        <v>18.13</v>
      </c>
      <c r="AQ9">
        <v>17.82</v>
      </c>
      <c r="AR9">
        <v>17.010000000000002</v>
      </c>
      <c r="AS9">
        <v>16.440000000000001</v>
      </c>
      <c r="AT9">
        <v>16.53</v>
      </c>
      <c r="AU9">
        <v>16.329999999999998</v>
      </c>
      <c r="AV9">
        <v>16.09</v>
      </c>
      <c r="AW9">
        <v>15.86</v>
      </c>
      <c r="AX9">
        <v>16.079999999999998</v>
      </c>
      <c r="AY9">
        <v>16.190000000000001</v>
      </c>
      <c r="AZ9">
        <v>16.010000000000002</v>
      </c>
      <c r="BA9">
        <v>16.04</v>
      </c>
      <c r="BB9">
        <v>16.989999999999998</v>
      </c>
      <c r="BC9">
        <v>17.489999999999998</v>
      </c>
      <c r="BD9">
        <v>18.11</v>
      </c>
      <c r="BE9">
        <v>18.64</v>
      </c>
      <c r="BF9">
        <v>20.03</v>
      </c>
      <c r="BG9">
        <v>20.675000000000001</v>
      </c>
      <c r="BH9">
        <v>21.32</v>
      </c>
      <c r="BI9">
        <v>24.24</v>
      </c>
      <c r="BJ9">
        <v>28.08</v>
      </c>
      <c r="BK9">
        <v>28.39</v>
      </c>
      <c r="BL9">
        <v>25.93</v>
      </c>
      <c r="BM9">
        <v>24.5</v>
      </c>
      <c r="BN9">
        <v>26.54</v>
      </c>
      <c r="BO9">
        <v>29.81</v>
      </c>
      <c r="BP9">
        <v>29.08</v>
      </c>
      <c r="BQ9">
        <v>28.18</v>
      </c>
    </row>
    <row r="10" spans="1:69" x14ac:dyDescent="0.25">
      <c r="A10" s="42" t="s">
        <v>91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>
        <v>22.9</v>
      </c>
      <c r="X10" t="e">
        <v>#N/A</v>
      </c>
      <c r="Y10" t="e">
        <v>#N/A</v>
      </c>
      <c r="Z10" t="e">
        <v>#N/A</v>
      </c>
      <c r="AA10" t="e">
        <v>#N/A</v>
      </c>
      <c r="AB10">
        <v>21.32</v>
      </c>
      <c r="AC10">
        <v>20.309999999999999</v>
      </c>
      <c r="AD10">
        <v>19.690000000000001</v>
      </c>
      <c r="AE10">
        <v>21.13</v>
      </c>
      <c r="AF10">
        <v>23.71</v>
      </c>
      <c r="AG10">
        <v>25.32</v>
      </c>
      <c r="AH10">
        <v>24.99</v>
      </c>
      <c r="AI10">
        <v>29.86</v>
      </c>
      <c r="AJ10">
        <v>30.16</v>
      </c>
      <c r="AK10">
        <v>28.18</v>
      </c>
      <c r="AL10">
        <v>27.05</v>
      </c>
      <c r="AM10">
        <v>24.54</v>
      </c>
      <c r="AN10">
        <v>24.08</v>
      </c>
      <c r="AO10">
        <v>25.19</v>
      </c>
      <c r="AP10">
        <v>24.97</v>
      </c>
      <c r="AQ10">
        <v>24.73</v>
      </c>
      <c r="AR10">
        <v>23.65</v>
      </c>
      <c r="AS10">
        <v>22.83</v>
      </c>
      <c r="AT10">
        <v>22.69</v>
      </c>
      <c r="AU10">
        <v>22.47</v>
      </c>
      <c r="AV10">
        <v>23.48</v>
      </c>
      <c r="AW10">
        <v>23.09</v>
      </c>
      <c r="AX10">
        <v>23.59</v>
      </c>
      <c r="AY10">
        <v>22.94</v>
      </c>
      <c r="AZ10">
        <v>22.36</v>
      </c>
      <c r="BA10">
        <v>21.8</v>
      </c>
      <c r="BB10">
        <v>21.27</v>
      </c>
      <c r="BC10">
        <v>20.46</v>
      </c>
      <c r="BD10">
        <v>20.59</v>
      </c>
      <c r="BE10">
        <v>20.75</v>
      </c>
      <c r="BF10">
        <v>21.25</v>
      </c>
      <c r="BG10">
        <v>21.935000000000002</v>
      </c>
      <c r="BH10">
        <v>22.62</v>
      </c>
      <c r="BI10">
        <v>22.9</v>
      </c>
      <c r="BJ10">
        <v>26.86</v>
      </c>
      <c r="BK10">
        <v>29.15</v>
      </c>
      <c r="BL10">
        <v>28.31</v>
      </c>
      <c r="BM10">
        <v>27.91</v>
      </c>
      <c r="BN10">
        <v>26.6</v>
      </c>
      <c r="BO10">
        <v>26.2</v>
      </c>
      <c r="BP10">
        <v>26.09</v>
      </c>
      <c r="BQ10">
        <v>26.3</v>
      </c>
    </row>
    <row r="11" spans="1:69" x14ac:dyDescent="0.25">
      <c r="A11" s="42" t="s">
        <v>86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>
        <v>30.81</v>
      </c>
      <c r="M11">
        <v>29.91</v>
      </c>
      <c r="N11">
        <v>28.33</v>
      </c>
      <c r="O11">
        <v>27.33</v>
      </c>
      <c r="P11">
        <v>26.36</v>
      </c>
      <c r="Q11">
        <v>26.21</v>
      </c>
      <c r="R11">
        <v>26.73</v>
      </c>
      <c r="S11">
        <v>25.76</v>
      </c>
      <c r="T11">
        <v>24.23</v>
      </c>
      <c r="U11">
        <v>22.72</v>
      </c>
      <c r="V11">
        <v>21.63</v>
      </c>
      <c r="W11">
        <v>20.2</v>
      </c>
      <c r="X11">
        <v>20.12</v>
      </c>
      <c r="Y11">
        <v>21.52</v>
      </c>
      <c r="Z11">
        <v>20.72</v>
      </c>
      <c r="AA11">
        <v>19.93</v>
      </c>
      <c r="AB11">
        <v>20.100000000000001</v>
      </c>
      <c r="AC11">
        <v>20.02</v>
      </c>
      <c r="AD11">
        <v>20.059999999999999</v>
      </c>
      <c r="AE11">
        <v>20.43</v>
      </c>
      <c r="AF11">
        <v>21.61</v>
      </c>
      <c r="AG11">
        <v>22.9</v>
      </c>
      <c r="AH11">
        <v>24.04</v>
      </c>
      <c r="AI11">
        <v>24.16</v>
      </c>
      <c r="AJ11">
        <v>22.88</v>
      </c>
      <c r="AK11">
        <v>21.48</v>
      </c>
      <c r="AL11">
        <v>20.16</v>
      </c>
      <c r="AM11">
        <v>18.55</v>
      </c>
      <c r="AN11">
        <v>18.059999999999999</v>
      </c>
      <c r="AO11">
        <v>18.329999999999998</v>
      </c>
      <c r="AP11">
        <v>18.2</v>
      </c>
      <c r="AQ11">
        <v>17.989999999999998</v>
      </c>
      <c r="AR11">
        <v>17.260000000000002</v>
      </c>
      <c r="AS11">
        <v>16.73</v>
      </c>
      <c r="AT11">
        <v>16.600000000000001</v>
      </c>
      <c r="AU11">
        <v>16.440000000000001</v>
      </c>
      <c r="AV11">
        <v>16.28</v>
      </c>
      <c r="AW11">
        <v>15.69</v>
      </c>
      <c r="AX11">
        <v>16.8</v>
      </c>
      <c r="AY11">
        <v>16.739999999999998</v>
      </c>
      <c r="AZ11">
        <v>16.91</v>
      </c>
      <c r="BA11">
        <v>17.190000000000001</v>
      </c>
      <c r="BB11">
        <v>17.21</v>
      </c>
      <c r="BC11">
        <v>17.23</v>
      </c>
      <c r="BD11">
        <v>17.489999999999998</v>
      </c>
      <c r="BE11">
        <v>18.68</v>
      </c>
      <c r="BF11">
        <v>19.96</v>
      </c>
      <c r="BG11">
        <v>21.285</v>
      </c>
      <c r="BH11">
        <v>22.61</v>
      </c>
      <c r="BI11">
        <v>23.64</v>
      </c>
      <c r="BJ11">
        <v>26.19</v>
      </c>
      <c r="BK11">
        <v>30.22</v>
      </c>
      <c r="BL11">
        <v>30.78</v>
      </c>
      <c r="BM11">
        <v>30.91</v>
      </c>
      <c r="BN11">
        <v>31.29</v>
      </c>
      <c r="BO11">
        <v>30.97</v>
      </c>
      <c r="BP11">
        <v>28.59</v>
      </c>
      <c r="BQ11">
        <v>27.13</v>
      </c>
    </row>
    <row r="12" spans="1:69" x14ac:dyDescent="0.25">
      <c r="A12" s="42" t="s">
        <v>87</v>
      </c>
      <c r="B12">
        <v>38.28</v>
      </c>
      <c r="C12">
        <v>36.74</v>
      </c>
      <c r="D12">
        <v>34.58</v>
      </c>
      <c r="E12">
        <v>31.96</v>
      </c>
      <c r="F12">
        <v>31.1</v>
      </c>
      <c r="G12">
        <v>30.64</v>
      </c>
      <c r="H12">
        <v>30.33</v>
      </c>
      <c r="I12">
        <v>29.27</v>
      </c>
      <c r="J12">
        <v>27.38</v>
      </c>
      <c r="K12">
        <v>27.34</v>
      </c>
      <c r="L12">
        <v>26.25</v>
      </c>
      <c r="M12">
        <v>25.45</v>
      </c>
      <c r="N12">
        <v>23.96</v>
      </c>
      <c r="O12">
        <v>22.59</v>
      </c>
      <c r="P12">
        <v>21.58</v>
      </c>
      <c r="Q12">
        <v>21.05</v>
      </c>
      <c r="R12">
        <v>20.079999999999998</v>
      </c>
      <c r="S12">
        <v>21.18</v>
      </c>
      <c r="T12">
        <v>18.5</v>
      </c>
      <c r="U12">
        <v>17.989999999999998</v>
      </c>
      <c r="V12">
        <v>16.600000000000001</v>
      </c>
      <c r="W12">
        <v>15.41</v>
      </c>
      <c r="X12">
        <v>14.83</v>
      </c>
      <c r="Y12">
        <v>15.01</v>
      </c>
      <c r="Z12">
        <v>14.25</v>
      </c>
      <c r="AA12">
        <v>14.84</v>
      </c>
      <c r="AB12">
        <v>14.84</v>
      </c>
      <c r="AC12">
        <v>14.94</v>
      </c>
      <c r="AD12">
        <v>15.92</v>
      </c>
      <c r="AE12">
        <v>16.87</v>
      </c>
      <c r="AF12">
        <v>18.940000000000001</v>
      </c>
      <c r="AG12">
        <v>20.88</v>
      </c>
      <c r="AH12">
        <v>22.31</v>
      </c>
      <c r="AI12">
        <v>22.05</v>
      </c>
      <c r="AJ12">
        <v>20.59</v>
      </c>
      <c r="AK12">
        <v>20.87</v>
      </c>
      <c r="AL12">
        <v>20.3</v>
      </c>
      <c r="AM12">
        <v>19.41</v>
      </c>
      <c r="AN12">
        <v>19.59</v>
      </c>
      <c r="AO12">
        <v>20.399999999999999</v>
      </c>
      <c r="AP12">
        <v>20.6</v>
      </c>
      <c r="AQ12">
        <v>20.64</v>
      </c>
      <c r="AR12">
        <v>19.760000000000002</v>
      </c>
      <c r="AS12">
        <v>19.43</v>
      </c>
      <c r="AT12">
        <v>20.100000000000001</v>
      </c>
      <c r="AU12">
        <v>21.31</v>
      </c>
      <c r="AV12">
        <v>21.5</v>
      </c>
      <c r="AW12">
        <v>22.59</v>
      </c>
      <c r="AX12">
        <v>22.91</v>
      </c>
      <c r="AY12">
        <v>21.45</v>
      </c>
      <c r="AZ12">
        <v>21.47</v>
      </c>
      <c r="BA12">
        <v>23.7</v>
      </c>
      <c r="BB12">
        <v>22.84</v>
      </c>
      <c r="BC12">
        <v>21.22</v>
      </c>
      <c r="BD12">
        <v>21.34</v>
      </c>
      <c r="BE12">
        <v>21.26</v>
      </c>
      <c r="BF12">
        <v>22.57</v>
      </c>
      <c r="BG12">
        <v>23.495000000000001</v>
      </c>
      <c r="BH12">
        <v>24.42</v>
      </c>
      <c r="BI12">
        <v>29.48</v>
      </c>
      <c r="BJ12">
        <v>33.6</v>
      </c>
      <c r="BK12">
        <v>32.81</v>
      </c>
      <c r="BL12">
        <v>32.47</v>
      </c>
      <c r="BM12">
        <v>29.29</v>
      </c>
      <c r="BN12">
        <v>32.340000000000003</v>
      </c>
      <c r="BO12">
        <v>38.450000000000003</v>
      </c>
      <c r="BP12">
        <v>37.04</v>
      </c>
      <c r="BQ12">
        <v>36.25</v>
      </c>
    </row>
    <row r="13" spans="1:69" x14ac:dyDescent="0.25">
      <c r="A13" s="42" t="s">
        <v>89</v>
      </c>
      <c r="B13" t="e">
        <v>#N/A</v>
      </c>
      <c r="C13" t="e">
        <v>#N/A</v>
      </c>
      <c r="D13" t="e">
        <v>#N/A</v>
      </c>
      <c r="E13">
        <v>18.170000000000002</v>
      </c>
      <c r="F13">
        <v>19.149999999999999</v>
      </c>
      <c r="G13">
        <v>19.3</v>
      </c>
      <c r="H13">
        <v>19.010000000000002</v>
      </c>
      <c r="I13">
        <v>18.54</v>
      </c>
      <c r="J13">
        <v>18.88</v>
      </c>
      <c r="K13">
        <v>20.89</v>
      </c>
      <c r="L13">
        <v>20.73</v>
      </c>
      <c r="M13">
        <v>20.18</v>
      </c>
      <c r="N13">
        <v>19.399999999999999</v>
      </c>
      <c r="O13">
        <v>18.739999999999998</v>
      </c>
      <c r="P13">
        <v>18.09</v>
      </c>
      <c r="Q13">
        <v>18.72</v>
      </c>
      <c r="R13">
        <v>18.55</v>
      </c>
      <c r="S13">
        <v>18</v>
      </c>
      <c r="T13">
        <v>16.25</v>
      </c>
      <c r="U13">
        <v>16.79</v>
      </c>
      <c r="V13">
        <v>16.260000000000002</v>
      </c>
      <c r="W13">
        <v>14.2</v>
      </c>
      <c r="X13">
        <v>13.54</v>
      </c>
      <c r="Y13">
        <v>14.31</v>
      </c>
      <c r="Z13">
        <v>12.91</v>
      </c>
      <c r="AA13">
        <v>13.51</v>
      </c>
      <c r="AB13">
        <v>13.43</v>
      </c>
      <c r="AC13">
        <v>12.09</v>
      </c>
      <c r="AD13">
        <v>13</v>
      </c>
      <c r="AE13">
        <v>13.45</v>
      </c>
      <c r="AF13">
        <v>13.5</v>
      </c>
      <c r="AG13">
        <v>14.91</v>
      </c>
      <c r="AH13">
        <v>15.54</v>
      </c>
      <c r="AI13">
        <v>14.96</v>
      </c>
      <c r="AJ13">
        <v>15.44</v>
      </c>
      <c r="AK13">
        <v>15.32</v>
      </c>
      <c r="AL13">
        <v>15.11</v>
      </c>
      <c r="AM13">
        <v>15.49</v>
      </c>
      <c r="AN13">
        <v>15.5</v>
      </c>
      <c r="AO13">
        <v>15.81</v>
      </c>
      <c r="AP13">
        <v>17.079999999999998</v>
      </c>
      <c r="AQ13">
        <v>17.559999999999999</v>
      </c>
      <c r="AR13">
        <v>16.16</v>
      </c>
      <c r="AS13">
        <v>15.68</v>
      </c>
      <c r="AT13">
        <v>15.67</v>
      </c>
      <c r="AU13">
        <v>15.8</v>
      </c>
      <c r="AV13">
        <v>16.95</v>
      </c>
      <c r="AW13">
        <v>16.79</v>
      </c>
      <c r="AX13">
        <v>17.72</v>
      </c>
      <c r="AY13">
        <v>18.239999999999998</v>
      </c>
      <c r="AZ13">
        <v>17.54</v>
      </c>
      <c r="BA13">
        <v>17.68</v>
      </c>
      <c r="BB13">
        <v>17.66</v>
      </c>
      <c r="BC13">
        <v>17.41</v>
      </c>
      <c r="BD13">
        <v>17.72</v>
      </c>
      <c r="BE13">
        <v>18.36</v>
      </c>
      <c r="BF13">
        <v>19.93</v>
      </c>
      <c r="BG13">
        <v>22.92</v>
      </c>
      <c r="BH13">
        <v>25.91</v>
      </c>
      <c r="BI13">
        <v>29.58</v>
      </c>
      <c r="BJ13">
        <v>31.98</v>
      </c>
      <c r="BK13">
        <v>30.75</v>
      </c>
      <c r="BL13">
        <v>27.16</v>
      </c>
      <c r="BM13">
        <v>27.4</v>
      </c>
      <c r="BN13">
        <v>27.82</v>
      </c>
      <c r="BO13">
        <v>27.49</v>
      </c>
      <c r="BP13">
        <v>27.63</v>
      </c>
      <c r="BQ13">
        <v>28.27</v>
      </c>
    </row>
    <row r="14" spans="1:69" x14ac:dyDescent="0.25">
      <c r="A14" s="42" t="s">
        <v>85</v>
      </c>
      <c r="B14">
        <v>35.75</v>
      </c>
      <c r="C14">
        <v>34.5</v>
      </c>
      <c r="D14">
        <v>32.33</v>
      </c>
      <c r="E14">
        <v>30.3</v>
      </c>
      <c r="F14">
        <v>30.31</v>
      </c>
      <c r="G14">
        <v>29.95</v>
      </c>
      <c r="H14">
        <v>30.92</v>
      </c>
      <c r="I14">
        <v>29.92</v>
      </c>
      <c r="J14">
        <v>28.42</v>
      </c>
      <c r="K14">
        <v>28.86</v>
      </c>
      <c r="L14">
        <v>28.61</v>
      </c>
      <c r="M14">
        <v>27.68</v>
      </c>
      <c r="N14">
        <v>26.97</v>
      </c>
      <c r="O14">
        <v>27.26</v>
      </c>
      <c r="P14">
        <v>25.97</v>
      </c>
      <c r="Q14">
        <v>25.61</v>
      </c>
      <c r="R14">
        <v>25.44</v>
      </c>
      <c r="S14">
        <v>24.5</v>
      </c>
      <c r="T14">
        <v>23.06</v>
      </c>
      <c r="U14">
        <v>21.19</v>
      </c>
      <c r="V14">
        <v>19.43</v>
      </c>
      <c r="W14">
        <v>18.809999999999999</v>
      </c>
      <c r="X14">
        <v>17.63</v>
      </c>
      <c r="Y14">
        <v>17.04</v>
      </c>
      <c r="Z14">
        <v>16.52</v>
      </c>
      <c r="AA14">
        <v>16.95</v>
      </c>
      <c r="AB14">
        <v>17.27</v>
      </c>
      <c r="AC14">
        <v>17</v>
      </c>
      <c r="AD14">
        <v>18.079999999999998</v>
      </c>
      <c r="AE14">
        <v>18.989999999999998</v>
      </c>
      <c r="AF14">
        <v>19.98</v>
      </c>
      <c r="AG14">
        <v>21.2</v>
      </c>
      <c r="AH14">
        <v>21.14</v>
      </c>
      <c r="AI14">
        <v>20.6</v>
      </c>
      <c r="AJ14">
        <v>20.09</v>
      </c>
      <c r="AK14">
        <v>20.010000000000002</v>
      </c>
      <c r="AL14">
        <v>19.37</v>
      </c>
      <c r="AM14">
        <v>18.8</v>
      </c>
      <c r="AN14">
        <v>19.36</v>
      </c>
      <c r="AO14">
        <v>20.59</v>
      </c>
      <c r="AP14">
        <v>22.05</v>
      </c>
      <c r="AQ14">
        <v>23.25</v>
      </c>
      <c r="AR14">
        <v>22.54</v>
      </c>
      <c r="AS14">
        <v>20.97</v>
      </c>
      <c r="AT14">
        <v>21.87</v>
      </c>
      <c r="AU14">
        <v>21.74</v>
      </c>
      <c r="AV14">
        <v>21.17</v>
      </c>
      <c r="AW14">
        <v>20.61</v>
      </c>
      <c r="AX14">
        <v>21.77</v>
      </c>
      <c r="AY14">
        <v>21.19</v>
      </c>
      <c r="AZ14">
        <v>22.72</v>
      </c>
      <c r="BA14">
        <v>22.15</v>
      </c>
      <c r="BB14">
        <v>21.52</v>
      </c>
      <c r="BC14">
        <v>20.72</v>
      </c>
      <c r="BD14">
        <v>20.55</v>
      </c>
      <c r="BE14">
        <v>21.51</v>
      </c>
      <c r="BF14">
        <v>24.01</v>
      </c>
      <c r="BG14">
        <v>23.79</v>
      </c>
      <c r="BH14">
        <v>23.57</v>
      </c>
      <c r="BI14">
        <v>25.34</v>
      </c>
      <c r="BJ14">
        <v>30.13</v>
      </c>
      <c r="BK14">
        <v>30.5</v>
      </c>
      <c r="BL14">
        <v>28.49</v>
      </c>
      <c r="BM14">
        <v>28.74</v>
      </c>
      <c r="BN14">
        <v>29.04</v>
      </c>
      <c r="BO14">
        <v>31.92</v>
      </c>
      <c r="BP14">
        <v>32.43</v>
      </c>
      <c r="BQ14">
        <v>31.69</v>
      </c>
    </row>
    <row r="15" spans="1:69" x14ac:dyDescent="0.25">
      <c r="A15" s="42" t="s">
        <v>88</v>
      </c>
      <c r="B15" t="e">
        <v>#N/A</v>
      </c>
      <c r="C15" t="e">
        <v>#N/A</v>
      </c>
      <c r="D15">
        <v>52.28</v>
      </c>
      <c r="E15">
        <v>48.11</v>
      </c>
      <c r="F15">
        <v>46.18</v>
      </c>
      <c r="G15">
        <v>45.75</v>
      </c>
      <c r="H15">
        <v>45.73</v>
      </c>
      <c r="I15">
        <v>44.05</v>
      </c>
      <c r="J15">
        <v>40.049999999999997</v>
      </c>
      <c r="K15">
        <v>38.369999999999997</v>
      </c>
      <c r="L15">
        <v>37.270000000000003</v>
      </c>
      <c r="M15">
        <v>35.159999999999997</v>
      </c>
      <c r="N15">
        <v>33.07</v>
      </c>
      <c r="O15">
        <v>31.26</v>
      </c>
      <c r="P15">
        <v>29.92</v>
      </c>
      <c r="Q15">
        <v>29.92</v>
      </c>
      <c r="R15">
        <v>28.27</v>
      </c>
      <c r="S15">
        <v>27.54</v>
      </c>
      <c r="T15">
        <v>25.47</v>
      </c>
      <c r="U15">
        <v>25.27</v>
      </c>
      <c r="V15">
        <v>25.31</v>
      </c>
      <c r="W15">
        <v>22.02</v>
      </c>
      <c r="X15">
        <v>22.68</v>
      </c>
      <c r="Y15">
        <v>26.1</v>
      </c>
      <c r="Z15">
        <v>21.65</v>
      </c>
      <c r="AA15">
        <v>24.41</v>
      </c>
      <c r="AB15">
        <v>24.91</v>
      </c>
      <c r="AC15">
        <v>23.31</v>
      </c>
      <c r="AD15">
        <v>25.5</v>
      </c>
      <c r="AE15">
        <v>25.97</v>
      </c>
      <c r="AF15">
        <v>29.19</v>
      </c>
      <c r="AG15">
        <v>29.67</v>
      </c>
      <c r="AH15">
        <v>28.65</v>
      </c>
      <c r="AI15">
        <v>27.36</v>
      </c>
      <c r="AJ15">
        <v>27.69</v>
      </c>
      <c r="AK15">
        <v>27.61</v>
      </c>
      <c r="AL15">
        <v>25.76</v>
      </c>
      <c r="AM15">
        <v>25.46</v>
      </c>
      <c r="AN15">
        <v>26.52</v>
      </c>
      <c r="AO15">
        <v>26.8</v>
      </c>
      <c r="AP15">
        <v>26.7</v>
      </c>
      <c r="AQ15">
        <v>25.12</v>
      </c>
      <c r="AR15">
        <v>24.92</v>
      </c>
      <c r="AS15">
        <v>24.15</v>
      </c>
      <c r="AT15">
        <v>23.98</v>
      </c>
      <c r="AU15">
        <v>22.91</v>
      </c>
      <c r="AV15">
        <v>22.85</v>
      </c>
      <c r="AW15">
        <v>22.29</v>
      </c>
      <c r="AX15">
        <v>23.03</v>
      </c>
      <c r="AY15">
        <v>22.25</v>
      </c>
      <c r="AZ15">
        <v>21.44</v>
      </c>
      <c r="BA15">
        <v>20.91</v>
      </c>
      <c r="BB15">
        <v>20.399999999999999</v>
      </c>
      <c r="BC15">
        <v>19.62</v>
      </c>
      <c r="BD15">
        <v>19.21</v>
      </c>
      <c r="BE15">
        <v>18.399999999999999</v>
      </c>
      <c r="BF15">
        <v>18.59</v>
      </c>
      <c r="BG15">
        <v>21.695</v>
      </c>
      <c r="BH15">
        <v>24.8</v>
      </c>
      <c r="BI15">
        <v>25.74</v>
      </c>
      <c r="BJ15">
        <v>28.18</v>
      </c>
      <c r="BK15">
        <v>28.4</v>
      </c>
      <c r="BL15">
        <v>26.73</v>
      </c>
      <c r="BM15">
        <v>28.08</v>
      </c>
      <c r="BN15">
        <v>28.38</v>
      </c>
      <c r="BO15">
        <v>30.5</v>
      </c>
      <c r="BP15">
        <v>32.229999999999997</v>
      </c>
      <c r="BQ15">
        <v>32.549999999999997</v>
      </c>
    </row>
    <row r="17" spans="1:69" x14ac:dyDescent="0.25">
      <c r="A17" t="s">
        <v>118</v>
      </c>
      <c r="B17">
        <v>30.98</v>
      </c>
      <c r="C17">
        <v>34.090000000000003</v>
      </c>
      <c r="D17">
        <v>32.42</v>
      </c>
      <c r="E17">
        <v>29.68</v>
      </c>
      <c r="F17">
        <v>30.03</v>
      </c>
      <c r="G17">
        <v>30.01</v>
      </c>
      <c r="H17">
        <v>30.21</v>
      </c>
      <c r="I17">
        <v>28.99</v>
      </c>
      <c r="J17">
        <v>28.39</v>
      </c>
      <c r="K17">
        <v>29.1</v>
      </c>
      <c r="L17">
        <v>28.37</v>
      </c>
      <c r="M17">
        <v>26.77</v>
      </c>
      <c r="N17">
        <v>24.92</v>
      </c>
      <c r="O17">
        <v>24.07</v>
      </c>
      <c r="P17">
        <v>23.17</v>
      </c>
      <c r="Q17">
        <v>23.35</v>
      </c>
      <c r="R17">
        <v>22.77</v>
      </c>
      <c r="S17">
        <v>21.57</v>
      </c>
      <c r="T17">
        <v>20.69</v>
      </c>
      <c r="U17">
        <v>20.05</v>
      </c>
      <c r="V17">
        <v>19.010000000000002</v>
      </c>
      <c r="W17">
        <v>17.59</v>
      </c>
      <c r="X17">
        <v>17.23</v>
      </c>
      <c r="Y17">
        <v>17.71</v>
      </c>
      <c r="Z17">
        <v>16.940000000000001</v>
      </c>
      <c r="AA17">
        <v>17.07</v>
      </c>
      <c r="AB17">
        <v>17.010000000000002</v>
      </c>
      <c r="AC17">
        <v>16.79</v>
      </c>
      <c r="AD17">
        <v>17.41</v>
      </c>
      <c r="AE17">
        <v>18.54</v>
      </c>
      <c r="AF17">
        <v>21.01</v>
      </c>
      <c r="AG17">
        <v>20.73</v>
      </c>
      <c r="AH17">
        <v>19.88</v>
      </c>
      <c r="AI17">
        <v>18.899999999999999</v>
      </c>
      <c r="AJ17">
        <v>18.05</v>
      </c>
      <c r="AK17">
        <v>17.440000000000001</v>
      </c>
      <c r="AL17">
        <v>16.82</v>
      </c>
      <c r="AM17">
        <v>16.23</v>
      </c>
      <c r="AN17">
        <v>16.420000000000002</v>
      </c>
      <c r="AO17">
        <v>16.690000000000001</v>
      </c>
      <c r="AP17">
        <v>16.11</v>
      </c>
      <c r="AQ17">
        <v>15.28</v>
      </c>
      <c r="AR17">
        <v>14.05</v>
      </c>
      <c r="AS17">
        <v>13.43</v>
      </c>
      <c r="AT17">
        <v>12.63</v>
      </c>
      <c r="AU17">
        <v>12</v>
      </c>
      <c r="AV17">
        <v>13.1</v>
      </c>
      <c r="AW17">
        <v>12.71</v>
      </c>
      <c r="AX17">
        <v>12.61</v>
      </c>
      <c r="AY17">
        <v>13.41</v>
      </c>
      <c r="AZ17">
        <v>12.09</v>
      </c>
      <c r="BA17">
        <v>12.2</v>
      </c>
      <c r="BB17">
        <v>11.59</v>
      </c>
      <c r="BC17">
        <v>11.54</v>
      </c>
      <c r="BD17">
        <v>11.36</v>
      </c>
      <c r="BE17">
        <v>11.89</v>
      </c>
      <c r="BF17">
        <v>12.8</v>
      </c>
      <c r="BG17">
        <v>13.37</v>
      </c>
      <c r="BH17">
        <v>14.43</v>
      </c>
      <c r="BI17">
        <v>15.45</v>
      </c>
      <c r="BJ17">
        <v>18.41</v>
      </c>
      <c r="BK17">
        <v>18.68</v>
      </c>
      <c r="BL17">
        <v>17.34</v>
      </c>
      <c r="BM17">
        <v>16.600000000000001</v>
      </c>
      <c r="BN17">
        <v>17.43</v>
      </c>
      <c r="BO17">
        <v>19.54</v>
      </c>
      <c r="BP17">
        <v>20.85</v>
      </c>
      <c r="BQ17">
        <v>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18</vt:i4>
      </vt:variant>
    </vt:vector>
  </HeadingPairs>
  <TitlesOfParts>
    <vt:vector size="33" baseType="lpstr">
      <vt:lpstr>About</vt:lpstr>
      <vt:lpstr>A</vt:lpstr>
      <vt:lpstr>B</vt:lpstr>
      <vt:lpstr>C.ACT</vt:lpstr>
      <vt:lpstr>C.NSW</vt:lpstr>
      <vt:lpstr>C.NT</vt:lpstr>
      <vt:lpstr>C.Qld</vt:lpstr>
      <vt:lpstr>C.SA</vt:lpstr>
      <vt:lpstr>C.Tas</vt:lpstr>
      <vt:lpstr>C.Vic</vt:lpstr>
      <vt:lpstr>C.WA</vt:lpstr>
      <vt:lpstr>C2</vt:lpstr>
      <vt:lpstr>D</vt:lpstr>
      <vt:lpstr>E</vt:lpstr>
      <vt:lpstr>F</vt:lpstr>
      <vt:lpstr>Fig 1</vt:lpstr>
      <vt:lpstr>Fig 2</vt:lpstr>
      <vt:lpstr>Fig 3</vt:lpstr>
      <vt:lpstr>Fig 4</vt:lpstr>
      <vt:lpstr>Fig 5</vt:lpstr>
      <vt:lpstr>Fig 6</vt:lpstr>
      <vt:lpstr>Fig 7</vt:lpstr>
      <vt:lpstr>Fig 8</vt:lpstr>
      <vt:lpstr>Fig 9</vt:lpstr>
      <vt:lpstr>Fig 10</vt:lpstr>
      <vt:lpstr>Fig 11</vt:lpstr>
      <vt:lpstr>Fig 12</vt:lpstr>
      <vt:lpstr>Fig 13</vt:lpstr>
      <vt:lpstr>Fig 14</vt:lpstr>
      <vt:lpstr>C.02</vt:lpstr>
      <vt:lpstr>Fig 15</vt:lpstr>
      <vt:lpstr>Fig 16</vt:lpstr>
      <vt:lpstr>Fig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Havyatt</dc:creator>
  <cp:lastModifiedBy>David Havyatt</cp:lastModifiedBy>
  <dcterms:created xsi:type="dcterms:W3CDTF">2020-11-26T01:38:38Z</dcterms:created>
  <dcterms:modified xsi:type="dcterms:W3CDTF">2021-03-11T08:02:44Z</dcterms:modified>
</cp:coreProperties>
</file>