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660" windowWidth="16440" windowHeight="28320" tabRatio="600" firstSheet="0" activeTab="2" autoFilterDateGrouping="1"/>
  </bookViews>
  <sheets>
    <sheet name="Summary" sheetId="1" state="visible" r:id="rId1"/>
    <sheet name="Daily" sheetId="2" state="hidden" r:id="rId2"/>
    <sheet name="Daily by Shifts" sheetId="3" state="visible" r:id="rId3"/>
  </sheets>
  <definedNames/>
  <calcPr calcId="191029" fullCalcOnLoad="1"/>
  <pivotCaches>
    <pivotCache cacheId="0" r:id="rId4"/>
  </pivotCaches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20"/>
      <scheme val="minor"/>
    </font>
    <font>
      <name val="Aptos Narrow"/>
      <family val="2"/>
      <color theme="1"/>
      <sz val="18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0" borderId="0" applyAlignment="1" pivotButton="0" quotePrefix="0" xfId="0">
      <alignment horizontal="left" indent="1"/>
    </xf>
    <xf numFmtId="0" fontId="0" fillId="0" borderId="0" applyAlignment="1" pivotButton="1" quotePrefix="0" xfId="0">
      <alignment wrapText="1"/>
    </xf>
    <xf numFmtId="0" fontId="2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3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Dan Shao" refreshedDate="45940.55759189815" createdVersion="8" refreshedVersion="8" minRefreshableVersion="3" recordCount="307" r:id="rId1">
  <cacheSource type="worksheet">
    <worksheetSource name="Table13"/>
  </cacheSource>
  <cacheFields count="7">
    <cacheField name="Machine Name" uniqueList="1" numFmtId="0" sqlType="0" hierarchy="0" level="0" databaseField="1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uniqueList="1" numFmtId="14" sqlType="0" hierarchy="0" level="0" databaseField="1">
      <sharedItems count="0" containsDate="1" containsNonDate="0" containsSemiMixedTypes="0" containsString="0" minDate="2025-09-04T00:00:00" maxDate="2025-09-26T00:00:00"/>
    </cacheField>
    <cacheField name="Day of Week" uniqueList="1" numFmtId="1" sqlType="0" hierarchy="0" level="0" databaseField="1">
      <sharedItems count="0"/>
    </cacheField>
    <cacheField name="Shift" uniqueList="1" numFmtId="1" sqlType="0" hierarchy="0" level="0" databaseField="1">
      <sharedItems count="2">
        <s v="Shift 1"/>
        <s v="Shift 2"/>
      </sharedItems>
    </cacheField>
    <cacheField name="Total Produced (LB)" uniqueList="1" numFmtId="0" sqlType="0" hierarchy="0" level="0" databaseField="1">
      <sharedItems count="0" containsBlank="1" containsNumber="1" containsString="0" minValue="55" maxValue="20070"/>
    </cacheField>
    <cacheField name="No Schedule" uniqueList="1" numFmtId="0" sqlType="0" hierarchy="0" level="0" databaseField="1">
      <sharedItems count="0" containsBlank="1"/>
    </cacheField>
    <cacheField name="Notes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Shift/ Machine" fieldListSortAscending="0" mdxSubqueries="0" applyNumberFormats="0" applyBorderFormats="0" applyFontFormats="0" applyPatternFormats="0" applyAlignmentFormats="0" applyWidthHeightFormats="1" r:id="rId1">
  <location ref="A21:E46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0"/>
  </rowFields>
  <rowItems count="25">
    <i t="data" r="0" i="0">
      <x v="0"/>
    </i>
    <i t="data" r="1" i="0">
      <x v="5"/>
    </i>
    <i t="data" r="1" i="0">
      <x v="10"/>
    </i>
    <i t="data" r="1" i="0">
      <x v="0"/>
    </i>
    <i t="data" r="1" i="0">
      <x v="8"/>
    </i>
    <i t="data" r="1" i="0">
      <x v="2"/>
    </i>
    <i t="data" r="1" i="0">
      <x v="1"/>
    </i>
    <i t="data" r="1" i="0">
      <x v="7"/>
    </i>
    <i t="data" r="1" i="0">
      <x v="11"/>
    </i>
    <i t="data" r="1" i="0">
      <x v="6"/>
    </i>
    <i t="data" r="1" i="0">
      <x v="9"/>
    </i>
    <i t="data" r="1" i="0">
      <x v="4"/>
    </i>
    <i t="data" r="0" i="0">
      <x v="1"/>
    </i>
    <i t="data" r="1" i="0">
      <x v="5"/>
    </i>
    <i t="data" r="1" i="0">
      <x v="8"/>
    </i>
    <i t="data" r="1" i="0">
      <x v="0"/>
    </i>
    <i t="data" r="1" i="0">
      <x v="3"/>
    </i>
    <i t="data" r="1" i="0">
      <x v="1"/>
    </i>
    <i t="data" r="1" i="0">
      <x v="6"/>
    </i>
    <i t="data" r="1" i="0">
      <x v="11"/>
    </i>
    <i t="data" r="1" i="0">
      <x v="7"/>
    </i>
    <i t="data" r="1" i="0">
      <x v="10"/>
    </i>
    <i t="data" r="1" i="0">
      <x v="2"/>
    </i>
    <i t="data" r="1" i="0">
      <x v="9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14">
      <pivotArea type="normal" dataOnly="1" outline="0" collapsedLevelsAreSubtotals="1" fieldPosition="0"/>
    </format>
    <format action="formatting" dxfId="13">
      <pivotArea type="normal" dataOnly="0" labelOnly="1" outline="0" axis="axisValues" fieldPosition="0"/>
    </format>
    <format action="formatting" dxfId="12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11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achine" fieldListSortAscending="0" mdxSubqueries="0" applyNumberFormats="0" applyBorderFormats="0" applyFontFormats="0" applyPatternFormats="0" applyAlignmentFormats="0" applyWidthHeightFormats="1" r:id="rId1">
  <location ref="A5:E18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3">
    <i t="data" r="0" i="0">
      <x v="5"/>
    </i>
    <i t="data" r="0" i="0">
      <x v="10"/>
    </i>
    <i t="data" r="0" i="0">
      <x v="0"/>
    </i>
    <i t="data" r="0" i="0">
      <x v="8"/>
    </i>
    <i t="data" r="0" i="0">
      <x v="3"/>
    </i>
    <i t="data" r="0" i="0">
      <x v="1"/>
    </i>
    <i t="data" r="0" i="0">
      <x v="2"/>
    </i>
    <i t="data" r="0" i="0">
      <x v="7"/>
    </i>
    <i t="data" r="0" i="0">
      <x v="11"/>
    </i>
    <i t="data" r="0" i="0">
      <x v="6"/>
    </i>
    <i t="data" r="0" i="0">
      <x v="9"/>
    </i>
    <i t="data" r="0" i="0">
      <x v="4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9">
      <pivotArea type="normal" dataOnly="1" outline="0" collapsedLevelsAreSubtotals="1" fieldPosition="0"/>
    </format>
    <format action="formatting" dxfId="8">
      <pivotArea type="normal" dataOnly="0" labelOnly="1" outline="0" axis="axisValues" fieldPosition="0"/>
    </format>
    <format action="formatting" dxfId="7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6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5">
      <pivotArea field="3" type="button" dataOnly="0" labelOnly="1" outline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156" headerRowCount="1" totalsRowShown="0" headerRowDxfId="4">
  <autoFilter ref="A1:E156"/>
  <sortState ref="A2:E107">
    <sortCondition ref="B1:B107"/>
  </sortState>
  <tableColumns count="5">
    <tableColumn id="1" name="Machine Name"/>
    <tableColumn id="2" name="Date" dataDxfId="3" totalsRowDxfId="2"/>
    <tableColumn id="3" name="Day of Week" dataDxfId="1" totalsRowDxfId="0">
      <calculatedColumnFormula>TEXT(B2, "dddd")</calculatedColumnFormula>
    </tableColumn>
    <tableColumn id="4" name="Total Produced (LB)"/>
    <tableColumn id="6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6"/>
  <sheetViews>
    <sheetView zoomScale="145" zoomScaleNormal="145" workbookViewId="0">
      <selection activeCell="H6" sqref="H6"/>
    </sheetView>
  </sheetViews>
  <sheetFormatPr baseColWidth="8" defaultRowHeight="15"/>
  <cols>
    <col width="13.42578125" bestFit="1" customWidth="1" style="15" min="1" max="1"/>
    <col width="11.5703125" customWidth="1" style="15" min="2" max="2"/>
    <col width="7.7109375" bestFit="1" customWidth="1" style="15" min="3" max="3"/>
    <col width="15.140625" customWidth="1" style="15" min="4" max="4"/>
    <col width="14.42578125" customWidth="1" style="15" min="5" max="5"/>
    <col width="11.28515625" customWidth="1" style="15" min="6" max="6"/>
    <col width="16.42578125" bestFit="1" customWidth="1" style="15" min="9" max="9"/>
    <col width="7.7109375" bestFit="1" customWidth="1" style="15" min="11" max="11"/>
    <col width="8.5703125" bestFit="1" customWidth="1" style="15" min="12" max="13"/>
  </cols>
  <sheetData>
    <row r="1" ht="26.25" customHeight="1" s="15">
      <c r="A1" s="11" t="inlineStr">
        <is>
          <t>Production Output</t>
        </is>
      </c>
    </row>
    <row r="2" ht="26.25" customHeight="1" s="15">
      <c r="A2" s="11" t="inlineStr">
        <is>
          <t>Dates: 9/4/2025 - 9/25/2025</t>
        </is>
      </c>
    </row>
    <row r="4" ht="24" customHeight="1" s="15">
      <c r="A4" s="14" t="inlineStr">
        <is>
          <t>By Machine</t>
        </is>
      </c>
    </row>
    <row r="5" ht="45" customHeight="1" s="15">
      <c r="A5" s="5" t="inlineStr">
        <is>
          <t>Machine</t>
        </is>
      </c>
      <c r="B5" s="7" t="inlineStr">
        <is>
          <t>Avg Daily LB Produced</t>
        </is>
      </c>
      <c r="C5" t="inlineStr">
        <is>
          <t># Shifts</t>
        </is>
      </c>
      <c r="D5" s="7" t="inlineStr">
        <is>
          <t>Most Productive Day</t>
        </is>
      </c>
      <c r="E5" s="7" t="inlineStr">
        <is>
          <t>Least Productive Day</t>
        </is>
      </c>
      <c r="F5" s="8" t="inlineStr">
        <is>
          <t>Dashboard Capacity</t>
        </is>
      </c>
    </row>
    <row r="6">
      <c r="A6" s="6" t="inlineStr">
        <is>
          <t>Jenny</t>
        </is>
      </c>
      <c r="B6" s="3" t="n">
        <v>13347.72857142857</v>
      </c>
      <c r="C6" s="3" t="n">
        <v>30</v>
      </c>
      <c r="D6" s="3" t="n">
        <v>20070</v>
      </c>
      <c r="E6" s="3" t="n">
        <v>7064</v>
      </c>
    </row>
    <row r="7">
      <c r="A7" s="6" t="inlineStr">
        <is>
          <t>Sheeter 1</t>
        </is>
      </c>
      <c r="B7" s="3" t="n">
        <v>7679.933333333333</v>
      </c>
      <c r="C7" s="3" t="n">
        <v>30</v>
      </c>
      <c r="D7" s="3" t="n">
        <v>16275</v>
      </c>
      <c r="E7" s="3" t="n">
        <v>1628</v>
      </c>
    </row>
    <row r="8">
      <c r="A8" s="6" t="inlineStr">
        <is>
          <t>AW1</t>
        </is>
      </c>
      <c r="B8" s="3" t="n">
        <v>5919.389285714286</v>
      </c>
      <c r="C8" s="3" t="n">
        <v>30</v>
      </c>
      <c r="D8" s="3" t="n">
        <v>9804</v>
      </c>
      <c r="E8" s="3" t="n">
        <v>2080</v>
      </c>
    </row>
    <row r="9">
      <c r="A9" s="6" t="inlineStr">
        <is>
          <t>PC3</t>
        </is>
      </c>
      <c r="B9" s="3" t="n">
        <v>5727.517241379311</v>
      </c>
      <c r="C9" s="3" t="n">
        <v>30</v>
      </c>
      <c r="D9" s="3" t="n">
        <v>11000</v>
      </c>
      <c r="E9" s="3" t="n">
        <v>1932</v>
      </c>
    </row>
    <row r="10">
      <c r="A10" s="6" t="inlineStr">
        <is>
          <t>Cutter 3</t>
        </is>
      </c>
      <c r="B10" s="3" t="n">
        <v>5299</v>
      </c>
      <c r="C10" s="3" t="n">
        <v>2</v>
      </c>
      <c r="D10" s="3" t="n">
        <v>7460</v>
      </c>
      <c r="E10" s="3" t="n">
        <v>3138</v>
      </c>
    </row>
    <row r="11">
      <c r="A11" s="6" t="inlineStr">
        <is>
          <t>Cutter 1</t>
        </is>
      </c>
      <c r="B11" s="3" t="n">
        <v>4769.071428571428</v>
      </c>
      <c r="C11" s="3" t="n">
        <v>30</v>
      </c>
      <c r="D11" s="3" t="n">
        <v>11808</v>
      </c>
      <c r="E11" s="3" t="n">
        <v>1543</v>
      </c>
    </row>
    <row r="12">
      <c r="A12" s="6" t="inlineStr">
        <is>
          <t>Cutter 2</t>
        </is>
      </c>
      <c r="B12" s="3" t="n">
        <v>4573.875</v>
      </c>
      <c r="C12" s="3" t="n">
        <v>32</v>
      </c>
      <c r="D12" s="3" t="n">
        <v>9928</v>
      </c>
      <c r="E12" s="3" t="n">
        <v>973</v>
      </c>
    </row>
    <row r="13">
      <c r="A13" s="6" t="inlineStr">
        <is>
          <t>PC2</t>
        </is>
      </c>
      <c r="B13" s="3" t="n">
        <v>3445.714285714286</v>
      </c>
      <c r="C13" s="3" t="n">
        <v>30</v>
      </c>
      <c r="D13" s="3" t="n">
        <v>9180</v>
      </c>
      <c r="E13" s="3" t="n">
        <v>810</v>
      </c>
    </row>
    <row r="14">
      <c r="A14" s="6" t="inlineStr">
        <is>
          <t>Sheeter 2</t>
        </is>
      </c>
      <c r="B14" s="3" t="n">
        <v>2431.821428571428</v>
      </c>
      <c r="C14" s="3" t="n">
        <v>30</v>
      </c>
      <c r="D14" s="3" t="n">
        <v>6270</v>
      </c>
      <c r="E14" s="3" t="n">
        <v>640</v>
      </c>
    </row>
    <row r="15">
      <c r="A15" s="6" t="inlineStr">
        <is>
          <t>PC1</t>
        </is>
      </c>
      <c r="B15" s="3" t="n">
        <v>2046.826086956522</v>
      </c>
      <c r="C15" s="3" t="n">
        <v>30</v>
      </c>
      <c r="D15" s="3" t="n">
        <v>3608</v>
      </c>
      <c r="E15" s="3" t="n">
        <v>110</v>
      </c>
    </row>
    <row r="16">
      <c r="A16" s="6" t="inlineStr">
        <is>
          <t>PC5</t>
        </is>
      </c>
      <c r="B16" s="3" t="n">
        <v>1532.066666666667</v>
      </c>
      <c r="C16" s="3" t="n">
        <v>30</v>
      </c>
      <c r="D16" s="3" t="n">
        <v>2150</v>
      </c>
      <c r="E16" s="3" t="n">
        <v>494</v>
      </c>
    </row>
    <row r="17">
      <c r="A17" s="6" t="inlineStr">
        <is>
          <t>Die Cutter</t>
        </is>
      </c>
      <c r="B17" s="3" t="n">
        <v>103.3333333333333</v>
      </c>
      <c r="C17" s="3" t="n">
        <v>3</v>
      </c>
      <c r="D17" s="3" t="n">
        <v>132</v>
      </c>
      <c r="E17" s="3" t="n">
        <v>55</v>
      </c>
    </row>
    <row r="18">
      <c r="A18" s="6" t="inlineStr">
        <is>
          <t>Grand Total</t>
        </is>
      </c>
      <c r="B18" s="3" t="n">
        <v>5348.424890829695</v>
      </c>
      <c r="C18" s="3" t="n">
        <v>307</v>
      </c>
      <c r="D18" s="3" t="n">
        <v>20070</v>
      </c>
      <c r="E18" s="3" t="n">
        <v>55</v>
      </c>
    </row>
    <row r="19">
      <c r="A19" s="6" t="n"/>
      <c r="B19" s="3" t="n"/>
      <c r="C19" s="3" t="n"/>
      <c r="D19" s="3" t="n"/>
      <c r="E19" s="3" t="n"/>
    </row>
    <row r="20" ht="24" customHeight="1" s="15">
      <c r="A20" s="14" t="inlineStr">
        <is>
          <t>By Shift and Machine</t>
        </is>
      </c>
    </row>
    <row r="21" ht="45" customHeight="1" s="15">
      <c r="A21" s="10" t="inlineStr">
        <is>
          <t>Shift/ Machine</t>
        </is>
      </c>
      <c r="B21" s="7" t="inlineStr">
        <is>
          <t>Avg Daily LB Produced</t>
        </is>
      </c>
      <c r="C21" t="inlineStr">
        <is>
          <t># Shifts</t>
        </is>
      </c>
      <c r="D21" s="7" t="inlineStr">
        <is>
          <t>Most Productive Day</t>
        </is>
      </c>
      <c r="E21" s="7" t="inlineStr">
        <is>
          <t>Least Productive Day</t>
        </is>
      </c>
      <c r="F21" s="8" t="inlineStr">
        <is>
          <t>Dashboard Capacity</t>
        </is>
      </c>
    </row>
    <row r="22">
      <c r="A22" s="6" t="inlineStr">
        <is>
          <t>Shift 1</t>
        </is>
      </c>
      <c r="B22" s="3" t="n">
        <v>4741.212413793104</v>
      </c>
      <c r="C22" s="3" t="n">
        <v>155</v>
      </c>
      <c r="D22" s="3" t="n">
        <v>16275</v>
      </c>
      <c r="E22" s="3" t="n">
        <v>55</v>
      </c>
    </row>
    <row r="23">
      <c r="A23" s="9" t="inlineStr">
        <is>
          <t>Jenny</t>
        </is>
      </c>
      <c r="B23" s="3" t="n">
        <v>11907.75384615385</v>
      </c>
      <c r="C23" s="3" t="n">
        <v>15</v>
      </c>
      <c r="D23" s="3" t="n">
        <v>15877</v>
      </c>
      <c r="E23" s="3" t="n">
        <v>7939</v>
      </c>
    </row>
    <row r="24">
      <c r="A24" s="9" t="inlineStr">
        <is>
          <t>Sheeter 1</t>
        </is>
      </c>
      <c r="B24" s="3" t="n">
        <v>7679.933333333333</v>
      </c>
      <c r="C24" s="3" t="n">
        <v>15</v>
      </c>
      <c r="D24" s="3" t="n">
        <v>16275</v>
      </c>
      <c r="E24" s="3" t="n">
        <v>1628</v>
      </c>
    </row>
    <row r="25">
      <c r="A25" s="9" t="inlineStr">
        <is>
          <t>AW1</t>
        </is>
      </c>
      <c r="B25" s="3" t="n">
        <v>5608.714285714285</v>
      </c>
      <c r="C25" s="3" t="n">
        <v>15</v>
      </c>
      <c r="D25" s="3" t="n">
        <v>9804</v>
      </c>
      <c r="E25" s="3" t="n">
        <v>3166</v>
      </c>
    </row>
    <row r="26">
      <c r="A26" s="9" t="inlineStr">
        <is>
          <t>PC3</t>
        </is>
      </c>
      <c r="B26" s="3" t="n">
        <v>4920.857142857143</v>
      </c>
      <c r="C26" s="3" t="n">
        <v>15</v>
      </c>
      <c r="D26" s="3" t="n">
        <v>7128</v>
      </c>
      <c r="E26" s="3" t="n">
        <v>1932</v>
      </c>
    </row>
    <row r="27">
      <c r="A27" s="9" t="inlineStr">
        <is>
          <t>Cutter 2</t>
        </is>
      </c>
      <c r="B27" s="3" t="n">
        <v>4573.875</v>
      </c>
      <c r="C27" s="3" t="n">
        <v>16</v>
      </c>
      <c r="D27" s="3" t="n">
        <v>9928</v>
      </c>
      <c r="E27" s="3" t="n">
        <v>973</v>
      </c>
    </row>
    <row r="28">
      <c r="A28" s="9" t="inlineStr">
        <is>
          <t>Cutter 1</t>
        </is>
      </c>
      <c r="B28" s="3" t="n">
        <v>4387</v>
      </c>
      <c r="C28" s="3" t="n">
        <v>16</v>
      </c>
      <c r="D28" s="3" t="n">
        <v>10240</v>
      </c>
      <c r="E28" s="3" t="n">
        <v>1948</v>
      </c>
    </row>
    <row r="29">
      <c r="A29" s="9" t="inlineStr">
        <is>
          <t>PC2</t>
        </is>
      </c>
      <c r="B29" s="3" t="n">
        <v>3445.714285714286</v>
      </c>
      <c r="C29" s="3" t="n">
        <v>15</v>
      </c>
      <c r="D29" s="3" t="n">
        <v>9180</v>
      </c>
      <c r="E29" s="3" t="n">
        <v>810</v>
      </c>
    </row>
    <row r="30">
      <c r="A30" s="9" t="inlineStr">
        <is>
          <t>Sheeter 2</t>
        </is>
      </c>
      <c r="B30" s="3" t="n">
        <v>2674.642857142857</v>
      </c>
      <c r="C30" s="3" t="n">
        <v>15</v>
      </c>
      <c r="D30" s="3" t="n">
        <v>6270</v>
      </c>
      <c r="E30" s="3" t="n">
        <v>640</v>
      </c>
    </row>
    <row r="31">
      <c r="A31" s="9" t="inlineStr">
        <is>
          <t>PC1</t>
        </is>
      </c>
      <c r="B31" s="3" t="n">
        <v>1841.583333333333</v>
      </c>
      <c r="C31" s="3" t="n">
        <v>15</v>
      </c>
      <c r="D31" s="3" t="n">
        <v>2898</v>
      </c>
      <c r="E31" s="3" t="n">
        <v>110</v>
      </c>
    </row>
    <row r="32">
      <c r="A32" s="9" t="inlineStr">
        <is>
          <t>PC5</t>
        </is>
      </c>
      <c r="B32" s="3" t="n">
        <v>1532.066666666667</v>
      </c>
      <c r="C32" s="3" t="n">
        <v>15</v>
      </c>
      <c r="D32" s="3" t="n">
        <v>2150</v>
      </c>
      <c r="E32" s="3" t="n">
        <v>494</v>
      </c>
    </row>
    <row r="33">
      <c r="A33" s="9" t="inlineStr">
        <is>
          <t>Die Cutter</t>
        </is>
      </c>
      <c r="B33" s="3" t="n">
        <v>103.3333333333333</v>
      </c>
      <c r="C33" s="3" t="n">
        <v>3</v>
      </c>
      <c r="D33" s="3" t="n">
        <v>132</v>
      </c>
      <c r="E33" s="3" t="n">
        <v>55</v>
      </c>
    </row>
    <row r="34">
      <c r="A34" s="6" t="inlineStr">
        <is>
          <t>Shift 2</t>
        </is>
      </c>
      <c r="B34" s="3" t="n">
        <v>6396.589285714285</v>
      </c>
      <c r="C34" s="3" t="n">
        <v>152</v>
      </c>
      <c r="D34" s="3" t="n">
        <v>20070</v>
      </c>
      <c r="E34" s="3" t="n">
        <v>370</v>
      </c>
    </row>
    <row r="35">
      <c r="A35" s="9" t="inlineStr">
        <is>
          <t>Jenny</t>
        </is>
      </c>
      <c r="B35" s="3" t="n">
        <v>14595.70666666667</v>
      </c>
      <c r="C35" s="3" t="n">
        <v>15</v>
      </c>
      <c r="D35" s="3" t="n">
        <v>20070</v>
      </c>
      <c r="E35" s="3" t="n">
        <v>7064</v>
      </c>
    </row>
    <row r="36">
      <c r="A36" s="9" t="inlineStr">
        <is>
          <t>PC3</t>
        </is>
      </c>
      <c r="B36" s="3" t="n">
        <v>6480.4</v>
      </c>
      <c r="C36" s="3" t="n">
        <v>15</v>
      </c>
      <c r="D36" s="3" t="n">
        <v>11000</v>
      </c>
      <c r="E36" s="3" t="n">
        <v>1950</v>
      </c>
    </row>
    <row r="37">
      <c r="A37" s="9" t="inlineStr">
        <is>
          <t>AW1</t>
        </is>
      </c>
      <c r="B37" s="3" t="n">
        <v>6230.064285714286</v>
      </c>
      <c r="C37" s="3" t="n">
        <v>15</v>
      </c>
      <c r="D37" s="3" t="n">
        <v>8856</v>
      </c>
      <c r="E37" s="3" t="n">
        <v>2080</v>
      </c>
    </row>
    <row r="38">
      <c r="A38" s="9" t="inlineStr">
        <is>
          <t>Cutter 3</t>
        </is>
      </c>
      <c r="B38" s="3" t="n">
        <v>5299</v>
      </c>
      <c r="C38" s="3" t="n">
        <v>2</v>
      </c>
      <c r="D38" s="3" t="n">
        <v>7460</v>
      </c>
      <c r="E38" s="3" t="n">
        <v>3138</v>
      </c>
    </row>
    <row r="39">
      <c r="A39" s="9" t="inlineStr">
        <is>
          <t>Cutter 1</t>
        </is>
      </c>
      <c r="B39" s="3" t="n">
        <v>5209.923076923077</v>
      </c>
      <c r="C39" s="3" t="n">
        <v>14</v>
      </c>
      <c r="D39" s="3" t="n">
        <v>11808</v>
      </c>
      <c r="E39" s="3" t="n">
        <v>1543</v>
      </c>
    </row>
    <row r="40">
      <c r="A40" s="9" t="inlineStr">
        <is>
          <t>PC1</t>
        </is>
      </c>
      <c r="B40" s="3" t="n">
        <v>2270.727272727273</v>
      </c>
      <c r="C40" s="3" t="n">
        <v>15</v>
      </c>
      <c r="D40" s="3" t="n">
        <v>3608</v>
      </c>
      <c r="E40" s="3" t="n">
        <v>370</v>
      </c>
    </row>
    <row r="41">
      <c r="A41" s="9" t="inlineStr">
        <is>
          <t>Sheeter 2</t>
        </is>
      </c>
      <c r="B41" s="3" t="n">
        <v>2189</v>
      </c>
      <c r="C41" s="3" t="n">
        <v>15</v>
      </c>
      <c r="D41" s="3" t="n">
        <v>4138</v>
      </c>
      <c r="E41" s="3" t="n">
        <v>1200</v>
      </c>
    </row>
    <row r="42">
      <c r="A42" s="9" t="inlineStr">
        <is>
          <t>PC2</t>
        </is>
      </c>
      <c r="B42" s="3" t="n"/>
      <c r="C42" s="3" t="n">
        <v>15</v>
      </c>
      <c r="D42" s="3" t="n"/>
      <c r="E42" s="3" t="n"/>
    </row>
    <row r="43">
      <c r="A43" s="9" t="inlineStr">
        <is>
          <t>Sheeter 1</t>
        </is>
      </c>
      <c r="B43" s="3" t="n"/>
      <c r="C43" s="3" t="n">
        <v>15</v>
      </c>
      <c r="D43" s="3" t="n"/>
      <c r="E43" s="3" t="n"/>
    </row>
    <row r="44">
      <c r="A44" s="9" t="inlineStr">
        <is>
          <t>Cutter 2</t>
        </is>
      </c>
      <c r="B44" s="3" t="n"/>
      <c r="C44" s="3" t="n">
        <v>16</v>
      </c>
      <c r="D44" s="3" t="n"/>
      <c r="E44" s="3" t="n"/>
    </row>
    <row r="45">
      <c r="A45" s="9" t="inlineStr">
        <is>
          <t>PC5</t>
        </is>
      </c>
      <c r="B45" s="3" t="n"/>
      <c r="C45" s="3" t="n">
        <v>15</v>
      </c>
      <c r="D45" s="3" t="n"/>
      <c r="E45" s="3" t="n"/>
    </row>
    <row r="46">
      <c r="A46" s="6" t="inlineStr">
        <is>
          <t>Grand Total</t>
        </is>
      </c>
      <c r="B46" s="3" t="n">
        <v>5348.424890829695</v>
      </c>
      <c r="C46" s="3" t="n">
        <v>307</v>
      </c>
      <c r="D46" s="3" t="n">
        <v>20070</v>
      </c>
      <c r="E46" s="3" t="n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baseColWidth="8" defaultRowHeight="15"/>
  <cols>
    <col width="14.42578125" bestFit="1" customWidth="1" style="15" min="1" max="1"/>
    <col width="9.5703125" bestFit="1" customWidth="1" style="15" min="2" max="2"/>
    <col width="12.28515625" bestFit="1" customWidth="1" style="15" min="3" max="3"/>
    <col width="14.5703125" bestFit="1" customWidth="1" style="15" min="4" max="4"/>
    <col width="16.28515625" bestFit="1" customWidth="1" style="15" min="5" max="5"/>
  </cols>
  <sheetData>
    <row r="1" ht="30" customHeight="1" s="15">
      <c r="A1" s="1" t="inlineStr">
        <is>
          <t>Machine Name</t>
        </is>
      </c>
      <c r="B1" s="1" t="inlineStr">
        <is>
          <t>Date</t>
        </is>
      </c>
      <c r="C1" s="1" t="inlineStr">
        <is>
          <t>Day of Week</t>
        </is>
      </c>
      <c r="D1" s="4" t="inlineStr">
        <is>
          <t>Total Produced (LB)</t>
        </is>
      </c>
      <c r="E1" s="1" t="inlineStr">
        <is>
          <t>Notes</t>
        </is>
      </c>
    </row>
    <row r="2">
      <c r="A2" t="inlineStr">
        <is>
          <t>Jenny</t>
        </is>
      </c>
      <c r="B2" s="2" t="n">
        <v>45905</v>
      </c>
      <c r="C2" s="3">
        <f>TEXT(B2, "dddd")</f>
        <v/>
      </c>
      <c r="D2">
        <f>14935+16509</f>
        <v/>
      </c>
    </row>
    <row r="3">
      <c r="A3" t="inlineStr">
        <is>
          <t>Jenny</t>
        </is>
      </c>
      <c r="B3" s="2" t="n">
        <v>45908</v>
      </c>
      <c r="C3" s="3">
        <f>TEXT(B3, "dddd")</f>
        <v/>
      </c>
      <c r="D3">
        <f>12385+14301</f>
        <v/>
      </c>
    </row>
    <row r="4">
      <c r="A4" t="inlineStr">
        <is>
          <t>Jenny</t>
        </is>
      </c>
      <c r="B4" s="2" t="n">
        <v>45909</v>
      </c>
      <c r="C4" s="3">
        <f>TEXT(B4, "dddd")</f>
        <v/>
      </c>
      <c r="D4">
        <f>10783+20070</f>
        <v/>
      </c>
    </row>
    <row r="5">
      <c r="A5" t="inlineStr">
        <is>
          <t>Jenny</t>
        </is>
      </c>
      <c r="B5" s="2" t="n">
        <v>45910</v>
      </c>
      <c r="C5" s="3">
        <f>TEXT(B5, "dddd")</f>
        <v/>
      </c>
      <c r="D5">
        <f>15378+16490</f>
        <v/>
      </c>
    </row>
    <row r="6">
      <c r="A6" t="inlineStr">
        <is>
          <t>Jenny</t>
        </is>
      </c>
      <c r="B6" s="2" t="n">
        <v>45911</v>
      </c>
      <c r="C6" s="3">
        <f>TEXT(B6, "dddd")</f>
        <v/>
      </c>
      <c r="D6">
        <f>12347+17000</f>
        <v/>
      </c>
    </row>
    <row r="7">
      <c r="A7" t="inlineStr">
        <is>
          <t>Jenny</t>
        </is>
      </c>
      <c r="B7" s="2" t="n">
        <v>45912</v>
      </c>
      <c r="C7" s="3">
        <f>TEXT(B7, "dddd")</f>
        <v/>
      </c>
      <c r="D7">
        <f>8440+7064</f>
        <v/>
      </c>
    </row>
    <row r="8">
      <c r="A8" t="inlineStr">
        <is>
          <t>Cutter 2</t>
        </is>
      </c>
      <c r="B8" s="2" t="n">
        <v>45912</v>
      </c>
      <c r="C8" s="3">
        <f>TEXT(B8, "dddd")</f>
        <v/>
      </c>
      <c r="D8">
        <f>1380+1380+1440+360+360+90+576+144</f>
        <v/>
      </c>
    </row>
    <row r="9">
      <c r="A9" t="inlineStr">
        <is>
          <t>PC1</t>
        </is>
      </c>
      <c r="B9" s="2" t="n">
        <v>45912</v>
      </c>
      <c r="C9" s="3">
        <f>TEXT(B9, "dddd")</f>
        <v/>
      </c>
      <c r="D9">
        <f>1332+2381</f>
        <v/>
      </c>
    </row>
    <row r="10">
      <c r="A10" t="inlineStr">
        <is>
          <t>Cutter 1</t>
        </is>
      </c>
      <c r="B10" s="2" t="n">
        <v>45912</v>
      </c>
      <c r="C10" s="3">
        <f>TEXT(B10, "dddd")</f>
        <v/>
      </c>
      <c r="D10">
        <f>4095+3138</f>
        <v/>
      </c>
    </row>
    <row r="11">
      <c r="A11" t="inlineStr">
        <is>
          <t>PC2</t>
        </is>
      </c>
      <c r="B11" s="2" t="n">
        <v>45912</v>
      </c>
      <c r="C11" s="3">
        <f>TEXT(B11, "dddd")</f>
        <v/>
      </c>
      <c r="D11">
        <f>2240</f>
        <v/>
      </c>
    </row>
    <row r="12">
      <c r="A12" t="inlineStr">
        <is>
          <t>PC3</t>
        </is>
      </c>
      <c r="B12" s="2" t="n">
        <v>45912</v>
      </c>
      <c r="C12" s="3">
        <f>TEXT(B12, "dddd")</f>
        <v/>
      </c>
      <c r="D12">
        <f>6325+8602</f>
        <v/>
      </c>
    </row>
    <row r="13">
      <c r="A13" t="inlineStr">
        <is>
          <t>PC5</t>
        </is>
      </c>
      <c r="B13" s="2" t="n">
        <v>45912</v>
      </c>
      <c r="C13" s="3">
        <f>TEXT(B13, "dddd")</f>
        <v/>
      </c>
      <c r="D13">
        <f>925</f>
        <v/>
      </c>
    </row>
    <row r="14">
      <c r="A14" t="inlineStr">
        <is>
          <t>AW1</t>
        </is>
      </c>
      <c r="B14" s="2" t="n">
        <v>45912</v>
      </c>
      <c r="C14" s="3">
        <f>TEXT(B14, "dddd")</f>
        <v/>
      </c>
      <c r="D14">
        <f>5010+7038</f>
        <v/>
      </c>
    </row>
    <row r="15">
      <c r="A15" t="inlineStr">
        <is>
          <t>Sheeter 1</t>
        </is>
      </c>
      <c r="B15" s="2" t="n">
        <v>45912</v>
      </c>
      <c r="C15" s="3">
        <f>TEXT(B15, "dddd")</f>
        <v/>
      </c>
      <c r="D15">
        <f>6560</f>
        <v/>
      </c>
    </row>
    <row r="16">
      <c r="A16" t="inlineStr">
        <is>
          <t>Sheeter 2</t>
        </is>
      </c>
      <c r="B16" s="2" t="n">
        <v>45912</v>
      </c>
      <c r="C16" s="3">
        <f>TEXT(B16, "dddd")</f>
        <v/>
      </c>
      <c r="D16">
        <f>2417+1858</f>
        <v/>
      </c>
    </row>
    <row r="17">
      <c r="A17" t="inlineStr">
        <is>
          <t>Jenny</t>
        </is>
      </c>
      <c r="B17" s="2" t="n">
        <v>45915</v>
      </c>
      <c r="C17" s="3">
        <f>TEXT(B17, "dddd")</f>
        <v/>
      </c>
      <c r="D17">
        <f>12483+16601</f>
        <v/>
      </c>
    </row>
    <row r="18">
      <c r="A18" t="inlineStr">
        <is>
          <t>Cutter 1</t>
        </is>
      </c>
      <c r="B18" s="2" t="n">
        <v>45915</v>
      </c>
      <c r="C18" s="3">
        <f>TEXT(B18, "dddd")</f>
        <v/>
      </c>
      <c r="D18">
        <f>4594</f>
        <v/>
      </c>
    </row>
    <row r="19">
      <c r="A19" t="inlineStr">
        <is>
          <t>Cutter 2</t>
        </is>
      </c>
      <c r="B19" s="2" t="n">
        <v>45915</v>
      </c>
      <c r="C19" s="3">
        <f>TEXT(B19, "dddd")</f>
        <v/>
      </c>
      <c r="D19">
        <f>6227</f>
        <v/>
      </c>
    </row>
    <row r="20">
      <c r="A20" t="inlineStr">
        <is>
          <t>Cutter 3</t>
        </is>
      </c>
      <c r="B20" s="2" t="n">
        <v>45915</v>
      </c>
      <c r="C20" s="3">
        <f>TEXT(B20, "dddd")</f>
        <v/>
      </c>
      <c r="D20">
        <f>3465</f>
        <v/>
      </c>
    </row>
    <row r="21">
      <c r="A21" t="inlineStr">
        <is>
          <t>PC1</t>
        </is>
      </c>
      <c r="B21" s="2" t="n">
        <v>45915</v>
      </c>
      <c r="C21" s="3">
        <f>TEXT(B21, "dddd")</f>
        <v/>
      </c>
      <c r="D21">
        <f>2898</f>
        <v/>
      </c>
    </row>
    <row r="22">
      <c r="A22" t="inlineStr">
        <is>
          <t>PC2</t>
        </is>
      </c>
      <c r="B22" s="2" t="n">
        <v>45915</v>
      </c>
      <c r="C22" s="3">
        <f>TEXT(B22, "dddd")</f>
        <v/>
      </c>
      <c r="D22">
        <f>3142</f>
        <v/>
      </c>
    </row>
    <row r="23">
      <c r="A23" t="inlineStr">
        <is>
          <t>PC3</t>
        </is>
      </c>
      <c r="B23" s="2" t="n">
        <v>45915</v>
      </c>
      <c r="C23" s="3">
        <f>TEXT(B23, "dddd")</f>
        <v/>
      </c>
      <c r="D23">
        <f>4702+7500</f>
        <v/>
      </c>
    </row>
    <row r="24">
      <c r="A24" t="inlineStr">
        <is>
          <t>PC5</t>
        </is>
      </c>
      <c r="B24" s="2" t="n">
        <v>45915</v>
      </c>
      <c r="C24" s="3">
        <f>TEXT(B24, "dddd")</f>
        <v/>
      </c>
      <c r="D24">
        <f>1650</f>
        <v/>
      </c>
    </row>
    <row r="25">
      <c r="A25" t="inlineStr">
        <is>
          <t>AW1</t>
        </is>
      </c>
      <c r="B25" s="2" t="n">
        <v>45915</v>
      </c>
      <c r="C25" s="3">
        <f>TEXT(B25, "dddd")</f>
        <v/>
      </c>
      <c r="D25">
        <f>4746+5698</f>
        <v/>
      </c>
    </row>
    <row r="26">
      <c r="A26" t="inlineStr">
        <is>
          <t>Sheeter 1</t>
        </is>
      </c>
      <c r="B26" s="2" t="n">
        <v>45915</v>
      </c>
      <c r="C26" s="3">
        <f>TEXT(B26, "dddd")</f>
        <v/>
      </c>
      <c r="D26">
        <f>10344</f>
        <v/>
      </c>
    </row>
    <row r="27">
      <c r="A27" t="inlineStr">
        <is>
          <t>Sheeter 2</t>
        </is>
      </c>
      <c r="B27" s="2" t="n">
        <v>45915</v>
      </c>
      <c r="C27" s="3">
        <f>TEXT(B27, "dddd")</f>
        <v/>
      </c>
      <c r="D27">
        <f>2518+2660</f>
        <v/>
      </c>
    </row>
    <row r="28">
      <c r="A28" t="inlineStr">
        <is>
          <t>Jenny</t>
        </is>
      </c>
      <c r="B28" s="2" t="n">
        <v>45916</v>
      </c>
      <c r="C28" s="3">
        <f>TEXT(B28, "dddd")</f>
        <v/>
      </c>
      <c r="D28">
        <f>9599+19322</f>
        <v/>
      </c>
    </row>
    <row r="29">
      <c r="A29" t="inlineStr">
        <is>
          <t>Cutter 1</t>
        </is>
      </c>
      <c r="B29" s="2" t="n">
        <v>45916</v>
      </c>
      <c r="C29" s="3">
        <f>TEXT(B29, "dddd")</f>
        <v/>
      </c>
      <c r="D29">
        <f>3829+11808</f>
        <v/>
      </c>
    </row>
    <row r="30">
      <c r="A30" t="inlineStr">
        <is>
          <t>Cutter 2</t>
        </is>
      </c>
      <c r="B30" s="2" t="n">
        <v>45916</v>
      </c>
      <c r="C30" s="3">
        <f>TEXT(B30, "dddd")</f>
        <v/>
      </c>
      <c r="D30">
        <f>3352</f>
        <v/>
      </c>
    </row>
    <row r="31">
      <c r="A31" t="inlineStr">
        <is>
          <t>PC2</t>
        </is>
      </c>
      <c r="B31" s="2" t="n">
        <v>45916</v>
      </c>
      <c r="C31" s="3">
        <f>TEXT(B31, "dddd")</f>
        <v/>
      </c>
      <c r="D31">
        <f>4836</f>
        <v/>
      </c>
    </row>
    <row r="32">
      <c r="A32" t="inlineStr">
        <is>
          <t>PC3</t>
        </is>
      </c>
      <c r="B32" s="2" t="n">
        <v>45916</v>
      </c>
      <c r="C32" s="3">
        <f>TEXT(B32, "dddd")</f>
        <v/>
      </c>
      <c r="D32">
        <f>5720+4527</f>
        <v/>
      </c>
    </row>
    <row r="33">
      <c r="A33" t="inlineStr">
        <is>
          <t>PC5</t>
        </is>
      </c>
      <c r="B33" s="2" t="n">
        <v>45916</v>
      </c>
      <c r="C33" s="3">
        <f>TEXT(B33, "dddd")</f>
        <v/>
      </c>
      <c r="D33">
        <f>2049</f>
        <v/>
      </c>
    </row>
    <row r="34">
      <c r="A34" t="inlineStr">
        <is>
          <t>AW1</t>
        </is>
      </c>
      <c r="B34" s="2" t="n">
        <v>45916</v>
      </c>
      <c r="C34" s="3">
        <f>TEXT(B34, "dddd")</f>
        <v/>
      </c>
      <c r="D34">
        <f>3166+3536</f>
        <v/>
      </c>
    </row>
    <row r="35">
      <c r="A35" t="inlineStr">
        <is>
          <t>Sheeter 1</t>
        </is>
      </c>
      <c r="B35" s="2" t="n">
        <v>45916</v>
      </c>
      <c r="C35" s="3">
        <f>TEXT(B35, "dddd")</f>
        <v/>
      </c>
      <c r="D35">
        <f>16275</f>
        <v/>
      </c>
    </row>
    <row r="36">
      <c r="A36" t="inlineStr">
        <is>
          <t>Sheeter 2</t>
        </is>
      </c>
      <c r="B36" s="2" t="n">
        <v>45916</v>
      </c>
      <c r="C36" s="3">
        <f>TEXT(B36, "dddd")</f>
        <v/>
      </c>
      <c r="D36">
        <f>6270+2945</f>
        <v/>
      </c>
    </row>
    <row r="37">
      <c r="A37" t="inlineStr">
        <is>
          <t>Jenny</t>
        </is>
      </c>
      <c r="B37" s="2" t="n">
        <v>45917</v>
      </c>
      <c r="C37" s="3">
        <f>TEXT(B37, "dddd")</f>
        <v/>
      </c>
      <c r="D37">
        <f>15877+14745</f>
        <v/>
      </c>
    </row>
    <row r="38">
      <c r="A38" t="inlineStr">
        <is>
          <t>Cutter 1</t>
        </is>
      </c>
      <c r="B38" s="2" t="n">
        <v>45917</v>
      </c>
      <c r="C38" s="3">
        <f>TEXT(B38, "dddd")</f>
        <v/>
      </c>
      <c r="D38">
        <f>10240+9184</f>
        <v/>
      </c>
    </row>
    <row r="39">
      <c r="A39" t="inlineStr">
        <is>
          <t>Cutter 2</t>
        </is>
      </c>
      <c r="B39" s="2" t="n">
        <v>45917</v>
      </c>
      <c r="C39" s="3">
        <f>TEXT(B39, "dddd")</f>
        <v/>
      </c>
      <c r="D39">
        <f>9928</f>
        <v/>
      </c>
    </row>
    <row r="40">
      <c r="A40" t="inlineStr">
        <is>
          <t>Die Cutter</t>
        </is>
      </c>
      <c r="B40" s="2" t="n">
        <v>45917</v>
      </c>
      <c r="C40" s="3">
        <f>TEXT(B40, "dddd")</f>
        <v/>
      </c>
      <c r="D40">
        <f>55</f>
        <v/>
      </c>
    </row>
    <row r="41">
      <c r="A41" t="inlineStr">
        <is>
          <t>PC1</t>
        </is>
      </c>
      <c r="B41" s="2" t="n">
        <v>45917</v>
      </c>
      <c r="C41" s="3">
        <f>TEXT(B41, "dddd")</f>
        <v/>
      </c>
      <c r="D41">
        <f>3036</f>
        <v/>
      </c>
      <c r="E41" t="inlineStr">
        <is>
          <t>1st shift no schedule</t>
        </is>
      </c>
    </row>
    <row r="42">
      <c r="A42" t="inlineStr">
        <is>
          <t>PC2</t>
        </is>
      </c>
      <c r="B42" s="2" t="n">
        <v>45917</v>
      </c>
      <c r="C42" s="3">
        <f>TEXT(B42, "dddd")</f>
        <v/>
      </c>
      <c r="D42">
        <f>9180</f>
        <v/>
      </c>
    </row>
    <row r="43">
      <c r="A43" t="inlineStr">
        <is>
          <t>PC3</t>
        </is>
      </c>
      <c r="B43" s="2" t="n">
        <v>45917</v>
      </c>
      <c r="C43" s="3">
        <f>TEXT(B43, "dddd")</f>
        <v/>
      </c>
      <c r="D43">
        <f>3627+8400</f>
        <v/>
      </c>
    </row>
    <row r="44">
      <c r="A44" t="inlineStr">
        <is>
          <t>PC5</t>
        </is>
      </c>
      <c r="B44" s="2" t="n">
        <v>45917</v>
      </c>
      <c r="C44" s="3">
        <f>TEXT(B44, "dddd")</f>
        <v/>
      </c>
      <c r="D44">
        <f>1716</f>
        <v/>
      </c>
    </row>
    <row r="45">
      <c r="A45" t="inlineStr">
        <is>
          <t>AW1</t>
        </is>
      </c>
      <c r="B45" s="2" t="n">
        <v>45917</v>
      </c>
      <c r="C45" s="3">
        <f>TEXT(B45, "dddd")</f>
        <v/>
      </c>
      <c r="D45">
        <f>4772</f>
        <v/>
      </c>
    </row>
    <row r="46">
      <c r="A46" t="inlineStr">
        <is>
          <t>Sheeter 1</t>
        </is>
      </c>
      <c r="B46" s="2" t="n">
        <v>45917</v>
      </c>
      <c r="C46" s="3">
        <f>TEXT(B46, "dddd")</f>
        <v/>
      </c>
      <c r="D46">
        <f>4741+4772</f>
        <v/>
      </c>
    </row>
    <row r="47">
      <c r="A47" t="inlineStr">
        <is>
          <t>Sheeter 2</t>
        </is>
      </c>
      <c r="B47" s="2" t="n">
        <v>45917</v>
      </c>
      <c r="C47" s="3">
        <f>TEXT(B47, "dddd")</f>
        <v/>
      </c>
      <c r="D47">
        <f>1628+1900+2668</f>
        <v/>
      </c>
    </row>
    <row r="48">
      <c r="A48" t="inlineStr">
        <is>
          <t>Jenny</t>
        </is>
      </c>
      <c r="B48" s="2" t="n">
        <v>45918</v>
      </c>
      <c r="C48" s="3">
        <f>TEXT(B48, "dddd")</f>
        <v/>
      </c>
      <c r="D48">
        <f>7939+13426</f>
        <v/>
      </c>
    </row>
    <row r="49">
      <c r="A49" t="inlineStr">
        <is>
          <t>Cutter 1</t>
        </is>
      </c>
      <c r="B49" s="2" t="n">
        <v>45918</v>
      </c>
      <c r="C49" s="3">
        <f>TEXT(B49, "dddd")</f>
        <v/>
      </c>
      <c r="D49">
        <f>4266+5688</f>
        <v/>
      </c>
    </row>
    <row r="50">
      <c r="A50" t="inlineStr">
        <is>
          <t>Cutter 2</t>
        </is>
      </c>
      <c r="B50" s="2" t="n">
        <v>45918</v>
      </c>
      <c r="C50" s="3">
        <f>TEXT(B50, "dddd")</f>
        <v/>
      </c>
      <c r="D50">
        <f>3345</f>
        <v/>
      </c>
    </row>
    <row r="51">
      <c r="A51" t="inlineStr">
        <is>
          <t>PC1</t>
        </is>
      </c>
      <c r="B51" s="2" t="n">
        <v>45918</v>
      </c>
      <c r="C51" s="3">
        <f>TEXT(B51, "dddd")</f>
        <v/>
      </c>
      <c r="D51">
        <f>1770+1170</f>
        <v/>
      </c>
    </row>
    <row r="52">
      <c r="A52" t="inlineStr">
        <is>
          <t>PC2</t>
        </is>
      </c>
      <c r="B52" s="2" t="n">
        <v>45918</v>
      </c>
      <c r="C52" s="3">
        <f>TEXT(B52, "dddd")</f>
        <v/>
      </c>
      <c r="D52">
        <f>15*78</f>
        <v/>
      </c>
      <c r="E52" t="inlineStr">
        <is>
          <t>43/65 Ask Maria</t>
        </is>
      </c>
    </row>
    <row r="53">
      <c r="A53" t="inlineStr">
        <is>
          <t>PC3</t>
        </is>
      </c>
      <c r="B53" s="2" t="n">
        <v>45918</v>
      </c>
      <c r="C53" s="3">
        <f>TEXT(B53, "dddd")</f>
        <v/>
      </c>
      <c r="D53">
        <f>1950</f>
        <v/>
      </c>
      <c r="E53" t="inlineStr">
        <is>
          <t>1st Shift Sick</t>
        </is>
      </c>
    </row>
    <row r="54">
      <c r="A54" t="inlineStr">
        <is>
          <t>PC5</t>
        </is>
      </c>
      <c r="B54" s="2" t="n">
        <v>45918</v>
      </c>
      <c r="C54" s="3">
        <f>TEXT(B54, "dddd")</f>
        <v/>
      </c>
      <c r="D54">
        <f>1782</f>
        <v/>
      </c>
    </row>
    <row r="55">
      <c r="A55" t="inlineStr">
        <is>
          <t>AW1</t>
        </is>
      </c>
      <c r="B55" s="2" t="n">
        <v>45918</v>
      </c>
      <c r="C55" s="3">
        <f>TEXT(B55, "dddd")</f>
        <v/>
      </c>
      <c r="D55">
        <f>6948</f>
        <v/>
      </c>
      <c r="E55" t="inlineStr">
        <is>
          <t>1st Shift Sick</t>
        </is>
      </c>
    </row>
    <row r="56">
      <c r="A56" t="inlineStr">
        <is>
          <t>Sheeter 1</t>
        </is>
      </c>
      <c r="B56" s="2" t="n">
        <v>45918</v>
      </c>
      <c r="C56" s="3">
        <f>TEXT(B56, "dddd")</f>
        <v/>
      </c>
      <c r="D56">
        <f>11467</f>
        <v/>
      </c>
    </row>
    <row r="57">
      <c r="A57" t="inlineStr">
        <is>
          <t>Sheeter 2</t>
        </is>
      </c>
      <c r="B57" s="2" t="n">
        <v>45918</v>
      </c>
      <c r="C57" s="3">
        <f>TEXT(B57, "dddd")</f>
        <v/>
      </c>
      <c r="D57">
        <f>4085+1917</f>
        <v/>
      </c>
    </row>
    <row r="58">
      <c r="A58" t="inlineStr">
        <is>
          <t>Jenny</t>
        </is>
      </c>
      <c r="B58" s="2" t="n">
        <v>45919</v>
      </c>
      <c r="C58" s="3">
        <f>TEXT(B58, "dddd")</f>
        <v/>
      </c>
      <c r="D58">
        <f>87*25.6+26*26+80*25.7+56*21+56*21+22*21.3+16*25.5+34*25.6+38*25.6+38*25.6+224*19.1+228*18.9</f>
        <v/>
      </c>
    </row>
    <row r="59">
      <c r="A59" t="inlineStr">
        <is>
          <t>Cutter 1</t>
        </is>
      </c>
      <c r="B59" s="2" t="n">
        <v>45919</v>
      </c>
      <c r="C59" s="3">
        <f>TEXT(B59, "dddd")</f>
        <v/>
      </c>
      <c r="D59">
        <f>7963+6359</f>
        <v/>
      </c>
    </row>
    <row r="60">
      <c r="A60" t="inlineStr">
        <is>
          <t>Cutter 2</t>
        </is>
      </c>
      <c r="B60" s="2" t="n">
        <v>45919</v>
      </c>
      <c r="C60" s="3">
        <f>TEXT(B60, "dddd")</f>
        <v/>
      </c>
      <c r="D60">
        <f>1630</f>
        <v/>
      </c>
    </row>
    <row r="61">
      <c r="A61" t="inlineStr">
        <is>
          <t>PC1</t>
        </is>
      </c>
      <c r="B61" s="2" t="n">
        <v>45919</v>
      </c>
      <c r="C61" s="3">
        <f>TEXT(B61, "dddd")</f>
        <v/>
      </c>
      <c r="D61">
        <f>110</f>
        <v/>
      </c>
      <c r="E61" t="inlineStr">
        <is>
          <t>No Schedule</t>
        </is>
      </c>
    </row>
    <row r="62">
      <c r="A62" t="inlineStr">
        <is>
          <t>PC2</t>
        </is>
      </c>
      <c r="B62" s="2" t="n">
        <v>45919</v>
      </c>
      <c r="C62" s="3">
        <f>TEXT(B62, "dddd")</f>
        <v/>
      </c>
      <c r="D62">
        <f>2351</f>
        <v/>
      </c>
    </row>
    <row r="63">
      <c r="A63" t="inlineStr">
        <is>
          <t>PC3</t>
        </is>
      </c>
      <c r="B63" s="2" t="n">
        <v>45919</v>
      </c>
      <c r="C63" s="3">
        <f>TEXT(B63, "dddd")</f>
        <v/>
      </c>
      <c r="D63">
        <f>5859+5342</f>
        <v/>
      </c>
    </row>
    <row r="64">
      <c r="A64" t="inlineStr">
        <is>
          <t>PC5</t>
        </is>
      </c>
      <c r="B64" s="2" t="n">
        <v>45919</v>
      </c>
      <c r="C64" s="3">
        <f>TEXT(B64, "dddd")</f>
        <v/>
      </c>
      <c r="D64">
        <f>8*22+10*22+20*2+29*2</f>
        <v/>
      </c>
    </row>
    <row r="65">
      <c r="A65" t="inlineStr">
        <is>
          <t>AW1</t>
        </is>
      </c>
      <c r="B65" s="2" t="n">
        <v>45919</v>
      </c>
      <c r="C65" s="3">
        <f>TEXT(B65, "dddd")</f>
        <v/>
      </c>
      <c r="D65">
        <f>42*82+53*57+45*62+36*57+2*16+13*127.3</f>
        <v/>
      </c>
    </row>
    <row r="66">
      <c r="A66" t="inlineStr">
        <is>
          <t>Sheeter 1</t>
        </is>
      </c>
      <c r="B66" s="2" t="n">
        <v>45919</v>
      </c>
      <c r="C66" s="3">
        <f>TEXT(B66, "dddd")</f>
        <v/>
      </c>
      <c r="D66" t="n">
        <v>7428</v>
      </c>
    </row>
    <row r="67">
      <c r="A67" t="inlineStr">
        <is>
          <t>Sheeter 2</t>
        </is>
      </c>
      <c r="B67" s="2" t="n">
        <v>45919</v>
      </c>
      <c r="C67" s="3">
        <f>TEXT(B67, "dddd")</f>
        <v/>
      </c>
      <c r="D67">
        <f>3467+1842</f>
        <v/>
      </c>
    </row>
    <row r="68">
      <c r="A68" t="inlineStr">
        <is>
          <t>Jenny</t>
        </is>
      </c>
      <c r="B68" s="2" t="n">
        <v>45922</v>
      </c>
      <c r="C68" s="3">
        <f>TEXT(B68, "dddd")</f>
        <v/>
      </c>
      <c r="D68">
        <f>7535</f>
        <v/>
      </c>
      <c r="E68" t="inlineStr">
        <is>
          <t>1st Shift Vacation</t>
        </is>
      </c>
    </row>
    <row r="69">
      <c r="A69" t="inlineStr">
        <is>
          <t>Cutter 1</t>
        </is>
      </c>
      <c r="B69" s="2" t="n">
        <v>45922</v>
      </c>
      <c r="C69" s="3">
        <f>TEXT(B69, "dddd")</f>
        <v/>
      </c>
      <c r="D69">
        <f>6509+8641</f>
        <v/>
      </c>
    </row>
    <row r="70">
      <c r="A70" t="inlineStr">
        <is>
          <t>Cutter 2</t>
        </is>
      </c>
      <c r="B70" s="2" t="n">
        <v>45922</v>
      </c>
      <c r="C70" s="3">
        <f>TEXT(B70, "dddd")</f>
        <v/>
      </c>
      <c r="D70">
        <f>298+744+744+744+744+780+744+744+744+428</f>
        <v/>
      </c>
    </row>
    <row r="71">
      <c r="A71" t="inlineStr">
        <is>
          <t>PC1</t>
        </is>
      </c>
      <c r="B71" s="2" t="n">
        <v>45922</v>
      </c>
      <c r="C71" s="3">
        <f>TEXT(B71, "dddd")</f>
        <v/>
      </c>
      <c r="D71" t="n">
        <v>2482</v>
      </c>
      <c r="E71" t="inlineStr">
        <is>
          <t>1st shift no schedule</t>
        </is>
      </c>
    </row>
    <row r="72">
      <c r="A72" t="inlineStr">
        <is>
          <t>PC2</t>
        </is>
      </c>
      <c r="B72" s="2" t="n">
        <v>45922</v>
      </c>
      <c r="C72" s="3">
        <f>TEXT(B72, "dddd")</f>
        <v/>
      </c>
      <c r="D72" t="n">
        <v>2724</v>
      </c>
    </row>
    <row r="73">
      <c r="A73" t="inlineStr">
        <is>
          <t>PC3</t>
        </is>
      </c>
      <c r="B73" s="2" t="n">
        <v>45922</v>
      </c>
      <c r="C73" s="3">
        <f>TEXT(B73, "dddd")</f>
        <v/>
      </c>
      <c r="D73">
        <f>3406+2986</f>
        <v/>
      </c>
    </row>
    <row r="74">
      <c r="A74" t="inlineStr">
        <is>
          <t>PC5</t>
        </is>
      </c>
      <c r="B74" s="2" t="n">
        <v>45922</v>
      </c>
      <c r="C74" s="3">
        <f>TEXT(B74, "dddd")</f>
        <v/>
      </c>
      <c r="D74" t="n">
        <v>1776</v>
      </c>
    </row>
    <row r="75">
      <c r="A75" t="inlineStr">
        <is>
          <t>AW1</t>
        </is>
      </c>
      <c r="B75" s="2" t="n">
        <v>45922</v>
      </c>
      <c r="C75" s="3">
        <f>TEXT(B75, "dddd")</f>
        <v/>
      </c>
      <c r="D75">
        <f>3680+7273</f>
        <v/>
      </c>
    </row>
    <row r="76">
      <c r="A76" t="inlineStr">
        <is>
          <t>Sheeter 1</t>
        </is>
      </c>
      <c r="B76" s="2" t="n">
        <v>45922</v>
      </c>
      <c r="C76" s="3">
        <f>TEXT(B76, "dddd")</f>
        <v/>
      </c>
      <c r="D76">
        <f>2961</f>
        <v/>
      </c>
    </row>
    <row r="77">
      <c r="A77" t="inlineStr">
        <is>
          <t>Sheeter 2</t>
        </is>
      </c>
      <c r="B77" s="2" t="n">
        <v>45922</v>
      </c>
      <c r="C77" s="3">
        <f>TEXT(B77, "dddd")</f>
        <v/>
      </c>
      <c r="D77">
        <f>824+1742</f>
        <v/>
      </c>
    </row>
    <row r="78">
      <c r="A78" t="inlineStr">
        <is>
          <t>Jenny</t>
        </is>
      </c>
      <c r="B78" s="2" t="n">
        <v>45923</v>
      </c>
      <c r="C78" s="3">
        <f>TEXT(B78, "dddd")</f>
        <v/>
      </c>
      <c r="D78">
        <f>13612</f>
        <v/>
      </c>
      <c r="E78" t="inlineStr">
        <is>
          <t>1st Shift Vacation</t>
        </is>
      </c>
    </row>
    <row r="79">
      <c r="A79" t="inlineStr">
        <is>
          <t>Cutter 1</t>
        </is>
      </c>
      <c r="B79" s="2" t="n">
        <v>45923</v>
      </c>
      <c r="C79" s="3">
        <f>TEXT(B79, "dddd")</f>
        <v/>
      </c>
      <c r="D79">
        <f>2516+3171</f>
        <v/>
      </c>
    </row>
    <row r="80">
      <c r="A80" t="inlineStr">
        <is>
          <t>Cutter 2</t>
        </is>
      </c>
      <c r="B80" s="2" t="n">
        <v>45923</v>
      </c>
      <c r="C80" s="3">
        <f>TEXT(B80, "dddd")</f>
        <v/>
      </c>
      <c r="D80">
        <f>5517</f>
        <v/>
      </c>
    </row>
    <row r="81">
      <c r="A81" t="inlineStr">
        <is>
          <t>PC1</t>
        </is>
      </c>
      <c r="B81" s="2" t="n">
        <v>45923</v>
      </c>
      <c r="C81" s="3">
        <f>TEXT(B81, "dddd")</f>
        <v/>
      </c>
      <c r="D81">
        <f>2201+3423</f>
        <v/>
      </c>
    </row>
    <row r="82">
      <c r="A82" t="inlineStr">
        <is>
          <t>PC2</t>
        </is>
      </c>
      <c r="B82" s="2" t="n">
        <v>45923</v>
      </c>
      <c r="C82" s="3">
        <f>TEXT(B82, "dddd")</f>
        <v/>
      </c>
      <c r="D82">
        <f>1764</f>
        <v/>
      </c>
    </row>
    <row r="83">
      <c r="A83" t="inlineStr">
        <is>
          <t>PC3</t>
        </is>
      </c>
      <c r="B83" s="2" t="n">
        <v>45923</v>
      </c>
      <c r="C83" s="3">
        <f>TEXT(B83, "dddd")</f>
        <v/>
      </c>
      <c r="D83">
        <f>1932+5401</f>
        <v/>
      </c>
    </row>
    <row r="84">
      <c r="A84" t="inlineStr">
        <is>
          <t>PC5</t>
        </is>
      </c>
      <c r="B84" s="2" t="n">
        <v>45923</v>
      </c>
      <c r="C84" s="3">
        <f>TEXT(B84, "dddd")</f>
        <v/>
      </c>
      <c r="D84">
        <f>2150</f>
        <v/>
      </c>
    </row>
    <row r="85">
      <c r="A85" t="inlineStr">
        <is>
          <t>AW1</t>
        </is>
      </c>
      <c r="B85" s="2" t="n">
        <v>45923</v>
      </c>
      <c r="C85" s="3">
        <f>TEXT(B85, "dddd")</f>
        <v/>
      </c>
      <c r="D85">
        <f>3208+7091</f>
        <v/>
      </c>
    </row>
    <row r="86">
      <c r="A86" t="inlineStr">
        <is>
          <t>Sheeter 1</t>
        </is>
      </c>
      <c r="B86" s="2" t="n">
        <v>45923</v>
      </c>
      <c r="C86" s="3">
        <f>TEXT(B86, "dddd")</f>
        <v/>
      </c>
      <c r="D86">
        <f>5502</f>
        <v/>
      </c>
    </row>
    <row r="87">
      <c r="A87" t="inlineStr">
        <is>
          <t>Sheeter 2</t>
        </is>
      </c>
      <c r="B87" s="2" t="n">
        <v>45923</v>
      </c>
      <c r="C87" s="3">
        <f>TEXT(B87, "dddd")</f>
        <v/>
      </c>
      <c r="D87">
        <f>767</f>
        <v/>
      </c>
      <c r="E87" t="inlineStr">
        <is>
          <t>Machine down after 11a</t>
        </is>
      </c>
    </row>
    <row r="88">
      <c r="A88" t="inlineStr">
        <is>
          <t>Jenny</t>
        </is>
      </c>
      <c r="B88" s="2" t="n">
        <v>45924</v>
      </c>
      <c r="C88" s="3">
        <f>TEXT(B88, "dddd")</f>
        <v/>
      </c>
      <c r="D88">
        <f>11294+18173</f>
        <v/>
      </c>
    </row>
    <row r="89">
      <c r="A89" t="inlineStr">
        <is>
          <t>Cutter 1</t>
        </is>
      </c>
      <c r="B89" s="2" t="n">
        <v>45924</v>
      </c>
      <c r="C89" s="3">
        <f>TEXT(B89, "dddd")</f>
        <v/>
      </c>
      <c r="D89">
        <f>2826+2653</f>
        <v/>
      </c>
    </row>
    <row r="90">
      <c r="A90" t="inlineStr">
        <is>
          <t>Cutter 2</t>
        </is>
      </c>
      <c r="B90" s="2" t="n">
        <v>45924</v>
      </c>
      <c r="C90" s="3">
        <f>TEXT(B90, "dddd")</f>
        <v/>
      </c>
      <c r="D90">
        <f>4787</f>
        <v/>
      </c>
    </row>
    <row r="91">
      <c r="A91" t="inlineStr">
        <is>
          <t>PC1</t>
        </is>
      </c>
      <c r="B91" s="2" t="n">
        <v>45924</v>
      </c>
      <c r="C91" s="3">
        <f>TEXT(B91, "dddd")</f>
        <v/>
      </c>
      <c r="D91">
        <f>2850</f>
        <v/>
      </c>
      <c r="E91" t="inlineStr">
        <is>
          <t>2nd Shift Sick</t>
        </is>
      </c>
    </row>
    <row r="92">
      <c r="A92" t="inlineStr">
        <is>
          <t>PC2</t>
        </is>
      </c>
      <c r="B92" s="2" t="n">
        <v>45924</v>
      </c>
      <c r="C92" s="3">
        <f>TEXT(B92, "dddd")</f>
        <v/>
      </c>
      <c r="D92">
        <f>2408</f>
        <v/>
      </c>
    </row>
    <row r="93">
      <c r="A93" t="inlineStr">
        <is>
          <t>PC3</t>
        </is>
      </c>
      <c r="B93" s="2" t="n">
        <v>45924</v>
      </c>
      <c r="C93" s="3">
        <f>TEXT(B93, "dddd")</f>
        <v/>
      </c>
      <c r="D93">
        <f>3885+4881</f>
        <v/>
      </c>
    </row>
    <row r="94">
      <c r="A94" t="inlineStr">
        <is>
          <t>PC5</t>
        </is>
      </c>
      <c r="B94" s="2" t="n">
        <v>45924</v>
      </c>
      <c r="C94" s="3">
        <f>TEXT(B94, "dddd")</f>
        <v/>
      </c>
      <c r="D94">
        <f>1336</f>
        <v/>
      </c>
    </row>
    <row r="95">
      <c r="A95" t="inlineStr">
        <is>
          <t>AW1</t>
        </is>
      </c>
      <c r="B95" s="2" t="n">
        <v>45924</v>
      </c>
      <c r="C95" s="3">
        <f>TEXT(B95, "dddd")</f>
        <v/>
      </c>
      <c r="D95">
        <f>9804+6515</f>
        <v/>
      </c>
    </row>
    <row r="96">
      <c r="A96" t="inlineStr">
        <is>
          <t>Sheeter 1</t>
        </is>
      </c>
      <c r="B96" s="2" t="n">
        <v>45924</v>
      </c>
      <c r="C96" s="3">
        <f>TEXT(B96, "dddd")</f>
        <v/>
      </c>
      <c r="D96">
        <f>6441</f>
        <v/>
      </c>
    </row>
    <row r="97">
      <c r="A97" t="inlineStr">
        <is>
          <t>Sheeter 2</t>
        </is>
      </c>
      <c r="B97" s="2" t="n">
        <v>45924</v>
      </c>
      <c r="C97" s="3">
        <f>TEXT(B97, "dddd")</f>
        <v/>
      </c>
      <c r="D97">
        <f>640+1200</f>
        <v/>
      </c>
    </row>
    <row r="98">
      <c r="A98" t="inlineStr">
        <is>
          <t>Jenny</t>
        </is>
      </c>
      <c r="B98" s="2" t="n">
        <v>45925</v>
      </c>
      <c r="C98" s="3">
        <f>TEXT(B98, "dddd")</f>
        <v/>
      </c>
      <c r="D98">
        <f>14093+12276</f>
        <v/>
      </c>
    </row>
    <row r="99">
      <c r="A99" t="inlineStr">
        <is>
          <t>Cutter 1</t>
        </is>
      </c>
      <c r="B99" s="2" t="n">
        <v>45925</v>
      </c>
      <c r="C99" s="3">
        <f>TEXT(B99, "dddd")</f>
        <v/>
      </c>
      <c r="D99">
        <f>4663+3945</f>
        <v/>
      </c>
    </row>
    <row r="100">
      <c r="A100" t="inlineStr">
        <is>
          <t>Cutter 2</t>
        </is>
      </c>
      <c r="B100" s="2" t="n">
        <v>45925</v>
      </c>
      <c r="C100" s="3">
        <f>TEXT(B100, "dddd")</f>
        <v/>
      </c>
      <c r="D100">
        <f>3643</f>
        <v/>
      </c>
    </row>
    <row r="101">
      <c r="A101" t="inlineStr">
        <is>
          <t>PC1</t>
        </is>
      </c>
      <c r="B101" s="2" t="n">
        <v>45925</v>
      </c>
      <c r="C101" s="3">
        <f>TEXT(B101, "dddd")</f>
        <v/>
      </c>
      <c r="D101">
        <f>1620+1680</f>
        <v/>
      </c>
    </row>
    <row r="102">
      <c r="A102" t="inlineStr">
        <is>
          <t>PC2</t>
        </is>
      </c>
      <c r="B102" s="2" t="n">
        <v>45925</v>
      </c>
      <c r="C102" s="3">
        <f>TEXT(B102, "dddd")</f>
        <v/>
      </c>
      <c r="D102">
        <f>6220</f>
        <v/>
      </c>
    </row>
    <row r="103">
      <c r="A103" t="inlineStr">
        <is>
          <t>PC3</t>
        </is>
      </c>
      <c r="B103" s="2" t="n">
        <v>45925</v>
      </c>
      <c r="C103" s="3">
        <f>TEXT(B103, "dddd")</f>
        <v/>
      </c>
      <c r="D103">
        <f>5445+8267</f>
        <v/>
      </c>
    </row>
    <row r="104">
      <c r="A104" t="inlineStr">
        <is>
          <t>PC5</t>
        </is>
      </c>
      <c r="B104" s="2" t="n">
        <v>45925</v>
      </c>
      <c r="C104" s="3">
        <f>TEXT(B104, "dddd")</f>
        <v/>
      </c>
      <c r="D104">
        <f>2106</f>
        <v/>
      </c>
    </row>
    <row r="105">
      <c r="A105" t="inlineStr">
        <is>
          <t>AW1</t>
        </is>
      </c>
      <c r="B105" s="2" t="n">
        <v>45925</v>
      </c>
      <c r="C105" s="3">
        <f>TEXT(B105, "dddd")</f>
        <v/>
      </c>
      <c r="D105">
        <f>6930+6127</f>
        <v/>
      </c>
    </row>
    <row r="106">
      <c r="A106" t="inlineStr">
        <is>
          <t>Sheeter 1</t>
        </is>
      </c>
      <c r="B106" s="2" t="n">
        <v>45925</v>
      </c>
      <c r="C106" s="3">
        <f>TEXT(B106, "dddd")</f>
        <v/>
      </c>
      <c r="D106">
        <f>6870</f>
        <v/>
      </c>
    </row>
    <row r="107">
      <c r="A107" t="inlineStr">
        <is>
          <t>Sheeter 2</t>
        </is>
      </c>
      <c r="B107" s="2" t="n">
        <v>45925</v>
      </c>
      <c r="C107" s="3">
        <f>TEXT(B107, "dddd")</f>
        <v/>
      </c>
      <c r="D107">
        <f>1814+1500</f>
        <v/>
      </c>
    </row>
    <row r="108">
      <c r="A108" t="inlineStr">
        <is>
          <t>Cutter 1</t>
        </is>
      </c>
      <c r="B108" s="2" t="n">
        <v>45911</v>
      </c>
      <c r="C108" s="3">
        <f>TEXT(B108, "dddd")</f>
        <v/>
      </c>
      <c r="D108">
        <f>3199</f>
        <v/>
      </c>
    </row>
    <row r="109">
      <c r="A109" t="inlineStr">
        <is>
          <t>Cutter 2</t>
        </is>
      </c>
      <c r="B109" s="2" t="n">
        <v>45911</v>
      </c>
      <c r="C109" s="3">
        <f>TEXT(B109, "dddd")</f>
        <v/>
      </c>
      <c r="D109">
        <f>4598</f>
        <v/>
      </c>
    </row>
    <row r="110">
      <c r="A110" t="inlineStr">
        <is>
          <t>Cutter 3</t>
        </is>
      </c>
      <c r="B110" s="2" t="n">
        <v>45911</v>
      </c>
      <c r="C110" s="3">
        <f>TEXT(B110, "dddd")</f>
        <v/>
      </c>
      <c r="D110">
        <f>7460</f>
        <v/>
      </c>
    </row>
    <row r="111">
      <c r="A111" t="inlineStr">
        <is>
          <t>PC1</t>
        </is>
      </c>
      <c r="B111" s="2" t="n">
        <v>45911</v>
      </c>
      <c r="C111" s="3">
        <f>TEXT(B111, "dddd")</f>
        <v/>
      </c>
      <c r="D111">
        <f>1670+1780</f>
        <v/>
      </c>
    </row>
    <row r="112">
      <c r="A112" t="inlineStr">
        <is>
          <t>PC2</t>
        </is>
      </c>
      <c r="B112" s="2" t="n">
        <v>45911</v>
      </c>
      <c r="C112" s="3">
        <f>TEXT(B112, "dddd")</f>
        <v/>
      </c>
      <c r="D112">
        <f>1420</f>
        <v/>
      </c>
    </row>
    <row r="113">
      <c r="A113" t="inlineStr">
        <is>
          <t>PC3</t>
        </is>
      </c>
      <c r="B113" s="2" t="n">
        <v>45911</v>
      </c>
      <c r="C113" s="3">
        <f>TEXT(B113, "dddd")</f>
        <v/>
      </c>
      <c r="D113">
        <f>5868+7488</f>
        <v/>
      </c>
    </row>
    <row r="114">
      <c r="A114" t="inlineStr">
        <is>
          <t>PC5</t>
        </is>
      </c>
      <c r="B114" s="2" t="n">
        <v>45911</v>
      </c>
      <c r="C114" s="3">
        <f>TEXT(B114, "dddd")</f>
        <v/>
      </c>
      <c r="D114">
        <f>1884</f>
        <v/>
      </c>
    </row>
    <row r="115">
      <c r="A115" t="inlineStr">
        <is>
          <t>AW1</t>
        </is>
      </c>
      <c r="B115" s="2" t="n">
        <v>45911</v>
      </c>
      <c r="C115" s="3">
        <f>TEXT(B115, "dddd")</f>
        <v/>
      </c>
      <c r="D115">
        <f>4770+5862</f>
        <v/>
      </c>
    </row>
    <row r="116">
      <c r="A116" t="inlineStr">
        <is>
          <t>Sheeter 1</t>
        </is>
      </c>
      <c r="B116" s="2" t="n">
        <v>45911</v>
      </c>
      <c r="C116" s="3">
        <f>TEXT(B116, "dddd")</f>
        <v/>
      </c>
      <c r="D116">
        <f>12691</f>
        <v/>
      </c>
    </row>
    <row r="117">
      <c r="A117" t="inlineStr">
        <is>
          <t>Sheeter 2</t>
        </is>
      </c>
      <c r="B117" s="2" t="n">
        <v>45911</v>
      </c>
      <c r="C117" s="3">
        <f>TEXT(B117, "dddd")</f>
        <v/>
      </c>
      <c r="D117">
        <f>1968+1520</f>
        <v/>
      </c>
    </row>
    <row r="118">
      <c r="A118" t="inlineStr">
        <is>
          <t>Cutter 1</t>
        </is>
      </c>
      <c r="B118" s="2" t="n">
        <v>45910</v>
      </c>
      <c r="C118" s="3">
        <f>TEXT(B118, "dddd")</f>
        <v/>
      </c>
      <c r="D118">
        <f>1948+2608</f>
        <v/>
      </c>
    </row>
    <row r="119">
      <c r="A119" t="inlineStr">
        <is>
          <t>Cutter 2</t>
        </is>
      </c>
      <c r="B119" s="2" t="n">
        <v>45910</v>
      </c>
      <c r="C119" s="3">
        <f>TEXT(B119, "dddd")</f>
        <v/>
      </c>
      <c r="D119">
        <f>3694</f>
        <v/>
      </c>
    </row>
    <row r="120">
      <c r="A120" t="inlineStr">
        <is>
          <t>PC1</t>
        </is>
      </c>
      <c r="B120" s="2" t="n">
        <v>45910</v>
      </c>
      <c r="C120" s="3">
        <f>TEXT(B120, "dddd")</f>
        <v/>
      </c>
      <c r="D120">
        <f>2808+3608</f>
        <v/>
      </c>
    </row>
    <row r="121">
      <c r="A121" t="inlineStr">
        <is>
          <t>PC2</t>
        </is>
      </c>
      <c r="B121" s="2" t="n">
        <v>45910</v>
      </c>
      <c r="C121" s="3">
        <f>TEXT(B121, "dddd")</f>
        <v/>
      </c>
      <c r="D121">
        <f>810</f>
        <v/>
      </c>
    </row>
    <row r="122">
      <c r="A122" t="inlineStr">
        <is>
          <t>PC3</t>
        </is>
      </c>
      <c r="B122" s="2" t="n">
        <v>45910</v>
      </c>
      <c r="C122" s="3">
        <f>TEXT(B122, "dddd")</f>
        <v/>
      </c>
      <c r="D122">
        <f>4925+6196</f>
        <v/>
      </c>
    </row>
    <row r="123">
      <c r="A123" t="inlineStr">
        <is>
          <t>PC5</t>
        </is>
      </c>
      <c r="B123" s="2" t="n">
        <v>45910</v>
      </c>
      <c r="C123" s="3">
        <f>TEXT(B123, "dddd")</f>
        <v/>
      </c>
      <c r="D123">
        <f>1446</f>
        <v/>
      </c>
    </row>
    <row r="124">
      <c r="A124" t="inlineStr">
        <is>
          <t>AW1</t>
        </is>
      </c>
      <c r="B124" s="2" t="n">
        <v>45910</v>
      </c>
      <c r="C124" s="3">
        <f>TEXT(B124, "dddd")</f>
        <v/>
      </c>
      <c r="D124">
        <f>6681+2080</f>
        <v/>
      </c>
    </row>
    <row r="125">
      <c r="A125" t="inlineStr">
        <is>
          <t>Sheeter 1</t>
        </is>
      </c>
      <c r="B125" s="2" t="n">
        <v>45910</v>
      </c>
      <c r="C125" s="3">
        <f>TEXT(B125, "dddd")</f>
        <v/>
      </c>
      <c r="D125">
        <f>12357</f>
        <v/>
      </c>
    </row>
    <row r="126">
      <c r="A126" t="inlineStr">
        <is>
          <t>Sheeter 2</t>
        </is>
      </c>
      <c r="B126" s="2" t="n">
        <v>45910</v>
      </c>
      <c r="C126" s="3">
        <f>TEXT(B126, "dddd")</f>
        <v/>
      </c>
      <c r="D126">
        <f>5320+4138</f>
        <v/>
      </c>
    </row>
    <row r="127">
      <c r="A127" t="inlineStr">
        <is>
          <t>Cutter 1</t>
        </is>
      </c>
      <c r="B127" s="2" t="n">
        <v>45909</v>
      </c>
      <c r="C127" s="3">
        <f>TEXT(B127, "dddd")</f>
        <v/>
      </c>
      <c r="D127">
        <f>2664</f>
        <v/>
      </c>
    </row>
    <row r="128">
      <c r="A128" t="inlineStr">
        <is>
          <t>Cutter 2</t>
        </is>
      </c>
      <c r="B128" s="2" t="n">
        <v>45909</v>
      </c>
      <c r="C128" s="3">
        <f>TEXT(B128, "dddd")</f>
        <v/>
      </c>
      <c r="D128">
        <f>973</f>
        <v/>
      </c>
    </row>
    <row r="129">
      <c r="A129" t="inlineStr">
        <is>
          <t>PC1</t>
        </is>
      </c>
      <c r="B129" s="2" t="n">
        <v>45909</v>
      </c>
      <c r="C129" s="3">
        <f>TEXT(B129, "dddd")</f>
        <v/>
      </c>
      <c r="D129">
        <f>1610+2720</f>
        <v/>
      </c>
    </row>
    <row r="130">
      <c r="A130" t="inlineStr">
        <is>
          <t>PC2</t>
        </is>
      </c>
      <c r="B130" s="2" t="n">
        <v>45909</v>
      </c>
      <c r="C130" s="3">
        <f>TEXT(B130, "dddd")</f>
        <v/>
      </c>
      <c r="D130">
        <f>3195</f>
        <v/>
      </c>
    </row>
    <row r="131">
      <c r="A131" t="inlineStr">
        <is>
          <t>PC3</t>
        </is>
      </c>
      <c r="B131" s="2" t="n">
        <v>45909</v>
      </c>
      <c r="C131" s="3">
        <f>TEXT(B131, "dddd")</f>
        <v/>
      </c>
      <c r="D131">
        <f>4570+11000</f>
        <v/>
      </c>
    </row>
    <row r="132">
      <c r="A132" t="inlineStr">
        <is>
          <t>PC5</t>
        </is>
      </c>
      <c r="B132" s="2" t="n">
        <v>45909</v>
      </c>
      <c r="C132" s="3">
        <f>TEXT(B132, "dddd")</f>
        <v/>
      </c>
      <c r="D132">
        <f>719</f>
        <v/>
      </c>
    </row>
    <row r="133">
      <c r="A133" t="inlineStr">
        <is>
          <t>AW1</t>
        </is>
      </c>
      <c r="B133" s="2" t="n">
        <v>45909</v>
      </c>
      <c r="C133" s="3">
        <f>TEXT(B133, "dddd")</f>
        <v/>
      </c>
      <c r="D133">
        <f>6627+8856</f>
        <v/>
      </c>
    </row>
    <row r="134">
      <c r="A134" t="inlineStr">
        <is>
          <t>Sheeter 1</t>
        </is>
      </c>
      <c r="B134" s="2" t="n">
        <v>45909</v>
      </c>
      <c r="C134" s="3">
        <f>TEXT(B134, "dddd")</f>
        <v/>
      </c>
      <c r="D134">
        <f>6080</f>
        <v/>
      </c>
    </row>
    <row r="135">
      <c r="A135" t="inlineStr">
        <is>
          <t>Sheeter 2</t>
        </is>
      </c>
      <c r="B135" s="2" t="n">
        <v>45909</v>
      </c>
      <c r="C135" s="3">
        <f>TEXT(B135, "dddd")</f>
        <v/>
      </c>
      <c r="D135">
        <f>2093+1330</f>
        <v/>
      </c>
    </row>
    <row r="136">
      <c r="A136" t="inlineStr">
        <is>
          <t>Cutter 1</t>
        </is>
      </c>
      <c r="B136" s="2" t="n">
        <v>45908</v>
      </c>
      <c r="C136" s="3">
        <f>TEXT(B136, "dddd")</f>
        <v/>
      </c>
      <c r="D136">
        <f>4733+1543</f>
        <v/>
      </c>
    </row>
    <row r="137">
      <c r="A137" t="inlineStr">
        <is>
          <t>Cutter 2</t>
        </is>
      </c>
      <c r="B137" s="2" t="n">
        <v>45908</v>
      </c>
      <c r="C137" s="3">
        <f>TEXT(B137, "dddd")</f>
        <v/>
      </c>
      <c r="D137">
        <f>5098</f>
        <v/>
      </c>
    </row>
    <row r="138">
      <c r="A138" t="inlineStr">
        <is>
          <t>Die Cutter</t>
        </is>
      </c>
      <c r="B138" s="2" t="n">
        <v>45908</v>
      </c>
      <c r="C138" s="3">
        <f>TEXT(B138, "dddd")</f>
        <v/>
      </c>
      <c r="D138">
        <f>132</f>
        <v/>
      </c>
    </row>
    <row r="139">
      <c r="A139" t="inlineStr">
        <is>
          <t>PC1</t>
        </is>
      </c>
      <c r="B139" s="2" t="n">
        <v>45908</v>
      </c>
      <c r="C139" s="3">
        <f>TEXT(B139, "dddd")</f>
        <v/>
      </c>
      <c r="D139">
        <f>1518+2328</f>
        <v/>
      </c>
    </row>
    <row r="140">
      <c r="A140" t="inlineStr">
        <is>
          <t>PC2</t>
        </is>
      </c>
      <c r="B140" s="2" t="n">
        <v>45908</v>
      </c>
      <c r="C140" s="3">
        <f>TEXT(B140, "dddd")</f>
        <v/>
      </c>
      <c r="D140">
        <f>2796+1030</f>
        <v/>
      </c>
    </row>
    <row r="141">
      <c r="A141" t="inlineStr">
        <is>
          <t>PC3</t>
        </is>
      </c>
      <c r="B141" s="2" t="n">
        <v>45908</v>
      </c>
      <c r="C141" s="3">
        <f>TEXT(B141, "dddd")</f>
        <v/>
      </c>
      <c r="D141">
        <f>7128+6600</f>
        <v/>
      </c>
    </row>
    <row r="142">
      <c r="A142" t="inlineStr">
        <is>
          <t>PC5</t>
        </is>
      </c>
      <c r="B142" s="2" t="n">
        <v>45908</v>
      </c>
      <c r="C142" s="3">
        <f>TEXT(B142, "dddd")</f>
        <v/>
      </c>
      <c r="D142">
        <f>1628</f>
        <v/>
      </c>
    </row>
    <row r="143">
      <c r="A143" t="inlineStr">
        <is>
          <t>AW1</t>
        </is>
      </c>
      <c r="B143" s="2" t="n">
        <v>45908</v>
      </c>
      <c r="C143" s="3">
        <f>TEXT(B143, "dddd")</f>
        <v/>
      </c>
      <c r="D143">
        <f>6145</f>
        <v/>
      </c>
    </row>
    <row r="144">
      <c r="A144" t="inlineStr">
        <is>
          <t>Sheeter 1</t>
        </is>
      </c>
      <c r="B144" s="2" t="n">
        <v>45908</v>
      </c>
      <c r="C144" s="3">
        <f>TEXT(B144, "dddd")</f>
        <v/>
      </c>
      <c r="D144">
        <f>5055</f>
        <v/>
      </c>
    </row>
    <row r="145">
      <c r="A145" t="inlineStr">
        <is>
          <t>Sheeter 2</t>
        </is>
      </c>
      <c r="B145" s="2" t="n">
        <v>45908</v>
      </c>
      <c r="C145" s="3">
        <f>TEXT(B145, "dddd")</f>
        <v/>
      </c>
      <c r="D145">
        <f>1833</f>
        <v/>
      </c>
    </row>
    <row r="146">
      <c r="A146" t="inlineStr">
        <is>
          <t>Cutter 1</t>
        </is>
      </c>
      <c r="B146" s="2" t="n">
        <v>45905</v>
      </c>
      <c r="C146" s="3">
        <f>TEXT(B146, "dddd")</f>
        <v/>
      </c>
      <c r="D146">
        <f>3105</f>
        <v/>
      </c>
      <c r="E146" t="inlineStr">
        <is>
          <t>2nd Shift Sick</t>
        </is>
      </c>
    </row>
    <row r="147">
      <c r="A147" t="inlineStr">
        <is>
          <t>Cutter 2</t>
        </is>
      </c>
      <c r="B147" s="2" t="n">
        <v>45905</v>
      </c>
      <c r="C147" s="3">
        <f>TEXT(B147, "dddd")</f>
        <v/>
      </c>
      <c r="D147">
        <f>3464</f>
        <v/>
      </c>
    </row>
    <row r="148">
      <c r="A148" t="inlineStr">
        <is>
          <t>Die Cutter</t>
        </is>
      </c>
      <c r="B148" s="2" t="n">
        <v>45905</v>
      </c>
      <c r="C148" s="3">
        <f>TEXT(B148, "dddd")</f>
        <v/>
      </c>
      <c r="D148">
        <f>9+114</f>
        <v/>
      </c>
    </row>
    <row r="149">
      <c r="A149" t="inlineStr">
        <is>
          <t>PC1</t>
        </is>
      </c>
      <c r="B149" s="2" t="n">
        <v>45905</v>
      </c>
      <c r="C149" s="3">
        <f>TEXT(B149, "dddd")</f>
        <v/>
      </c>
      <c r="D149">
        <f>1712+370</f>
        <v/>
      </c>
    </row>
    <row r="150">
      <c r="A150" t="inlineStr">
        <is>
          <t>PC2</t>
        </is>
      </c>
      <c r="B150" s="2" t="n">
        <v>45905</v>
      </c>
      <c r="C150" s="3">
        <f>TEXT(B150, "dddd")</f>
        <v/>
      </c>
      <c r="D150">
        <f>4124</f>
        <v/>
      </c>
    </row>
    <row r="151">
      <c r="A151" t="inlineStr">
        <is>
          <t>PC3</t>
        </is>
      </c>
      <c r="B151" s="2" t="n">
        <v>45905</v>
      </c>
      <c r="C151" s="3">
        <f>TEXT(B151, "dddd")</f>
        <v/>
      </c>
      <c r="D151">
        <f>5500+8066</f>
        <v/>
      </c>
    </row>
    <row r="152">
      <c r="A152" t="inlineStr">
        <is>
          <t>PC5</t>
        </is>
      </c>
      <c r="B152" s="2" t="n">
        <v>45905</v>
      </c>
      <c r="C152" s="3">
        <f>TEXT(B152, "dddd")</f>
        <v/>
      </c>
      <c r="D152">
        <f>1320</f>
        <v/>
      </c>
    </row>
    <row r="153">
      <c r="A153" t="inlineStr">
        <is>
          <t>AW1</t>
        </is>
      </c>
      <c r="B153" s="2" t="n">
        <v>45905</v>
      </c>
      <c r="C153" s="3">
        <f>TEXT(B153, "dddd")</f>
        <v/>
      </c>
      <c r="D153">
        <f>6549+8696</f>
        <v/>
      </c>
    </row>
    <row r="154">
      <c r="A154" t="inlineStr">
        <is>
          <t>Sheeter 1</t>
        </is>
      </c>
      <c r="B154" s="2" t="n">
        <v>45905</v>
      </c>
      <c r="C154" s="3">
        <f>TEXT(B154, "dddd")</f>
        <v/>
      </c>
      <c r="D154">
        <f>3540</f>
        <v/>
      </c>
    </row>
    <row r="155">
      <c r="A155" t="inlineStr">
        <is>
          <t>Sheeter 2</t>
        </is>
      </c>
      <c r="B155" s="2" t="n">
        <v>45905</v>
      </c>
      <c r="C155" s="3">
        <f>TEXT(B155, "dddd")</f>
        <v/>
      </c>
      <c r="D155">
        <f>3362+3493</f>
        <v/>
      </c>
    </row>
    <row r="156">
      <c r="A156" t="inlineStr">
        <is>
          <t>Cutter 2</t>
        </is>
      </c>
      <c r="B156" s="2" t="n">
        <v>45904</v>
      </c>
      <c r="C156" s="3">
        <f>TEXT(B156, "dddd")</f>
        <v/>
      </c>
      <c r="D156">
        <f>4180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 Name</t>
        </is>
      </c>
      <c r="B1" t="inlineStr">
        <is>
          <t>Date</t>
        </is>
      </c>
      <c r="C1" t="inlineStr">
        <is>
          <t>Shift</t>
        </is>
      </c>
      <c r="D1" t="inlineStr">
        <is>
          <t>Day of Week</t>
        </is>
      </c>
      <c r="E1" t="inlineStr">
        <is>
          <t>Total Produced (LB)</t>
        </is>
      </c>
      <c r="F1" t="inlineStr">
        <is>
          <t>No Schedule</t>
        </is>
      </c>
      <c r="G1" t="inlineStr">
        <is>
          <t>Notes</t>
        </is>
      </c>
    </row>
    <row r="2">
      <c r="A2" t="inlineStr">
        <is>
          <t>Cutter 1</t>
        </is>
      </c>
      <c r="B2" t="inlineStr">
        <is>
          <t>2025-09-04</t>
        </is>
      </c>
      <c r="C2" t="inlineStr">
        <is>
          <t>Shift 1</t>
        </is>
      </c>
      <c r="D2">
        <f>TEXT(B2, "dddd")</f>
        <v/>
      </c>
      <c r="E2">
        <f>2448</f>
        <v/>
      </c>
      <c r="F2" t="inlineStr">
        <is>
          <t>None</t>
        </is>
      </c>
      <c r="G2" t="inlineStr">
        <is>
          <t>None</t>
        </is>
      </c>
    </row>
    <row r="3">
      <c r="A3" t="inlineStr">
        <is>
          <t>Cutter 2</t>
        </is>
      </c>
      <c r="B3" t="inlineStr">
        <is>
          <t>2025-09-04</t>
        </is>
      </c>
      <c r="C3" t="inlineStr">
        <is>
          <t>Shift 1</t>
        </is>
      </c>
      <c r="D3">
        <f>TEXT(B4, "dddd")</f>
        <v/>
      </c>
      <c r="E3" t="n">
        <v>4180</v>
      </c>
      <c r="F3" t="inlineStr">
        <is>
          <t>None</t>
        </is>
      </c>
      <c r="G3" t="inlineStr">
        <is>
          <t>None</t>
        </is>
      </c>
    </row>
    <row r="4">
      <c r="A4" t="inlineStr">
        <is>
          <t>Cutter 1</t>
        </is>
      </c>
      <c r="B4" t="inlineStr">
        <is>
          <t>2025-09-04</t>
        </is>
      </c>
      <c r="C4" t="inlineStr">
        <is>
          <t>Shift 2</t>
        </is>
      </c>
      <c r="D4">
        <f>TEXT(B3, "dddd")</f>
        <v/>
      </c>
      <c r="E4">
        <f>5173</f>
        <v/>
      </c>
      <c r="F4" t="inlineStr">
        <is>
          <t>None</t>
        </is>
      </c>
      <c r="G4" t="inlineStr">
        <is>
          <t>None</t>
        </is>
      </c>
    </row>
    <row r="5">
      <c r="A5" t="inlineStr">
        <is>
          <t>Cutter 2</t>
        </is>
      </c>
      <c r="B5" t="inlineStr">
        <is>
          <t>2025-09-04</t>
        </is>
      </c>
      <c r="C5" t="inlineStr">
        <is>
          <t>Shift 2</t>
        </is>
      </c>
      <c r="D5">
        <f>TEXT(B5, "dddd")</f>
        <v/>
      </c>
      <c r="F5" t="inlineStr">
        <is>
          <t>X</t>
        </is>
      </c>
      <c r="G5" t="inlineStr">
        <is>
          <t>None</t>
        </is>
      </c>
    </row>
    <row r="6">
      <c r="A6" t="inlineStr">
        <is>
          <t>AW1</t>
        </is>
      </c>
      <c r="B6" t="inlineStr">
        <is>
          <t>2025-09-05</t>
        </is>
      </c>
      <c r="C6" t="inlineStr">
        <is>
          <t>Shift 1</t>
        </is>
      </c>
      <c r="D6">
        <f>TEXT(B6, "dddd")</f>
        <v/>
      </c>
      <c r="E6" t="n">
        <v>6549</v>
      </c>
      <c r="F6" t="inlineStr">
        <is>
          <t>None</t>
        </is>
      </c>
      <c r="G6" t="inlineStr">
        <is>
          <t>None</t>
        </is>
      </c>
    </row>
    <row r="7">
      <c r="A7" t="inlineStr">
        <is>
          <t>Cutter 1</t>
        </is>
      </c>
      <c r="B7" t="inlineStr">
        <is>
          <t>2025-09-05</t>
        </is>
      </c>
      <c r="C7" t="inlineStr">
        <is>
          <t>Shift 1</t>
        </is>
      </c>
      <c r="D7">
        <f>TEXT(B8, "dddd")</f>
        <v/>
      </c>
      <c r="E7" t="n">
        <v>3105</v>
      </c>
      <c r="F7" t="inlineStr">
        <is>
          <t>None</t>
        </is>
      </c>
      <c r="G7" t="inlineStr">
        <is>
          <t>None</t>
        </is>
      </c>
    </row>
    <row r="8">
      <c r="A8" t="inlineStr">
        <is>
          <t>Cutter 2</t>
        </is>
      </c>
      <c r="B8" t="inlineStr">
        <is>
          <t>2025-09-05</t>
        </is>
      </c>
      <c r="C8" t="inlineStr">
        <is>
          <t>Shift 1</t>
        </is>
      </c>
      <c r="D8">
        <f>TEXT(B10, "dddd")</f>
        <v/>
      </c>
      <c r="E8" t="n">
        <v>3464</v>
      </c>
      <c r="F8" t="inlineStr">
        <is>
          <t>None</t>
        </is>
      </c>
      <c r="G8" t="inlineStr">
        <is>
          <t>None</t>
        </is>
      </c>
    </row>
    <row r="9">
      <c r="A9" t="inlineStr">
        <is>
          <t>Die Cutter</t>
        </is>
      </c>
      <c r="B9" t="inlineStr">
        <is>
          <t>2025-09-05</t>
        </is>
      </c>
      <c r="C9" t="inlineStr">
        <is>
          <t>Shift 1</t>
        </is>
      </c>
      <c r="D9">
        <f>TEXT(B12, "dddd")</f>
        <v/>
      </c>
      <c r="E9">
        <f>9+114</f>
        <v/>
      </c>
      <c r="F9" t="inlineStr">
        <is>
          <t>None</t>
        </is>
      </c>
      <c r="G9" t="inlineStr">
        <is>
          <t>None</t>
        </is>
      </c>
    </row>
    <row r="10">
      <c r="A10" t="inlineStr">
        <is>
          <t>Jenny</t>
        </is>
      </c>
      <c r="B10" t="inlineStr">
        <is>
          <t>2025-09-05</t>
        </is>
      </c>
      <c r="C10" t="inlineStr">
        <is>
          <t>Shift 1</t>
        </is>
      </c>
      <c r="D10">
        <f>TEXT(B13, "dddd")</f>
        <v/>
      </c>
      <c r="E10" t="n">
        <v>14935</v>
      </c>
      <c r="F10" t="inlineStr">
        <is>
          <t>None</t>
        </is>
      </c>
      <c r="G10" t="inlineStr">
        <is>
          <t>None</t>
        </is>
      </c>
    </row>
    <row r="11">
      <c r="A11" t="inlineStr">
        <is>
          <t>PC1</t>
        </is>
      </c>
      <c r="B11" t="inlineStr">
        <is>
          <t>2025-09-05</t>
        </is>
      </c>
      <c r="C11" t="inlineStr">
        <is>
          <t>Shift 1</t>
        </is>
      </c>
      <c r="D11">
        <f>TEXT(B15, "dddd")</f>
        <v/>
      </c>
      <c r="E11" t="n">
        <v>1712</v>
      </c>
      <c r="F11" t="inlineStr">
        <is>
          <t>None</t>
        </is>
      </c>
      <c r="G11" t="inlineStr">
        <is>
          <t>None</t>
        </is>
      </c>
    </row>
    <row r="12">
      <c r="A12" t="inlineStr">
        <is>
          <t>PC2</t>
        </is>
      </c>
      <c r="B12" t="inlineStr">
        <is>
          <t>2025-09-05</t>
        </is>
      </c>
      <c r="C12" t="inlineStr">
        <is>
          <t>Shift 1</t>
        </is>
      </c>
      <c r="D12">
        <f>TEXT(B17, "dddd")</f>
        <v/>
      </c>
      <c r="E12" t="n">
        <v>4124</v>
      </c>
      <c r="F12" t="inlineStr">
        <is>
          <t>None</t>
        </is>
      </c>
      <c r="G12" t="inlineStr">
        <is>
          <t>None</t>
        </is>
      </c>
    </row>
    <row r="13">
      <c r="A13" t="inlineStr">
        <is>
          <t>PC3</t>
        </is>
      </c>
      <c r="B13" t="inlineStr">
        <is>
          <t>2025-09-05</t>
        </is>
      </c>
      <c r="C13" t="inlineStr">
        <is>
          <t>Shift 1</t>
        </is>
      </c>
      <c r="D13">
        <f>TEXT(B19, "dddd")</f>
        <v/>
      </c>
      <c r="E13" t="n">
        <v>5500</v>
      </c>
      <c r="F13" t="inlineStr">
        <is>
          <t>None</t>
        </is>
      </c>
      <c r="G13" t="inlineStr">
        <is>
          <t>None</t>
        </is>
      </c>
    </row>
    <row r="14">
      <c r="A14" t="inlineStr">
        <is>
          <t>PC5</t>
        </is>
      </c>
      <c r="B14" t="inlineStr">
        <is>
          <t>2025-09-05</t>
        </is>
      </c>
      <c r="C14" t="inlineStr">
        <is>
          <t>Shift 1</t>
        </is>
      </c>
      <c r="D14">
        <f>TEXT(B21, "dddd")</f>
        <v/>
      </c>
      <c r="E14" t="n">
        <v>1320</v>
      </c>
      <c r="F14" t="inlineStr">
        <is>
          <t>None</t>
        </is>
      </c>
      <c r="G14" t="inlineStr">
        <is>
          <t>None</t>
        </is>
      </c>
    </row>
    <row r="15">
      <c r="A15" t="inlineStr">
        <is>
          <t>Sheeter 1</t>
        </is>
      </c>
      <c r="B15" t="inlineStr">
        <is>
          <t>2025-09-05</t>
        </is>
      </c>
      <c r="C15" t="inlineStr">
        <is>
          <t>Shift 1</t>
        </is>
      </c>
      <c r="D15">
        <f>TEXT(B23, "dddd")</f>
        <v/>
      </c>
      <c r="E15" t="n">
        <v>3540</v>
      </c>
      <c r="F15" t="inlineStr">
        <is>
          <t>None</t>
        </is>
      </c>
      <c r="G15" t="inlineStr">
        <is>
          <t>None</t>
        </is>
      </c>
    </row>
    <row r="16">
      <c r="A16" t="inlineStr">
        <is>
          <t>Sheeter 2</t>
        </is>
      </c>
      <c r="B16" t="inlineStr">
        <is>
          <t>2025-09-05</t>
        </is>
      </c>
      <c r="C16" t="inlineStr">
        <is>
          <t>Shift 1</t>
        </is>
      </c>
      <c r="D16">
        <f>TEXT(B25, "dddd")</f>
        <v/>
      </c>
      <c r="E16" t="n">
        <v>3362</v>
      </c>
      <c r="F16" t="inlineStr">
        <is>
          <t>None</t>
        </is>
      </c>
      <c r="G16" t="inlineStr">
        <is>
          <t>None</t>
        </is>
      </c>
    </row>
    <row r="17">
      <c r="A17" t="inlineStr">
        <is>
          <t>AW1</t>
        </is>
      </c>
      <c r="B17" t="inlineStr">
        <is>
          <t>2025-09-05</t>
        </is>
      </c>
      <c r="C17" t="inlineStr">
        <is>
          <t>Shift 2</t>
        </is>
      </c>
      <c r="D17">
        <f>TEXT(B7, "dddd")</f>
        <v/>
      </c>
      <c r="E17" t="n">
        <v>8696</v>
      </c>
      <c r="F17" t="inlineStr">
        <is>
          <t>None</t>
        </is>
      </c>
      <c r="G17" t="inlineStr">
        <is>
          <t>None</t>
        </is>
      </c>
    </row>
    <row r="18">
      <c r="A18" t="inlineStr">
        <is>
          <t>Cutter 1</t>
        </is>
      </c>
      <c r="B18" t="inlineStr">
        <is>
          <t>2025-09-05</t>
        </is>
      </c>
      <c r="C18" t="inlineStr">
        <is>
          <t>Shift 2</t>
        </is>
      </c>
      <c r="D18">
        <f>TEXT(B9, "dddd")</f>
        <v/>
      </c>
      <c r="F18" t="inlineStr">
        <is>
          <t>X</t>
        </is>
      </c>
      <c r="G18" t="inlineStr">
        <is>
          <t>Sick Operator</t>
        </is>
      </c>
    </row>
    <row r="19">
      <c r="A19" t="inlineStr">
        <is>
          <t>Cutter 2</t>
        </is>
      </c>
      <c r="B19" t="inlineStr">
        <is>
          <t>2025-09-05</t>
        </is>
      </c>
      <c r="C19" t="inlineStr">
        <is>
          <t>Shift 2</t>
        </is>
      </c>
      <c r="D19">
        <f>TEXT(B11, "dddd")</f>
        <v/>
      </c>
      <c r="F19" t="inlineStr">
        <is>
          <t>X</t>
        </is>
      </c>
      <c r="G19" t="inlineStr">
        <is>
          <t>None</t>
        </is>
      </c>
    </row>
    <row r="20">
      <c r="A20" t="inlineStr">
        <is>
          <t>Jenny</t>
        </is>
      </c>
      <c r="B20" t="inlineStr">
        <is>
          <t>2025-09-05</t>
        </is>
      </c>
      <c r="C20" t="inlineStr">
        <is>
          <t>Shift 2</t>
        </is>
      </c>
      <c r="D20">
        <f>TEXT(B14, "dddd")</f>
        <v/>
      </c>
      <c r="E20" t="n">
        <v>16509</v>
      </c>
      <c r="F20" t="inlineStr">
        <is>
          <t>None</t>
        </is>
      </c>
      <c r="G20" t="inlineStr">
        <is>
          <t>None</t>
        </is>
      </c>
    </row>
    <row r="21">
      <c r="A21" t="inlineStr">
        <is>
          <t>PC1</t>
        </is>
      </c>
      <c r="B21" t="inlineStr">
        <is>
          <t>2025-09-05</t>
        </is>
      </c>
      <c r="C21" t="inlineStr">
        <is>
          <t>Shift 2</t>
        </is>
      </c>
      <c r="D21">
        <f>TEXT(B16, "dddd")</f>
        <v/>
      </c>
      <c r="E21" t="n">
        <v>370</v>
      </c>
      <c r="F21" t="inlineStr">
        <is>
          <t>None</t>
        </is>
      </c>
      <c r="G21" t="inlineStr">
        <is>
          <t>None</t>
        </is>
      </c>
    </row>
    <row r="22">
      <c r="A22" t="inlineStr">
        <is>
          <t>PC2</t>
        </is>
      </c>
      <c r="B22" t="inlineStr">
        <is>
          <t>2025-09-05</t>
        </is>
      </c>
      <c r="C22" t="inlineStr">
        <is>
          <t>Shift 2</t>
        </is>
      </c>
      <c r="D22">
        <f>TEXT(B18, "dddd")</f>
        <v/>
      </c>
      <c r="F22" t="inlineStr">
        <is>
          <t>X</t>
        </is>
      </c>
      <c r="G22" t="inlineStr">
        <is>
          <t>None</t>
        </is>
      </c>
    </row>
    <row r="23">
      <c r="A23" t="inlineStr">
        <is>
          <t>PC3</t>
        </is>
      </c>
      <c r="B23" t="inlineStr">
        <is>
          <t>2025-09-05</t>
        </is>
      </c>
      <c r="C23" t="inlineStr">
        <is>
          <t>Shift 2</t>
        </is>
      </c>
      <c r="D23">
        <f>TEXT(B20, "dddd")</f>
        <v/>
      </c>
      <c r="E23" t="n">
        <v>8066</v>
      </c>
      <c r="F23" t="inlineStr">
        <is>
          <t>None</t>
        </is>
      </c>
      <c r="G23" t="inlineStr">
        <is>
          <t>None</t>
        </is>
      </c>
    </row>
    <row r="24">
      <c r="A24" t="inlineStr">
        <is>
          <t>PC5</t>
        </is>
      </c>
      <c r="B24" t="inlineStr">
        <is>
          <t>2025-09-05</t>
        </is>
      </c>
      <c r="C24" t="inlineStr">
        <is>
          <t>Shift 2</t>
        </is>
      </c>
      <c r="D24">
        <f>TEXT(B22, "dddd")</f>
        <v/>
      </c>
      <c r="F24" t="inlineStr">
        <is>
          <t>X</t>
        </is>
      </c>
      <c r="G24" t="inlineStr">
        <is>
          <t>None</t>
        </is>
      </c>
    </row>
    <row r="25">
      <c r="A25" t="inlineStr">
        <is>
          <t>Sheeter 1</t>
        </is>
      </c>
      <c r="B25" t="inlineStr">
        <is>
          <t>2025-09-05</t>
        </is>
      </c>
      <c r="C25" t="inlineStr">
        <is>
          <t>Shift 2</t>
        </is>
      </c>
      <c r="D25">
        <f>TEXT(B24, "dddd")</f>
        <v/>
      </c>
      <c r="F25" t="inlineStr">
        <is>
          <t>X</t>
        </is>
      </c>
      <c r="G25" t="inlineStr">
        <is>
          <t>None</t>
        </is>
      </c>
    </row>
    <row r="26">
      <c r="A26" t="inlineStr">
        <is>
          <t>Sheeter 2</t>
        </is>
      </c>
      <c r="B26" t="inlineStr">
        <is>
          <t>2025-09-05</t>
        </is>
      </c>
      <c r="C26" t="inlineStr">
        <is>
          <t>Shift 2</t>
        </is>
      </c>
      <c r="D26">
        <f>TEXT(B26, "dddd")</f>
        <v/>
      </c>
      <c r="E26" t="n">
        <v>3493</v>
      </c>
      <c r="F26" t="inlineStr">
        <is>
          <t>None</t>
        </is>
      </c>
      <c r="G26" t="inlineStr">
        <is>
          <t>None</t>
        </is>
      </c>
    </row>
    <row r="27">
      <c r="A27" t="inlineStr">
        <is>
          <t>AW1</t>
        </is>
      </c>
      <c r="B27" t="inlineStr">
        <is>
          <t>2025-09-08</t>
        </is>
      </c>
      <c r="C27" t="inlineStr">
        <is>
          <t>Shift 1</t>
        </is>
      </c>
      <c r="D27">
        <f>TEXT(B27, "dddd")</f>
        <v/>
      </c>
      <c r="E27" t="n">
        <v>6145</v>
      </c>
      <c r="F27" t="inlineStr">
        <is>
          <t>None</t>
        </is>
      </c>
      <c r="G27" t="inlineStr">
        <is>
          <t>None</t>
        </is>
      </c>
    </row>
    <row r="28">
      <c r="A28" t="inlineStr">
        <is>
          <t>Cutter 1</t>
        </is>
      </c>
      <c r="B28" t="inlineStr">
        <is>
          <t>2025-09-08</t>
        </is>
      </c>
      <c r="C28" t="inlineStr">
        <is>
          <t>Shift 1</t>
        </is>
      </c>
      <c r="D28">
        <f>TEXT(B29, "dddd")</f>
        <v/>
      </c>
      <c r="E28" t="n">
        <v>4733</v>
      </c>
      <c r="F28" t="inlineStr">
        <is>
          <t>None</t>
        </is>
      </c>
      <c r="G28" t="inlineStr">
        <is>
          <t>None</t>
        </is>
      </c>
    </row>
    <row r="29">
      <c r="A29" t="inlineStr">
        <is>
          <t>Cutter 2</t>
        </is>
      </c>
      <c r="B29" t="inlineStr">
        <is>
          <t>2025-09-08</t>
        </is>
      </c>
      <c r="C29" t="inlineStr">
        <is>
          <t>Shift 1</t>
        </is>
      </c>
      <c r="D29">
        <f>TEXT(B31, "dddd")</f>
        <v/>
      </c>
      <c r="E29" t="n">
        <v>5098</v>
      </c>
      <c r="F29" t="inlineStr">
        <is>
          <t>None</t>
        </is>
      </c>
      <c r="G29" t="inlineStr">
        <is>
          <t>None</t>
        </is>
      </c>
    </row>
    <row r="30">
      <c r="A30" t="inlineStr">
        <is>
          <t>Die Cutter</t>
        </is>
      </c>
      <c r="B30" t="inlineStr">
        <is>
          <t>2025-09-08</t>
        </is>
      </c>
      <c r="C30" t="inlineStr">
        <is>
          <t>Shift 1</t>
        </is>
      </c>
      <c r="D30">
        <f>TEXT(B33, "dddd")</f>
        <v/>
      </c>
      <c r="E30" t="n">
        <v>132</v>
      </c>
      <c r="F30" t="inlineStr">
        <is>
          <t>None</t>
        </is>
      </c>
      <c r="G30" t="inlineStr">
        <is>
          <t>None</t>
        </is>
      </c>
    </row>
    <row r="31">
      <c r="A31" t="inlineStr">
        <is>
          <t>Jenny</t>
        </is>
      </c>
      <c r="B31" t="inlineStr">
        <is>
          <t>2025-09-08</t>
        </is>
      </c>
      <c r="C31" t="inlineStr">
        <is>
          <t>Shift 1</t>
        </is>
      </c>
      <c r="D31">
        <f>TEXT(B34, "dddd")</f>
        <v/>
      </c>
      <c r="E31" t="n">
        <v>12385</v>
      </c>
      <c r="F31" t="inlineStr">
        <is>
          <t>None</t>
        </is>
      </c>
      <c r="G31" t="inlineStr">
        <is>
          <t>None</t>
        </is>
      </c>
    </row>
    <row r="32">
      <c r="A32" t="inlineStr">
        <is>
          <t>PC1</t>
        </is>
      </c>
      <c r="B32" t="inlineStr">
        <is>
          <t>2025-09-08</t>
        </is>
      </c>
      <c r="C32" t="inlineStr">
        <is>
          <t>Shift 1</t>
        </is>
      </c>
      <c r="D32">
        <f>TEXT(B36, "dddd")</f>
        <v/>
      </c>
      <c r="E32" t="n">
        <v>1518</v>
      </c>
      <c r="F32" t="inlineStr">
        <is>
          <t>None</t>
        </is>
      </c>
      <c r="G32" t="inlineStr">
        <is>
          <t>None</t>
        </is>
      </c>
    </row>
    <row r="33">
      <c r="A33" t="inlineStr">
        <is>
          <t>PC2</t>
        </is>
      </c>
      <c r="B33" t="inlineStr">
        <is>
          <t>2025-09-08</t>
        </is>
      </c>
      <c r="C33" t="inlineStr">
        <is>
          <t>Shift 1</t>
        </is>
      </c>
      <c r="D33">
        <f>TEXT(B38, "dddd")</f>
        <v/>
      </c>
      <c r="E33">
        <f>2796+1030</f>
        <v/>
      </c>
      <c r="F33" t="inlineStr">
        <is>
          <t>None</t>
        </is>
      </c>
      <c r="G33" t="inlineStr">
        <is>
          <t>None</t>
        </is>
      </c>
    </row>
    <row r="34">
      <c r="A34" t="inlineStr">
        <is>
          <t>PC3</t>
        </is>
      </c>
      <c r="B34" t="inlineStr">
        <is>
          <t>2025-09-08</t>
        </is>
      </c>
      <c r="C34" t="inlineStr">
        <is>
          <t>Shift 1</t>
        </is>
      </c>
      <c r="D34">
        <f>TEXT(B40, "dddd")</f>
        <v/>
      </c>
      <c r="E34" t="n">
        <v>7128</v>
      </c>
      <c r="F34" t="inlineStr">
        <is>
          <t>None</t>
        </is>
      </c>
      <c r="G34" t="inlineStr">
        <is>
          <t>None</t>
        </is>
      </c>
    </row>
    <row r="35">
      <c r="A35" t="inlineStr">
        <is>
          <t>PC5</t>
        </is>
      </c>
      <c r="B35" t="inlineStr">
        <is>
          <t>2025-09-08</t>
        </is>
      </c>
      <c r="C35" t="inlineStr">
        <is>
          <t>Shift 1</t>
        </is>
      </c>
      <c r="D35">
        <f>TEXT(B42, "dddd")</f>
        <v/>
      </c>
      <c r="E35" t="n">
        <v>1628</v>
      </c>
      <c r="F35" t="inlineStr">
        <is>
          <t>None</t>
        </is>
      </c>
      <c r="G35" t="inlineStr">
        <is>
          <t>None</t>
        </is>
      </c>
    </row>
    <row r="36">
      <c r="A36" t="inlineStr">
        <is>
          <t>Sheeter 1</t>
        </is>
      </c>
      <c r="B36" t="inlineStr">
        <is>
          <t>2025-09-08</t>
        </is>
      </c>
      <c r="C36" t="inlineStr">
        <is>
          <t>Shift 1</t>
        </is>
      </c>
      <c r="D36">
        <f>TEXT(B44, "dddd")</f>
        <v/>
      </c>
      <c r="E36" t="n">
        <v>5055</v>
      </c>
      <c r="F36" t="inlineStr">
        <is>
          <t>None</t>
        </is>
      </c>
      <c r="G36" t="inlineStr">
        <is>
          <t>None</t>
        </is>
      </c>
    </row>
    <row r="37">
      <c r="A37" t="inlineStr">
        <is>
          <t>Sheeter 2</t>
        </is>
      </c>
      <c r="B37" t="inlineStr">
        <is>
          <t>2025-09-08</t>
        </is>
      </c>
      <c r="C37" t="inlineStr">
        <is>
          <t>Shift 1</t>
        </is>
      </c>
      <c r="D37">
        <f>TEXT(B46, "dddd")</f>
        <v/>
      </c>
      <c r="F37" t="inlineStr">
        <is>
          <t>X</t>
        </is>
      </c>
      <c r="G37" t="inlineStr">
        <is>
          <t>None</t>
        </is>
      </c>
    </row>
    <row r="38">
      <c r="A38" t="inlineStr">
        <is>
          <t>AW1</t>
        </is>
      </c>
      <c r="B38" t="inlineStr">
        <is>
          <t>2025-09-08</t>
        </is>
      </c>
      <c r="C38" t="inlineStr">
        <is>
          <t>Shift 2</t>
        </is>
      </c>
      <c r="D38">
        <f>TEXT(B28, "dddd")</f>
        <v/>
      </c>
      <c r="F38" t="inlineStr">
        <is>
          <t>X</t>
        </is>
      </c>
      <c r="G38" t="inlineStr">
        <is>
          <t>Sick Operator</t>
        </is>
      </c>
    </row>
    <row r="39">
      <c r="A39" t="inlineStr">
        <is>
          <t>Cutter 1</t>
        </is>
      </c>
      <c r="B39" t="inlineStr">
        <is>
          <t>2025-09-08</t>
        </is>
      </c>
      <c r="C39" t="inlineStr">
        <is>
          <t>Shift 2</t>
        </is>
      </c>
      <c r="D39">
        <f>TEXT(B30, "dddd")</f>
        <v/>
      </c>
      <c r="E39" t="n">
        <v>1543</v>
      </c>
      <c r="F39" t="inlineStr">
        <is>
          <t>None</t>
        </is>
      </c>
      <c r="G39" t="inlineStr">
        <is>
          <t>None</t>
        </is>
      </c>
    </row>
    <row r="40">
      <c r="A40" t="inlineStr">
        <is>
          <t>Cutter 2</t>
        </is>
      </c>
      <c r="B40" t="inlineStr">
        <is>
          <t>2025-09-08</t>
        </is>
      </c>
      <c r="C40" t="inlineStr">
        <is>
          <t>Shift 2</t>
        </is>
      </c>
      <c r="D40">
        <f>TEXT(B32, "dddd")</f>
        <v/>
      </c>
      <c r="F40" t="inlineStr">
        <is>
          <t>X</t>
        </is>
      </c>
      <c r="G40" t="inlineStr">
        <is>
          <t>None</t>
        </is>
      </c>
    </row>
    <row r="41">
      <c r="A41" t="inlineStr">
        <is>
          <t>Jenny</t>
        </is>
      </c>
      <c r="B41" t="inlineStr">
        <is>
          <t>2025-09-08</t>
        </is>
      </c>
      <c r="C41" t="inlineStr">
        <is>
          <t>Shift 2</t>
        </is>
      </c>
      <c r="D41">
        <f>TEXT(B35, "dddd")</f>
        <v/>
      </c>
      <c r="E41" t="n">
        <v>14301</v>
      </c>
      <c r="F41" t="inlineStr">
        <is>
          <t>None</t>
        </is>
      </c>
      <c r="G41" t="inlineStr">
        <is>
          <t>None</t>
        </is>
      </c>
    </row>
    <row r="42">
      <c r="A42" t="inlineStr">
        <is>
          <t>PC1</t>
        </is>
      </c>
      <c r="B42" t="inlineStr">
        <is>
          <t>2025-09-08</t>
        </is>
      </c>
      <c r="C42" t="inlineStr">
        <is>
          <t>Shift 2</t>
        </is>
      </c>
      <c r="D42">
        <f>TEXT(B37, "dddd")</f>
        <v/>
      </c>
      <c r="E42" t="n">
        <v>2328</v>
      </c>
      <c r="F42" t="inlineStr">
        <is>
          <t>None</t>
        </is>
      </c>
      <c r="G42" t="inlineStr">
        <is>
          <t>None</t>
        </is>
      </c>
    </row>
    <row r="43">
      <c r="A43" t="inlineStr">
        <is>
          <t>PC2</t>
        </is>
      </c>
      <c r="B43" t="inlineStr">
        <is>
          <t>2025-09-08</t>
        </is>
      </c>
      <c r="C43" t="inlineStr">
        <is>
          <t>Shift 2</t>
        </is>
      </c>
      <c r="D43">
        <f>TEXT(B39, "dddd")</f>
        <v/>
      </c>
      <c r="F43" t="inlineStr">
        <is>
          <t>X</t>
        </is>
      </c>
      <c r="G43" t="inlineStr">
        <is>
          <t>None</t>
        </is>
      </c>
    </row>
    <row r="44">
      <c r="A44" t="inlineStr">
        <is>
          <t>PC3</t>
        </is>
      </c>
      <c r="B44" t="inlineStr">
        <is>
          <t>2025-09-08</t>
        </is>
      </c>
      <c r="C44" t="inlineStr">
        <is>
          <t>Shift 2</t>
        </is>
      </c>
      <c r="D44">
        <f>TEXT(B41, "dddd")</f>
        <v/>
      </c>
      <c r="E44" t="n">
        <v>6600</v>
      </c>
      <c r="F44" t="inlineStr">
        <is>
          <t>None</t>
        </is>
      </c>
      <c r="G44" t="inlineStr">
        <is>
          <t>None</t>
        </is>
      </c>
    </row>
    <row r="45">
      <c r="A45" t="inlineStr">
        <is>
          <t>PC5</t>
        </is>
      </c>
      <c r="B45" t="inlineStr">
        <is>
          <t>2025-09-08</t>
        </is>
      </c>
      <c r="C45" t="inlineStr">
        <is>
          <t>Shift 2</t>
        </is>
      </c>
      <c r="D45">
        <f>TEXT(B43, "dddd")</f>
        <v/>
      </c>
      <c r="F45" t="inlineStr">
        <is>
          <t>X</t>
        </is>
      </c>
      <c r="G45" t="inlineStr">
        <is>
          <t>None</t>
        </is>
      </c>
    </row>
    <row r="46">
      <c r="A46" t="inlineStr">
        <is>
          <t>Sheeter 1</t>
        </is>
      </c>
      <c r="B46" t="inlineStr">
        <is>
          <t>2025-09-08</t>
        </is>
      </c>
      <c r="C46" t="inlineStr">
        <is>
          <t>Shift 2</t>
        </is>
      </c>
      <c r="D46">
        <f>TEXT(B45, "dddd")</f>
        <v/>
      </c>
      <c r="F46" t="inlineStr">
        <is>
          <t>X</t>
        </is>
      </c>
      <c r="G46" t="inlineStr">
        <is>
          <t>None</t>
        </is>
      </c>
    </row>
    <row r="47">
      <c r="A47" t="inlineStr">
        <is>
          <t>Sheeter 2</t>
        </is>
      </c>
      <c r="B47" t="inlineStr">
        <is>
          <t>2025-09-08</t>
        </is>
      </c>
      <c r="C47" t="inlineStr">
        <is>
          <t>Shift 2</t>
        </is>
      </c>
      <c r="D47">
        <f>TEXT(B47, "dddd")</f>
        <v/>
      </c>
      <c r="E47" t="n">
        <v>1833</v>
      </c>
      <c r="F47" t="inlineStr">
        <is>
          <t>None</t>
        </is>
      </c>
      <c r="G47" t="inlineStr">
        <is>
          <t>None</t>
        </is>
      </c>
    </row>
    <row r="48">
      <c r="A48" t="inlineStr">
        <is>
          <t>AW1</t>
        </is>
      </c>
      <c r="B48" t="inlineStr">
        <is>
          <t>2025-09-09</t>
        </is>
      </c>
      <c r="C48" t="inlineStr">
        <is>
          <t>Shift 1</t>
        </is>
      </c>
      <c r="D48">
        <f>TEXT(B48, "dddd")</f>
        <v/>
      </c>
      <c r="E48" t="n">
        <v>6627</v>
      </c>
      <c r="F48" t="inlineStr">
        <is>
          <t>None</t>
        </is>
      </c>
      <c r="G48" t="inlineStr">
        <is>
          <t>None</t>
        </is>
      </c>
    </row>
    <row r="49">
      <c r="A49" t="inlineStr">
        <is>
          <t>Cutter 1</t>
        </is>
      </c>
      <c r="B49" t="inlineStr">
        <is>
          <t>2025-09-09</t>
        </is>
      </c>
      <c r="C49" t="inlineStr">
        <is>
          <t>Shift 1</t>
        </is>
      </c>
      <c r="D49">
        <f>TEXT(B50, "dddd")</f>
        <v/>
      </c>
      <c r="F49" t="inlineStr">
        <is>
          <t>None</t>
        </is>
      </c>
      <c r="G49" t="inlineStr">
        <is>
          <t>None</t>
        </is>
      </c>
    </row>
    <row r="50">
      <c r="A50" t="inlineStr">
        <is>
          <t>Cutter 2</t>
        </is>
      </c>
      <c r="B50" t="inlineStr">
        <is>
          <t>2025-09-09</t>
        </is>
      </c>
      <c r="C50" t="inlineStr">
        <is>
          <t>Shift 1</t>
        </is>
      </c>
      <c r="D50">
        <f>TEXT(B52, "dddd")</f>
        <v/>
      </c>
      <c r="E50" t="n">
        <v>973</v>
      </c>
      <c r="F50" t="inlineStr">
        <is>
          <t>None</t>
        </is>
      </c>
      <c r="G50" t="inlineStr">
        <is>
          <t>None</t>
        </is>
      </c>
    </row>
    <row r="51">
      <c r="A51" t="inlineStr">
        <is>
          <t>Jenny</t>
        </is>
      </c>
      <c r="B51" t="inlineStr">
        <is>
          <t>2025-09-09</t>
        </is>
      </c>
      <c r="C51" t="inlineStr">
        <is>
          <t>Shift 1</t>
        </is>
      </c>
      <c r="D51">
        <f>TEXT(B54, "dddd")</f>
        <v/>
      </c>
      <c r="E51" t="n">
        <v>10783</v>
      </c>
      <c r="F51" t="inlineStr">
        <is>
          <t>None</t>
        </is>
      </c>
      <c r="G51" t="inlineStr">
        <is>
          <t>None</t>
        </is>
      </c>
    </row>
    <row r="52">
      <c r="A52" t="inlineStr">
        <is>
          <t>PC1</t>
        </is>
      </c>
      <c r="B52" t="inlineStr">
        <is>
          <t>2025-09-09</t>
        </is>
      </c>
      <c r="C52" t="inlineStr">
        <is>
          <t>Shift 1</t>
        </is>
      </c>
      <c r="D52">
        <f>TEXT(B56, "dddd")</f>
        <v/>
      </c>
      <c r="E52" t="n">
        <v>1610</v>
      </c>
      <c r="F52" t="inlineStr">
        <is>
          <t>None</t>
        </is>
      </c>
      <c r="G52" t="inlineStr">
        <is>
          <t>None</t>
        </is>
      </c>
    </row>
    <row r="53">
      <c r="A53" t="inlineStr">
        <is>
          <t>PC2</t>
        </is>
      </c>
      <c r="B53" t="inlineStr">
        <is>
          <t>2025-09-09</t>
        </is>
      </c>
      <c r="C53" t="inlineStr">
        <is>
          <t>Shift 1</t>
        </is>
      </c>
      <c r="D53">
        <f>TEXT(B58, "dddd")</f>
        <v/>
      </c>
      <c r="E53" t="n">
        <v>3195</v>
      </c>
      <c r="F53" t="inlineStr">
        <is>
          <t>None</t>
        </is>
      </c>
      <c r="G53" t="inlineStr">
        <is>
          <t>None</t>
        </is>
      </c>
    </row>
    <row r="54">
      <c r="A54" t="inlineStr">
        <is>
          <t>PC3</t>
        </is>
      </c>
      <c r="B54" t="inlineStr">
        <is>
          <t>2025-09-09</t>
        </is>
      </c>
      <c r="C54" t="inlineStr">
        <is>
          <t>Shift 1</t>
        </is>
      </c>
      <c r="D54">
        <f>TEXT(B60, "dddd")</f>
        <v/>
      </c>
      <c r="E54" t="n">
        <v>4570</v>
      </c>
      <c r="F54" t="inlineStr">
        <is>
          <t>None</t>
        </is>
      </c>
      <c r="G54" t="inlineStr">
        <is>
          <t>None</t>
        </is>
      </c>
    </row>
    <row r="55">
      <c r="A55" t="inlineStr">
        <is>
          <t>PC5</t>
        </is>
      </c>
      <c r="B55" t="inlineStr">
        <is>
          <t>2025-09-09</t>
        </is>
      </c>
      <c r="C55" t="inlineStr">
        <is>
          <t>Shift 1</t>
        </is>
      </c>
      <c r="D55">
        <f>TEXT(B62, "dddd")</f>
        <v/>
      </c>
      <c r="E55" t="n">
        <v>719</v>
      </c>
      <c r="F55" t="inlineStr">
        <is>
          <t>None</t>
        </is>
      </c>
      <c r="G55" t="inlineStr">
        <is>
          <t>None</t>
        </is>
      </c>
    </row>
    <row r="56">
      <c r="A56" t="inlineStr">
        <is>
          <t>Sheeter 1</t>
        </is>
      </c>
      <c r="B56" t="inlineStr">
        <is>
          <t>2025-09-09</t>
        </is>
      </c>
      <c r="C56" t="inlineStr">
        <is>
          <t>Shift 1</t>
        </is>
      </c>
      <c r="D56">
        <f>TEXT(B64, "dddd")</f>
        <v/>
      </c>
      <c r="E56" t="n">
        <v>6080</v>
      </c>
      <c r="F56" t="inlineStr">
        <is>
          <t>None</t>
        </is>
      </c>
      <c r="G56" t="inlineStr">
        <is>
          <t>None</t>
        </is>
      </c>
    </row>
    <row r="57">
      <c r="A57" t="inlineStr">
        <is>
          <t>Sheeter 2</t>
        </is>
      </c>
      <c r="B57" t="inlineStr">
        <is>
          <t>2025-09-09</t>
        </is>
      </c>
      <c r="C57" t="inlineStr">
        <is>
          <t>Shift 1</t>
        </is>
      </c>
      <c r="D57">
        <f>TEXT(B66, "dddd")</f>
        <v/>
      </c>
      <c r="E57" t="n">
        <v>2093</v>
      </c>
      <c r="F57" t="inlineStr">
        <is>
          <t>None</t>
        </is>
      </c>
      <c r="G57" t="inlineStr">
        <is>
          <t>None</t>
        </is>
      </c>
    </row>
    <row r="58">
      <c r="A58" t="inlineStr">
        <is>
          <t>AW1</t>
        </is>
      </c>
      <c r="B58" t="inlineStr">
        <is>
          <t>2025-09-09</t>
        </is>
      </c>
      <c r="C58" t="inlineStr">
        <is>
          <t>Shift 2</t>
        </is>
      </c>
      <c r="D58">
        <f>TEXT(B49, "dddd")</f>
        <v/>
      </c>
      <c r="E58" t="n">
        <v>8856</v>
      </c>
      <c r="F58" t="inlineStr">
        <is>
          <t>None</t>
        </is>
      </c>
      <c r="G58" t="inlineStr">
        <is>
          <t>None</t>
        </is>
      </c>
    </row>
    <row r="59">
      <c r="A59" t="inlineStr">
        <is>
          <t>Cutter 1</t>
        </is>
      </c>
      <c r="B59" t="inlineStr">
        <is>
          <t>2025-09-09</t>
        </is>
      </c>
      <c r="C59" t="inlineStr">
        <is>
          <t>Shift 2</t>
        </is>
      </c>
      <c r="D59">
        <f>TEXT(B51, "dddd")</f>
        <v/>
      </c>
      <c r="E59" t="n">
        <v>2664</v>
      </c>
      <c r="F59" t="inlineStr">
        <is>
          <t>None</t>
        </is>
      </c>
      <c r="G59" t="inlineStr">
        <is>
          <t>None</t>
        </is>
      </c>
    </row>
    <row r="60">
      <c r="A60" t="inlineStr">
        <is>
          <t>Cutter 2</t>
        </is>
      </c>
      <c r="B60" t="inlineStr">
        <is>
          <t>2025-09-09</t>
        </is>
      </c>
      <c r="C60" t="inlineStr">
        <is>
          <t>Shift 2</t>
        </is>
      </c>
      <c r="D60">
        <f>TEXT(B53, "dddd")</f>
        <v/>
      </c>
      <c r="F60" t="inlineStr">
        <is>
          <t>X</t>
        </is>
      </c>
      <c r="G60" t="inlineStr">
        <is>
          <t>None</t>
        </is>
      </c>
    </row>
    <row r="61">
      <c r="A61" t="inlineStr">
        <is>
          <t>Jenny</t>
        </is>
      </c>
      <c r="B61" t="inlineStr">
        <is>
          <t>2025-09-09</t>
        </is>
      </c>
      <c r="C61" t="inlineStr">
        <is>
          <t>Shift 2</t>
        </is>
      </c>
      <c r="D61">
        <f>TEXT(B55, "dddd")</f>
        <v/>
      </c>
      <c r="E61" t="n">
        <v>20070</v>
      </c>
      <c r="F61" t="inlineStr">
        <is>
          <t>None</t>
        </is>
      </c>
      <c r="G61" t="inlineStr">
        <is>
          <t>None</t>
        </is>
      </c>
    </row>
    <row r="62">
      <c r="A62" t="inlineStr">
        <is>
          <t>PC1</t>
        </is>
      </c>
      <c r="B62" t="inlineStr">
        <is>
          <t>2025-09-09</t>
        </is>
      </c>
      <c r="C62" t="inlineStr">
        <is>
          <t>Shift 2</t>
        </is>
      </c>
      <c r="D62">
        <f>TEXT(B57, "dddd")</f>
        <v/>
      </c>
      <c r="E62" t="n">
        <v>2720</v>
      </c>
      <c r="F62" t="inlineStr">
        <is>
          <t>None</t>
        </is>
      </c>
      <c r="G62" t="inlineStr">
        <is>
          <t>None</t>
        </is>
      </c>
    </row>
    <row r="63">
      <c r="A63" t="inlineStr">
        <is>
          <t>PC2</t>
        </is>
      </c>
      <c r="B63" t="inlineStr">
        <is>
          <t>2025-09-09</t>
        </is>
      </c>
      <c r="C63" t="inlineStr">
        <is>
          <t>Shift 2</t>
        </is>
      </c>
      <c r="D63">
        <f>TEXT(B59, "dddd")</f>
        <v/>
      </c>
      <c r="F63" t="inlineStr">
        <is>
          <t>X</t>
        </is>
      </c>
      <c r="G63" t="inlineStr">
        <is>
          <t>None</t>
        </is>
      </c>
    </row>
    <row r="64">
      <c r="A64" t="inlineStr">
        <is>
          <t>PC3</t>
        </is>
      </c>
      <c r="B64" t="inlineStr">
        <is>
          <t>2025-09-09</t>
        </is>
      </c>
      <c r="C64" t="inlineStr">
        <is>
          <t>Shift 2</t>
        </is>
      </c>
      <c r="D64">
        <f>TEXT(B61, "dddd")</f>
        <v/>
      </c>
      <c r="E64" t="n">
        <v>11000</v>
      </c>
      <c r="F64" t="inlineStr">
        <is>
          <t>None</t>
        </is>
      </c>
      <c r="G64" t="inlineStr">
        <is>
          <t>None</t>
        </is>
      </c>
    </row>
    <row r="65">
      <c r="A65" t="inlineStr">
        <is>
          <t>PC5</t>
        </is>
      </c>
      <c r="B65" t="inlineStr">
        <is>
          <t>2025-09-09</t>
        </is>
      </c>
      <c r="C65" t="inlineStr">
        <is>
          <t>Shift 2</t>
        </is>
      </c>
      <c r="D65">
        <f>TEXT(B63, "dddd")</f>
        <v/>
      </c>
      <c r="F65" t="inlineStr">
        <is>
          <t>X</t>
        </is>
      </c>
      <c r="G65" t="inlineStr">
        <is>
          <t>None</t>
        </is>
      </c>
    </row>
    <row r="66">
      <c r="A66" t="inlineStr">
        <is>
          <t>Sheeter 1</t>
        </is>
      </c>
      <c r="B66" t="inlineStr">
        <is>
          <t>2025-09-09</t>
        </is>
      </c>
      <c r="C66" t="inlineStr">
        <is>
          <t>Shift 2</t>
        </is>
      </c>
      <c r="D66">
        <f>TEXT(B65, "dddd")</f>
        <v/>
      </c>
      <c r="F66" t="inlineStr">
        <is>
          <t>X</t>
        </is>
      </c>
      <c r="G66" t="inlineStr">
        <is>
          <t>None</t>
        </is>
      </c>
    </row>
    <row r="67">
      <c r="A67" t="inlineStr">
        <is>
          <t>Sheeter 2</t>
        </is>
      </c>
      <c r="B67" t="inlineStr">
        <is>
          <t>2025-09-09</t>
        </is>
      </c>
      <c r="C67" t="inlineStr">
        <is>
          <t>Shift 2</t>
        </is>
      </c>
      <c r="D67">
        <f>TEXT(B67, "dddd")</f>
        <v/>
      </c>
      <c r="E67" t="n">
        <v>1330</v>
      </c>
      <c r="F67" t="inlineStr">
        <is>
          <t>None</t>
        </is>
      </c>
      <c r="G67" t="inlineStr">
        <is>
          <t>None</t>
        </is>
      </c>
    </row>
    <row r="68">
      <c r="A68" t="inlineStr">
        <is>
          <t>AW1</t>
        </is>
      </c>
      <c r="B68" t="inlineStr">
        <is>
          <t>2025-09-10</t>
        </is>
      </c>
      <c r="C68" t="inlineStr">
        <is>
          <t>Shift 1</t>
        </is>
      </c>
      <c r="D68">
        <f>TEXT(B68, "dddd")</f>
        <v/>
      </c>
      <c r="E68" t="n">
        <v>6681</v>
      </c>
      <c r="F68" t="inlineStr">
        <is>
          <t>None</t>
        </is>
      </c>
      <c r="G68" t="inlineStr">
        <is>
          <t>None</t>
        </is>
      </c>
    </row>
    <row r="69">
      <c r="A69" t="inlineStr">
        <is>
          <t>Cutter 1</t>
        </is>
      </c>
      <c r="B69" t="inlineStr">
        <is>
          <t>2025-09-10</t>
        </is>
      </c>
      <c r="C69" t="inlineStr">
        <is>
          <t>Shift 1</t>
        </is>
      </c>
      <c r="D69">
        <f>TEXT(B70, "dddd")</f>
        <v/>
      </c>
      <c r="E69" t="n">
        <v>1948</v>
      </c>
      <c r="F69" t="inlineStr">
        <is>
          <t>None</t>
        </is>
      </c>
      <c r="G69" t="inlineStr">
        <is>
          <t>None</t>
        </is>
      </c>
    </row>
    <row r="70">
      <c r="A70" t="inlineStr">
        <is>
          <t>Cutter 2</t>
        </is>
      </c>
      <c r="B70" t="inlineStr">
        <is>
          <t>2025-09-10</t>
        </is>
      </c>
      <c r="C70" t="inlineStr">
        <is>
          <t>Shift 1</t>
        </is>
      </c>
      <c r="D70">
        <f>TEXT(B72, "dddd")</f>
        <v/>
      </c>
      <c r="E70" t="n">
        <v>3694</v>
      </c>
      <c r="F70" t="inlineStr">
        <is>
          <t>None</t>
        </is>
      </c>
      <c r="G70" t="inlineStr">
        <is>
          <t>None</t>
        </is>
      </c>
    </row>
    <row r="71">
      <c r="A71" t="inlineStr">
        <is>
          <t>Jenny</t>
        </is>
      </c>
      <c r="B71" t="inlineStr">
        <is>
          <t>2025-09-10</t>
        </is>
      </c>
      <c r="C71" t="inlineStr">
        <is>
          <t>Shift 1</t>
        </is>
      </c>
      <c r="D71">
        <f>TEXT(B74, "dddd")</f>
        <v/>
      </c>
      <c r="E71" t="n">
        <v>15378</v>
      </c>
      <c r="F71" t="inlineStr">
        <is>
          <t>None</t>
        </is>
      </c>
      <c r="G71" t="inlineStr">
        <is>
          <t>None</t>
        </is>
      </c>
    </row>
    <row r="72">
      <c r="A72" t="inlineStr">
        <is>
          <t>PC1</t>
        </is>
      </c>
      <c r="B72" t="inlineStr">
        <is>
          <t>2025-09-10</t>
        </is>
      </c>
      <c r="C72" t="inlineStr">
        <is>
          <t>Shift 1</t>
        </is>
      </c>
      <c r="D72">
        <f>TEXT(B76, "dddd")</f>
        <v/>
      </c>
      <c r="E72" t="n">
        <v>2808</v>
      </c>
      <c r="F72" t="inlineStr">
        <is>
          <t>None</t>
        </is>
      </c>
      <c r="G72" t="inlineStr">
        <is>
          <t>None</t>
        </is>
      </c>
    </row>
    <row r="73">
      <c r="A73" t="inlineStr">
        <is>
          <t>PC2</t>
        </is>
      </c>
      <c r="B73" t="inlineStr">
        <is>
          <t>2025-09-10</t>
        </is>
      </c>
      <c r="C73" t="inlineStr">
        <is>
          <t>Shift 1</t>
        </is>
      </c>
      <c r="D73">
        <f>TEXT(B78, "dddd")</f>
        <v/>
      </c>
      <c r="E73" t="n">
        <v>810</v>
      </c>
      <c r="F73" t="inlineStr">
        <is>
          <t>None</t>
        </is>
      </c>
      <c r="G73" t="inlineStr">
        <is>
          <t>None</t>
        </is>
      </c>
    </row>
    <row r="74">
      <c r="A74" t="inlineStr">
        <is>
          <t>PC3</t>
        </is>
      </c>
      <c r="B74" t="inlineStr">
        <is>
          <t>2025-09-10</t>
        </is>
      </c>
      <c r="C74" t="inlineStr">
        <is>
          <t>Shift 1</t>
        </is>
      </c>
      <c r="D74">
        <f>TEXT(B80, "dddd")</f>
        <v/>
      </c>
      <c r="E74" t="n">
        <v>4925</v>
      </c>
      <c r="F74" t="inlineStr">
        <is>
          <t>None</t>
        </is>
      </c>
      <c r="G74" t="inlineStr">
        <is>
          <t>None</t>
        </is>
      </c>
    </row>
    <row r="75">
      <c r="A75" t="inlineStr">
        <is>
          <t>PC5</t>
        </is>
      </c>
      <c r="B75" t="inlineStr">
        <is>
          <t>2025-09-10</t>
        </is>
      </c>
      <c r="C75" t="inlineStr">
        <is>
          <t>Shift 1</t>
        </is>
      </c>
      <c r="D75">
        <f>TEXT(B82, "dddd")</f>
        <v/>
      </c>
      <c r="E75" t="n">
        <v>1446</v>
      </c>
      <c r="F75" t="inlineStr">
        <is>
          <t>None</t>
        </is>
      </c>
      <c r="G75" t="inlineStr">
        <is>
          <t>None</t>
        </is>
      </c>
    </row>
    <row r="76">
      <c r="A76" t="inlineStr">
        <is>
          <t>Sheeter 1</t>
        </is>
      </c>
      <c r="B76" t="inlineStr">
        <is>
          <t>2025-09-10</t>
        </is>
      </c>
      <c r="C76" t="inlineStr">
        <is>
          <t>Shift 1</t>
        </is>
      </c>
      <c r="D76">
        <f>TEXT(B84, "dddd")</f>
        <v/>
      </c>
      <c r="E76" t="n">
        <v>12357</v>
      </c>
      <c r="F76" t="inlineStr">
        <is>
          <t>None</t>
        </is>
      </c>
      <c r="G76" t="inlineStr">
        <is>
          <t>None</t>
        </is>
      </c>
    </row>
    <row r="77">
      <c r="A77" t="inlineStr">
        <is>
          <t>Sheeter 2</t>
        </is>
      </c>
      <c r="B77" t="inlineStr">
        <is>
          <t>2025-09-10</t>
        </is>
      </c>
      <c r="C77" t="inlineStr">
        <is>
          <t>Shift 1</t>
        </is>
      </c>
      <c r="D77">
        <f>TEXT(B86, "dddd")</f>
        <v/>
      </c>
      <c r="E77" t="n">
        <v>5320</v>
      </c>
      <c r="F77" t="inlineStr">
        <is>
          <t>None</t>
        </is>
      </c>
      <c r="G77" t="inlineStr">
        <is>
          <t>None</t>
        </is>
      </c>
    </row>
    <row r="78">
      <c r="A78" t="inlineStr">
        <is>
          <t>AW1</t>
        </is>
      </c>
      <c r="B78" t="inlineStr">
        <is>
          <t>2025-09-10</t>
        </is>
      </c>
      <c r="C78" t="inlineStr">
        <is>
          <t>Shift 2</t>
        </is>
      </c>
      <c r="D78">
        <f>TEXT(B69, "dddd")</f>
        <v/>
      </c>
      <c r="E78" t="n">
        <v>2080</v>
      </c>
      <c r="F78" t="inlineStr">
        <is>
          <t>None</t>
        </is>
      </c>
      <c r="G78" t="inlineStr">
        <is>
          <t>None</t>
        </is>
      </c>
    </row>
    <row r="79">
      <c r="A79" t="inlineStr">
        <is>
          <t>Cutter 1</t>
        </is>
      </c>
      <c r="B79" t="inlineStr">
        <is>
          <t>2025-09-10</t>
        </is>
      </c>
      <c r="C79" t="inlineStr">
        <is>
          <t>Shift 2</t>
        </is>
      </c>
      <c r="D79">
        <f>TEXT(B71, "dddd")</f>
        <v/>
      </c>
      <c r="E79" t="n">
        <v>2608</v>
      </c>
      <c r="F79" t="inlineStr">
        <is>
          <t>None</t>
        </is>
      </c>
      <c r="G79" t="inlineStr">
        <is>
          <t>None</t>
        </is>
      </c>
    </row>
    <row r="80">
      <c r="A80" t="inlineStr">
        <is>
          <t>Cutter 2</t>
        </is>
      </c>
      <c r="B80" t="inlineStr">
        <is>
          <t>2025-09-10</t>
        </is>
      </c>
      <c r="C80" t="inlineStr">
        <is>
          <t>Shift 2</t>
        </is>
      </c>
      <c r="D80">
        <f>TEXT(B73, "dddd")</f>
        <v/>
      </c>
      <c r="F80" t="inlineStr">
        <is>
          <t>X</t>
        </is>
      </c>
      <c r="G80" t="inlineStr">
        <is>
          <t>None</t>
        </is>
      </c>
    </row>
    <row r="81">
      <c r="A81" t="inlineStr">
        <is>
          <t>Jenny</t>
        </is>
      </c>
      <c r="B81" t="inlineStr">
        <is>
          <t>2025-09-10</t>
        </is>
      </c>
      <c r="C81" t="inlineStr">
        <is>
          <t>Shift 2</t>
        </is>
      </c>
      <c r="D81">
        <f>TEXT(B75, "dddd")</f>
        <v/>
      </c>
      <c r="E81" t="n">
        <v>16490</v>
      </c>
      <c r="F81" t="inlineStr">
        <is>
          <t>None</t>
        </is>
      </c>
      <c r="G81" t="inlineStr">
        <is>
          <t>None</t>
        </is>
      </c>
    </row>
    <row r="82">
      <c r="A82" t="inlineStr">
        <is>
          <t>PC1</t>
        </is>
      </c>
      <c r="B82" t="inlineStr">
        <is>
          <t>2025-09-10</t>
        </is>
      </c>
      <c r="C82" t="inlineStr">
        <is>
          <t>Shift 2</t>
        </is>
      </c>
      <c r="D82">
        <f>TEXT(B77, "dddd")</f>
        <v/>
      </c>
      <c r="E82" t="n">
        <v>3608</v>
      </c>
      <c r="F82" t="inlineStr">
        <is>
          <t>None</t>
        </is>
      </c>
      <c r="G82" t="inlineStr">
        <is>
          <t>None</t>
        </is>
      </c>
    </row>
    <row r="83">
      <c r="A83" t="inlineStr">
        <is>
          <t>PC2</t>
        </is>
      </c>
      <c r="B83" t="inlineStr">
        <is>
          <t>2025-09-10</t>
        </is>
      </c>
      <c r="C83" t="inlineStr">
        <is>
          <t>Shift 2</t>
        </is>
      </c>
      <c r="D83">
        <f>TEXT(B79, "dddd")</f>
        <v/>
      </c>
      <c r="F83" t="inlineStr">
        <is>
          <t>X</t>
        </is>
      </c>
      <c r="G83" t="inlineStr">
        <is>
          <t>None</t>
        </is>
      </c>
    </row>
    <row r="84">
      <c r="A84" t="inlineStr">
        <is>
          <t>PC3</t>
        </is>
      </c>
      <c r="B84" t="inlineStr">
        <is>
          <t>2025-09-10</t>
        </is>
      </c>
      <c r="C84" t="inlineStr">
        <is>
          <t>Shift 2</t>
        </is>
      </c>
      <c r="D84">
        <f>TEXT(B81, "dddd")</f>
        <v/>
      </c>
      <c r="E84" t="n">
        <v>6196</v>
      </c>
      <c r="F84" t="inlineStr">
        <is>
          <t>None</t>
        </is>
      </c>
      <c r="G84" t="inlineStr">
        <is>
          <t>None</t>
        </is>
      </c>
    </row>
    <row r="85">
      <c r="A85" t="inlineStr">
        <is>
          <t>PC5</t>
        </is>
      </c>
      <c r="B85" t="inlineStr">
        <is>
          <t>2025-09-10</t>
        </is>
      </c>
      <c r="C85" t="inlineStr">
        <is>
          <t>Shift 2</t>
        </is>
      </c>
      <c r="D85">
        <f>TEXT(B83, "dddd")</f>
        <v/>
      </c>
      <c r="F85" t="inlineStr">
        <is>
          <t>X</t>
        </is>
      </c>
      <c r="G85" t="inlineStr">
        <is>
          <t>None</t>
        </is>
      </c>
    </row>
    <row r="86">
      <c r="A86" t="inlineStr">
        <is>
          <t>Sheeter 1</t>
        </is>
      </c>
      <c r="B86" t="inlineStr">
        <is>
          <t>2025-09-10</t>
        </is>
      </c>
      <c r="C86" t="inlineStr">
        <is>
          <t>Shift 2</t>
        </is>
      </c>
      <c r="D86">
        <f>TEXT(B85, "dddd")</f>
        <v/>
      </c>
      <c r="F86" t="inlineStr">
        <is>
          <t>X</t>
        </is>
      </c>
      <c r="G86" t="inlineStr">
        <is>
          <t>None</t>
        </is>
      </c>
    </row>
    <row r="87">
      <c r="A87" t="inlineStr">
        <is>
          <t>Sheeter 2</t>
        </is>
      </c>
      <c r="B87" t="inlineStr">
        <is>
          <t>2025-09-10</t>
        </is>
      </c>
      <c r="C87" t="inlineStr">
        <is>
          <t>Shift 2</t>
        </is>
      </c>
      <c r="D87">
        <f>TEXT(B87, "dddd")</f>
        <v/>
      </c>
      <c r="E87" t="n">
        <v>4138</v>
      </c>
      <c r="F87" t="inlineStr">
        <is>
          <t>None</t>
        </is>
      </c>
      <c r="G87" t="inlineStr">
        <is>
          <t>None</t>
        </is>
      </c>
    </row>
    <row r="88">
      <c r="A88" t="inlineStr">
        <is>
          <t>AW1</t>
        </is>
      </c>
      <c r="B88" t="inlineStr">
        <is>
          <t>2025-09-11</t>
        </is>
      </c>
      <c r="C88" t="inlineStr">
        <is>
          <t>Shift 1</t>
        </is>
      </c>
      <c r="D88">
        <f>TEXT(B88, "dddd")</f>
        <v/>
      </c>
      <c r="E88" t="n">
        <v>4770</v>
      </c>
      <c r="F88" t="inlineStr">
        <is>
          <t>None</t>
        </is>
      </c>
      <c r="G88" t="inlineStr">
        <is>
          <t>None</t>
        </is>
      </c>
    </row>
    <row r="89">
      <c r="A89" t="inlineStr">
        <is>
          <t>Cutter 1</t>
        </is>
      </c>
      <c r="B89" t="inlineStr">
        <is>
          <t>2025-09-11</t>
        </is>
      </c>
      <c r="C89" t="inlineStr">
        <is>
          <t>Shift 1</t>
        </is>
      </c>
      <c r="D89">
        <f>TEXT(B90, "dddd")</f>
        <v/>
      </c>
      <c r="E89" t="n">
        <v>3199</v>
      </c>
      <c r="F89" t="inlineStr">
        <is>
          <t>None</t>
        </is>
      </c>
      <c r="G89" t="inlineStr">
        <is>
          <t>None</t>
        </is>
      </c>
    </row>
    <row r="90">
      <c r="A90" t="inlineStr">
        <is>
          <t>Cutter 2</t>
        </is>
      </c>
      <c r="B90" t="inlineStr">
        <is>
          <t>2025-09-11</t>
        </is>
      </c>
      <c r="C90" t="inlineStr">
        <is>
          <t>Shift 1</t>
        </is>
      </c>
      <c r="D90">
        <f>TEXT(B91, "dddd")</f>
        <v/>
      </c>
      <c r="E90" t="n">
        <v>4598</v>
      </c>
      <c r="F90" t="inlineStr">
        <is>
          <t>None</t>
        </is>
      </c>
      <c r="G90" t="inlineStr">
        <is>
          <t>None</t>
        </is>
      </c>
    </row>
    <row r="91">
      <c r="A91" t="inlineStr">
        <is>
          <t>Jenny</t>
        </is>
      </c>
      <c r="B91" t="inlineStr">
        <is>
          <t>2025-09-11</t>
        </is>
      </c>
      <c r="C91" t="inlineStr">
        <is>
          <t>Shift 1</t>
        </is>
      </c>
      <c r="D91">
        <f>TEXT(B94, "dddd")</f>
        <v/>
      </c>
      <c r="E91" t="n">
        <v>12347</v>
      </c>
      <c r="F91" t="inlineStr">
        <is>
          <t>None</t>
        </is>
      </c>
      <c r="G91" t="inlineStr">
        <is>
          <t>None</t>
        </is>
      </c>
    </row>
    <row r="92">
      <c r="A92" t="inlineStr">
        <is>
          <t>PC1</t>
        </is>
      </c>
      <c r="B92" t="inlineStr">
        <is>
          <t>2025-09-11</t>
        </is>
      </c>
      <c r="C92" t="inlineStr">
        <is>
          <t>Shift 1</t>
        </is>
      </c>
      <c r="D92">
        <f>TEXT(B96, "dddd")</f>
        <v/>
      </c>
      <c r="E92" t="n">
        <v>1670</v>
      </c>
      <c r="F92" t="inlineStr">
        <is>
          <t>None</t>
        </is>
      </c>
      <c r="G92" t="inlineStr">
        <is>
          <t>None</t>
        </is>
      </c>
    </row>
    <row r="93">
      <c r="A93" t="inlineStr">
        <is>
          <t>PC2</t>
        </is>
      </c>
      <c r="B93" t="inlineStr">
        <is>
          <t>2025-09-11</t>
        </is>
      </c>
      <c r="C93" t="inlineStr">
        <is>
          <t>Shift 1</t>
        </is>
      </c>
      <c r="D93">
        <f>TEXT(B98, "dddd")</f>
        <v/>
      </c>
      <c r="E93" t="n">
        <v>1420</v>
      </c>
      <c r="F93" t="inlineStr">
        <is>
          <t>None</t>
        </is>
      </c>
      <c r="G93" t="inlineStr">
        <is>
          <t>None</t>
        </is>
      </c>
    </row>
    <row r="94">
      <c r="A94" t="inlineStr">
        <is>
          <t>PC3</t>
        </is>
      </c>
      <c r="B94" t="inlineStr">
        <is>
          <t>2025-09-11</t>
        </is>
      </c>
      <c r="C94" t="inlineStr">
        <is>
          <t>Shift 1</t>
        </is>
      </c>
      <c r="D94">
        <f>TEXT(B100, "dddd")</f>
        <v/>
      </c>
      <c r="E94" t="n">
        <v>5868</v>
      </c>
      <c r="F94" t="inlineStr">
        <is>
          <t>None</t>
        </is>
      </c>
      <c r="G94" t="inlineStr">
        <is>
          <t>None</t>
        </is>
      </c>
    </row>
    <row r="95">
      <c r="A95" t="inlineStr">
        <is>
          <t>PC5</t>
        </is>
      </c>
      <c r="B95" t="inlineStr">
        <is>
          <t>2025-09-11</t>
        </is>
      </c>
      <c r="C95" t="inlineStr">
        <is>
          <t>Shift 1</t>
        </is>
      </c>
      <c r="D95">
        <f>TEXT(B102, "dddd")</f>
        <v/>
      </c>
      <c r="E95" t="n">
        <v>1884</v>
      </c>
      <c r="F95" t="inlineStr">
        <is>
          <t>None</t>
        </is>
      </c>
      <c r="G95" t="inlineStr">
        <is>
          <t>None</t>
        </is>
      </c>
    </row>
    <row r="96">
      <c r="A96" t="inlineStr">
        <is>
          <t>Sheeter 1</t>
        </is>
      </c>
      <c r="B96" t="inlineStr">
        <is>
          <t>2025-09-11</t>
        </is>
      </c>
      <c r="C96" t="inlineStr">
        <is>
          <t>Shift 1</t>
        </is>
      </c>
      <c r="D96">
        <f>TEXT(B104, "dddd")</f>
        <v/>
      </c>
      <c r="E96" t="n">
        <v>12691</v>
      </c>
      <c r="F96" t="inlineStr">
        <is>
          <t>None</t>
        </is>
      </c>
      <c r="G96" t="inlineStr">
        <is>
          <t>None</t>
        </is>
      </c>
    </row>
    <row r="97">
      <c r="A97" t="inlineStr">
        <is>
          <t>Sheeter 2</t>
        </is>
      </c>
      <c r="B97" t="inlineStr">
        <is>
          <t>2025-09-11</t>
        </is>
      </c>
      <c r="C97" t="inlineStr">
        <is>
          <t>Shift 1</t>
        </is>
      </c>
      <c r="D97">
        <f>TEXT(B106, "dddd")</f>
        <v/>
      </c>
      <c r="E97" t="n">
        <v>1968</v>
      </c>
      <c r="F97" t="inlineStr">
        <is>
          <t>None</t>
        </is>
      </c>
      <c r="G97" t="inlineStr">
        <is>
          <t>None</t>
        </is>
      </c>
    </row>
    <row r="98">
      <c r="A98" t="inlineStr">
        <is>
          <t>AW1</t>
        </is>
      </c>
      <c r="B98" t="inlineStr">
        <is>
          <t>2025-09-11</t>
        </is>
      </c>
      <c r="C98" t="inlineStr">
        <is>
          <t>Shift 2</t>
        </is>
      </c>
      <c r="D98">
        <f>TEXT(B89, "dddd")</f>
        <v/>
      </c>
      <c r="E98" t="n">
        <v>5862</v>
      </c>
      <c r="F98" t="inlineStr">
        <is>
          <t>None</t>
        </is>
      </c>
      <c r="G98" t="inlineStr">
        <is>
          <t>None</t>
        </is>
      </c>
    </row>
    <row r="99">
      <c r="A99" t="inlineStr">
        <is>
          <t>Cutter 2</t>
        </is>
      </c>
      <c r="B99" t="inlineStr">
        <is>
          <t>2025-09-11</t>
        </is>
      </c>
      <c r="C99" t="inlineStr">
        <is>
          <t>Shift 2</t>
        </is>
      </c>
      <c r="D99">
        <f>TEXT(B92, "dddd")</f>
        <v/>
      </c>
      <c r="F99" t="inlineStr">
        <is>
          <t>X</t>
        </is>
      </c>
      <c r="G99" t="inlineStr">
        <is>
          <t>None</t>
        </is>
      </c>
    </row>
    <row r="100">
      <c r="A100" t="inlineStr">
        <is>
          <t>Cutter 3</t>
        </is>
      </c>
      <c r="B100" t="inlineStr">
        <is>
          <t>2025-09-11</t>
        </is>
      </c>
      <c r="C100" t="inlineStr">
        <is>
          <t>Shift 2</t>
        </is>
      </c>
      <c r="D100">
        <f>TEXT(B93, "dddd")</f>
        <v/>
      </c>
      <c r="E100" t="n">
        <v>7460</v>
      </c>
      <c r="F100" t="inlineStr">
        <is>
          <t>None</t>
        </is>
      </c>
      <c r="G100" t="inlineStr">
        <is>
          <t>None</t>
        </is>
      </c>
    </row>
    <row r="101">
      <c r="A101" t="inlineStr">
        <is>
          <t>Jenny</t>
        </is>
      </c>
      <c r="B101" t="inlineStr">
        <is>
          <t>2025-09-11</t>
        </is>
      </c>
      <c r="C101" t="inlineStr">
        <is>
          <t>Shift 2</t>
        </is>
      </c>
      <c r="D101">
        <f>TEXT(B95, "dddd")</f>
        <v/>
      </c>
      <c r="E101" t="n">
        <v>17000</v>
      </c>
      <c r="F101" t="inlineStr">
        <is>
          <t>None</t>
        </is>
      </c>
      <c r="G101" t="inlineStr">
        <is>
          <t>None</t>
        </is>
      </c>
    </row>
    <row r="102">
      <c r="A102" t="inlineStr">
        <is>
          <t>PC1</t>
        </is>
      </c>
      <c r="B102" t="inlineStr">
        <is>
          <t>2025-09-11</t>
        </is>
      </c>
      <c r="C102" t="inlineStr">
        <is>
          <t>Shift 2</t>
        </is>
      </c>
      <c r="D102">
        <f>TEXT(B97, "dddd")</f>
        <v/>
      </c>
      <c r="E102" t="n">
        <v>1780</v>
      </c>
      <c r="F102" t="inlineStr">
        <is>
          <t>None</t>
        </is>
      </c>
      <c r="G102" t="inlineStr">
        <is>
          <t>None</t>
        </is>
      </c>
    </row>
    <row r="103">
      <c r="A103" t="inlineStr">
        <is>
          <t>PC2</t>
        </is>
      </c>
      <c r="B103" t="inlineStr">
        <is>
          <t>2025-09-11</t>
        </is>
      </c>
      <c r="C103" t="inlineStr">
        <is>
          <t>Shift 2</t>
        </is>
      </c>
      <c r="D103">
        <f>TEXT(B99, "dddd")</f>
        <v/>
      </c>
      <c r="F103" t="inlineStr">
        <is>
          <t>X</t>
        </is>
      </c>
      <c r="G103" t="inlineStr">
        <is>
          <t>None</t>
        </is>
      </c>
    </row>
    <row r="104">
      <c r="A104" t="inlineStr">
        <is>
          <t>PC3</t>
        </is>
      </c>
      <c r="B104" t="inlineStr">
        <is>
          <t>2025-09-11</t>
        </is>
      </c>
      <c r="C104" t="inlineStr">
        <is>
          <t>Shift 2</t>
        </is>
      </c>
      <c r="D104">
        <f>TEXT(B101, "dddd")</f>
        <v/>
      </c>
      <c r="E104" t="n">
        <v>7488</v>
      </c>
      <c r="F104" t="inlineStr">
        <is>
          <t>None</t>
        </is>
      </c>
      <c r="G104" t="inlineStr">
        <is>
          <t>None</t>
        </is>
      </c>
    </row>
    <row r="105">
      <c r="A105" t="inlineStr">
        <is>
          <t>PC5</t>
        </is>
      </c>
      <c r="B105" t="inlineStr">
        <is>
          <t>2025-09-11</t>
        </is>
      </c>
      <c r="C105" t="inlineStr">
        <is>
          <t>Shift 2</t>
        </is>
      </c>
      <c r="D105">
        <f>TEXT(B103, "dddd")</f>
        <v/>
      </c>
      <c r="F105" t="inlineStr">
        <is>
          <t>X</t>
        </is>
      </c>
      <c r="G105" t="inlineStr">
        <is>
          <t>None</t>
        </is>
      </c>
    </row>
    <row r="106">
      <c r="A106" t="inlineStr">
        <is>
          <t>Sheeter 1</t>
        </is>
      </c>
      <c r="B106" t="inlineStr">
        <is>
          <t>2025-09-11</t>
        </is>
      </c>
      <c r="C106" t="inlineStr">
        <is>
          <t>Shift 2</t>
        </is>
      </c>
      <c r="D106">
        <f>TEXT(B105, "dddd")</f>
        <v/>
      </c>
      <c r="F106" t="inlineStr">
        <is>
          <t>X</t>
        </is>
      </c>
      <c r="G106" t="inlineStr">
        <is>
          <t>None</t>
        </is>
      </c>
    </row>
    <row r="107">
      <c r="A107" t="inlineStr">
        <is>
          <t>Sheeter 2</t>
        </is>
      </c>
      <c r="B107" t="inlineStr">
        <is>
          <t>2025-09-11</t>
        </is>
      </c>
      <c r="C107" t="inlineStr">
        <is>
          <t>Shift 2</t>
        </is>
      </c>
      <c r="D107">
        <f>TEXT(B107, "dddd")</f>
        <v/>
      </c>
      <c r="E107" t="n">
        <v>1520</v>
      </c>
      <c r="F107" t="inlineStr">
        <is>
          <t>None</t>
        </is>
      </c>
      <c r="G107" t="inlineStr">
        <is>
          <t>None</t>
        </is>
      </c>
    </row>
    <row r="108">
      <c r="A108" t="inlineStr">
        <is>
          <t>AW1</t>
        </is>
      </c>
      <c r="B108" t="inlineStr">
        <is>
          <t>2025-09-12</t>
        </is>
      </c>
      <c r="C108" t="inlineStr">
        <is>
          <t>Shift 1</t>
        </is>
      </c>
      <c r="D108">
        <f>TEXT(B108, "dddd")</f>
        <v/>
      </c>
      <c r="E108" t="n">
        <v>5010</v>
      </c>
      <c r="F108" t="inlineStr">
        <is>
          <t>None</t>
        </is>
      </c>
      <c r="G108" t="inlineStr">
        <is>
          <t>None</t>
        </is>
      </c>
    </row>
    <row r="109">
      <c r="A109" t="inlineStr">
        <is>
          <t>Cutter 1</t>
        </is>
      </c>
      <c r="B109" t="inlineStr">
        <is>
          <t>2025-09-12</t>
        </is>
      </c>
      <c r="C109" t="inlineStr">
        <is>
          <t>Shift 1</t>
        </is>
      </c>
      <c r="D109">
        <f>TEXT(B110, "dddd")</f>
        <v/>
      </c>
      <c r="E109" t="n">
        <v>4095</v>
      </c>
      <c r="F109" t="inlineStr">
        <is>
          <t>None</t>
        </is>
      </c>
      <c r="G109" t="inlineStr">
        <is>
          <t>None</t>
        </is>
      </c>
    </row>
    <row r="110">
      <c r="A110" t="inlineStr">
        <is>
          <t>Cutter 2</t>
        </is>
      </c>
      <c r="B110" t="inlineStr">
        <is>
          <t>2025-09-12</t>
        </is>
      </c>
      <c r="C110" t="inlineStr">
        <is>
          <t>Shift 1</t>
        </is>
      </c>
      <c r="D110">
        <f>TEXT(B112, "dddd")</f>
        <v/>
      </c>
      <c r="E110" t="n">
        <v>5730</v>
      </c>
      <c r="F110" t="inlineStr">
        <is>
          <t>None</t>
        </is>
      </c>
      <c r="G110" t="inlineStr">
        <is>
          <t>None</t>
        </is>
      </c>
    </row>
    <row r="111">
      <c r="A111" t="inlineStr">
        <is>
          <t>Jenny</t>
        </is>
      </c>
      <c r="B111" t="inlineStr">
        <is>
          <t>2025-09-12</t>
        </is>
      </c>
      <c r="C111" t="inlineStr">
        <is>
          <t>Shift 1</t>
        </is>
      </c>
      <c r="D111">
        <f>TEXT(B114, "dddd")</f>
        <v/>
      </c>
      <c r="E111" t="n">
        <v>8440</v>
      </c>
      <c r="F111" t="inlineStr">
        <is>
          <t>None</t>
        </is>
      </c>
      <c r="G111" t="inlineStr">
        <is>
          <t>None</t>
        </is>
      </c>
    </row>
    <row r="112">
      <c r="A112" t="inlineStr">
        <is>
          <t>PC1</t>
        </is>
      </c>
      <c r="B112" t="inlineStr">
        <is>
          <t>2025-09-12</t>
        </is>
      </c>
      <c r="C112" t="inlineStr">
        <is>
          <t>Shift 1</t>
        </is>
      </c>
      <c r="D112">
        <f>TEXT(B116, "dddd")</f>
        <v/>
      </c>
      <c r="E112" t="n">
        <v>1332</v>
      </c>
      <c r="F112" t="inlineStr">
        <is>
          <t>None</t>
        </is>
      </c>
      <c r="G112" t="inlineStr">
        <is>
          <t>None</t>
        </is>
      </c>
    </row>
    <row r="113">
      <c r="A113" t="inlineStr">
        <is>
          <t>PC2</t>
        </is>
      </c>
      <c r="B113" t="inlineStr">
        <is>
          <t>2025-09-12</t>
        </is>
      </c>
      <c r="C113" t="inlineStr">
        <is>
          <t>Shift 1</t>
        </is>
      </c>
      <c r="D113">
        <f>TEXT(B118, "dddd")</f>
        <v/>
      </c>
      <c r="E113" t="n">
        <v>2240</v>
      </c>
      <c r="F113" t="inlineStr">
        <is>
          <t>None</t>
        </is>
      </c>
      <c r="G113" t="inlineStr">
        <is>
          <t>None</t>
        </is>
      </c>
    </row>
    <row r="114">
      <c r="A114" t="inlineStr">
        <is>
          <t>PC3</t>
        </is>
      </c>
      <c r="B114" t="inlineStr">
        <is>
          <t>2025-09-12</t>
        </is>
      </c>
      <c r="C114" t="inlineStr">
        <is>
          <t>Shift 1</t>
        </is>
      </c>
      <c r="D114">
        <f>TEXT(B120, "dddd")</f>
        <v/>
      </c>
      <c r="E114" t="n">
        <v>6325</v>
      </c>
      <c r="F114" t="inlineStr">
        <is>
          <t>None</t>
        </is>
      </c>
      <c r="G114" t="inlineStr">
        <is>
          <t>None</t>
        </is>
      </c>
    </row>
    <row r="115">
      <c r="A115" t="inlineStr">
        <is>
          <t>PC5</t>
        </is>
      </c>
      <c r="B115" t="inlineStr">
        <is>
          <t>2025-09-12</t>
        </is>
      </c>
      <c r="C115" t="inlineStr">
        <is>
          <t>Shift 1</t>
        </is>
      </c>
      <c r="D115">
        <f>TEXT(B122, "dddd")</f>
        <v/>
      </c>
      <c r="E115" t="n">
        <v>925</v>
      </c>
      <c r="F115" t="inlineStr">
        <is>
          <t>None</t>
        </is>
      </c>
      <c r="G115" t="inlineStr">
        <is>
          <t>None</t>
        </is>
      </c>
    </row>
    <row r="116">
      <c r="A116" t="inlineStr">
        <is>
          <t>Sheeter 1</t>
        </is>
      </c>
      <c r="B116" t="inlineStr">
        <is>
          <t>2025-09-12</t>
        </is>
      </c>
      <c r="C116" t="inlineStr">
        <is>
          <t>Shift 1</t>
        </is>
      </c>
      <c r="D116">
        <f>TEXT(B124, "dddd")</f>
        <v/>
      </c>
      <c r="E116" t="n">
        <v>6560</v>
      </c>
      <c r="F116" t="inlineStr">
        <is>
          <t>None</t>
        </is>
      </c>
      <c r="G116" t="inlineStr">
        <is>
          <t>None</t>
        </is>
      </c>
    </row>
    <row r="117">
      <c r="A117" t="inlineStr">
        <is>
          <t>Sheeter 2</t>
        </is>
      </c>
      <c r="B117" t="inlineStr">
        <is>
          <t>2025-09-12</t>
        </is>
      </c>
      <c r="C117" t="inlineStr">
        <is>
          <t>Shift 1</t>
        </is>
      </c>
      <c r="D117">
        <f>TEXT(B126, "dddd")</f>
        <v/>
      </c>
      <c r="E117" t="n">
        <v>2417</v>
      </c>
      <c r="F117" t="inlineStr">
        <is>
          <t>None</t>
        </is>
      </c>
      <c r="G117" t="inlineStr">
        <is>
          <t>None</t>
        </is>
      </c>
    </row>
    <row r="118">
      <c r="A118" t="inlineStr">
        <is>
          <t>AW1</t>
        </is>
      </c>
      <c r="B118" t="inlineStr">
        <is>
          <t>2025-09-12</t>
        </is>
      </c>
      <c r="C118" t="inlineStr">
        <is>
          <t>Shift 2</t>
        </is>
      </c>
      <c r="D118">
        <f>TEXT(B109, "dddd")</f>
        <v/>
      </c>
      <c r="E118" t="n">
        <v>7038</v>
      </c>
      <c r="F118" t="inlineStr">
        <is>
          <t>None</t>
        </is>
      </c>
      <c r="G118" t="inlineStr">
        <is>
          <t>None</t>
        </is>
      </c>
    </row>
    <row r="119">
      <c r="A119" t="inlineStr">
        <is>
          <t>Cutter 2</t>
        </is>
      </c>
      <c r="B119" t="inlineStr">
        <is>
          <t>2025-09-12</t>
        </is>
      </c>
      <c r="C119" t="inlineStr">
        <is>
          <t>Shift 2</t>
        </is>
      </c>
      <c r="D119">
        <f>TEXT(B113, "dddd")</f>
        <v/>
      </c>
      <c r="F119" t="inlineStr">
        <is>
          <t>X</t>
        </is>
      </c>
      <c r="G119" t="inlineStr">
        <is>
          <t>None</t>
        </is>
      </c>
    </row>
    <row r="120">
      <c r="A120" t="inlineStr">
        <is>
          <t>Cutter 3</t>
        </is>
      </c>
      <c r="B120" t="inlineStr">
        <is>
          <t>2025-09-12</t>
        </is>
      </c>
      <c r="C120" t="inlineStr">
        <is>
          <t>Shift 2</t>
        </is>
      </c>
      <c r="D120">
        <f>TEXT(B111, "dddd")</f>
        <v/>
      </c>
      <c r="E120" t="n">
        <v>3138</v>
      </c>
      <c r="F120" t="inlineStr">
        <is>
          <t>None</t>
        </is>
      </c>
      <c r="G120" t="inlineStr">
        <is>
          <t>None</t>
        </is>
      </c>
    </row>
    <row r="121">
      <c r="A121" t="inlineStr">
        <is>
          <t>Jenny</t>
        </is>
      </c>
      <c r="B121" t="inlineStr">
        <is>
          <t>2025-09-12</t>
        </is>
      </c>
      <c r="C121" t="inlineStr">
        <is>
          <t>Shift 2</t>
        </is>
      </c>
      <c r="D121">
        <f>TEXT(B115, "dddd")</f>
        <v/>
      </c>
      <c r="E121" t="n">
        <v>7064</v>
      </c>
      <c r="F121" t="inlineStr">
        <is>
          <t>None</t>
        </is>
      </c>
      <c r="G121" t="inlineStr">
        <is>
          <t>None</t>
        </is>
      </c>
    </row>
    <row r="122">
      <c r="A122" t="inlineStr">
        <is>
          <t>PC1</t>
        </is>
      </c>
      <c r="B122" t="inlineStr">
        <is>
          <t>2025-09-12</t>
        </is>
      </c>
      <c r="C122" t="inlineStr">
        <is>
          <t>Shift 2</t>
        </is>
      </c>
      <c r="D122">
        <f>TEXT(B117, "dddd")</f>
        <v/>
      </c>
      <c r="E122" t="n">
        <v>2381</v>
      </c>
      <c r="F122" t="inlineStr">
        <is>
          <t>None</t>
        </is>
      </c>
      <c r="G122" t="inlineStr">
        <is>
          <t>None</t>
        </is>
      </c>
    </row>
    <row r="123">
      <c r="A123" t="inlineStr">
        <is>
          <t>PC2</t>
        </is>
      </c>
      <c r="B123" t="inlineStr">
        <is>
          <t>2025-09-12</t>
        </is>
      </c>
      <c r="C123" t="inlineStr">
        <is>
          <t>Shift 2</t>
        </is>
      </c>
      <c r="D123">
        <f>TEXT(B119, "dddd")</f>
        <v/>
      </c>
      <c r="F123" t="inlineStr">
        <is>
          <t>X</t>
        </is>
      </c>
      <c r="G123" t="inlineStr">
        <is>
          <t>None</t>
        </is>
      </c>
    </row>
    <row r="124">
      <c r="A124" t="inlineStr">
        <is>
          <t>PC3</t>
        </is>
      </c>
      <c r="B124" t="inlineStr">
        <is>
          <t>2025-09-12</t>
        </is>
      </c>
      <c r="C124" t="inlineStr">
        <is>
          <t>Shift 2</t>
        </is>
      </c>
      <c r="D124">
        <f>TEXT(B121, "dddd")</f>
        <v/>
      </c>
      <c r="E124" t="n">
        <v>8602</v>
      </c>
      <c r="F124" t="inlineStr">
        <is>
          <t>None</t>
        </is>
      </c>
      <c r="G124" t="inlineStr">
        <is>
          <t>None</t>
        </is>
      </c>
    </row>
    <row r="125">
      <c r="A125" t="inlineStr">
        <is>
          <t>PC5</t>
        </is>
      </c>
      <c r="B125" t="inlineStr">
        <is>
          <t>2025-09-12</t>
        </is>
      </c>
      <c r="C125" t="inlineStr">
        <is>
          <t>Shift 2</t>
        </is>
      </c>
      <c r="D125">
        <f>TEXT(B123, "dddd")</f>
        <v/>
      </c>
      <c r="F125" t="inlineStr">
        <is>
          <t>X</t>
        </is>
      </c>
      <c r="G125" t="inlineStr">
        <is>
          <t>None</t>
        </is>
      </c>
    </row>
    <row r="126">
      <c r="A126" t="inlineStr">
        <is>
          <t>Sheeter 1</t>
        </is>
      </c>
      <c r="B126" t="inlineStr">
        <is>
          <t>2025-09-12</t>
        </is>
      </c>
      <c r="C126" t="inlineStr">
        <is>
          <t>Shift 2</t>
        </is>
      </c>
      <c r="D126">
        <f>TEXT(B125, "dddd")</f>
        <v/>
      </c>
      <c r="F126" t="inlineStr">
        <is>
          <t>X</t>
        </is>
      </c>
      <c r="G126" t="inlineStr">
        <is>
          <t>None</t>
        </is>
      </c>
    </row>
    <row r="127">
      <c r="A127" t="inlineStr">
        <is>
          <t>Sheeter 2</t>
        </is>
      </c>
      <c r="B127" t="inlineStr">
        <is>
          <t>2025-09-12</t>
        </is>
      </c>
      <c r="C127" t="inlineStr">
        <is>
          <t>Shift 2</t>
        </is>
      </c>
      <c r="D127">
        <f>TEXT(B127, "dddd")</f>
        <v/>
      </c>
      <c r="E127" t="n">
        <v>1858</v>
      </c>
      <c r="F127" t="inlineStr">
        <is>
          <t>None</t>
        </is>
      </c>
      <c r="G127" t="inlineStr">
        <is>
          <t>None</t>
        </is>
      </c>
    </row>
    <row r="128">
      <c r="A128" t="inlineStr">
        <is>
          <t>AW1</t>
        </is>
      </c>
      <c r="B128" t="inlineStr">
        <is>
          <t>2025-09-15</t>
        </is>
      </c>
      <c r="C128" t="inlineStr">
        <is>
          <t>Shift 1</t>
        </is>
      </c>
      <c r="D128">
        <f>TEXT(B128, "dddd")</f>
        <v/>
      </c>
      <c r="E128" t="n">
        <v>4746</v>
      </c>
      <c r="F128" t="inlineStr">
        <is>
          <t>None</t>
        </is>
      </c>
      <c r="G128" t="inlineStr">
        <is>
          <t>None</t>
        </is>
      </c>
    </row>
    <row r="129">
      <c r="A129" t="inlineStr">
        <is>
          <t>Cutter 1</t>
        </is>
      </c>
      <c r="B129" t="inlineStr">
        <is>
          <t>2025-09-15</t>
        </is>
      </c>
      <c r="C129" t="inlineStr">
        <is>
          <t>Shift 1</t>
        </is>
      </c>
      <c r="D129">
        <f>TEXT(B130, "dddd")</f>
        <v/>
      </c>
      <c r="E129" t="n">
        <v>3465</v>
      </c>
      <c r="F129" t="inlineStr">
        <is>
          <t>None</t>
        </is>
      </c>
      <c r="G129" t="inlineStr">
        <is>
          <t>None</t>
        </is>
      </c>
    </row>
    <row r="130">
      <c r="A130" t="inlineStr">
        <is>
          <t>Cutter 2</t>
        </is>
      </c>
      <c r="B130" t="inlineStr">
        <is>
          <t>2025-09-15</t>
        </is>
      </c>
      <c r="C130" t="inlineStr">
        <is>
          <t>Shift 1</t>
        </is>
      </c>
      <c r="D130">
        <f>TEXT(B132, "dddd")</f>
        <v/>
      </c>
      <c r="E130" t="n">
        <v>6227</v>
      </c>
      <c r="F130" t="inlineStr">
        <is>
          <t>None</t>
        </is>
      </c>
      <c r="G130" t="inlineStr">
        <is>
          <t>None</t>
        </is>
      </c>
    </row>
    <row r="131">
      <c r="A131" t="inlineStr">
        <is>
          <t>Jenny</t>
        </is>
      </c>
      <c r="B131" t="inlineStr">
        <is>
          <t>2025-09-15</t>
        </is>
      </c>
      <c r="C131" t="inlineStr">
        <is>
          <t>Shift 1</t>
        </is>
      </c>
      <c r="D131">
        <f>TEXT(B134, "dddd")</f>
        <v/>
      </c>
      <c r="E131" t="n">
        <v>12483</v>
      </c>
      <c r="F131" t="inlineStr">
        <is>
          <t>None</t>
        </is>
      </c>
      <c r="G131" t="inlineStr">
        <is>
          <t>None</t>
        </is>
      </c>
    </row>
    <row r="132">
      <c r="A132" t="inlineStr">
        <is>
          <t>PC1</t>
        </is>
      </c>
      <c r="B132" t="inlineStr">
        <is>
          <t>2025-09-15</t>
        </is>
      </c>
      <c r="C132" t="inlineStr">
        <is>
          <t>Shift 1</t>
        </is>
      </c>
      <c r="D132">
        <f>TEXT(B136, "dddd")</f>
        <v/>
      </c>
      <c r="E132" t="n">
        <v>2898</v>
      </c>
      <c r="F132" t="inlineStr">
        <is>
          <t>None</t>
        </is>
      </c>
      <c r="G132" t="inlineStr">
        <is>
          <t>None</t>
        </is>
      </c>
    </row>
    <row r="133">
      <c r="A133" t="inlineStr">
        <is>
          <t>PC2</t>
        </is>
      </c>
      <c r="B133" t="inlineStr">
        <is>
          <t>2025-09-15</t>
        </is>
      </c>
      <c r="C133" t="inlineStr">
        <is>
          <t>Shift 1</t>
        </is>
      </c>
      <c r="D133">
        <f>TEXT(B138, "dddd")</f>
        <v/>
      </c>
      <c r="E133" t="n">
        <v>3142</v>
      </c>
      <c r="F133" t="inlineStr">
        <is>
          <t>None</t>
        </is>
      </c>
      <c r="G133" t="inlineStr">
        <is>
          <t>None</t>
        </is>
      </c>
    </row>
    <row r="134">
      <c r="A134" t="inlineStr">
        <is>
          <t>PC3</t>
        </is>
      </c>
      <c r="B134" t="inlineStr">
        <is>
          <t>2025-09-15</t>
        </is>
      </c>
      <c r="C134" t="inlineStr">
        <is>
          <t>Shift 1</t>
        </is>
      </c>
      <c r="D134">
        <f>TEXT(B140, "dddd")</f>
        <v/>
      </c>
      <c r="E134" t="n">
        <v>4702</v>
      </c>
      <c r="F134" t="inlineStr">
        <is>
          <t>None</t>
        </is>
      </c>
      <c r="G134" t="inlineStr">
        <is>
          <t>None</t>
        </is>
      </c>
    </row>
    <row r="135">
      <c r="A135" t="inlineStr">
        <is>
          <t>PC5</t>
        </is>
      </c>
      <c r="B135" t="inlineStr">
        <is>
          <t>2025-09-15</t>
        </is>
      </c>
      <c r="C135" t="inlineStr">
        <is>
          <t>Shift 1</t>
        </is>
      </c>
      <c r="D135">
        <f>TEXT(B142, "dddd")</f>
        <v/>
      </c>
      <c r="E135" t="n">
        <v>1650</v>
      </c>
      <c r="F135" t="inlineStr">
        <is>
          <t>None</t>
        </is>
      </c>
      <c r="G135" t="inlineStr">
        <is>
          <t>None</t>
        </is>
      </c>
    </row>
    <row r="136">
      <c r="A136" t="inlineStr">
        <is>
          <t>Sheeter 1</t>
        </is>
      </c>
      <c r="B136" t="inlineStr">
        <is>
          <t>2025-09-15</t>
        </is>
      </c>
      <c r="C136" t="inlineStr">
        <is>
          <t>Shift 1</t>
        </is>
      </c>
      <c r="D136">
        <f>TEXT(B144, "dddd")</f>
        <v/>
      </c>
      <c r="E136" t="n">
        <v>10344</v>
      </c>
      <c r="F136" t="inlineStr">
        <is>
          <t>None</t>
        </is>
      </c>
      <c r="G136" t="inlineStr">
        <is>
          <t>None</t>
        </is>
      </c>
    </row>
    <row r="137">
      <c r="A137" t="inlineStr">
        <is>
          <t>Sheeter 2</t>
        </is>
      </c>
      <c r="B137" t="inlineStr">
        <is>
          <t>2025-09-15</t>
        </is>
      </c>
      <c r="C137" t="inlineStr">
        <is>
          <t>Shift 1</t>
        </is>
      </c>
      <c r="D137">
        <f>TEXT(B146, "dddd")</f>
        <v/>
      </c>
      <c r="E137" t="n">
        <v>2518</v>
      </c>
      <c r="F137" t="inlineStr">
        <is>
          <t>None</t>
        </is>
      </c>
      <c r="G137" t="inlineStr">
        <is>
          <t>None</t>
        </is>
      </c>
    </row>
    <row r="138">
      <c r="A138" t="inlineStr">
        <is>
          <t>AW1</t>
        </is>
      </c>
      <c r="B138" t="inlineStr">
        <is>
          <t>2025-09-15</t>
        </is>
      </c>
      <c r="C138" t="inlineStr">
        <is>
          <t>Shift 2</t>
        </is>
      </c>
      <c r="D138">
        <f>TEXT(B129, "dddd")</f>
        <v/>
      </c>
      <c r="E138" t="n">
        <v>5698</v>
      </c>
      <c r="F138" t="inlineStr">
        <is>
          <t>None</t>
        </is>
      </c>
      <c r="G138" t="inlineStr">
        <is>
          <t>None</t>
        </is>
      </c>
    </row>
    <row r="139">
      <c r="A139" t="inlineStr">
        <is>
          <t>Cutter 1</t>
        </is>
      </c>
      <c r="B139" t="inlineStr">
        <is>
          <t>2025-09-15</t>
        </is>
      </c>
      <c r="C139" t="inlineStr">
        <is>
          <t>Shift 2</t>
        </is>
      </c>
      <c r="D139">
        <f>TEXT(B131, "dddd")</f>
        <v/>
      </c>
      <c r="E139" t="n">
        <v>4594</v>
      </c>
      <c r="F139" t="inlineStr">
        <is>
          <t>None</t>
        </is>
      </c>
      <c r="G139" t="inlineStr">
        <is>
          <t>None</t>
        </is>
      </c>
    </row>
    <row r="140">
      <c r="A140" t="inlineStr">
        <is>
          <t>Cutter 2</t>
        </is>
      </c>
      <c r="B140" t="inlineStr">
        <is>
          <t>2025-09-15</t>
        </is>
      </c>
      <c r="C140" t="inlineStr">
        <is>
          <t>Shift 2</t>
        </is>
      </c>
      <c r="D140">
        <f>TEXT(B133, "dddd")</f>
        <v/>
      </c>
      <c r="F140" t="inlineStr">
        <is>
          <t>X</t>
        </is>
      </c>
      <c r="G140" t="inlineStr">
        <is>
          <t>None</t>
        </is>
      </c>
    </row>
    <row r="141">
      <c r="A141" t="inlineStr">
        <is>
          <t>Jenny</t>
        </is>
      </c>
      <c r="B141" t="inlineStr">
        <is>
          <t>2025-09-15</t>
        </is>
      </c>
      <c r="C141" t="inlineStr">
        <is>
          <t>Shift 2</t>
        </is>
      </c>
      <c r="D141">
        <f>TEXT(B135, "dddd")</f>
        <v/>
      </c>
      <c r="E141" t="n">
        <v>16601</v>
      </c>
      <c r="F141" t="inlineStr">
        <is>
          <t>None</t>
        </is>
      </c>
      <c r="G141" t="inlineStr">
        <is>
          <t>None</t>
        </is>
      </c>
    </row>
    <row r="142">
      <c r="A142" t="inlineStr">
        <is>
          <t>PC1</t>
        </is>
      </c>
      <c r="B142" t="inlineStr">
        <is>
          <t>2025-09-15</t>
        </is>
      </c>
      <c r="C142" t="inlineStr">
        <is>
          <t>Shift 2</t>
        </is>
      </c>
      <c r="D142">
        <f>TEXT(B137, "dddd")</f>
        <v/>
      </c>
      <c r="F142" t="inlineStr">
        <is>
          <t>X</t>
        </is>
      </c>
      <c r="G142" t="inlineStr">
        <is>
          <t>None</t>
        </is>
      </c>
    </row>
    <row r="143">
      <c r="A143" t="inlineStr">
        <is>
          <t>PC2</t>
        </is>
      </c>
      <c r="B143" t="inlineStr">
        <is>
          <t>2025-09-15</t>
        </is>
      </c>
      <c r="C143" t="inlineStr">
        <is>
          <t>Shift 2</t>
        </is>
      </c>
      <c r="D143">
        <f>TEXT(B139, "dddd")</f>
        <v/>
      </c>
      <c r="F143" t="inlineStr">
        <is>
          <t>X</t>
        </is>
      </c>
      <c r="G143" t="inlineStr">
        <is>
          <t>None</t>
        </is>
      </c>
    </row>
    <row r="144">
      <c r="A144" t="inlineStr">
        <is>
          <t>PC3</t>
        </is>
      </c>
      <c r="B144" t="inlineStr">
        <is>
          <t>2025-09-15</t>
        </is>
      </c>
      <c r="C144" t="inlineStr">
        <is>
          <t>Shift 2</t>
        </is>
      </c>
      <c r="D144">
        <f>TEXT(B141, "dddd")</f>
        <v/>
      </c>
      <c r="E144" t="n">
        <v>7500</v>
      </c>
      <c r="F144" t="inlineStr">
        <is>
          <t>None</t>
        </is>
      </c>
      <c r="G144" t="inlineStr">
        <is>
          <t>None</t>
        </is>
      </c>
    </row>
    <row r="145">
      <c r="A145" t="inlineStr">
        <is>
          <t>PC5</t>
        </is>
      </c>
      <c r="B145" t="inlineStr">
        <is>
          <t>2025-09-15</t>
        </is>
      </c>
      <c r="C145" t="inlineStr">
        <is>
          <t>Shift 2</t>
        </is>
      </c>
      <c r="D145">
        <f>TEXT(B143, "dddd")</f>
        <v/>
      </c>
      <c r="F145" t="inlineStr">
        <is>
          <t>X</t>
        </is>
      </c>
      <c r="G145" t="inlineStr">
        <is>
          <t>None</t>
        </is>
      </c>
    </row>
    <row r="146">
      <c r="A146" t="inlineStr">
        <is>
          <t>Sheeter 1</t>
        </is>
      </c>
      <c r="B146" t="inlineStr">
        <is>
          <t>2025-09-15</t>
        </is>
      </c>
      <c r="C146" t="inlineStr">
        <is>
          <t>Shift 2</t>
        </is>
      </c>
      <c r="D146">
        <f>TEXT(B145, "dddd")</f>
        <v/>
      </c>
      <c r="F146" t="inlineStr">
        <is>
          <t>X</t>
        </is>
      </c>
      <c r="G146" t="inlineStr">
        <is>
          <t>None</t>
        </is>
      </c>
    </row>
    <row r="147">
      <c r="A147" t="inlineStr">
        <is>
          <t>Sheeter 2</t>
        </is>
      </c>
      <c r="B147" t="inlineStr">
        <is>
          <t>2025-09-15</t>
        </is>
      </c>
      <c r="C147" t="inlineStr">
        <is>
          <t>Shift 2</t>
        </is>
      </c>
      <c r="D147">
        <f>TEXT(B147, "dddd")</f>
        <v/>
      </c>
      <c r="E147" t="n">
        <v>2660</v>
      </c>
      <c r="F147" t="inlineStr">
        <is>
          <t>None</t>
        </is>
      </c>
      <c r="G147" t="inlineStr">
        <is>
          <t>None</t>
        </is>
      </c>
    </row>
    <row r="148">
      <c r="A148" t="inlineStr">
        <is>
          <t>AW1</t>
        </is>
      </c>
      <c r="B148" t="inlineStr">
        <is>
          <t>2025-09-16</t>
        </is>
      </c>
      <c r="C148" t="inlineStr">
        <is>
          <t>Shift 1</t>
        </is>
      </c>
      <c r="D148">
        <f>TEXT(B148, "dddd")</f>
        <v/>
      </c>
      <c r="E148" t="n">
        <v>3166</v>
      </c>
      <c r="F148" t="inlineStr">
        <is>
          <t>None</t>
        </is>
      </c>
      <c r="G148" t="inlineStr">
        <is>
          <t>None</t>
        </is>
      </c>
    </row>
    <row r="149">
      <c r="A149" t="inlineStr">
        <is>
          <t>Cutter 1</t>
        </is>
      </c>
      <c r="B149" t="inlineStr">
        <is>
          <t>2025-09-16</t>
        </is>
      </c>
      <c r="C149" t="inlineStr">
        <is>
          <t>Shift 1</t>
        </is>
      </c>
      <c r="D149">
        <f>TEXT(B150, "dddd")</f>
        <v/>
      </c>
      <c r="E149" t="n">
        <v>3829</v>
      </c>
      <c r="F149" t="inlineStr">
        <is>
          <t>None</t>
        </is>
      </c>
      <c r="G149" t="inlineStr">
        <is>
          <t>None</t>
        </is>
      </c>
    </row>
    <row r="150">
      <c r="A150" t="inlineStr">
        <is>
          <t>Cutter 2</t>
        </is>
      </c>
      <c r="B150" t="inlineStr">
        <is>
          <t>2025-09-16</t>
        </is>
      </c>
      <c r="C150" t="inlineStr">
        <is>
          <t>Shift 1</t>
        </is>
      </c>
      <c r="D150">
        <f>TEXT(B152, "dddd")</f>
        <v/>
      </c>
      <c r="E150" t="n">
        <v>3352</v>
      </c>
      <c r="F150" t="inlineStr">
        <is>
          <t>None</t>
        </is>
      </c>
      <c r="G150" t="inlineStr">
        <is>
          <t>None</t>
        </is>
      </c>
    </row>
    <row r="151">
      <c r="A151" t="inlineStr">
        <is>
          <t>Jenny</t>
        </is>
      </c>
      <c r="B151" t="inlineStr">
        <is>
          <t>2025-09-16</t>
        </is>
      </c>
      <c r="C151" t="inlineStr">
        <is>
          <t>Shift 1</t>
        </is>
      </c>
      <c r="D151">
        <f>TEXT(B154, "dddd")</f>
        <v/>
      </c>
      <c r="E151" t="n">
        <v>9599</v>
      </c>
      <c r="F151" t="inlineStr">
        <is>
          <t>None</t>
        </is>
      </c>
      <c r="G151" t="inlineStr">
        <is>
          <t>None</t>
        </is>
      </c>
    </row>
    <row r="152">
      <c r="A152" t="inlineStr">
        <is>
          <t>PC1</t>
        </is>
      </c>
      <c r="B152" t="inlineStr">
        <is>
          <t>2025-09-16</t>
        </is>
      </c>
      <c r="C152" t="inlineStr">
        <is>
          <t>Shift 1</t>
        </is>
      </c>
      <c r="D152">
        <f>TEXT(B156, "dddd")</f>
        <v/>
      </c>
      <c r="F152" t="inlineStr">
        <is>
          <t>X</t>
        </is>
      </c>
      <c r="G152" t="inlineStr">
        <is>
          <t>None</t>
        </is>
      </c>
    </row>
    <row r="153">
      <c r="A153" t="inlineStr">
        <is>
          <t>PC2</t>
        </is>
      </c>
      <c r="B153" t="inlineStr">
        <is>
          <t>2025-09-16</t>
        </is>
      </c>
      <c r="C153" t="inlineStr">
        <is>
          <t>Shift 1</t>
        </is>
      </c>
      <c r="D153">
        <f>TEXT(B158, "dddd")</f>
        <v/>
      </c>
      <c r="E153" t="n">
        <v>4836</v>
      </c>
      <c r="F153" t="inlineStr">
        <is>
          <t>None</t>
        </is>
      </c>
      <c r="G153" t="inlineStr">
        <is>
          <t>None</t>
        </is>
      </c>
    </row>
    <row r="154">
      <c r="A154" t="inlineStr">
        <is>
          <t>PC3</t>
        </is>
      </c>
      <c r="B154" t="inlineStr">
        <is>
          <t>2025-09-16</t>
        </is>
      </c>
      <c r="C154" t="inlineStr">
        <is>
          <t>Shift 1</t>
        </is>
      </c>
      <c r="D154">
        <f>TEXT(B160, "dddd")</f>
        <v/>
      </c>
      <c r="E154" t="n">
        <v>5720</v>
      </c>
      <c r="F154" t="inlineStr">
        <is>
          <t>None</t>
        </is>
      </c>
      <c r="G154" t="inlineStr">
        <is>
          <t>None</t>
        </is>
      </c>
    </row>
    <row r="155">
      <c r="A155" t="inlineStr">
        <is>
          <t>PC5</t>
        </is>
      </c>
      <c r="B155" t="inlineStr">
        <is>
          <t>2025-09-16</t>
        </is>
      </c>
      <c r="C155" t="inlineStr">
        <is>
          <t>Shift 1</t>
        </is>
      </c>
      <c r="D155">
        <f>TEXT(B162, "dddd")</f>
        <v/>
      </c>
      <c r="E155" t="n">
        <v>2049</v>
      </c>
      <c r="F155" t="inlineStr">
        <is>
          <t>None</t>
        </is>
      </c>
      <c r="G155" t="inlineStr">
        <is>
          <t>None</t>
        </is>
      </c>
    </row>
    <row r="156">
      <c r="A156" t="inlineStr">
        <is>
          <t>Sheeter 1</t>
        </is>
      </c>
      <c r="B156" t="inlineStr">
        <is>
          <t>2025-09-16</t>
        </is>
      </c>
      <c r="C156" t="inlineStr">
        <is>
          <t>Shift 1</t>
        </is>
      </c>
      <c r="D156">
        <f>TEXT(B164, "dddd")</f>
        <v/>
      </c>
      <c r="E156" t="n">
        <v>16275</v>
      </c>
      <c r="F156" t="inlineStr">
        <is>
          <t>None</t>
        </is>
      </c>
      <c r="G156" t="inlineStr">
        <is>
          <t>None</t>
        </is>
      </c>
    </row>
    <row r="157">
      <c r="A157" t="inlineStr">
        <is>
          <t>Sheeter 2</t>
        </is>
      </c>
      <c r="B157" t="inlineStr">
        <is>
          <t>2025-09-16</t>
        </is>
      </c>
      <c r="C157" t="inlineStr">
        <is>
          <t>Shift 1</t>
        </is>
      </c>
      <c r="D157">
        <f>TEXT(B166, "dddd")</f>
        <v/>
      </c>
      <c r="E157" t="n">
        <v>6270</v>
      </c>
      <c r="F157" t="inlineStr">
        <is>
          <t>None</t>
        </is>
      </c>
      <c r="G157" t="inlineStr">
        <is>
          <t>None</t>
        </is>
      </c>
    </row>
    <row r="158">
      <c r="A158" t="inlineStr">
        <is>
          <t>AW1</t>
        </is>
      </c>
      <c r="B158" t="inlineStr">
        <is>
          <t>2025-09-16</t>
        </is>
      </c>
      <c r="C158" t="inlineStr">
        <is>
          <t>Shift 2</t>
        </is>
      </c>
      <c r="D158">
        <f>TEXT(B149, "dddd")</f>
        <v/>
      </c>
      <c r="E158" t="n">
        <v>3536</v>
      </c>
      <c r="F158" t="inlineStr">
        <is>
          <t>None</t>
        </is>
      </c>
      <c r="G158" t="inlineStr">
        <is>
          <t>None</t>
        </is>
      </c>
    </row>
    <row r="159">
      <c r="A159" t="inlineStr">
        <is>
          <t>Cutter 1</t>
        </is>
      </c>
      <c r="B159" t="inlineStr">
        <is>
          <t>2025-09-16</t>
        </is>
      </c>
      <c r="C159" t="inlineStr">
        <is>
          <t>Shift 2</t>
        </is>
      </c>
      <c r="D159">
        <f>TEXT(B151, "dddd")</f>
        <v/>
      </c>
      <c r="E159" t="n">
        <v>11808</v>
      </c>
      <c r="F159" t="inlineStr">
        <is>
          <t>None</t>
        </is>
      </c>
      <c r="G159" t="inlineStr">
        <is>
          <t>None</t>
        </is>
      </c>
    </row>
    <row r="160">
      <c r="A160" t="inlineStr">
        <is>
          <t>Cutter 2</t>
        </is>
      </c>
      <c r="B160" t="inlineStr">
        <is>
          <t>2025-09-16</t>
        </is>
      </c>
      <c r="C160" t="inlineStr">
        <is>
          <t>Shift 2</t>
        </is>
      </c>
      <c r="D160">
        <f>TEXT(B153, "dddd")</f>
        <v/>
      </c>
      <c r="F160" t="inlineStr">
        <is>
          <t>X</t>
        </is>
      </c>
      <c r="G160" t="inlineStr">
        <is>
          <t>None</t>
        </is>
      </c>
    </row>
    <row r="161">
      <c r="A161" t="inlineStr">
        <is>
          <t>Jenny</t>
        </is>
      </c>
      <c r="B161" t="inlineStr">
        <is>
          <t>2025-09-16</t>
        </is>
      </c>
      <c r="C161" t="inlineStr">
        <is>
          <t>Shift 2</t>
        </is>
      </c>
      <c r="D161">
        <f>TEXT(B155, "dddd")</f>
        <v/>
      </c>
      <c r="E161" t="n">
        <v>19322</v>
      </c>
      <c r="F161" t="inlineStr">
        <is>
          <t>None</t>
        </is>
      </c>
      <c r="G161" t="inlineStr">
        <is>
          <t>None</t>
        </is>
      </c>
    </row>
    <row r="162">
      <c r="A162" t="inlineStr">
        <is>
          <t>PC1</t>
        </is>
      </c>
      <c r="B162" t="inlineStr">
        <is>
          <t>2025-09-16</t>
        </is>
      </c>
      <c r="C162" t="inlineStr">
        <is>
          <t>Shift 2</t>
        </is>
      </c>
      <c r="D162">
        <f>TEXT(B157, "dddd")</f>
        <v/>
      </c>
      <c r="F162" t="inlineStr">
        <is>
          <t>X</t>
        </is>
      </c>
      <c r="G162" t="inlineStr">
        <is>
          <t>None</t>
        </is>
      </c>
    </row>
    <row r="163">
      <c r="A163" t="inlineStr">
        <is>
          <t>PC2</t>
        </is>
      </c>
      <c r="B163" t="inlineStr">
        <is>
          <t>2025-09-16</t>
        </is>
      </c>
      <c r="C163" t="inlineStr">
        <is>
          <t>Shift 2</t>
        </is>
      </c>
      <c r="D163">
        <f>TEXT(B159, "dddd")</f>
        <v/>
      </c>
      <c r="F163" t="inlineStr">
        <is>
          <t>X</t>
        </is>
      </c>
      <c r="G163" t="inlineStr">
        <is>
          <t>None</t>
        </is>
      </c>
    </row>
    <row r="164">
      <c r="A164" t="inlineStr">
        <is>
          <t>PC3</t>
        </is>
      </c>
      <c r="B164" t="inlineStr">
        <is>
          <t>2025-09-16</t>
        </is>
      </c>
      <c r="C164" t="inlineStr">
        <is>
          <t>Shift 2</t>
        </is>
      </c>
      <c r="D164">
        <f>TEXT(B161, "dddd")</f>
        <v/>
      </c>
      <c r="E164" t="n">
        <v>4527</v>
      </c>
      <c r="F164" t="inlineStr">
        <is>
          <t>None</t>
        </is>
      </c>
      <c r="G164" t="inlineStr">
        <is>
          <t>None</t>
        </is>
      </c>
    </row>
    <row r="165">
      <c r="A165" t="inlineStr">
        <is>
          <t>PC5</t>
        </is>
      </c>
      <c r="B165" t="inlineStr">
        <is>
          <t>2025-09-16</t>
        </is>
      </c>
      <c r="C165" t="inlineStr">
        <is>
          <t>Shift 2</t>
        </is>
      </c>
      <c r="D165">
        <f>TEXT(B163, "dddd")</f>
        <v/>
      </c>
      <c r="F165" t="inlineStr">
        <is>
          <t>X</t>
        </is>
      </c>
      <c r="G165" t="inlineStr">
        <is>
          <t>None</t>
        </is>
      </c>
    </row>
    <row r="166">
      <c r="A166" t="inlineStr">
        <is>
          <t>Sheeter 1</t>
        </is>
      </c>
      <c r="B166" t="inlineStr">
        <is>
          <t>2025-09-16</t>
        </is>
      </c>
      <c r="C166" t="inlineStr">
        <is>
          <t>Shift 2</t>
        </is>
      </c>
      <c r="D166">
        <f>TEXT(B165, "dddd")</f>
        <v/>
      </c>
      <c r="F166" t="inlineStr">
        <is>
          <t>X</t>
        </is>
      </c>
      <c r="G166" t="inlineStr">
        <is>
          <t>None</t>
        </is>
      </c>
    </row>
    <row r="167">
      <c r="A167" t="inlineStr">
        <is>
          <t>Sheeter 2</t>
        </is>
      </c>
      <c r="B167" t="inlineStr">
        <is>
          <t>2025-09-16</t>
        </is>
      </c>
      <c r="C167" t="inlineStr">
        <is>
          <t>Shift 2</t>
        </is>
      </c>
      <c r="D167">
        <f>TEXT(B167, "dddd")</f>
        <v/>
      </c>
      <c r="E167" t="n">
        <v>2945</v>
      </c>
      <c r="F167" t="inlineStr">
        <is>
          <t>None</t>
        </is>
      </c>
      <c r="G167" t="inlineStr">
        <is>
          <t>None</t>
        </is>
      </c>
    </row>
    <row r="168">
      <c r="A168" t="inlineStr">
        <is>
          <t>AW1</t>
        </is>
      </c>
      <c r="B168" t="inlineStr">
        <is>
          <t>2025-09-17</t>
        </is>
      </c>
      <c r="C168" t="inlineStr">
        <is>
          <t>Shift 1</t>
        </is>
      </c>
      <c r="D168">
        <f>TEXT(B168, "dddd")</f>
        <v/>
      </c>
      <c r="E168" t="n">
        <v>4741</v>
      </c>
      <c r="F168" t="inlineStr">
        <is>
          <t>None</t>
        </is>
      </c>
      <c r="G168" t="inlineStr">
        <is>
          <t>None</t>
        </is>
      </c>
    </row>
    <row r="169">
      <c r="A169" t="inlineStr">
        <is>
          <t>Cutter 1</t>
        </is>
      </c>
      <c r="B169" t="inlineStr">
        <is>
          <t>2025-09-17</t>
        </is>
      </c>
      <c r="C169" t="inlineStr">
        <is>
          <t>Shift 1</t>
        </is>
      </c>
      <c r="D169">
        <f>TEXT(B170, "dddd")</f>
        <v/>
      </c>
      <c r="E169" t="n">
        <v>10240</v>
      </c>
      <c r="F169" t="inlineStr">
        <is>
          <t>None</t>
        </is>
      </c>
      <c r="G169" t="inlineStr">
        <is>
          <t>None</t>
        </is>
      </c>
    </row>
    <row r="170">
      <c r="A170" t="inlineStr">
        <is>
          <t>Cutter 2</t>
        </is>
      </c>
      <c r="B170" t="inlineStr">
        <is>
          <t>2025-09-17</t>
        </is>
      </c>
      <c r="C170" t="inlineStr">
        <is>
          <t>Shift 1</t>
        </is>
      </c>
      <c r="D170">
        <f>TEXT(B172, "dddd")</f>
        <v/>
      </c>
      <c r="E170" t="n">
        <v>9928</v>
      </c>
      <c r="F170" t="inlineStr">
        <is>
          <t>None</t>
        </is>
      </c>
      <c r="G170" t="inlineStr">
        <is>
          <t>None</t>
        </is>
      </c>
    </row>
    <row r="171">
      <c r="A171" t="inlineStr">
        <is>
          <t>Die Cutter</t>
        </is>
      </c>
      <c r="B171" t="inlineStr">
        <is>
          <t>2025-09-17</t>
        </is>
      </c>
      <c r="C171" t="inlineStr">
        <is>
          <t>Shift 1</t>
        </is>
      </c>
      <c r="D171">
        <f>TEXT(B174, "dddd")</f>
        <v/>
      </c>
      <c r="E171" t="n">
        <v>55</v>
      </c>
      <c r="F171" t="inlineStr">
        <is>
          <t>None</t>
        </is>
      </c>
      <c r="G171" t="inlineStr">
        <is>
          <t>None</t>
        </is>
      </c>
    </row>
    <row r="172">
      <c r="A172" t="inlineStr">
        <is>
          <t>Jenny</t>
        </is>
      </c>
      <c r="B172" t="inlineStr">
        <is>
          <t>2025-09-17</t>
        </is>
      </c>
      <c r="C172" t="inlineStr">
        <is>
          <t>Shift 1</t>
        </is>
      </c>
      <c r="D172">
        <f>TEXT(B175, "dddd")</f>
        <v/>
      </c>
      <c r="E172" t="n">
        <v>15877</v>
      </c>
      <c r="F172" t="inlineStr">
        <is>
          <t>None</t>
        </is>
      </c>
      <c r="G172" t="inlineStr">
        <is>
          <t>None</t>
        </is>
      </c>
    </row>
    <row r="173">
      <c r="A173" t="inlineStr">
        <is>
          <t>PC1</t>
        </is>
      </c>
      <c r="B173" t="inlineStr">
        <is>
          <t>2025-09-17</t>
        </is>
      </c>
      <c r="C173" t="inlineStr">
        <is>
          <t>Shift 1</t>
        </is>
      </c>
      <c r="D173">
        <f>TEXT(B177, "dddd")</f>
        <v/>
      </c>
      <c r="F173" t="inlineStr">
        <is>
          <t>X</t>
        </is>
      </c>
      <c r="G173" t="inlineStr">
        <is>
          <t>None</t>
        </is>
      </c>
    </row>
    <row r="174">
      <c r="A174" t="inlineStr">
        <is>
          <t>PC2</t>
        </is>
      </c>
      <c r="B174" t="inlineStr">
        <is>
          <t>2025-09-17</t>
        </is>
      </c>
      <c r="C174" t="inlineStr">
        <is>
          <t>Shift 1</t>
        </is>
      </c>
      <c r="D174">
        <f>TEXT(B179, "dddd")</f>
        <v/>
      </c>
      <c r="E174" t="n">
        <v>9180</v>
      </c>
      <c r="F174" t="inlineStr">
        <is>
          <t>None</t>
        </is>
      </c>
      <c r="G174" t="inlineStr">
        <is>
          <t>None</t>
        </is>
      </c>
    </row>
    <row r="175">
      <c r="A175" t="inlineStr">
        <is>
          <t>PC3</t>
        </is>
      </c>
      <c r="B175" t="inlineStr">
        <is>
          <t>2025-09-17</t>
        </is>
      </c>
      <c r="C175" t="inlineStr">
        <is>
          <t>Shift 1</t>
        </is>
      </c>
      <c r="D175">
        <f>TEXT(B181, "dddd")</f>
        <v/>
      </c>
      <c r="E175" t="n">
        <v>3627</v>
      </c>
      <c r="F175" t="inlineStr">
        <is>
          <t>None</t>
        </is>
      </c>
      <c r="G175" t="inlineStr">
        <is>
          <t>None</t>
        </is>
      </c>
    </row>
    <row r="176">
      <c r="A176" t="inlineStr">
        <is>
          <t>PC5</t>
        </is>
      </c>
      <c r="B176" t="inlineStr">
        <is>
          <t>2025-09-17</t>
        </is>
      </c>
      <c r="C176" t="inlineStr">
        <is>
          <t>Shift 1</t>
        </is>
      </c>
      <c r="D176">
        <f>TEXT(B183, "dddd")</f>
        <v/>
      </c>
      <c r="E176" t="n">
        <v>1716</v>
      </c>
      <c r="F176" t="inlineStr">
        <is>
          <t>None</t>
        </is>
      </c>
      <c r="G176" t="inlineStr">
        <is>
          <t>None</t>
        </is>
      </c>
    </row>
    <row r="177">
      <c r="A177" t="inlineStr">
        <is>
          <t>Sheeter 1</t>
        </is>
      </c>
      <c r="B177" t="inlineStr">
        <is>
          <t>2025-09-17</t>
        </is>
      </c>
      <c r="C177" t="inlineStr">
        <is>
          <t>Shift 1</t>
        </is>
      </c>
      <c r="D177">
        <f>TEXT(B185, "dddd")</f>
        <v/>
      </c>
      <c r="E177" t="n">
        <v>1628</v>
      </c>
      <c r="F177" t="inlineStr">
        <is>
          <t>None</t>
        </is>
      </c>
      <c r="G177" t="inlineStr">
        <is>
          <t>None</t>
        </is>
      </c>
    </row>
    <row r="178">
      <c r="A178" t="inlineStr">
        <is>
          <t>Sheeter 2</t>
        </is>
      </c>
      <c r="B178" t="inlineStr">
        <is>
          <t>2025-09-17</t>
        </is>
      </c>
      <c r="C178" t="inlineStr">
        <is>
          <t>Shift 1</t>
        </is>
      </c>
      <c r="D178">
        <f>TEXT(B187, "dddd")</f>
        <v/>
      </c>
      <c r="E178" t="n">
        <v>1900</v>
      </c>
      <c r="F178" t="inlineStr">
        <is>
          <t>None</t>
        </is>
      </c>
      <c r="G178" t="inlineStr">
        <is>
          <t>None</t>
        </is>
      </c>
    </row>
    <row r="179">
      <c r="A179" t="inlineStr">
        <is>
          <t>AW1</t>
        </is>
      </c>
      <c r="B179" t="inlineStr">
        <is>
          <t>2025-09-17</t>
        </is>
      </c>
      <c r="C179" t="inlineStr">
        <is>
          <t>Shift 2</t>
        </is>
      </c>
      <c r="D179">
        <f>TEXT(B169, "dddd")</f>
        <v/>
      </c>
      <c r="E179" t="n">
        <v>4772</v>
      </c>
      <c r="F179" t="inlineStr">
        <is>
          <t>None</t>
        </is>
      </c>
      <c r="G179" t="inlineStr">
        <is>
          <t>None</t>
        </is>
      </c>
    </row>
    <row r="180">
      <c r="A180" t="inlineStr">
        <is>
          <t>Cutter 1</t>
        </is>
      </c>
      <c r="B180" t="inlineStr">
        <is>
          <t>2025-09-17</t>
        </is>
      </c>
      <c r="C180" t="inlineStr">
        <is>
          <t>Shift 2</t>
        </is>
      </c>
      <c r="D180">
        <f>TEXT(B171, "dddd")</f>
        <v/>
      </c>
      <c r="E180" t="n">
        <v>9184</v>
      </c>
      <c r="F180" t="inlineStr">
        <is>
          <t>None</t>
        </is>
      </c>
      <c r="G180" t="inlineStr">
        <is>
          <t>None</t>
        </is>
      </c>
    </row>
    <row r="181">
      <c r="A181" t="inlineStr">
        <is>
          <t>Cutter 2</t>
        </is>
      </c>
      <c r="B181" t="inlineStr">
        <is>
          <t>2025-09-17</t>
        </is>
      </c>
      <c r="C181" t="inlineStr">
        <is>
          <t>Shift 2</t>
        </is>
      </c>
      <c r="D181">
        <f>TEXT(B173, "dddd")</f>
        <v/>
      </c>
      <c r="F181" t="inlineStr">
        <is>
          <t>X</t>
        </is>
      </c>
      <c r="G181" t="inlineStr">
        <is>
          <t>None</t>
        </is>
      </c>
    </row>
    <row r="182">
      <c r="A182" t="inlineStr">
        <is>
          <t>Jenny</t>
        </is>
      </c>
      <c r="B182" t="inlineStr">
        <is>
          <t>2025-09-17</t>
        </is>
      </c>
      <c r="C182" t="inlineStr">
        <is>
          <t>Shift 2</t>
        </is>
      </c>
      <c r="D182">
        <f>TEXT(B176, "dddd")</f>
        <v/>
      </c>
      <c r="E182" t="n">
        <v>14745</v>
      </c>
      <c r="F182" t="inlineStr">
        <is>
          <t>None</t>
        </is>
      </c>
      <c r="G182" t="inlineStr">
        <is>
          <t>None</t>
        </is>
      </c>
    </row>
    <row r="183">
      <c r="A183" t="inlineStr">
        <is>
          <t>PC1</t>
        </is>
      </c>
      <c r="B183" t="inlineStr">
        <is>
          <t>2025-09-17</t>
        </is>
      </c>
      <c r="C183" t="inlineStr">
        <is>
          <t>Shift 2</t>
        </is>
      </c>
      <c r="D183">
        <f>TEXT(B178, "dddd")</f>
        <v/>
      </c>
      <c r="E183" t="n">
        <v>3036</v>
      </c>
      <c r="F183" t="inlineStr">
        <is>
          <t>None</t>
        </is>
      </c>
      <c r="G183" t="inlineStr">
        <is>
          <t>None</t>
        </is>
      </c>
    </row>
    <row r="184">
      <c r="A184" t="inlineStr">
        <is>
          <t>PC2</t>
        </is>
      </c>
      <c r="B184" t="inlineStr">
        <is>
          <t>2025-09-17</t>
        </is>
      </c>
      <c r="C184" t="inlineStr">
        <is>
          <t>Shift 2</t>
        </is>
      </c>
      <c r="D184">
        <f>TEXT(B180, "dddd")</f>
        <v/>
      </c>
      <c r="F184" t="inlineStr">
        <is>
          <t>X</t>
        </is>
      </c>
      <c r="G184" t="inlineStr">
        <is>
          <t>None</t>
        </is>
      </c>
    </row>
    <row r="185">
      <c r="A185" t="inlineStr">
        <is>
          <t>PC3</t>
        </is>
      </c>
      <c r="B185" t="inlineStr">
        <is>
          <t>2025-09-17</t>
        </is>
      </c>
      <c r="C185" t="inlineStr">
        <is>
          <t>Shift 2</t>
        </is>
      </c>
      <c r="D185">
        <f>TEXT(B182, "dddd")</f>
        <v/>
      </c>
      <c r="E185" t="n">
        <v>8400</v>
      </c>
      <c r="F185" t="inlineStr">
        <is>
          <t>None</t>
        </is>
      </c>
      <c r="G185" t="inlineStr">
        <is>
          <t>None</t>
        </is>
      </c>
    </row>
    <row r="186">
      <c r="A186" t="inlineStr">
        <is>
          <t>PC5</t>
        </is>
      </c>
      <c r="B186" t="inlineStr">
        <is>
          <t>2025-09-17</t>
        </is>
      </c>
      <c r="C186" t="inlineStr">
        <is>
          <t>Shift 2</t>
        </is>
      </c>
      <c r="D186">
        <f>TEXT(B184, "dddd")</f>
        <v/>
      </c>
      <c r="F186" t="inlineStr">
        <is>
          <t>X</t>
        </is>
      </c>
      <c r="G186" t="inlineStr">
        <is>
          <t>None</t>
        </is>
      </c>
    </row>
    <row r="187">
      <c r="A187" t="inlineStr">
        <is>
          <t>Sheeter 1</t>
        </is>
      </c>
      <c r="B187" t="inlineStr">
        <is>
          <t>2025-09-17</t>
        </is>
      </c>
      <c r="C187" t="inlineStr">
        <is>
          <t>Shift 2</t>
        </is>
      </c>
      <c r="D187">
        <f>TEXT(B186, "dddd")</f>
        <v/>
      </c>
      <c r="F187" t="inlineStr">
        <is>
          <t>X</t>
        </is>
      </c>
      <c r="G187" t="inlineStr">
        <is>
          <t>None</t>
        </is>
      </c>
    </row>
    <row r="188">
      <c r="A188" t="inlineStr">
        <is>
          <t>Sheeter 2</t>
        </is>
      </c>
      <c r="B188" t="inlineStr">
        <is>
          <t>2025-09-17</t>
        </is>
      </c>
      <c r="C188" t="inlineStr">
        <is>
          <t>Shift 2</t>
        </is>
      </c>
      <c r="D188">
        <f>TEXT(B188, "dddd")</f>
        <v/>
      </c>
      <c r="E188" t="n">
        <v>2668</v>
      </c>
      <c r="F188" t="inlineStr">
        <is>
          <t>None</t>
        </is>
      </c>
      <c r="G188" t="inlineStr">
        <is>
          <t>None</t>
        </is>
      </c>
    </row>
    <row r="189">
      <c r="A189" t="inlineStr">
        <is>
          <t>AW1</t>
        </is>
      </c>
      <c r="B189" t="inlineStr">
        <is>
          <t>2025-09-18</t>
        </is>
      </c>
      <c r="C189" t="inlineStr">
        <is>
          <t>Shift 1</t>
        </is>
      </c>
      <c r="D189">
        <f>TEXT(B189, "dddd")</f>
        <v/>
      </c>
      <c r="F189" t="inlineStr">
        <is>
          <t>X</t>
        </is>
      </c>
      <c r="G189" t="inlineStr">
        <is>
          <t>Sick Operator</t>
        </is>
      </c>
    </row>
    <row r="190">
      <c r="A190" t="inlineStr">
        <is>
          <t>Cutter 1</t>
        </is>
      </c>
      <c r="B190" t="inlineStr">
        <is>
          <t>2025-09-18</t>
        </is>
      </c>
      <c r="C190" t="inlineStr">
        <is>
          <t>Shift 1</t>
        </is>
      </c>
      <c r="D190">
        <f>TEXT(B191, "dddd")</f>
        <v/>
      </c>
      <c r="E190" t="n">
        <v>4266</v>
      </c>
      <c r="F190" t="inlineStr">
        <is>
          <t>None</t>
        </is>
      </c>
      <c r="G190" t="inlineStr">
        <is>
          <t>None</t>
        </is>
      </c>
    </row>
    <row r="191">
      <c r="A191" t="inlineStr">
        <is>
          <t>Cutter 2</t>
        </is>
      </c>
      <c r="B191" t="inlineStr">
        <is>
          <t>2025-09-18</t>
        </is>
      </c>
      <c r="C191" t="inlineStr">
        <is>
          <t>Shift 1</t>
        </is>
      </c>
      <c r="D191">
        <f>TEXT(B193, "dddd")</f>
        <v/>
      </c>
      <c r="E191" t="n">
        <v>3345</v>
      </c>
      <c r="F191" t="inlineStr">
        <is>
          <t>None</t>
        </is>
      </c>
      <c r="G191" t="inlineStr">
        <is>
          <t>None</t>
        </is>
      </c>
    </row>
    <row r="192">
      <c r="A192" t="inlineStr">
        <is>
          <t>Jenny</t>
        </is>
      </c>
      <c r="B192" t="inlineStr">
        <is>
          <t>2025-09-18</t>
        </is>
      </c>
      <c r="C192" t="inlineStr">
        <is>
          <t>Shift 1</t>
        </is>
      </c>
      <c r="D192">
        <f>TEXT(B195, "dddd")</f>
        <v/>
      </c>
      <c r="E192" t="n">
        <v>7939</v>
      </c>
      <c r="F192" t="inlineStr">
        <is>
          <t>None</t>
        </is>
      </c>
      <c r="G192" t="inlineStr">
        <is>
          <t>None</t>
        </is>
      </c>
    </row>
    <row r="193">
      <c r="A193" t="inlineStr">
        <is>
          <t>PC1</t>
        </is>
      </c>
      <c r="B193" t="inlineStr">
        <is>
          <t>2025-09-18</t>
        </is>
      </c>
      <c r="C193" t="inlineStr">
        <is>
          <t>Shift 1</t>
        </is>
      </c>
      <c r="D193">
        <f>TEXT(B197, "dddd")</f>
        <v/>
      </c>
      <c r="E193" t="n">
        <v>1770</v>
      </c>
      <c r="F193" t="inlineStr">
        <is>
          <t>None</t>
        </is>
      </c>
      <c r="G193" t="inlineStr">
        <is>
          <t>None</t>
        </is>
      </c>
    </row>
    <row r="194">
      <c r="A194" t="inlineStr">
        <is>
          <t>PC2</t>
        </is>
      </c>
      <c r="B194" t="inlineStr">
        <is>
          <t>2025-09-18</t>
        </is>
      </c>
      <c r="C194" t="inlineStr">
        <is>
          <t>Shift 1</t>
        </is>
      </c>
      <c r="D194">
        <f>TEXT(B199, "dddd")</f>
        <v/>
      </c>
      <c r="F194" t="inlineStr">
        <is>
          <t>None</t>
        </is>
      </c>
      <c r="G194" t="inlineStr">
        <is>
          <t>Ask Maria</t>
        </is>
      </c>
    </row>
    <row r="195">
      <c r="A195" t="inlineStr">
        <is>
          <t>PC3</t>
        </is>
      </c>
      <c r="B195" t="inlineStr">
        <is>
          <t>2025-09-18</t>
        </is>
      </c>
      <c r="C195" t="inlineStr">
        <is>
          <t>Shift 1</t>
        </is>
      </c>
      <c r="D195">
        <f>TEXT(B201, "dddd")</f>
        <v/>
      </c>
      <c r="F195" t="inlineStr">
        <is>
          <t>X</t>
        </is>
      </c>
      <c r="G195" t="inlineStr">
        <is>
          <t>Sick Operator</t>
        </is>
      </c>
    </row>
    <row r="196">
      <c r="A196" t="inlineStr">
        <is>
          <t>PC5</t>
        </is>
      </c>
      <c r="B196" t="inlineStr">
        <is>
          <t>2025-09-18</t>
        </is>
      </c>
      <c r="C196" t="inlineStr">
        <is>
          <t>Shift 1</t>
        </is>
      </c>
      <c r="D196">
        <f>TEXT(B203, "dddd")</f>
        <v/>
      </c>
      <c r="E196" t="n">
        <v>1782</v>
      </c>
      <c r="F196" t="inlineStr">
        <is>
          <t>None</t>
        </is>
      </c>
      <c r="G196" t="inlineStr">
        <is>
          <t>None</t>
        </is>
      </c>
    </row>
    <row r="197">
      <c r="A197" t="inlineStr">
        <is>
          <t>Sheeter 1</t>
        </is>
      </c>
      <c r="B197" t="inlineStr">
        <is>
          <t>2025-09-18</t>
        </is>
      </c>
      <c r="C197" t="inlineStr">
        <is>
          <t>Shift 1</t>
        </is>
      </c>
      <c r="D197">
        <f>TEXT(B205, "dddd")</f>
        <v/>
      </c>
      <c r="E197" t="n">
        <v>11467</v>
      </c>
      <c r="F197" t="inlineStr">
        <is>
          <t>None</t>
        </is>
      </c>
      <c r="G197" t="inlineStr">
        <is>
          <t>None</t>
        </is>
      </c>
    </row>
    <row r="198">
      <c r="A198" t="inlineStr">
        <is>
          <t>Sheeter 2</t>
        </is>
      </c>
      <c r="B198" t="inlineStr">
        <is>
          <t>2025-09-18</t>
        </is>
      </c>
      <c r="C198" t="inlineStr">
        <is>
          <t>Shift 1</t>
        </is>
      </c>
      <c r="D198">
        <f>TEXT(B207, "dddd")</f>
        <v/>
      </c>
      <c r="E198" t="n">
        <v>4085</v>
      </c>
      <c r="F198" t="inlineStr">
        <is>
          <t>None</t>
        </is>
      </c>
      <c r="G198" t="inlineStr">
        <is>
          <t>None</t>
        </is>
      </c>
    </row>
    <row r="199">
      <c r="A199" t="inlineStr">
        <is>
          <t>AW1</t>
        </is>
      </c>
      <c r="B199" t="inlineStr">
        <is>
          <t>2025-09-18</t>
        </is>
      </c>
      <c r="C199" t="inlineStr">
        <is>
          <t>Shift 2</t>
        </is>
      </c>
      <c r="D199">
        <f>TEXT(B190, "dddd")</f>
        <v/>
      </c>
      <c r="E199" t="n">
        <v>6948</v>
      </c>
      <c r="F199" t="inlineStr">
        <is>
          <t>None</t>
        </is>
      </c>
      <c r="G199" t="inlineStr">
        <is>
          <t>None</t>
        </is>
      </c>
    </row>
    <row r="200">
      <c r="A200" t="inlineStr">
        <is>
          <t>Cutter 1</t>
        </is>
      </c>
      <c r="B200" t="inlineStr">
        <is>
          <t>2025-09-18</t>
        </is>
      </c>
      <c r="C200" t="inlineStr">
        <is>
          <t>Shift 2</t>
        </is>
      </c>
      <c r="D200">
        <f>TEXT(B192, "dddd")</f>
        <v/>
      </c>
      <c r="E200" t="n">
        <v>5688</v>
      </c>
      <c r="F200" t="inlineStr">
        <is>
          <t>None</t>
        </is>
      </c>
      <c r="G200" t="inlineStr">
        <is>
          <t>None</t>
        </is>
      </c>
    </row>
    <row r="201">
      <c r="A201" t="inlineStr">
        <is>
          <t>Cutter 2</t>
        </is>
      </c>
      <c r="B201" t="inlineStr">
        <is>
          <t>2025-09-18</t>
        </is>
      </c>
      <c r="C201" t="inlineStr">
        <is>
          <t>Shift 2</t>
        </is>
      </c>
      <c r="D201">
        <f>TEXT(B194, "dddd")</f>
        <v/>
      </c>
      <c r="F201" t="inlineStr">
        <is>
          <t>X</t>
        </is>
      </c>
      <c r="G201" t="inlineStr">
        <is>
          <t>None</t>
        </is>
      </c>
    </row>
    <row r="202">
      <c r="A202" t="inlineStr">
        <is>
          <t>Jenny</t>
        </is>
      </c>
      <c r="B202" t="inlineStr">
        <is>
          <t>2025-09-18</t>
        </is>
      </c>
      <c r="C202" t="inlineStr">
        <is>
          <t>Shift 2</t>
        </is>
      </c>
      <c r="D202">
        <f>TEXT(B196, "dddd")</f>
        <v/>
      </c>
      <c r="E202" t="n">
        <v>13426</v>
      </c>
      <c r="F202" t="inlineStr">
        <is>
          <t>None</t>
        </is>
      </c>
      <c r="G202" t="inlineStr">
        <is>
          <t>None</t>
        </is>
      </c>
    </row>
    <row r="203">
      <c r="A203" t="inlineStr">
        <is>
          <t>PC1</t>
        </is>
      </c>
      <c r="B203" t="inlineStr">
        <is>
          <t>2025-09-18</t>
        </is>
      </c>
      <c r="C203" t="inlineStr">
        <is>
          <t>Shift 2</t>
        </is>
      </c>
      <c r="D203">
        <f>TEXT(B198, "dddd")</f>
        <v/>
      </c>
      <c r="E203" t="n">
        <v>1170</v>
      </c>
      <c r="F203" t="inlineStr">
        <is>
          <t>None</t>
        </is>
      </c>
      <c r="G203" t="inlineStr">
        <is>
          <t>None</t>
        </is>
      </c>
    </row>
    <row r="204">
      <c r="A204" t="inlineStr">
        <is>
          <t>PC2</t>
        </is>
      </c>
      <c r="B204" t="inlineStr">
        <is>
          <t>2025-09-18</t>
        </is>
      </c>
      <c r="C204" t="inlineStr">
        <is>
          <t>Shift 2</t>
        </is>
      </c>
      <c r="D204">
        <f>TEXT(B200, "dddd")</f>
        <v/>
      </c>
      <c r="F204" t="inlineStr">
        <is>
          <t>X</t>
        </is>
      </c>
      <c r="G204" t="inlineStr">
        <is>
          <t>None</t>
        </is>
      </c>
    </row>
    <row r="205">
      <c r="A205" t="inlineStr">
        <is>
          <t>PC3</t>
        </is>
      </c>
      <c r="B205" t="inlineStr">
        <is>
          <t>2025-09-18</t>
        </is>
      </c>
      <c r="C205" t="inlineStr">
        <is>
          <t>Shift 2</t>
        </is>
      </c>
      <c r="D205">
        <f>TEXT(B202, "dddd")</f>
        <v/>
      </c>
      <c r="E205" t="n">
        <v>1950</v>
      </c>
      <c r="F205" t="inlineStr">
        <is>
          <t>None</t>
        </is>
      </c>
      <c r="G205" t="inlineStr">
        <is>
          <t>None</t>
        </is>
      </c>
    </row>
    <row r="206">
      <c r="A206" t="inlineStr">
        <is>
          <t>PC5</t>
        </is>
      </c>
      <c r="B206" t="inlineStr">
        <is>
          <t>2025-09-18</t>
        </is>
      </c>
      <c r="C206" t="inlineStr">
        <is>
          <t>Shift 2</t>
        </is>
      </c>
      <c r="D206">
        <f>TEXT(B204, "dddd")</f>
        <v/>
      </c>
      <c r="F206" t="inlineStr">
        <is>
          <t>X</t>
        </is>
      </c>
      <c r="G206" t="inlineStr">
        <is>
          <t>None</t>
        </is>
      </c>
    </row>
    <row r="207">
      <c r="A207" t="inlineStr">
        <is>
          <t>Sheeter 1</t>
        </is>
      </c>
      <c r="B207" t="inlineStr">
        <is>
          <t>2025-09-18</t>
        </is>
      </c>
      <c r="C207" t="inlineStr">
        <is>
          <t>Shift 2</t>
        </is>
      </c>
      <c r="D207">
        <f>TEXT(B206, "dddd")</f>
        <v/>
      </c>
      <c r="F207" t="inlineStr">
        <is>
          <t>X</t>
        </is>
      </c>
      <c r="G207" t="inlineStr">
        <is>
          <t>None</t>
        </is>
      </c>
    </row>
    <row r="208">
      <c r="A208" t="inlineStr">
        <is>
          <t>Sheeter 2</t>
        </is>
      </c>
      <c r="B208" t="inlineStr">
        <is>
          <t>2025-09-18</t>
        </is>
      </c>
      <c r="C208" t="inlineStr">
        <is>
          <t>Shift 2</t>
        </is>
      </c>
      <c r="D208">
        <f>TEXT(B208, "dddd")</f>
        <v/>
      </c>
      <c r="E208" t="n">
        <v>1917</v>
      </c>
      <c r="F208" t="inlineStr">
        <is>
          <t>None</t>
        </is>
      </c>
      <c r="G208" t="inlineStr">
        <is>
          <t>None</t>
        </is>
      </c>
    </row>
    <row r="209">
      <c r="A209" t="inlineStr">
        <is>
          <t>AW1</t>
        </is>
      </c>
      <c r="B209" t="inlineStr">
        <is>
          <t>2025-09-19</t>
        </is>
      </c>
      <c r="C209" t="inlineStr">
        <is>
          <t>Shift 1</t>
        </is>
      </c>
      <c r="D209">
        <f>TEXT(B209, "dddd")</f>
        <v/>
      </c>
      <c r="E209">
        <f>42*82+53*57</f>
        <v/>
      </c>
      <c r="F209" t="inlineStr">
        <is>
          <t>None</t>
        </is>
      </c>
      <c r="G209" t="inlineStr">
        <is>
          <t>None</t>
        </is>
      </c>
    </row>
    <row r="210">
      <c r="A210" t="inlineStr">
        <is>
          <t>Cutter 1</t>
        </is>
      </c>
      <c r="B210" t="inlineStr">
        <is>
          <t>2025-09-19</t>
        </is>
      </c>
      <c r="C210" t="inlineStr">
        <is>
          <t>Shift 1</t>
        </is>
      </c>
      <c r="D210">
        <f>TEXT(B211, "dddd")</f>
        <v/>
      </c>
      <c r="E210" t="n">
        <v>7963</v>
      </c>
      <c r="F210" t="inlineStr">
        <is>
          <t>None</t>
        </is>
      </c>
      <c r="G210" t="inlineStr">
        <is>
          <t>None</t>
        </is>
      </c>
    </row>
    <row r="211">
      <c r="A211" t="inlineStr">
        <is>
          <t>Cutter 2</t>
        </is>
      </c>
      <c r="B211" t="inlineStr">
        <is>
          <t>2025-09-19</t>
        </is>
      </c>
      <c r="C211" t="inlineStr">
        <is>
          <t>Shift 1</t>
        </is>
      </c>
      <c r="D211">
        <f>TEXT(B213, "dddd")</f>
        <v/>
      </c>
      <c r="E211" t="n">
        <v>1630</v>
      </c>
      <c r="F211" t="inlineStr">
        <is>
          <t>None</t>
        </is>
      </c>
      <c r="G211" t="inlineStr">
        <is>
          <t>None</t>
        </is>
      </c>
    </row>
    <row r="212">
      <c r="A212" t="inlineStr">
        <is>
          <t>Jenny</t>
        </is>
      </c>
      <c r="B212" t="inlineStr">
        <is>
          <t>2025-09-19</t>
        </is>
      </c>
      <c r="C212" t="inlineStr">
        <is>
          <t>Shift 1</t>
        </is>
      </c>
      <c r="D212">
        <f>TEXT(B215, "dddd")</f>
        <v/>
      </c>
      <c r="E212">
        <f>87*25.6+76*26+80*25.7+56*24+56*21+22*21.3</f>
        <v/>
      </c>
      <c r="F212" t="inlineStr">
        <is>
          <t>None</t>
        </is>
      </c>
      <c r="G212" t="inlineStr">
        <is>
          <t>None</t>
        </is>
      </c>
    </row>
    <row r="213">
      <c r="A213" t="inlineStr">
        <is>
          <t>PC1</t>
        </is>
      </c>
      <c r="B213" t="inlineStr">
        <is>
          <t>2025-09-19</t>
        </is>
      </c>
      <c r="C213" t="inlineStr">
        <is>
          <t>Shift 1</t>
        </is>
      </c>
      <c r="D213">
        <f>TEXT(B217, "dddd")</f>
        <v/>
      </c>
      <c r="E213" t="n">
        <v>110</v>
      </c>
      <c r="F213" t="inlineStr">
        <is>
          <t>None</t>
        </is>
      </c>
      <c r="G213" t="inlineStr">
        <is>
          <t>None</t>
        </is>
      </c>
    </row>
    <row r="214">
      <c r="A214" t="inlineStr">
        <is>
          <t>PC2</t>
        </is>
      </c>
      <c r="B214" t="inlineStr">
        <is>
          <t>2025-09-19</t>
        </is>
      </c>
      <c r="C214" t="inlineStr">
        <is>
          <t>Shift 1</t>
        </is>
      </c>
      <c r="D214">
        <f>TEXT(B219, "dddd")</f>
        <v/>
      </c>
      <c r="E214" t="n">
        <v>2351</v>
      </c>
      <c r="F214" t="inlineStr">
        <is>
          <t>None</t>
        </is>
      </c>
      <c r="G214" t="inlineStr">
        <is>
          <t>None</t>
        </is>
      </c>
    </row>
    <row r="215">
      <c r="A215" t="inlineStr">
        <is>
          <t>PC3</t>
        </is>
      </c>
      <c r="B215" t="inlineStr">
        <is>
          <t>2025-09-19</t>
        </is>
      </c>
      <c r="C215" t="inlineStr">
        <is>
          <t>Shift 1</t>
        </is>
      </c>
      <c r="D215">
        <f>TEXT(B221, "dddd")</f>
        <v/>
      </c>
      <c r="E215" t="n">
        <v>5859</v>
      </c>
      <c r="F215" t="inlineStr">
        <is>
          <t>None</t>
        </is>
      </c>
      <c r="G215" t="inlineStr">
        <is>
          <t>None</t>
        </is>
      </c>
    </row>
    <row r="216">
      <c r="A216" t="inlineStr">
        <is>
          <t>PC5</t>
        </is>
      </c>
      <c r="B216" t="inlineStr">
        <is>
          <t>2025-09-19</t>
        </is>
      </c>
      <c r="C216" t="inlineStr">
        <is>
          <t>Shift 1</t>
        </is>
      </c>
      <c r="D216">
        <f>TEXT(B223, "dddd")</f>
        <v/>
      </c>
      <c r="E216">
        <f>8*22+10*22+20*2+29*2</f>
        <v/>
      </c>
      <c r="F216" t="inlineStr">
        <is>
          <t>None</t>
        </is>
      </c>
      <c r="G216" t="inlineStr">
        <is>
          <t>None</t>
        </is>
      </c>
    </row>
    <row r="217">
      <c r="A217" t="inlineStr">
        <is>
          <t>Sheeter 1</t>
        </is>
      </c>
      <c r="B217" t="inlineStr">
        <is>
          <t>2025-09-19</t>
        </is>
      </c>
      <c r="C217" t="inlineStr">
        <is>
          <t>Shift 1</t>
        </is>
      </c>
      <c r="D217">
        <f>TEXT(B225, "dddd")</f>
        <v/>
      </c>
      <c r="E217" t="n">
        <v>7428</v>
      </c>
      <c r="F217" t="inlineStr">
        <is>
          <t>None</t>
        </is>
      </c>
      <c r="G217" t="inlineStr">
        <is>
          <t>None</t>
        </is>
      </c>
    </row>
    <row r="218">
      <c r="A218" t="inlineStr">
        <is>
          <t>Sheeter 2</t>
        </is>
      </c>
      <c r="B218" t="inlineStr">
        <is>
          <t>2025-09-19</t>
        </is>
      </c>
      <c r="C218" t="inlineStr">
        <is>
          <t>Shift 1</t>
        </is>
      </c>
      <c r="D218">
        <f>TEXT(B227, "dddd")</f>
        <v/>
      </c>
      <c r="E218" t="n">
        <v>3467</v>
      </c>
      <c r="F218" t="inlineStr">
        <is>
          <t>None</t>
        </is>
      </c>
      <c r="G218" t="inlineStr">
        <is>
          <t>None</t>
        </is>
      </c>
    </row>
    <row r="219">
      <c r="A219" t="inlineStr">
        <is>
          <t>AW1</t>
        </is>
      </c>
      <c r="B219" t="inlineStr">
        <is>
          <t>2025-09-19</t>
        </is>
      </c>
      <c r="C219" t="inlineStr">
        <is>
          <t>Shift 2</t>
        </is>
      </c>
      <c r="D219">
        <f>TEXT(B210, "dddd")</f>
        <v/>
      </c>
      <c r="E219">
        <f>45*62+36*57+2*116+13*127.3</f>
        <v/>
      </c>
      <c r="F219" t="inlineStr">
        <is>
          <t>None</t>
        </is>
      </c>
      <c r="G219" t="inlineStr">
        <is>
          <t>None</t>
        </is>
      </c>
    </row>
    <row r="220">
      <c r="A220" t="inlineStr">
        <is>
          <t>Cutter 1</t>
        </is>
      </c>
      <c r="B220" t="inlineStr">
        <is>
          <t>2025-09-19</t>
        </is>
      </c>
      <c r="C220" t="inlineStr">
        <is>
          <t>Shift 2</t>
        </is>
      </c>
      <c r="D220">
        <f>TEXT(B212, "dddd")</f>
        <v/>
      </c>
      <c r="E220" t="n">
        <v>6359</v>
      </c>
      <c r="F220" t="inlineStr">
        <is>
          <t>None</t>
        </is>
      </c>
      <c r="G220" t="inlineStr">
        <is>
          <t>None</t>
        </is>
      </c>
    </row>
    <row r="221">
      <c r="A221" t="inlineStr">
        <is>
          <t>Cutter 2</t>
        </is>
      </c>
      <c r="B221" t="inlineStr">
        <is>
          <t>2025-09-19</t>
        </is>
      </c>
      <c r="C221" t="inlineStr">
        <is>
          <t>Shift 2</t>
        </is>
      </c>
      <c r="D221">
        <f>TEXT(B214, "dddd")</f>
        <v/>
      </c>
      <c r="F221" t="inlineStr">
        <is>
          <t>X</t>
        </is>
      </c>
      <c r="G221" t="inlineStr">
        <is>
          <t>None</t>
        </is>
      </c>
    </row>
    <row r="222">
      <c r="A222" t="inlineStr">
        <is>
          <t>Jenny</t>
        </is>
      </c>
      <c r="B222" t="inlineStr">
        <is>
          <t>2025-09-19</t>
        </is>
      </c>
      <c r="C222" t="inlineStr">
        <is>
          <t>Shift 2</t>
        </is>
      </c>
      <c r="D222">
        <f>TEXT(B216, "dddd")</f>
        <v/>
      </c>
      <c r="E222">
        <f>16*25.5+34*25.6+38*25.6+38*25.6+224*19.1+228*18.9</f>
        <v/>
      </c>
      <c r="F222" t="inlineStr">
        <is>
          <t>None</t>
        </is>
      </c>
      <c r="G222" t="inlineStr">
        <is>
          <t>None</t>
        </is>
      </c>
    </row>
    <row r="223">
      <c r="A223" t="inlineStr">
        <is>
          <t>PC1</t>
        </is>
      </c>
      <c r="B223" t="inlineStr">
        <is>
          <t>2025-09-19</t>
        </is>
      </c>
      <c r="C223" t="inlineStr">
        <is>
          <t>Shift 2</t>
        </is>
      </c>
      <c r="D223">
        <f>TEXT(B218, "dddd")</f>
        <v/>
      </c>
      <c r="F223" t="inlineStr">
        <is>
          <t>X</t>
        </is>
      </c>
      <c r="G223" t="inlineStr">
        <is>
          <t>None</t>
        </is>
      </c>
    </row>
    <row r="224">
      <c r="A224" t="inlineStr">
        <is>
          <t>PC2</t>
        </is>
      </c>
      <c r="B224" t="inlineStr">
        <is>
          <t>2025-09-19</t>
        </is>
      </c>
      <c r="C224" t="inlineStr">
        <is>
          <t>Shift 2</t>
        </is>
      </c>
      <c r="D224">
        <f>TEXT(B220, "dddd")</f>
        <v/>
      </c>
      <c r="F224" t="inlineStr">
        <is>
          <t>X</t>
        </is>
      </c>
      <c r="G224" t="inlineStr">
        <is>
          <t>None</t>
        </is>
      </c>
    </row>
    <row r="225">
      <c r="A225" t="inlineStr">
        <is>
          <t>PC3</t>
        </is>
      </c>
      <c r="B225" t="inlineStr">
        <is>
          <t>2025-09-19</t>
        </is>
      </c>
      <c r="C225" t="inlineStr">
        <is>
          <t>Shift 2</t>
        </is>
      </c>
      <c r="D225">
        <f>TEXT(B222, "dddd")</f>
        <v/>
      </c>
      <c r="E225" t="n">
        <v>5342</v>
      </c>
      <c r="F225" t="inlineStr">
        <is>
          <t>None</t>
        </is>
      </c>
      <c r="G225" t="inlineStr">
        <is>
          <t>None</t>
        </is>
      </c>
    </row>
    <row r="226">
      <c r="A226" t="inlineStr">
        <is>
          <t>PC5</t>
        </is>
      </c>
      <c r="B226" t="inlineStr">
        <is>
          <t>2025-09-19</t>
        </is>
      </c>
      <c r="C226" t="inlineStr">
        <is>
          <t>Shift 2</t>
        </is>
      </c>
      <c r="D226">
        <f>TEXT(B224, "dddd")</f>
        <v/>
      </c>
      <c r="F226" t="inlineStr">
        <is>
          <t>X</t>
        </is>
      </c>
      <c r="G226" t="inlineStr">
        <is>
          <t>None</t>
        </is>
      </c>
    </row>
    <row r="227">
      <c r="A227" t="inlineStr">
        <is>
          <t>Sheeter 1</t>
        </is>
      </c>
      <c r="B227" t="inlineStr">
        <is>
          <t>2025-09-19</t>
        </is>
      </c>
      <c r="C227" t="inlineStr">
        <is>
          <t>Shift 2</t>
        </is>
      </c>
      <c r="D227">
        <f>TEXT(B226, "dddd")</f>
        <v/>
      </c>
      <c r="F227" t="inlineStr">
        <is>
          <t>X</t>
        </is>
      </c>
      <c r="G227" t="inlineStr">
        <is>
          <t>None</t>
        </is>
      </c>
    </row>
    <row r="228">
      <c r="A228" t="inlineStr">
        <is>
          <t>Sheeter 2</t>
        </is>
      </c>
      <c r="B228" t="inlineStr">
        <is>
          <t>2025-09-19</t>
        </is>
      </c>
      <c r="C228" t="inlineStr">
        <is>
          <t>Shift 2</t>
        </is>
      </c>
      <c r="D228">
        <f>TEXT(B228, "dddd")</f>
        <v/>
      </c>
      <c r="E228" t="n">
        <v>1842</v>
      </c>
      <c r="F228" t="inlineStr">
        <is>
          <t>None</t>
        </is>
      </c>
      <c r="G228" t="inlineStr">
        <is>
          <t>None</t>
        </is>
      </c>
    </row>
    <row r="229">
      <c r="A229" t="inlineStr">
        <is>
          <t>AW1</t>
        </is>
      </c>
      <c r="B229" t="inlineStr">
        <is>
          <t>2025-09-22</t>
        </is>
      </c>
      <c r="C229" t="inlineStr">
        <is>
          <t>Shift 1</t>
        </is>
      </c>
      <c r="D229">
        <f>TEXT(B229, "dddd")</f>
        <v/>
      </c>
      <c r="E229" t="n">
        <v>3680</v>
      </c>
      <c r="F229" t="inlineStr">
        <is>
          <t>None</t>
        </is>
      </c>
      <c r="G229" t="inlineStr">
        <is>
          <t>None</t>
        </is>
      </c>
    </row>
    <row r="230">
      <c r="A230" t="inlineStr">
        <is>
          <t>Cutter 1</t>
        </is>
      </c>
      <c r="B230" t="inlineStr">
        <is>
          <t>2025-09-22</t>
        </is>
      </c>
      <c r="C230" t="inlineStr">
        <is>
          <t>Shift 1</t>
        </is>
      </c>
      <c r="D230">
        <f>TEXT(B231, "dddd")</f>
        <v/>
      </c>
      <c r="E230" t="n">
        <v>6509</v>
      </c>
      <c r="F230" t="inlineStr">
        <is>
          <t>None</t>
        </is>
      </c>
      <c r="G230" t="inlineStr">
        <is>
          <t>None</t>
        </is>
      </c>
    </row>
    <row r="231">
      <c r="A231" t="inlineStr">
        <is>
          <t>Cutter 2</t>
        </is>
      </c>
      <c r="B231" t="inlineStr">
        <is>
          <t>2025-09-22</t>
        </is>
      </c>
      <c r="C231" t="inlineStr">
        <is>
          <t>Shift 1</t>
        </is>
      </c>
      <c r="D231">
        <f>TEXT(B233, "dddd")</f>
        <v/>
      </c>
      <c r="E231" t="n">
        <v>6714</v>
      </c>
      <c r="F231" t="inlineStr">
        <is>
          <t>None</t>
        </is>
      </c>
      <c r="G231" t="inlineStr">
        <is>
          <t>None</t>
        </is>
      </c>
    </row>
    <row r="232">
      <c r="A232" t="inlineStr">
        <is>
          <t>Jenny</t>
        </is>
      </c>
      <c r="B232" t="inlineStr">
        <is>
          <t>2025-09-22</t>
        </is>
      </c>
      <c r="C232" t="inlineStr">
        <is>
          <t>Shift 1</t>
        </is>
      </c>
      <c r="D232">
        <f>TEXT(B235, "dddd")</f>
        <v/>
      </c>
      <c r="F232" t="inlineStr">
        <is>
          <t>X</t>
        </is>
      </c>
      <c r="G232" t="inlineStr">
        <is>
          <t>Vacation Operator</t>
        </is>
      </c>
    </row>
    <row r="233">
      <c r="A233" t="inlineStr">
        <is>
          <t>PC1</t>
        </is>
      </c>
      <c r="B233" t="inlineStr">
        <is>
          <t>2025-09-22</t>
        </is>
      </c>
      <c r="C233" t="inlineStr">
        <is>
          <t>Shift 1</t>
        </is>
      </c>
      <c r="D233">
        <f>TEXT(B237, "dddd")</f>
        <v/>
      </c>
      <c r="F233" t="inlineStr">
        <is>
          <t>X</t>
        </is>
      </c>
      <c r="G233" t="inlineStr">
        <is>
          <t>None</t>
        </is>
      </c>
    </row>
    <row r="234">
      <c r="A234" t="inlineStr">
        <is>
          <t>PC2</t>
        </is>
      </c>
      <c r="B234" t="inlineStr">
        <is>
          <t>2025-09-22</t>
        </is>
      </c>
      <c r="C234" t="inlineStr">
        <is>
          <t>Shift 1</t>
        </is>
      </c>
      <c r="D234">
        <f>TEXT(B239, "dddd")</f>
        <v/>
      </c>
      <c r="E234" t="n">
        <v>2724</v>
      </c>
      <c r="F234" t="inlineStr">
        <is>
          <t>None</t>
        </is>
      </c>
      <c r="G234" t="inlineStr">
        <is>
          <t>None</t>
        </is>
      </c>
    </row>
    <row r="235">
      <c r="A235" t="inlineStr">
        <is>
          <t>PC3</t>
        </is>
      </c>
      <c r="B235" t="inlineStr">
        <is>
          <t>2025-09-22</t>
        </is>
      </c>
      <c r="C235" t="inlineStr">
        <is>
          <t>Shift 1</t>
        </is>
      </c>
      <c r="D235">
        <f>TEXT(B241, "dddd")</f>
        <v/>
      </c>
      <c r="E235" t="n">
        <v>3406</v>
      </c>
      <c r="F235" t="inlineStr">
        <is>
          <t>None</t>
        </is>
      </c>
      <c r="G235" t="inlineStr">
        <is>
          <t>None</t>
        </is>
      </c>
    </row>
    <row r="236">
      <c r="A236" t="inlineStr">
        <is>
          <t>PC5</t>
        </is>
      </c>
      <c r="B236" t="inlineStr">
        <is>
          <t>2025-09-22</t>
        </is>
      </c>
      <c r="C236" t="inlineStr">
        <is>
          <t>Shift 1</t>
        </is>
      </c>
      <c r="D236">
        <f>TEXT(B243, "dddd")</f>
        <v/>
      </c>
      <c r="E236" t="n">
        <v>1776</v>
      </c>
      <c r="F236" t="inlineStr">
        <is>
          <t>None</t>
        </is>
      </c>
      <c r="G236" t="inlineStr">
        <is>
          <t>None</t>
        </is>
      </c>
    </row>
    <row r="237">
      <c r="A237" t="inlineStr">
        <is>
          <t>Sheeter 1</t>
        </is>
      </c>
      <c r="B237" t="inlineStr">
        <is>
          <t>2025-09-22</t>
        </is>
      </c>
      <c r="C237" t="inlineStr">
        <is>
          <t>Shift 1</t>
        </is>
      </c>
      <c r="D237">
        <f>TEXT(B245, "dddd")</f>
        <v/>
      </c>
      <c r="E237" t="n">
        <v>2961</v>
      </c>
      <c r="F237" t="inlineStr">
        <is>
          <t>None</t>
        </is>
      </c>
      <c r="G237" t="inlineStr">
        <is>
          <t>None</t>
        </is>
      </c>
    </row>
    <row r="238">
      <c r="A238" t="inlineStr">
        <is>
          <t>Sheeter 2</t>
        </is>
      </c>
      <c r="B238" t="inlineStr">
        <is>
          <t>2025-09-22</t>
        </is>
      </c>
      <c r="C238" t="inlineStr">
        <is>
          <t>Shift 1</t>
        </is>
      </c>
      <c r="D238">
        <f>TEXT(B247, "dddd")</f>
        <v/>
      </c>
      <c r="E238" t="n">
        <v>824</v>
      </c>
      <c r="F238" t="inlineStr">
        <is>
          <t>None</t>
        </is>
      </c>
      <c r="G238" t="inlineStr">
        <is>
          <t>None</t>
        </is>
      </c>
    </row>
    <row r="239">
      <c r="A239" t="inlineStr">
        <is>
          <t>AW1</t>
        </is>
      </c>
      <c r="B239" t="inlineStr">
        <is>
          <t>2025-09-22</t>
        </is>
      </c>
      <c r="C239" t="inlineStr">
        <is>
          <t>Shift 2</t>
        </is>
      </c>
      <c r="D239">
        <f>TEXT(B230, "dddd")</f>
        <v/>
      </c>
      <c r="E239" t="n">
        <v>7273</v>
      </c>
      <c r="F239" t="inlineStr">
        <is>
          <t>None</t>
        </is>
      </c>
      <c r="G239" t="inlineStr">
        <is>
          <t>None</t>
        </is>
      </c>
    </row>
    <row r="240">
      <c r="A240" t="inlineStr">
        <is>
          <t>Cutter 1</t>
        </is>
      </c>
      <c r="B240" t="inlineStr">
        <is>
          <t>2025-09-22</t>
        </is>
      </c>
      <c r="C240" t="inlineStr">
        <is>
          <t>Shift 2</t>
        </is>
      </c>
      <c r="D240">
        <f>TEXT(B232, "dddd")</f>
        <v/>
      </c>
      <c r="E240" t="n">
        <v>8641</v>
      </c>
      <c r="F240" t="inlineStr">
        <is>
          <t>None</t>
        </is>
      </c>
      <c r="G240" t="inlineStr">
        <is>
          <t>None</t>
        </is>
      </c>
    </row>
    <row r="241">
      <c r="A241" t="inlineStr">
        <is>
          <t>Cutter 2</t>
        </is>
      </c>
      <c r="B241" t="inlineStr">
        <is>
          <t>2025-09-22</t>
        </is>
      </c>
      <c r="C241" t="inlineStr">
        <is>
          <t>Shift 2</t>
        </is>
      </c>
      <c r="D241">
        <f>TEXT(B234, "dddd")</f>
        <v/>
      </c>
      <c r="F241" t="inlineStr">
        <is>
          <t>X</t>
        </is>
      </c>
      <c r="G241" t="inlineStr">
        <is>
          <t>None</t>
        </is>
      </c>
    </row>
    <row r="242">
      <c r="A242" t="inlineStr">
        <is>
          <t>Jenny</t>
        </is>
      </c>
      <c r="B242" t="inlineStr">
        <is>
          <t>2025-09-22</t>
        </is>
      </c>
      <c r="C242" t="inlineStr">
        <is>
          <t>Shift 2</t>
        </is>
      </c>
      <c r="D242">
        <f>TEXT(B236, "dddd")</f>
        <v/>
      </c>
      <c r="E242" t="n">
        <v>7535</v>
      </c>
      <c r="F242" t="inlineStr">
        <is>
          <t>None</t>
        </is>
      </c>
      <c r="G242" t="inlineStr">
        <is>
          <t>None</t>
        </is>
      </c>
    </row>
    <row r="243">
      <c r="A243" t="inlineStr">
        <is>
          <t>PC1</t>
        </is>
      </c>
      <c r="B243" t="inlineStr">
        <is>
          <t>2025-09-22</t>
        </is>
      </c>
      <c r="C243" t="inlineStr">
        <is>
          <t>Shift 2</t>
        </is>
      </c>
      <c r="D243">
        <f>TEXT(B238, "dddd")</f>
        <v/>
      </c>
      <c r="E243" t="n">
        <v>2482</v>
      </c>
      <c r="F243" t="inlineStr">
        <is>
          <t>None</t>
        </is>
      </c>
      <c r="G243" t="inlineStr">
        <is>
          <t>None</t>
        </is>
      </c>
    </row>
    <row r="244">
      <c r="A244" t="inlineStr">
        <is>
          <t>PC2</t>
        </is>
      </c>
      <c r="B244" t="inlineStr">
        <is>
          <t>2025-09-22</t>
        </is>
      </c>
      <c r="C244" t="inlineStr">
        <is>
          <t>Shift 2</t>
        </is>
      </c>
      <c r="D244">
        <f>TEXT(B240, "dddd")</f>
        <v/>
      </c>
      <c r="F244" t="inlineStr">
        <is>
          <t>X</t>
        </is>
      </c>
      <c r="G244" t="inlineStr">
        <is>
          <t>None</t>
        </is>
      </c>
    </row>
    <row r="245">
      <c r="A245" t="inlineStr">
        <is>
          <t>PC3</t>
        </is>
      </c>
      <c r="B245" t="inlineStr">
        <is>
          <t>2025-09-22</t>
        </is>
      </c>
      <c r="C245" t="inlineStr">
        <is>
          <t>Shift 2</t>
        </is>
      </c>
      <c r="D245">
        <f>TEXT(B242, "dddd")</f>
        <v/>
      </c>
      <c r="E245" t="n">
        <v>2986</v>
      </c>
      <c r="F245" t="inlineStr">
        <is>
          <t>None</t>
        </is>
      </c>
      <c r="G245" t="inlineStr">
        <is>
          <t>None</t>
        </is>
      </c>
    </row>
    <row r="246">
      <c r="A246" t="inlineStr">
        <is>
          <t>PC5</t>
        </is>
      </c>
      <c r="B246" t="inlineStr">
        <is>
          <t>2025-09-22</t>
        </is>
      </c>
      <c r="C246" t="inlineStr">
        <is>
          <t>Shift 2</t>
        </is>
      </c>
      <c r="D246">
        <f>TEXT(B244, "dddd")</f>
        <v/>
      </c>
      <c r="F246" t="inlineStr">
        <is>
          <t>X</t>
        </is>
      </c>
      <c r="G246" t="inlineStr">
        <is>
          <t>None</t>
        </is>
      </c>
    </row>
    <row r="247">
      <c r="A247" t="inlineStr">
        <is>
          <t>Sheeter 1</t>
        </is>
      </c>
      <c r="B247" t="inlineStr">
        <is>
          <t>2025-09-22</t>
        </is>
      </c>
      <c r="C247" t="inlineStr">
        <is>
          <t>Shift 2</t>
        </is>
      </c>
      <c r="D247">
        <f>TEXT(B246, "dddd")</f>
        <v/>
      </c>
      <c r="F247" t="inlineStr">
        <is>
          <t>X</t>
        </is>
      </c>
      <c r="G247" t="inlineStr">
        <is>
          <t>None</t>
        </is>
      </c>
    </row>
    <row r="248">
      <c r="A248" t="inlineStr">
        <is>
          <t>Sheeter 2</t>
        </is>
      </c>
      <c r="B248" t="inlineStr">
        <is>
          <t>2025-09-22</t>
        </is>
      </c>
      <c r="C248" t="inlineStr">
        <is>
          <t>Shift 2</t>
        </is>
      </c>
      <c r="D248">
        <f>TEXT(B248, "dddd")</f>
        <v/>
      </c>
      <c r="E248" t="n">
        <v>1742</v>
      </c>
      <c r="F248" t="inlineStr">
        <is>
          <t>None</t>
        </is>
      </c>
      <c r="G248" t="inlineStr">
        <is>
          <t>None</t>
        </is>
      </c>
    </row>
    <row r="249">
      <c r="A249" t="inlineStr">
        <is>
          <t>AW1</t>
        </is>
      </c>
      <c r="B249" t="inlineStr">
        <is>
          <t>2025-09-23</t>
        </is>
      </c>
      <c r="C249" t="inlineStr">
        <is>
          <t>Shift 1</t>
        </is>
      </c>
      <c r="D249">
        <f>TEXT(B249, "dddd")</f>
        <v/>
      </c>
      <c r="E249" t="n">
        <v>3208</v>
      </c>
      <c r="F249" t="inlineStr">
        <is>
          <t>None</t>
        </is>
      </c>
      <c r="G249" t="inlineStr">
        <is>
          <t>None</t>
        </is>
      </c>
    </row>
    <row r="250">
      <c r="A250" t="inlineStr">
        <is>
          <t>Cutter 1</t>
        </is>
      </c>
      <c r="B250" t="inlineStr">
        <is>
          <t>2025-09-23</t>
        </is>
      </c>
      <c r="C250" t="inlineStr">
        <is>
          <t>Shift 1</t>
        </is>
      </c>
      <c r="D250">
        <f>TEXT(B251, "dddd")</f>
        <v/>
      </c>
      <c r="E250" t="n">
        <v>2516</v>
      </c>
      <c r="F250" t="inlineStr">
        <is>
          <t>None</t>
        </is>
      </c>
      <c r="G250" t="inlineStr">
        <is>
          <t>None</t>
        </is>
      </c>
    </row>
    <row r="251">
      <c r="A251" t="inlineStr">
        <is>
          <t>Cutter 2</t>
        </is>
      </c>
      <c r="B251" t="inlineStr">
        <is>
          <t>2025-09-23</t>
        </is>
      </c>
      <c r="C251" t="inlineStr">
        <is>
          <t>Shift 1</t>
        </is>
      </c>
      <c r="D251">
        <f>TEXT(B253, "dddd")</f>
        <v/>
      </c>
      <c r="E251" t="n">
        <v>5517</v>
      </c>
      <c r="F251" t="inlineStr">
        <is>
          <t>None</t>
        </is>
      </c>
      <c r="G251" t="inlineStr">
        <is>
          <t>None</t>
        </is>
      </c>
    </row>
    <row r="252">
      <c r="A252" t="inlineStr">
        <is>
          <t>Jenny</t>
        </is>
      </c>
      <c r="B252" t="inlineStr">
        <is>
          <t>2025-09-23</t>
        </is>
      </c>
      <c r="C252" t="inlineStr">
        <is>
          <t>Shift 1</t>
        </is>
      </c>
      <c r="D252">
        <f>TEXT(B255, "dddd")</f>
        <v/>
      </c>
      <c r="F252" t="inlineStr">
        <is>
          <t>X</t>
        </is>
      </c>
      <c r="G252" t="inlineStr">
        <is>
          <t>Vacation Operator</t>
        </is>
      </c>
    </row>
    <row r="253">
      <c r="A253" t="inlineStr">
        <is>
          <t>PC1</t>
        </is>
      </c>
      <c r="B253" t="inlineStr">
        <is>
          <t>2025-09-23</t>
        </is>
      </c>
      <c r="C253" t="inlineStr">
        <is>
          <t>Shift 1</t>
        </is>
      </c>
      <c r="D253">
        <f>TEXT(B257, "dddd")</f>
        <v/>
      </c>
      <c r="E253" t="n">
        <v>2201</v>
      </c>
      <c r="F253" t="inlineStr">
        <is>
          <t>None</t>
        </is>
      </c>
      <c r="G253" t="inlineStr">
        <is>
          <t>None</t>
        </is>
      </c>
    </row>
    <row r="254">
      <c r="A254" t="inlineStr">
        <is>
          <t>PC2</t>
        </is>
      </c>
      <c r="B254" t="inlineStr">
        <is>
          <t>2025-09-23</t>
        </is>
      </c>
      <c r="C254" t="inlineStr">
        <is>
          <t>Shift 1</t>
        </is>
      </c>
      <c r="D254">
        <f>TEXT(B259, "dddd")</f>
        <v/>
      </c>
      <c r="E254" t="n">
        <v>1764</v>
      </c>
      <c r="F254" t="inlineStr">
        <is>
          <t>None</t>
        </is>
      </c>
      <c r="G254" t="inlineStr">
        <is>
          <t>None</t>
        </is>
      </c>
    </row>
    <row r="255">
      <c r="A255" t="inlineStr">
        <is>
          <t>PC3</t>
        </is>
      </c>
      <c r="B255" t="inlineStr">
        <is>
          <t>2025-09-23</t>
        </is>
      </c>
      <c r="C255" t="inlineStr">
        <is>
          <t>Shift 1</t>
        </is>
      </c>
      <c r="D255">
        <f>TEXT(B261, "dddd")</f>
        <v/>
      </c>
      <c r="E255" t="n">
        <v>1932</v>
      </c>
      <c r="F255" t="inlineStr">
        <is>
          <t>None</t>
        </is>
      </c>
      <c r="G255" t="inlineStr">
        <is>
          <t>None</t>
        </is>
      </c>
    </row>
    <row r="256">
      <c r="A256" t="inlineStr">
        <is>
          <t>PC5</t>
        </is>
      </c>
      <c r="B256" t="inlineStr">
        <is>
          <t>2025-09-23</t>
        </is>
      </c>
      <c r="C256" t="inlineStr">
        <is>
          <t>Shift 1</t>
        </is>
      </c>
      <c r="D256">
        <f>TEXT(B263, "dddd")</f>
        <v/>
      </c>
      <c r="E256" t="n">
        <v>2150</v>
      </c>
      <c r="F256" t="inlineStr">
        <is>
          <t>None</t>
        </is>
      </c>
      <c r="G256" t="inlineStr">
        <is>
          <t>None</t>
        </is>
      </c>
    </row>
    <row r="257">
      <c r="A257" t="inlineStr">
        <is>
          <t>Sheeter 1</t>
        </is>
      </c>
      <c r="B257" t="inlineStr">
        <is>
          <t>2025-09-23</t>
        </is>
      </c>
      <c r="C257" t="inlineStr">
        <is>
          <t>Shift 1</t>
        </is>
      </c>
      <c r="D257">
        <f>TEXT(B265, "dddd")</f>
        <v/>
      </c>
      <c r="E257" t="n">
        <v>5502</v>
      </c>
      <c r="F257" t="inlineStr">
        <is>
          <t>None</t>
        </is>
      </c>
      <c r="G257" t="inlineStr">
        <is>
          <t>None</t>
        </is>
      </c>
    </row>
    <row r="258">
      <c r="A258" t="inlineStr">
        <is>
          <t>Sheeter 2</t>
        </is>
      </c>
      <c r="B258" t="inlineStr">
        <is>
          <t>2025-09-23</t>
        </is>
      </c>
      <c r="C258" t="inlineStr">
        <is>
          <t>Shift 1</t>
        </is>
      </c>
      <c r="D258">
        <f>TEXT(B267, "dddd")</f>
        <v/>
      </c>
      <c r="E258" t="n">
        <v>767</v>
      </c>
      <c r="F258" t="inlineStr">
        <is>
          <t>None</t>
        </is>
      </c>
      <c r="G258" t="inlineStr">
        <is>
          <t>Machine not in operation after 11a</t>
        </is>
      </c>
    </row>
    <row r="259">
      <c r="A259" t="inlineStr">
        <is>
          <t>AW1</t>
        </is>
      </c>
      <c r="B259" t="inlineStr">
        <is>
          <t>2025-09-23</t>
        </is>
      </c>
      <c r="C259" t="inlineStr">
        <is>
          <t>Shift 2</t>
        </is>
      </c>
      <c r="D259">
        <f>TEXT(B250, "dddd")</f>
        <v/>
      </c>
      <c r="E259" t="n">
        <v>7091</v>
      </c>
      <c r="F259" t="inlineStr">
        <is>
          <t>None</t>
        </is>
      </c>
      <c r="G259" t="inlineStr">
        <is>
          <t>None</t>
        </is>
      </c>
    </row>
    <row r="260">
      <c r="A260" t="inlineStr">
        <is>
          <t>Cutter 1</t>
        </is>
      </c>
      <c r="B260" t="inlineStr">
        <is>
          <t>2025-09-23</t>
        </is>
      </c>
      <c r="C260" t="inlineStr">
        <is>
          <t>Shift 2</t>
        </is>
      </c>
      <c r="D260">
        <f>TEXT(B252, "dddd")</f>
        <v/>
      </c>
      <c r="E260" t="n">
        <v>3171</v>
      </c>
      <c r="F260" t="inlineStr">
        <is>
          <t>None</t>
        </is>
      </c>
      <c r="G260" t="inlineStr">
        <is>
          <t>None</t>
        </is>
      </c>
    </row>
    <row r="261">
      <c r="A261" t="inlineStr">
        <is>
          <t>Cutter 2</t>
        </is>
      </c>
      <c r="B261" t="inlineStr">
        <is>
          <t>2025-09-23</t>
        </is>
      </c>
      <c r="C261" t="inlineStr">
        <is>
          <t>Shift 2</t>
        </is>
      </c>
      <c r="D261">
        <f>TEXT(B254, "dddd")</f>
        <v/>
      </c>
      <c r="F261" t="inlineStr">
        <is>
          <t>X</t>
        </is>
      </c>
      <c r="G261" t="inlineStr">
        <is>
          <t>None</t>
        </is>
      </c>
    </row>
    <row r="262">
      <c r="A262" t="inlineStr">
        <is>
          <t>Jenny</t>
        </is>
      </c>
      <c r="B262" t="inlineStr">
        <is>
          <t>2025-09-23</t>
        </is>
      </c>
      <c r="C262" t="inlineStr">
        <is>
          <t>Shift 2</t>
        </is>
      </c>
      <c r="D262">
        <f>TEXT(B256, "dddd")</f>
        <v/>
      </c>
      <c r="E262" t="n">
        <v>13612</v>
      </c>
      <c r="F262" t="inlineStr">
        <is>
          <t>None</t>
        </is>
      </c>
      <c r="G262" t="inlineStr">
        <is>
          <t>None</t>
        </is>
      </c>
    </row>
    <row r="263">
      <c r="A263" t="inlineStr">
        <is>
          <t>PC1</t>
        </is>
      </c>
      <c r="B263" t="inlineStr">
        <is>
          <t>2025-09-23</t>
        </is>
      </c>
      <c r="C263" t="inlineStr">
        <is>
          <t>Shift 2</t>
        </is>
      </c>
      <c r="D263">
        <f>TEXT(B258, "dddd")</f>
        <v/>
      </c>
      <c r="E263" t="n">
        <v>3423</v>
      </c>
      <c r="F263" t="inlineStr">
        <is>
          <t>None</t>
        </is>
      </c>
      <c r="G263" t="inlineStr">
        <is>
          <t>None</t>
        </is>
      </c>
    </row>
    <row r="264">
      <c r="A264" t="inlineStr">
        <is>
          <t>PC2</t>
        </is>
      </c>
      <c r="B264" t="inlineStr">
        <is>
          <t>2025-09-23</t>
        </is>
      </c>
      <c r="C264" t="inlineStr">
        <is>
          <t>Shift 2</t>
        </is>
      </c>
      <c r="D264">
        <f>TEXT(B260, "dddd")</f>
        <v/>
      </c>
      <c r="F264" t="inlineStr">
        <is>
          <t>X</t>
        </is>
      </c>
      <c r="G264" t="inlineStr">
        <is>
          <t>None</t>
        </is>
      </c>
    </row>
    <row r="265">
      <c r="A265" t="inlineStr">
        <is>
          <t>PC3</t>
        </is>
      </c>
      <c r="B265" t="inlineStr">
        <is>
          <t>2025-09-23</t>
        </is>
      </c>
      <c r="C265" t="inlineStr">
        <is>
          <t>Shift 2</t>
        </is>
      </c>
      <c r="D265">
        <f>TEXT(B262, "dddd")</f>
        <v/>
      </c>
      <c r="E265" t="n">
        <v>5401</v>
      </c>
      <c r="F265" t="inlineStr">
        <is>
          <t>None</t>
        </is>
      </c>
      <c r="G265" t="inlineStr">
        <is>
          <t>None</t>
        </is>
      </c>
    </row>
    <row r="266">
      <c r="A266" t="inlineStr">
        <is>
          <t>PC5</t>
        </is>
      </c>
      <c r="B266" t="inlineStr">
        <is>
          <t>2025-09-23</t>
        </is>
      </c>
      <c r="C266" t="inlineStr">
        <is>
          <t>Shift 2</t>
        </is>
      </c>
      <c r="D266">
        <f>TEXT(B264, "dddd")</f>
        <v/>
      </c>
      <c r="F266" t="inlineStr">
        <is>
          <t>X</t>
        </is>
      </c>
      <c r="G266" t="inlineStr">
        <is>
          <t>None</t>
        </is>
      </c>
    </row>
    <row r="267">
      <c r="A267" t="inlineStr">
        <is>
          <t>Sheeter 1</t>
        </is>
      </c>
      <c r="B267" t="inlineStr">
        <is>
          <t>2025-09-23</t>
        </is>
      </c>
      <c r="C267" t="inlineStr">
        <is>
          <t>Shift 2</t>
        </is>
      </c>
      <c r="D267">
        <f>TEXT(B266, "dddd")</f>
        <v/>
      </c>
      <c r="F267" t="inlineStr">
        <is>
          <t>X</t>
        </is>
      </c>
      <c r="G267" t="inlineStr">
        <is>
          <t>None</t>
        </is>
      </c>
    </row>
    <row r="268">
      <c r="A268" t="inlineStr">
        <is>
          <t>Sheeter 2</t>
        </is>
      </c>
      <c r="B268" t="inlineStr">
        <is>
          <t>2025-09-23</t>
        </is>
      </c>
      <c r="C268" t="inlineStr">
        <is>
          <t>Shift 2</t>
        </is>
      </c>
      <c r="D268">
        <f>TEXT(B268, "dddd")</f>
        <v/>
      </c>
      <c r="F268" t="inlineStr">
        <is>
          <t>X</t>
        </is>
      </c>
      <c r="G268" t="inlineStr">
        <is>
          <t>Machine not in operation after 11a</t>
        </is>
      </c>
    </row>
    <row r="269">
      <c r="A269" t="inlineStr">
        <is>
          <t>AW1</t>
        </is>
      </c>
      <c r="B269" t="inlineStr">
        <is>
          <t>2025-09-24</t>
        </is>
      </c>
      <c r="C269" t="inlineStr">
        <is>
          <t>Shift 1</t>
        </is>
      </c>
      <c r="D269">
        <f>TEXT(B269, "dddd")</f>
        <v/>
      </c>
      <c r="E269" t="n">
        <v>9804</v>
      </c>
      <c r="F269" t="inlineStr">
        <is>
          <t>None</t>
        </is>
      </c>
      <c r="G269" t="inlineStr">
        <is>
          <t>None</t>
        </is>
      </c>
    </row>
    <row r="270">
      <c r="A270" t="inlineStr">
        <is>
          <t>Cutter 1</t>
        </is>
      </c>
      <c r="B270" t="inlineStr">
        <is>
          <t>2025-09-24</t>
        </is>
      </c>
      <c r="C270" t="inlineStr">
        <is>
          <t>Shift 1</t>
        </is>
      </c>
      <c r="D270">
        <f>TEXT(B271, "dddd")</f>
        <v/>
      </c>
      <c r="E270" t="n">
        <v>2826</v>
      </c>
      <c r="F270" t="inlineStr">
        <is>
          <t>None</t>
        </is>
      </c>
      <c r="G270" t="inlineStr">
        <is>
          <t>None</t>
        </is>
      </c>
    </row>
    <row r="271">
      <c r="A271" t="inlineStr">
        <is>
          <t>Cutter 2</t>
        </is>
      </c>
      <c r="B271" t="inlineStr">
        <is>
          <t>2025-09-24</t>
        </is>
      </c>
      <c r="C271" t="inlineStr">
        <is>
          <t>Shift 1</t>
        </is>
      </c>
      <c r="D271">
        <f>TEXT(B273, "dddd")</f>
        <v/>
      </c>
      <c r="E271" t="n">
        <v>4787</v>
      </c>
      <c r="F271" t="inlineStr">
        <is>
          <t>None</t>
        </is>
      </c>
      <c r="G271" t="inlineStr">
        <is>
          <t>None</t>
        </is>
      </c>
    </row>
    <row r="272">
      <c r="A272" t="inlineStr">
        <is>
          <t>Jenny</t>
        </is>
      </c>
      <c r="B272" t="inlineStr">
        <is>
          <t>2025-09-24</t>
        </is>
      </c>
      <c r="C272" t="inlineStr">
        <is>
          <t>Shift 1</t>
        </is>
      </c>
      <c r="D272">
        <f>TEXT(B275, "dddd")</f>
        <v/>
      </c>
      <c r="E272" t="n">
        <v>11294</v>
      </c>
      <c r="F272" t="inlineStr">
        <is>
          <t>None</t>
        </is>
      </c>
      <c r="G272" t="inlineStr">
        <is>
          <t>None</t>
        </is>
      </c>
    </row>
    <row r="273">
      <c r="A273" t="inlineStr">
        <is>
          <t>PC1</t>
        </is>
      </c>
      <c r="B273" t="inlineStr">
        <is>
          <t>2025-09-24</t>
        </is>
      </c>
      <c r="C273" t="inlineStr">
        <is>
          <t>Shift 1</t>
        </is>
      </c>
      <c r="D273">
        <f>TEXT(B277, "dddd")</f>
        <v/>
      </c>
      <c r="E273" t="n">
        <v>2850</v>
      </c>
      <c r="F273" t="inlineStr">
        <is>
          <t>None</t>
        </is>
      </c>
      <c r="G273" t="inlineStr">
        <is>
          <t>None</t>
        </is>
      </c>
    </row>
    <row r="274">
      <c r="A274" t="inlineStr">
        <is>
          <t>PC2</t>
        </is>
      </c>
      <c r="B274" t="inlineStr">
        <is>
          <t>2025-09-24</t>
        </is>
      </c>
      <c r="C274" t="inlineStr">
        <is>
          <t>Shift 1</t>
        </is>
      </c>
      <c r="D274">
        <f>TEXT(B279, "dddd")</f>
        <v/>
      </c>
      <c r="E274" t="n">
        <v>2408</v>
      </c>
      <c r="F274" t="inlineStr">
        <is>
          <t>None</t>
        </is>
      </c>
      <c r="G274" t="inlineStr">
        <is>
          <t>None</t>
        </is>
      </c>
    </row>
    <row r="275">
      <c r="A275" t="inlineStr">
        <is>
          <t>PC3</t>
        </is>
      </c>
      <c r="B275" t="inlineStr">
        <is>
          <t>2025-09-24</t>
        </is>
      </c>
      <c r="C275" t="inlineStr">
        <is>
          <t>Shift 1</t>
        </is>
      </c>
      <c r="D275">
        <f>TEXT(B281, "dddd")</f>
        <v/>
      </c>
      <c r="E275" t="n">
        <v>3885</v>
      </c>
      <c r="F275" t="inlineStr">
        <is>
          <t>None</t>
        </is>
      </c>
      <c r="G275" t="inlineStr">
        <is>
          <t>None</t>
        </is>
      </c>
    </row>
    <row r="276">
      <c r="A276" t="inlineStr">
        <is>
          <t>PC5</t>
        </is>
      </c>
      <c r="B276" t="inlineStr">
        <is>
          <t>2025-09-24</t>
        </is>
      </c>
      <c r="C276" t="inlineStr">
        <is>
          <t>Shift 1</t>
        </is>
      </c>
      <c r="D276">
        <f>TEXT(B283, "dddd")</f>
        <v/>
      </c>
      <c r="E276" t="n">
        <v>1336</v>
      </c>
      <c r="F276" t="inlineStr">
        <is>
          <t>None</t>
        </is>
      </c>
      <c r="G276" t="inlineStr">
        <is>
          <t>None</t>
        </is>
      </c>
    </row>
    <row r="277">
      <c r="A277" t="inlineStr">
        <is>
          <t>Sheeter 1</t>
        </is>
      </c>
      <c r="B277" t="inlineStr">
        <is>
          <t>2025-09-24</t>
        </is>
      </c>
      <c r="C277" t="inlineStr">
        <is>
          <t>Shift 1</t>
        </is>
      </c>
      <c r="D277">
        <f>TEXT(B285, "dddd")</f>
        <v/>
      </c>
      <c r="E277" t="n">
        <v>6441</v>
      </c>
      <c r="F277" t="inlineStr">
        <is>
          <t>None</t>
        </is>
      </c>
      <c r="G277" t="inlineStr">
        <is>
          <t>None</t>
        </is>
      </c>
    </row>
    <row r="278">
      <c r="A278" t="inlineStr">
        <is>
          <t>Sheeter 2</t>
        </is>
      </c>
      <c r="B278" t="inlineStr">
        <is>
          <t>2025-09-24</t>
        </is>
      </c>
      <c r="C278" t="inlineStr">
        <is>
          <t>Shift 1</t>
        </is>
      </c>
      <c r="D278">
        <f>TEXT(B287, "dddd")</f>
        <v/>
      </c>
      <c r="E278" t="n">
        <v>640</v>
      </c>
      <c r="F278" t="inlineStr">
        <is>
          <t>None</t>
        </is>
      </c>
      <c r="G278" t="inlineStr">
        <is>
          <t>None</t>
        </is>
      </c>
    </row>
    <row r="279">
      <c r="A279" t="inlineStr">
        <is>
          <t>AW1</t>
        </is>
      </c>
      <c r="B279" t="inlineStr">
        <is>
          <t>2025-09-24</t>
        </is>
      </c>
      <c r="C279" t="inlineStr">
        <is>
          <t>Shift 2</t>
        </is>
      </c>
      <c r="D279">
        <f>TEXT(B270, "dddd")</f>
        <v/>
      </c>
      <c r="E279" t="n">
        <v>6515</v>
      </c>
      <c r="F279" t="inlineStr">
        <is>
          <t>None</t>
        </is>
      </c>
      <c r="G279" t="inlineStr">
        <is>
          <t>None</t>
        </is>
      </c>
    </row>
    <row r="280">
      <c r="A280" t="inlineStr">
        <is>
          <t>Cutter 1</t>
        </is>
      </c>
      <c r="B280" t="inlineStr">
        <is>
          <t>2025-09-24</t>
        </is>
      </c>
      <c r="C280" t="inlineStr">
        <is>
          <t>Shift 2</t>
        </is>
      </c>
      <c r="D280">
        <f>TEXT(B272, "dddd")</f>
        <v/>
      </c>
      <c r="E280" t="n">
        <v>2653</v>
      </c>
      <c r="F280" t="inlineStr">
        <is>
          <t>None</t>
        </is>
      </c>
      <c r="G280" t="inlineStr">
        <is>
          <t>None</t>
        </is>
      </c>
    </row>
    <row r="281">
      <c r="A281" t="inlineStr">
        <is>
          <t>Cutter 2</t>
        </is>
      </c>
      <c r="B281" t="inlineStr">
        <is>
          <t>2025-09-24</t>
        </is>
      </c>
      <c r="C281" t="inlineStr">
        <is>
          <t>Shift 2</t>
        </is>
      </c>
      <c r="D281">
        <f>TEXT(B274, "dddd")</f>
        <v/>
      </c>
      <c r="F281" t="inlineStr">
        <is>
          <t>X</t>
        </is>
      </c>
      <c r="G281" t="inlineStr">
        <is>
          <t>None</t>
        </is>
      </c>
    </row>
    <row r="282">
      <c r="A282" t="inlineStr">
        <is>
          <t>Jenny</t>
        </is>
      </c>
      <c r="B282" t="inlineStr">
        <is>
          <t>2025-09-24</t>
        </is>
      </c>
      <c r="C282" t="inlineStr">
        <is>
          <t>Shift 2</t>
        </is>
      </c>
      <c r="D282">
        <f>TEXT(B276, "dddd")</f>
        <v/>
      </c>
      <c r="E282" t="n">
        <v>18173</v>
      </c>
      <c r="F282" t="inlineStr">
        <is>
          <t>None</t>
        </is>
      </c>
      <c r="G282" t="inlineStr">
        <is>
          <t>None</t>
        </is>
      </c>
    </row>
    <row r="283">
      <c r="A283" t="inlineStr">
        <is>
          <t>PC1</t>
        </is>
      </c>
      <c r="B283" t="inlineStr">
        <is>
          <t>2025-09-24</t>
        </is>
      </c>
      <c r="C283" t="inlineStr">
        <is>
          <t>Shift 2</t>
        </is>
      </c>
      <c r="D283">
        <f>TEXT(B278, "dddd")</f>
        <v/>
      </c>
      <c r="F283" t="inlineStr">
        <is>
          <t>X</t>
        </is>
      </c>
      <c r="G283" t="inlineStr">
        <is>
          <t>Sick Operator</t>
        </is>
      </c>
    </row>
    <row r="284">
      <c r="A284" t="inlineStr">
        <is>
          <t>PC2</t>
        </is>
      </c>
      <c r="B284" t="inlineStr">
        <is>
          <t>2025-09-24</t>
        </is>
      </c>
      <c r="C284" t="inlineStr">
        <is>
          <t>Shift 2</t>
        </is>
      </c>
      <c r="D284">
        <f>TEXT(B280, "dddd")</f>
        <v/>
      </c>
      <c r="F284" t="inlineStr">
        <is>
          <t>X</t>
        </is>
      </c>
      <c r="G284" t="inlineStr">
        <is>
          <t>None</t>
        </is>
      </c>
    </row>
    <row r="285">
      <c r="A285" t="inlineStr">
        <is>
          <t>PC3</t>
        </is>
      </c>
      <c r="B285" t="inlineStr">
        <is>
          <t>2025-09-24</t>
        </is>
      </c>
      <c r="C285" t="inlineStr">
        <is>
          <t>Shift 2</t>
        </is>
      </c>
      <c r="D285">
        <f>TEXT(B282, "dddd")</f>
        <v/>
      </c>
      <c r="E285" t="n">
        <v>4881</v>
      </c>
      <c r="F285" t="inlineStr">
        <is>
          <t>None</t>
        </is>
      </c>
      <c r="G285" t="inlineStr">
        <is>
          <t>None</t>
        </is>
      </c>
    </row>
    <row r="286">
      <c r="A286" t="inlineStr">
        <is>
          <t>PC5</t>
        </is>
      </c>
      <c r="B286" t="inlineStr">
        <is>
          <t>2025-09-24</t>
        </is>
      </c>
      <c r="C286" t="inlineStr">
        <is>
          <t>Shift 2</t>
        </is>
      </c>
      <c r="D286">
        <f>TEXT(B284, "dddd")</f>
        <v/>
      </c>
      <c r="F286" t="inlineStr">
        <is>
          <t>X</t>
        </is>
      </c>
      <c r="G286" t="inlineStr">
        <is>
          <t>None</t>
        </is>
      </c>
    </row>
    <row r="287">
      <c r="A287" t="inlineStr">
        <is>
          <t>Sheeter 1</t>
        </is>
      </c>
      <c r="B287" t="inlineStr">
        <is>
          <t>2025-09-24</t>
        </is>
      </c>
      <c r="C287" t="inlineStr">
        <is>
          <t>Shift 2</t>
        </is>
      </c>
      <c r="D287">
        <f>TEXT(B286, "dddd")</f>
        <v/>
      </c>
      <c r="F287" t="inlineStr">
        <is>
          <t>X</t>
        </is>
      </c>
      <c r="G287" t="inlineStr">
        <is>
          <t>None</t>
        </is>
      </c>
    </row>
    <row r="288">
      <c r="A288" t="inlineStr">
        <is>
          <t>Sheeter 2</t>
        </is>
      </c>
      <c r="B288" t="inlineStr">
        <is>
          <t>2025-09-24</t>
        </is>
      </c>
      <c r="C288" t="inlineStr">
        <is>
          <t>Shift 2</t>
        </is>
      </c>
      <c r="D288">
        <f>TEXT(B288, "dddd")</f>
        <v/>
      </c>
      <c r="E288" t="n">
        <v>1200</v>
      </c>
      <c r="F288" t="inlineStr">
        <is>
          <t>None</t>
        </is>
      </c>
      <c r="G288" t="inlineStr">
        <is>
          <t>None</t>
        </is>
      </c>
    </row>
    <row r="289">
      <c r="A289" t="inlineStr">
        <is>
          <t>AW1</t>
        </is>
      </c>
      <c r="B289" t="inlineStr">
        <is>
          <t>2025-09-25</t>
        </is>
      </c>
      <c r="C289" t="inlineStr">
        <is>
          <t>Shift 1</t>
        </is>
      </c>
      <c r="D289">
        <f>TEXT(B289, "dddd")</f>
        <v/>
      </c>
      <c r="E289" t="n">
        <v>6930</v>
      </c>
      <c r="F289" t="inlineStr">
        <is>
          <t>None</t>
        </is>
      </c>
      <c r="G289" t="inlineStr">
        <is>
          <t>None</t>
        </is>
      </c>
    </row>
    <row r="290">
      <c r="A290" t="inlineStr">
        <is>
          <t>Cutter 1</t>
        </is>
      </c>
      <c r="B290" t="inlineStr">
        <is>
          <t>2025-09-25</t>
        </is>
      </c>
      <c r="C290" t="inlineStr">
        <is>
          <t>Shift 1</t>
        </is>
      </c>
      <c r="D290">
        <f>TEXT(B291, "dddd")</f>
        <v/>
      </c>
      <c r="E290" t="n">
        <v>4663</v>
      </c>
      <c r="F290" t="inlineStr">
        <is>
          <t>None</t>
        </is>
      </c>
      <c r="G290" t="inlineStr">
        <is>
          <t>None</t>
        </is>
      </c>
    </row>
    <row r="291">
      <c r="A291" t="inlineStr">
        <is>
          <t>Cutter 2</t>
        </is>
      </c>
      <c r="B291" t="inlineStr">
        <is>
          <t>2025-09-25</t>
        </is>
      </c>
      <c r="C291" t="inlineStr">
        <is>
          <t>Shift 1</t>
        </is>
      </c>
      <c r="D291">
        <f>TEXT(B293, "dddd")</f>
        <v/>
      </c>
      <c r="E291" t="n">
        <v>3945</v>
      </c>
      <c r="F291" t="inlineStr">
        <is>
          <t>None</t>
        </is>
      </c>
      <c r="G291" t="inlineStr">
        <is>
          <t>None</t>
        </is>
      </c>
    </row>
    <row r="292">
      <c r="A292" t="inlineStr">
        <is>
          <t>Jenny</t>
        </is>
      </c>
      <c r="B292" t="inlineStr">
        <is>
          <t>2025-09-25</t>
        </is>
      </c>
      <c r="C292" t="inlineStr">
        <is>
          <t>Shift 1</t>
        </is>
      </c>
      <c r="D292">
        <f>TEXT(B295, "dddd")</f>
        <v/>
      </c>
      <c r="E292" t="n">
        <v>14093</v>
      </c>
      <c r="F292" t="inlineStr">
        <is>
          <t>None</t>
        </is>
      </c>
      <c r="G292" t="inlineStr">
        <is>
          <t>None</t>
        </is>
      </c>
    </row>
    <row r="293">
      <c r="A293" t="inlineStr">
        <is>
          <t>PC1</t>
        </is>
      </c>
      <c r="B293" t="inlineStr">
        <is>
          <t>2025-09-25</t>
        </is>
      </c>
      <c r="C293" t="inlineStr">
        <is>
          <t>Shift 1</t>
        </is>
      </c>
      <c r="D293">
        <f>TEXT(B297, "dddd")</f>
        <v/>
      </c>
      <c r="E293" t="n">
        <v>1620</v>
      </c>
      <c r="F293" t="inlineStr">
        <is>
          <t>None</t>
        </is>
      </c>
      <c r="G293" t="inlineStr">
        <is>
          <t>None</t>
        </is>
      </c>
    </row>
    <row r="294">
      <c r="A294" t="inlineStr">
        <is>
          <t>PC2</t>
        </is>
      </c>
      <c r="B294" t="inlineStr">
        <is>
          <t>2025-09-25</t>
        </is>
      </c>
      <c r="C294" t="inlineStr">
        <is>
          <t>Shift 1</t>
        </is>
      </c>
      <c r="D294">
        <f>TEXT(B299, "dddd")</f>
        <v/>
      </c>
      <c r="E294" t="n">
        <v>6220</v>
      </c>
      <c r="F294" t="inlineStr">
        <is>
          <t>None</t>
        </is>
      </c>
      <c r="G294" t="inlineStr">
        <is>
          <t>None</t>
        </is>
      </c>
    </row>
    <row r="295">
      <c r="A295" t="inlineStr">
        <is>
          <t>PC3</t>
        </is>
      </c>
      <c r="B295" t="inlineStr">
        <is>
          <t>2025-09-25</t>
        </is>
      </c>
      <c r="C295" t="inlineStr">
        <is>
          <t>Shift 1</t>
        </is>
      </c>
      <c r="D295">
        <f>TEXT(B301, "dddd")</f>
        <v/>
      </c>
      <c r="E295" t="n">
        <v>5445</v>
      </c>
      <c r="F295" t="inlineStr">
        <is>
          <t>None</t>
        </is>
      </c>
      <c r="G295" t="inlineStr">
        <is>
          <t>None</t>
        </is>
      </c>
    </row>
    <row r="296">
      <c r="A296" t="inlineStr">
        <is>
          <t>PC5</t>
        </is>
      </c>
      <c r="B296" t="inlineStr">
        <is>
          <t>2025-09-25</t>
        </is>
      </c>
      <c r="C296" t="inlineStr">
        <is>
          <t>Shift 1</t>
        </is>
      </c>
      <c r="D296">
        <f>TEXT(B303, "dddd")</f>
        <v/>
      </c>
      <c r="E296" t="n">
        <v>2106</v>
      </c>
      <c r="F296" t="inlineStr">
        <is>
          <t>None</t>
        </is>
      </c>
      <c r="G296" t="inlineStr">
        <is>
          <t>None</t>
        </is>
      </c>
    </row>
    <row r="297">
      <c r="A297" t="inlineStr">
        <is>
          <t>Sheeter 1</t>
        </is>
      </c>
      <c r="B297" t="inlineStr">
        <is>
          <t>2025-09-25</t>
        </is>
      </c>
      <c r="C297" t="inlineStr">
        <is>
          <t>Shift 1</t>
        </is>
      </c>
      <c r="D297">
        <f>TEXT(B305, "dddd")</f>
        <v/>
      </c>
      <c r="E297" t="n">
        <v>6870</v>
      </c>
      <c r="F297" t="inlineStr">
        <is>
          <t>None</t>
        </is>
      </c>
      <c r="G297" t="inlineStr">
        <is>
          <t>None</t>
        </is>
      </c>
    </row>
    <row r="298">
      <c r="A298" t="inlineStr">
        <is>
          <t>Sheeter 2</t>
        </is>
      </c>
      <c r="B298" t="inlineStr">
        <is>
          <t>2025-09-25</t>
        </is>
      </c>
      <c r="C298" t="inlineStr">
        <is>
          <t>Shift 1</t>
        </is>
      </c>
      <c r="D298">
        <f>TEXT(B307, "dddd")</f>
        <v/>
      </c>
      <c r="E298" t="n">
        <v>1814</v>
      </c>
      <c r="F298" t="inlineStr">
        <is>
          <t>None</t>
        </is>
      </c>
      <c r="G298" t="inlineStr">
        <is>
          <t>None</t>
        </is>
      </c>
    </row>
    <row r="299">
      <c r="A299" t="inlineStr">
        <is>
          <t>AW1</t>
        </is>
      </c>
      <c r="B299" t="inlineStr">
        <is>
          <t>2025-09-25</t>
        </is>
      </c>
      <c r="C299" t="inlineStr">
        <is>
          <t>Shift 2</t>
        </is>
      </c>
      <c r="D299">
        <f>TEXT(B290, "dddd")</f>
        <v/>
      </c>
      <c r="E299" t="n">
        <v>6127</v>
      </c>
      <c r="F299" t="inlineStr">
        <is>
          <t>None</t>
        </is>
      </c>
      <c r="G299" t="inlineStr">
        <is>
          <t>None</t>
        </is>
      </c>
    </row>
    <row r="300">
      <c r="A300" t="inlineStr">
        <is>
          <t>Cutter 1</t>
        </is>
      </c>
      <c r="B300" t="inlineStr">
        <is>
          <t>2025-09-25</t>
        </is>
      </c>
      <c r="C300" t="inlineStr">
        <is>
          <t>Shift 2</t>
        </is>
      </c>
      <c r="D300">
        <f>TEXT(B292, "dddd")</f>
        <v/>
      </c>
      <c r="E300" t="n">
        <v>3643</v>
      </c>
      <c r="F300" t="inlineStr">
        <is>
          <t>None</t>
        </is>
      </c>
      <c r="G300" t="inlineStr">
        <is>
          <t>None</t>
        </is>
      </c>
    </row>
    <row r="301">
      <c r="A301" t="inlineStr">
        <is>
          <t>Cutter 2</t>
        </is>
      </c>
      <c r="B301" t="inlineStr">
        <is>
          <t>2025-09-25</t>
        </is>
      </c>
      <c r="C301" t="inlineStr">
        <is>
          <t>Shift 2</t>
        </is>
      </c>
      <c r="D301">
        <f>TEXT(B294, "dddd")</f>
        <v/>
      </c>
      <c r="F301" t="inlineStr">
        <is>
          <t>X</t>
        </is>
      </c>
      <c r="G301" t="inlineStr">
        <is>
          <t>None</t>
        </is>
      </c>
    </row>
    <row r="302">
      <c r="A302" t="inlineStr">
        <is>
          <t>Jenny</t>
        </is>
      </c>
      <c r="B302" t="inlineStr">
        <is>
          <t>2025-09-25</t>
        </is>
      </c>
      <c r="C302" t="inlineStr">
        <is>
          <t>Shift 2</t>
        </is>
      </c>
      <c r="D302">
        <f>TEXT(B296, "dddd")</f>
        <v/>
      </c>
      <c r="E302" t="n">
        <v>12276</v>
      </c>
      <c r="F302" t="inlineStr">
        <is>
          <t>None</t>
        </is>
      </c>
      <c r="G302" t="inlineStr">
        <is>
          <t>None</t>
        </is>
      </c>
    </row>
    <row r="303">
      <c r="A303" t="inlineStr">
        <is>
          <t>PC1</t>
        </is>
      </c>
      <c r="B303" t="inlineStr">
        <is>
          <t>2025-09-25</t>
        </is>
      </c>
      <c r="C303" t="inlineStr">
        <is>
          <t>Shift 2</t>
        </is>
      </c>
      <c r="D303">
        <f>TEXT(B298, "dddd")</f>
        <v/>
      </c>
      <c r="E303" t="n">
        <v>1680</v>
      </c>
      <c r="F303" t="inlineStr">
        <is>
          <t>None</t>
        </is>
      </c>
      <c r="G303" t="inlineStr">
        <is>
          <t>None</t>
        </is>
      </c>
    </row>
    <row r="304">
      <c r="A304" t="inlineStr">
        <is>
          <t>PC2</t>
        </is>
      </c>
      <c r="B304" t="inlineStr">
        <is>
          <t>2025-09-25</t>
        </is>
      </c>
      <c r="C304" t="inlineStr">
        <is>
          <t>Shift 2</t>
        </is>
      </c>
      <c r="D304">
        <f>TEXT(B300, "dddd")</f>
        <v/>
      </c>
      <c r="F304" t="inlineStr">
        <is>
          <t>X</t>
        </is>
      </c>
      <c r="G304" t="inlineStr">
        <is>
          <t>None</t>
        </is>
      </c>
    </row>
    <row r="305">
      <c r="A305" t="inlineStr">
        <is>
          <t>PC3</t>
        </is>
      </c>
      <c r="B305" t="inlineStr">
        <is>
          <t>2025-09-25</t>
        </is>
      </c>
      <c r="C305" t="inlineStr">
        <is>
          <t>Shift 2</t>
        </is>
      </c>
      <c r="D305">
        <f>TEXT(B302, "dddd")</f>
        <v/>
      </c>
      <c r="E305" t="n">
        <v>8267</v>
      </c>
      <c r="F305" t="inlineStr">
        <is>
          <t>None</t>
        </is>
      </c>
      <c r="G305" t="inlineStr">
        <is>
          <t>None</t>
        </is>
      </c>
    </row>
    <row r="306">
      <c r="A306" t="inlineStr">
        <is>
          <t>PC5</t>
        </is>
      </c>
      <c r="B306" t="inlineStr">
        <is>
          <t>2025-09-25</t>
        </is>
      </c>
      <c r="C306" t="inlineStr">
        <is>
          <t>Shift 2</t>
        </is>
      </c>
      <c r="D306">
        <f>TEXT(B304, "dddd")</f>
        <v/>
      </c>
      <c r="F306" t="inlineStr">
        <is>
          <t>X</t>
        </is>
      </c>
      <c r="G306" t="inlineStr">
        <is>
          <t>None</t>
        </is>
      </c>
    </row>
    <row r="307">
      <c r="A307" t="inlineStr">
        <is>
          <t>Sheeter 1</t>
        </is>
      </c>
      <c r="B307" t="inlineStr">
        <is>
          <t>2025-09-25</t>
        </is>
      </c>
      <c r="C307" t="inlineStr">
        <is>
          <t>Shift 2</t>
        </is>
      </c>
      <c r="D307">
        <f>TEXT(B306, "dddd")</f>
        <v/>
      </c>
      <c r="F307" t="inlineStr">
        <is>
          <t>X</t>
        </is>
      </c>
      <c r="G307" t="inlineStr">
        <is>
          <t>None</t>
        </is>
      </c>
    </row>
    <row r="308">
      <c r="A308" t="inlineStr">
        <is>
          <t>Sheeter 2</t>
        </is>
      </c>
      <c r="B308" t="inlineStr">
        <is>
          <t>2025-09-25</t>
        </is>
      </c>
      <c r="C308" t="inlineStr">
        <is>
          <t>Shift 2</t>
        </is>
      </c>
      <c r="D308">
        <f>TEXT(B308, "dddd")</f>
        <v/>
      </c>
      <c r="E308" t="n">
        <v>1500</v>
      </c>
      <c r="F308" t="inlineStr">
        <is>
          <t>None</t>
        </is>
      </c>
      <c r="G308" t="inlineStr">
        <is>
          <t>None</t>
        </is>
      </c>
    </row>
    <row r="309">
      <c r="A309" t="inlineStr">
        <is>
          <t>AW1</t>
        </is>
      </c>
      <c r="B309" t="inlineStr">
        <is>
          <t>2025-09-26 00:00:00</t>
        </is>
      </c>
      <c r="C309" t="inlineStr">
        <is>
          <t>Shift 1</t>
        </is>
      </c>
      <c r="D309">
        <f>TEXT(B360, "dddd")</f>
        <v/>
      </c>
      <c r="E309" t="n">
        <v>3086</v>
      </c>
      <c r="F309" t="inlineStr">
        <is>
          <t>None</t>
        </is>
      </c>
      <c r="G309" t="inlineStr">
        <is>
          <t>None</t>
        </is>
      </c>
    </row>
    <row r="310">
      <c r="A310" t="inlineStr">
        <is>
          <t>Cutter 1</t>
        </is>
      </c>
      <c r="B310" t="inlineStr">
        <is>
          <t>2025-09-26 00:00:00</t>
        </is>
      </c>
      <c r="C310" t="inlineStr">
        <is>
          <t>Shift 1</t>
        </is>
      </c>
      <c r="D310">
        <f>TEXT(B350, "dddd")</f>
        <v/>
      </c>
      <c r="E310" t="n">
        <v>3383</v>
      </c>
      <c r="F310" t="inlineStr">
        <is>
          <t>None</t>
        </is>
      </c>
      <c r="G310" t="inlineStr">
        <is>
          <t>None</t>
        </is>
      </c>
    </row>
    <row r="311">
      <c r="A311" t="inlineStr">
        <is>
          <t>Cutter 2</t>
        </is>
      </c>
      <c r="B311" t="inlineStr">
        <is>
          <t>2025-09-26 00:00:00</t>
        </is>
      </c>
      <c r="C311" t="inlineStr">
        <is>
          <t>Shift 1</t>
        </is>
      </c>
      <c r="D311">
        <f>TEXT(B352, "dddd")</f>
        <v/>
      </c>
      <c r="E311" t="n">
        <v>6282</v>
      </c>
      <c r="F311" t="inlineStr">
        <is>
          <t>None</t>
        </is>
      </c>
      <c r="G311" t="inlineStr">
        <is>
          <t>None</t>
        </is>
      </c>
    </row>
    <row r="312">
      <c r="A312" t="inlineStr">
        <is>
          <t>Die Cutter</t>
        </is>
      </c>
      <c r="B312" t="inlineStr">
        <is>
          <t>2025-09-26 00:00:00</t>
        </is>
      </c>
      <c r="C312" t="inlineStr">
        <is>
          <t>Shift 1</t>
        </is>
      </c>
      <c r="D312">
        <f>TEXT(B353, "dddd")</f>
        <v/>
      </c>
      <c r="F312" t="inlineStr">
        <is>
          <t>X</t>
        </is>
      </c>
      <c r="G312" t="inlineStr">
        <is>
          <t>None</t>
        </is>
      </c>
    </row>
    <row r="313">
      <c r="A313" t="inlineStr">
        <is>
          <t>Jenny</t>
        </is>
      </c>
      <c r="B313" t="inlineStr">
        <is>
          <t>2025-09-26 00:00:00</t>
        </is>
      </c>
      <c r="C313" t="inlineStr">
        <is>
          <t>Shift 1</t>
        </is>
      </c>
      <c r="D313">
        <f>TEXT(B362, "dddd")</f>
        <v/>
      </c>
      <c r="E313" t="n">
        <v>5887</v>
      </c>
      <c r="F313" t="inlineStr">
        <is>
          <t>None</t>
        </is>
      </c>
      <c r="G313" t="inlineStr">
        <is>
          <t>None</t>
        </is>
      </c>
    </row>
    <row r="314">
      <c r="A314" t="inlineStr">
        <is>
          <t>PC1</t>
        </is>
      </c>
      <c r="B314" t="inlineStr">
        <is>
          <t>2025-09-26 00:00:00</t>
        </is>
      </c>
      <c r="C314" t="inlineStr">
        <is>
          <t>Shift 1</t>
        </is>
      </c>
      <c r="D314">
        <f>TEXT(B354, "dddd")</f>
        <v/>
      </c>
      <c r="E314" t="n">
        <v>1920</v>
      </c>
      <c r="F314" t="inlineStr">
        <is>
          <t>None</t>
        </is>
      </c>
      <c r="G314" t="inlineStr">
        <is>
          <t>None</t>
        </is>
      </c>
    </row>
    <row r="315">
      <c r="A315" t="inlineStr">
        <is>
          <t>PC2</t>
        </is>
      </c>
      <c r="B315" t="inlineStr">
        <is>
          <t>2025-09-26 00:00:00</t>
        </is>
      </c>
      <c r="C315" t="inlineStr">
        <is>
          <t>Shift 1</t>
        </is>
      </c>
      <c r="D315">
        <f>TEXT(B356, "dddd")</f>
        <v/>
      </c>
      <c r="E315" t="n">
        <v>8684</v>
      </c>
      <c r="F315" t="inlineStr">
        <is>
          <t>None</t>
        </is>
      </c>
      <c r="G315" t="inlineStr">
        <is>
          <t>None</t>
        </is>
      </c>
    </row>
    <row r="316">
      <c r="A316" t="inlineStr">
        <is>
          <t>PC3</t>
        </is>
      </c>
      <c r="B316" t="inlineStr">
        <is>
          <t>2025-09-26 00:00:00</t>
        </is>
      </c>
      <c r="C316" t="inlineStr">
        <is>
          <t>Shift 1</t>
        </is>
      </c>
      <c r="D316">
        <f>TEXT(B357, "dddd")</f>
        <v/>
      </c>
      <c r="E316" t="n">
        <v>8065</v>
      </c>
      <c r="F316" t="inlineStr">
        <is>
          <t>None</t>
        </is>
      </c>
      <c r="G316" t="inlineStr">
        <is>
          <t>None</t>
        </is>
      </c>
    </row>
    <row r="317">
      <c r="A317" t="inlineStr">
        <is>
          <t>PC5</t>
        </is>
      </c>
      <c r="B317" t="inlineStr">
        <is>
          <t>2025-09-26 00:00:00</t>
        </is>
      </c>
      <c r="C317" t="inlineStr">
        <is>
          <t>Shift 1</t>
        </is>
      </c>
      <c r="D317">
        <f>TEXT(B359, "dddd")</f>
        <v/>
      </c>
      <c r="E317" t="n">
        <v>1742</v>
      </c>
      <c r="F317" t="inlineStr">
        <is>
          <t>None</t>
        </is>
      </c>
      <c r="G317" t="inlineStr">
        <is>
          <t>None</t>
        </is>
      </c>
    </row>
    <row r="318">
      <c r="A318" t="inlineStr">
        <is>
          <t>Sheeter 1</t>
        </is>
      </c>
      <c r="B318" t="inlineStr">
        <is>
          <t>2025-09-26 00:00:00</t>
        </is>
      </c>
      <c r="C318" t="inlineStr">
        <is>
          <t>Shift 1</t>
        </is>
      </c>
      <c r="D318">
        <f>TEXT(B364, "dddd")</f>
        <v/>
      </c>
      <c r="E318" t="n">
        <v>10544</v>
      </c>
      <c r="F318" t="inlineStr">
        <is>
          <t>None</t>
        </is>
      </c>
      <c r="G318" t="inlineStr">
        <is>
          <t>None</t>
        </is>
      </c>
    </row>
    <row r="319">
      <c r="A319" t="inlineStr">
        <is>
          <t>Sheeter 2</t>
        </is>
      </c>
      <c r="B319" t="inlineStr">
        <is>
          <t>2025-09-26 00:00:00</t>
        </is>
      </c>
      <c r="C319" t="inlineStr">
        <is>
          <t>Shift 1</t>
        </is>
      </c>
      <c r="D319">
        <f>TEXT(B365, "dddd")</f>
        <v/>
      </c>
      <c r="E319" t="n">
        <v>1706</v>
      </c>
      <c r="F319" t="inlineStr">
        <is>
          <t>None</t>
        </is>
      </c>
      <c r="G319" t="inlineStr">
        <is>
          <t>None</t>
        </is>
      </c>
    </row>
    <row r="320">
      <c r="A320" t="inlineStr">
        <is>
          <t>AW1</t>
        </is>
      </c>
      <c r="B320" t="inlineStr">
        <is>
          <t>2025-09-26 00:00:00</t>
        </is>
      </c>
      <c r="C320" t="inlineStr">
        <is>
          <t>Shift 2</t>
        </is>
      </c>
      <c r="D320">
        <f>TEXT(B361, "dddd")</f>
        <v/>
      </c>
      <c r="E320" t="n">
        <v>11742</v>
      </c>
      <c r="F320" t="inlineStr">
        <is>
          <t>None</t>
        </is>
      </c>
      <c r="G320" t="inlineStr">
        <is>
          <t>None</t>
        </is>
      </c>
    </row>
    <row r="321">
      <c r="A321" t="inlineStr">
        <is>
          <t>Cutter 1</t>
        </is>
      </c>
      <c r="B321" t="inlineStr">
        <is>
          <t>2025-09-26 00:00:00</t>
        </is>
      </c>
      <c r="C321" t="inlineStr">
        <is>
          <t>Shift 2</t>
        </is>
      </c>
      <c r="D321">
        <f>TEXT(B351, "dddd")</f>
        <v/>
      </c>
      <c r="E321" t="n">
        <v>4910</v>
      </c>
      <c r="F321" t="inlineStr">
        <is>
          <t>None</t>
        </is>
      </c>
      <c r="G321" t="inlineStr">
        <is>
          <t>None</t>
        </is>
      </c>
    </row>
    <row r="322">
      <c r="A322" t="inlineStr">
        <is>
          <t>Cutter 2</t>
        </is>
      </c>
      <c r="B322" t="inlineStr">
        <is>
          <t>2025-09-26 00:00:00</t>
        </is>
      </c>
      <c r="C322" t="inlineStr">
        <is>
          <t>Shift 2</t>
        </is>
      </c>
      <c r="D322">
        <f>TEXT(B367, "dddd")</f>
        <v/>
      </c>
      <c r="F322" t="inlineStr">
        <is>
          <t>X</t>
        </is>
      </c>
      <c r="G322" t="inlineStr">
        <is>
          <t>None</t>
        </is>
      </c>
    </row>
    <row r="323">
      <c r="A323" t="inlineStr">
        <is>
          <t>Jenny</t>
        </is>
      </c>
      <c r="B323" t="inlineStr">
        <is>
          <t>2025-09-26 00:00:00</t>
        </is>
      </c>
      <c r="C323" t="inlineStr">
        <is>
          <t>Shift 2</t>
        </is>
      </c>
      <c r="D323">
        <f>TEXT(B363, "dddd")</f>
        <v/>
      </c>
      <c r="E323" t="n">
        <v>18882</v>
      </c>
      <c r="F323" t="inlineStr">
        <is>
          <t>None</t>
        </is>
      </c>
      <c r="G323" t="inlineStr">
        <is>
          <t>None</t>
        </is>
      </c>
    </row>
    <row r="324">
      <c r="A324" t="inlineStr">
        <is>
          <t>PC1</t>
        </is>
      </c>
      <c r="B324" t="inlineStr">
        <is>
          <t>2025-09-26 00:00:00</t>
        </is>
      </c>
      <c r="C324" t="inlineStr">
        <is>
          <t>Shift 2</t>
        </is>
      </c>
      <c r="D324">
        <f>TEXT(B355, "dddd")</f>
        <v/>
      </c>
      <c r="E324" t="n">
        <v>2130</v>
      </c>
      <c r="F324" t="inlineStr">
        <is>
          <t>None</t>
        </is>
      </c>
      <c r="G324" t="inlineStr">
        <is>
          <t>None</t>
        </is>
      </c>
    </row>
    <row r="325">
      <c r="A325" t="inlineStr">
        <is>
          <t>PC2</t>
        </is>
      </c>
      <c r="B325" t="inlineStr">
        <is>
          <t>2025-09-26 00:00:00</t>
        </is>
      </c>
      <c r="C325" t="inlineStr">
        <is>
          <t>Shift 2</t>
        </is>
      </c>
      <c r="D325">
        <f>TEXT(B368, "dddd")</f>
        <v/>
      </c>
      <c r="F325" t="inlineStr">
        <is>
          <t>X</t>
        </is>
      </c>
      <c r="G325" t="inlineStr">
        <is>
          <t>None</t>
        </is>
      </c>
    </row>
    <row r="326">
      <c r="A326" t="inlineStr">
        <is>
          <t>PC3</t>
        </is>
      </c>
      <c r="B326" t="inlineStr">
        <is>
          <t>2025-09-26 00:00:00</t>
        </is>
      </c>
      <c r="C326" t="inlineStr">
        <is>
          <t>Shift 2</t>
        </is>
      </c>
      <c r="D326">
        <f>TEXT(B358, "dddd")</f>
        <v/>
      </c>
      <c r="F326" t="inlineStr">
        <is>
          <t>X</t>
        </is>
      </c>
      <c r="G326" t="inlineStr">
        <is>
          <t>None</t>
        </is>
      </c>
    </row>
    <row r="327">
      <c r="A327" t="inlineStr">
        <is>
          <t>PC5</t>
        </is>
      </c>
      <c r="B327" t="inlineStr">
        <is>
          <t>2025-09-26 00:00:00</t>
        </is>
      </c>
      <c r="C327" t="inlineStr">
        <is>
          <t>Shift 2</t>
        </is>
      </c>
      <c r="D327">
        <f>TEXT(B369, "dddd")</f>
        <v/>
      </c>
      <c r="F327" t="inlineStr">
        <is>
          <t>X</t>
        </is>
      </c>
      <c r="G327" t="inlineStr">
        <is>
          <t>None</t>
        </is>
      </c>
    </row>
    <row r="328">
      <c r="A328" t="inlineStr">
        <is>
          <t>Sheeter 1</t>
        </is>
      </c>
      <c r="B328" t="inlineStr">
        <is>
          <t>2025-09-26 00:00:00</t>
        </is>
      </c>
      <c r="C328" t="inlineStr">
        <is>
          <t>Shift 2</t>
        </is>
      </c>
      <c r="D328">
        <f>TEXT(B370, "dddd")</f>
        <v/>
      </c>
      <c r="F328" t="inlineStr">
        <is>
          <t>X</t>
        </is>
      </c>
      <c r="G328" t="inlineStr">
        <is>
          <t>None</t>
        </is>
      </c>
    </row>
    <row r="329">
      <c r="A329" t="inlineStr">
        <is>
          <t>Sheeter 2</t>
        </is>
      </c>
      <c r="B329" t="inlineStr">
        <is>
          <t>2025-09-26 00:00:00</t>
        </is>
      </c>
      <c r="C329" t="inlineStr">
        <is>
          <t>Shift 2</t>
        </is>
      </c>
      <c r="D329">
        <f>TEXT(B366, "dddd")</f>
        <v/>
      </c>
      <c r="E329" t="n">
        <v>1907</v>
      </c>
      <c r="F329" t="inlineStr">
        <is>
          <t>None</t>
        </is>
      </c>
      <c r="G329" t="inlineStr">
        <is>
          <t>None</t>
        </is>
      </c>
    </row>
    <row r="330">
      <c r="A330" t="inlineStr">
        <is>
          <t>AW1</t>
        </is>
      </c>
      <c r="B330" t="inlineStr">
        <is>
          <t>2025-09-29 00:00:00</t>
        </is>
      </c>
      <c r="C330" t="inlineStr">
        <is>
          <t>Shift 1</t>
        </is>
      </c>
      <c r="D330">
        <f>TEXT(B339, "dddd")</f>
        <v/>
      </c>
      <c r="E330" t="n">
        <v>8715</v>
      </c>
      <c r="F330" t="inlineStr">
        <is>
          <t>None</t>
        </is>
      </c>
      <c r="G330" t="inlineStr">
        <is>
          <t>None</t>
        </is>
      </c>
    </row>
    <row r="331">
      <c r="A331" t="inlineStr">
        <is>
          <t>Cutter 1</t>
        </is>
      </c>
      <c r="B331" t="inlineStr">
        <is>
          <t>2025-09-29 00:00:00</t>
        </is>
      </c>
      <c r="C331" t="inlineStr">
        <is>
          <t>Shift 1</t>
        </is>
      </c>
      <c r="D331">
        <f>TEXT(B329, "dddd")</f>
        <v/>
      </c>
      <c r="E331" t="n">
        <v>6019</v>
      </c>
      <c r="F331" t="inlineStr">
        <is>
          <t>None</t>
        </is>
      </c>
      <c r="G331" t="inlineStr">
        <is>
          <t>None</t>
        </is>
      </c>
    </row>
    <row r="332">
      <c r="A332" t="inlineStr">
        <is>
          <t>Cutter 2</t>
        </is>
      </c>
      <c r="B332" t="inlineStr">
        <is>
          <t>2025-09-29 00:00:00</t>
        </is>
      </c>
      <c r="C332" t="inlineStr">
        <is>
          <t>Shift 1</t>
        </is>
      </c>
      <c r="D332">
        <f>TEXT(B331, "dddd")</f>
        <v/>
      </c>
      <c r="E332" t="n">
        <v>7546</v>
      </c>
      <c r="F332" t="inlineStr">
        <is>
          <t>None</t>
        </is>
      </c>
      <c r="G332" t="inlineStr">
        <is>
          <t>None</t>
        </is>
      </c>
    </row>
    <row r="333">
      <c r="A333" t="inlineStr">
        <is>
          <t>Die Cutter</t>
        </is>
      </c>
      <c r="B333" t="inlineStr">
        <is>
          <t>2025-09-29 00:00:00</t>
        </is>
      </c>
      <c r="C333" t="inlineStr">
        <is>
          <t>Shift 1</t>
        </is>
      </c>
      <c r="D333">
        <f>TEXT(B332, "dddd")</f>
        <v/>
      </c>
      <c r="E333" t="n">
        <v>31</v>
      </c>
      <c r="F333" t="inlineStr">
        <is>
          <t>None</t>
        </is>
      </c>
      <c r="G333" t="inlineStr">
        <is>
          <t>None</t>
        </is>
      </c>
    </row>
    <row r="334">
      <c r="A334" t="inlineStr">
        <is>
          <t>Jenny</t>
        </is>
      </c>
      <c r="B334" t="inlineStr">
        <is>
          <t>2025-09-29 00:00:00</t>
        </is>
      </c>
      <c r="C334" t="inlineStr">
        <is>
          <t>Shift 1</t>
        </is>
      </c>
      <c r="D334">
        <f>TEXT(B341, "dddd")</f>
        <v/>
      </c>
      <c r="E334" t="n">
        <v>16860</v>
      </c>
      <c r="F334" t="inlineStr">
        <is>
          <t>None</t>
        </is>
      </c>
      <c r="G334" t="inlineStr">
        <is>
          <t>None</t>
        </is>
      </c>
    </row>
    <row r="335">
      <c r="A335" t="inlineStr">
        <is>
          <t>PC1</t>
        </is>
      </c>
      <c r="B335" t="inlineStr">
        <is>
          <t>2025-09-29 00:00:00</t>
        </is>
      </c>
      <c r="C335" t="inlineStr">
        <is>
          <t>Shift 1</t>
        </is>
      </c>
      <c r="D335">
        <f>TEXT(B333, "dddd")</f>
        <v/>
      </c>
      <c r="E335" t="n">
        <v>2016</v>
      </c>
      <c r="F335" t="inlineStr">
        <is>
          <t>None</t>
        </is>
      </c>
      <c r="G335" t="inlineStr">
        <is>
          <t>None</t>
        </is>
      </c>
    </row>
    <row r="336">
      <c r="A336" t="inlineStr">
        <is>
          <t>PC2</t>
        </is>
      </c>
      <c r="B336" t="inlineStr">
        <is>
          <t>2025-09-29 00:00:00</t>
        </is>
      </c>
      <c r="C336" t="inlineStr">
        <is>
          <t>Shift 1</t>
        </is>
      </c>
      <c r="D336">
        <f>TEXT(B335, "dddd")</f>
        <v/>
      </c>
      <c r="E336" t="n">
        <v>7245</v>
      </c>
      <c r="F336" t="inlineStr">
        <is>
          <t>None</t>
        </is>
      </c>
      <c r="G336" t="inlineStr">
        <is>
          <t>None</t>
        </is>
      </c>
    </row>
    <row r="337">
      <c r="A337" t="inlineStr">
        <is>
          <t>PC3</t>
        </is>
      </c>
      <c r="B337" t="inlineStr">
        <is>
          <t>2025-09-29 00:00:00</t>
        </is>
      </c>
      <c r="C337" t="inlineStr">
        <is>
          <t>Shift 1</t>
        </is>
      </c>
      <c r="D337">
        <f>TEXT(B336, "dddd")</f>
        <v/>
      </c>
      <c r="E337" t="n">
        <v>6452</v>
      </c>
      <c r="F337" t="inlineStr">
        <is>
          <t>None</t>
        </is>
      </c>
      <c r="G337" t="inlineStr">
        <is>
          <t>None</t>
        </is>
      </c>
    </row>
    <row r="338">
      <c r="A338" t="inlineStr">
        <is>
          <t>PC5</t>
        </is>
      </c>
      <c r="B338" t="inlineStr">
        <is>
          <t>2025-09-29 00:00:00</t>
        </is>
      </c>
      <c r="C338" t="inlineStr">
        <is>
          <t>Shift 1</t>
        </is>
      </c>
      <c r="D338">
        <f>TEXT(B338, "dddd")</f>
        <v/>
      </c>
      <c r="E338" t="n">
        <v>1997</v>
      </c>
      <c r="F338" t="inlineStr">
        <is>
          <t>None</t>
        </is>
      </c>
      <c r="G338" t="inlineStr">
        <is>
          <t>None</t>
        </is>
      </c>
    </row>
    <row r="339">
      <c r="A339" t="inlineStr">
        <is>
          <t>Sheeter 1</t>
        </is>
      </c>
      <c r="B339" t="inlineStr">
        <is>
          <t>2025-09-29 00:00:00</t>
        </is>
      </c>
      <c r="C339" t="inlineStr">
        <is>
          <t>Shift 1</t>
        </is>
      </c>
      <c r="D339">
        <f>TEXT(B343, "dddd")</f>
        <v/>
      </c>
      <c r="E339" t="n">
        <v>7042</v>
      </c>
      <c r="F339" t="inlineStr">
        <is>
          <t>None</t>
        </is>
      </c>
      <c r="G339" t="inlineStr">
        <is>
          <t>None</t>
        </is>
      </c>
    </row>
    <row r="340">
      <c r="A340" t="inlineStr">
        <is>
          <t>Sheeter 2</t>
        </is>
      </c>
      <c r="B340" t="inlineStr">
        <is>
          <t>2025-09-29 00:00:00</t>
        </is>
      </c>
      <c r="C340" t="inlineStr">
        <is>
          <t>Shift 1</t>
        </is>
      </c>
      <c r="D340">
        <f>TEXT(B344, "dddd")</f>
        <v/>
      </c>
      <c r="E340" t="n">
        <v>5573</v>
      </c>
      <c r="F340" t="inlineStr">
        <is>
          <t>None</t>
        </is>
      </c>
      <c r="G340" t="inlineStr">
        <is>
          <t>None</t>
        </is>
      </c>
    </row>
    <row r="341">
      <c r="A341" t="inlineStr">
        <is>
          <t>AW1</t>
        </is>
      </c>
      <c r="B341" t="inlineStr">
        <is>
          <t>2025-09-29 00:00:00</t>
        </is>
      </c>
      <c r="C341" t="inlineStr">
        <is>
          <t>Shift 2</t>
        </is>
      </c>
      <c r="D341">
        <f>TEXT(B340, "dddd")</f>
        <v/>
      </c>
      <c r="E341" t="n">
        <v>10618</v>
      </c>
      <c r="F341" t="inlineStr">
        <is>
          <t>None</t>
        </is>
      </c>
      <c r="G341" t="inlineStr">
        <is>
          <t>None</t>
        </is>
      </c>
    </row>
    <row r="342">
      <c r="A342" t="inlineStr">
        <is>
          <t>Cutter 1</t>
        </is>
      </c>
      <c r="B342" t="inlineStr">
        <is>
          <t>2025-09-29 00:00:00</t>
        </is>
      </c>
      <c r="C342" t="inlineStr">
        <is>
          <t>Shift 2</t>
        </is>
      </c>
      <c r="D342">
        <f>TEXT(B330, "dddd")</f>
        <v/>
      </c>
      <c r="E342" t="n">
        <v>4213</v>
      </c>
      <c r="F342" t="inlineStr">
        <is>
          <t>None</t>
        </is>
      </c>
      <c r="G342" t="inlineStr">
        <is>
          <t>None</t>
        </is>
      </c>
    </row>
    <row r="343">
      <c r="A343" t="inlineStr">
        <is>
          <t>Cutter 2</t>
        </is>
      </c>
      <c r="B343" t="inlineStr">
        <is>
          <t>2025-09-29 00:00:00</t>
        </is>
      </c>
      <c r="C343" t="inlineStr">
        <is>
          <t>Shift 2</t>
        </is>
      </c>
      <c r="D343">
        <f>TEXT(B346, "dddd")</f>
        <v/>
      </c>
      <c r="F343" t="inlineStr">
        <is>
          <t>X</t>
        </is>
      </c>
      <c r="G343" t="inlineStr">
        <is>
          <t>None</t>
        </is>
      </c>
    </row>
    <row r="344">
      <c r="A344" t="inlineStr">
        <is>
          <t>Jenny</t>
        </is>
      </c>
      <c r="B344" t="inlineStr">
        <is>
          <t>2025-09-29 00:00:00</t>
        </is>
      </c>
      <c r="C344" t="inlineStr">
        <is>
          <t>Shift 2</t>
        </is>
      </c>
      <c r="D344">
        <f>TEXT(B342, "dddd")</f>
        <v/>
      </c>
      <c r="E344" t="n">
        <v>14450</v>
      </c>
      <c r="F344" t="inlineStr">
        <is>
          <t>None</t>
        </is>
      </c>
      <c r="G344" t="inlineStr">
        <is>
          <t>None</t>
        </is>
      </c>
    </row>
    <row r="345">
      <c r="A345" t="inlineStr">
        <is>
          <t>PC1</t>
        </is>
      </c>
      <c r="B345" t="inlineStr">
        <is>
          <t>2025-09-29 00:00:00</t>
        </is>
      </c>
      <c r="C345" t="inlineStr">
        <is>
          <t>Shift 2</t>
        </is>
      </c>
      <c r="D345">
        <f>TEXT(B334, "dddd")</f>
        <v/>
      </c>
      <c r="E345" t="n">
        <v>3384</v>
      </c>
      <c r="F345" t="inlineStr">
        <is>
          <t>None</t>
        </is>
      </c>
      <c r="G345" t="inlineStr">
        <is>
          <t>None</t>
        </is>
      </c>
    </row>
    <row r="346">
      <c r="A346" t="inlineStr">
        <is>
          <t>PC2</t>
        </is>
      </c>
      <c r="B346" t="inlineStr">
        <is>
          <t>2025-09-29 00:00:00</t>
        </is>
      </c>
      <c r="C346" t="inlineStr">
        <is>
          <t>Shift 2</t>
        </is>
      </c>
      <c r="D346">
        <f>TEXT(B347, "dddd")</f>
        <v/>
      </c>
      <c r="F346" t="inlineStr">
        <is>
          <t>X</t>
        </is>
      </c>
      <c r="G346" t="inlineStr">
        <is>
          <t>None</t>
        </is>
      </c>
    </row>
    <row r="347">
      <c r="A347" t="inlineStr">
        <is>
          <t>PC3</t>
        </is>
      </c>
      <c r="B347" t="inlineStr">
        <is>
          <t>2025-09-29 00:00:00</t>
        </is>
      </c>
      <c r="C347" t="inlineStr">
        <is>
          <t>Shift 2</t>
        </is>
      </c>
      <c r="D347">
        <f>TEXT(B337, "dddd")</f>
        <v/>
      </c>
      <c r="E347" t="n">
        <v>14517</v>
      </c>
      <c r="F347" t="inlineStr">
        <is>
          <t>None</t>
        </is>
      </c>
      <c r="G347" t="inlineStr">
        <is>
          <t>None</t>
        </is>
      </c>
    </row>
    <row r="348">
      <c r="A348" t="inlineStr">
        <is>
          <t>PC5</t>
        </is>
      </c>
      <c r="B348" t="inlineStr">
        <is>
          <t>2025-09-29 00:00:00</t>
        </is>
      </c>
      <c r="C348" t="inlineStr">
        <is>
          <t>Shift 2</t>
        </is>
      </c>
      <c r="D348">
        <f>TEXT(B348, "dddd")</f>
        <v/>
      </c>
      <c r="F348" t="inlineStr">
        <is>
          <t>X</t>
        </is>
      </c>
      <c r="G348" t="inlineStr">
        <is>
          <t>None</t>
        </is>
      </c>
    </row>
    <row r="349">
      <c r="A349" t="inlineStr">
        <is>
          <t>Sheeter 1</t>
        </is>
      </c>
      <c r="B349" t="inlineStr">
        <is>
          <t>2025-09-29 00:00:00</t>
        </is>
      </c>
      <c r="C349" t="inlineStr">
        <is>
          <t>Shift 2</t>
        </is>
      </c>
      <c r="D349">
        <f>TEXT(B349, "dddd")</f>
        <v/>
      </c>
      <c r="F349" t="inlineStr">
        <is>
          <t>X</t>
        </is>
      </c>
      <c r="G349" t="inlineStr">
        <is>
          <t>None</t>
        </is>
      </c>
    </row>
    <row r="350">
      <c r="A350" t="inlineStr">
        <is>
          <t>Sheeter 2</t>
        </is>
      </c>
      <c r="B350" t="inlineStr">
        <is>
          <t>2025-09-29 00:00:00</t>
        </is>
      </c>
      <c r="C350" t="inlineStr">
        <is>
          <t>Shift 2</t>
        </is>
      </c>
      <c r="D350">
        <f>TEXT(B345, "dddd")</f>
        <v/>
      </c>
      <c r="E350" t="n">
        <v>1467</v>
      </c>
      <c r="F350" t="inlineStr">
        <is>
          <t>None</t>
        </is>
      </c>
      <c r="G350" t="inlineStr">
        <is>
          <t>None</t>
        </is>
      </c>
    </row>
    <row r="351">
      <c r="A351" t="inlineStr">
        <is>
          <t>AW1</t>
        </is>
      </c>
      <c r="B351" t="inlineStr">
        <is>
          <t>2025-09-30 00:00:00</t>
        </is>
      </c>
      <c r="C351" t="inlineStr">
        <is>
          <t>Shift 1</t>
        </is>
      </c>
      <c r="D351">
        <f>TEXT(B309, "dddd")</f>
        <v/>
      </c>
      <c r="E351" t="n">
        <v>4512</v>
      </c>
      <c r="F351" t="inlineStr">
        <is>
          <t>None</t>
        </is>
      </c>
      <c r="G351" t="inlineStr">
        <is>
          <t>None</t>
        </is>
      </c>
    </row>
    <row r="352">
      <c r="A352" t="inlineStr">
        <is>
          <t>Cutter 1</t>
        </is>
      </c>
      <c r="B352" t="inlineStr">
        <is>
          <t>2025-09-30 00:00:00</t>
        </is>
      </c>
      <c r="C352" t="inlineStr">
        <is>
          <t>Shift 1</t>
        </is>
      </c>
      <c r="D352">
        <f>TEXT(B310, "dddd")</f>
        <v/>
      </c>
      <c r="E352" t="n">
        <v>8740</v>
      </c>
      <c r="F352" t="inlineStr">
        <is>
          <t>None</t>
        </is>
      </c>
      <c r="G352" t="inlineStr">
        <is>
          <t>None</t>
        </is>
      </c>
    </row>
    <row r="353">
      <c r="A353" t="inlineStr">
        <is>
          <t>Cutter 2</t>
        </is>
      </c>
      <c r="B353" t="inlineStr">
        <is>
          <t>2025-09-30 00:00:00</t>
        </is>
      </c>
      <c r="C353" t="inlineStr">
        <is>
          <t>Shift 1</t>
        </is>
      </c>
      <c r="D353">
        <f>TEXT(B311, "dddd")</f>
        <v/>
      </c>
      <c r="E353" t="n">
        <v>8524</v>
      </c>
      <c r="F353" t="inlineStr">
        <is>
          <t>None</t>
        </is>
      </c>
      <c r="G353" t="inlineStr">
        <is>
          <t>None</t>
        </is>
      </c>
    </row>
    <row r="354">
      <c r="A354" t="inlineStr">
        <is>
          <t>Jenny</t>
        </is>
      </c>
      <c r="B354" t="inlineStr">
        <is>
          <t>2025-09-30 00:00:00</t>
        </is>
      </c>
      <c r="C354" t="inlineStr">
        <is>
          <t>Shift 1</t>
        </is>
      </c>
      <c r="D354">
        <f>TEXT(B312, "dddd")</f>
        <v/>
      </c>
      <c r="E354" t="n">
        <v>11237</v>
      </c>
      <c r="F354" t="inlineStr">
        <is>
          <t>None</t>
        </is>
      </c>
      <c r="G354" t="inlineStr">
        <is>
          <t>None</t>
        </is>
      </c>
    </row>
    <row r="355">
      <c r="A355" t="inlineStr">
        <is>
          <t>PC1</t>
        </is>
      </c>
      <c r="B355" t="inlineStr">
        <is>
          <t>2025-09-30 00:00:00</t>
        </is>
      </c>
      <c r="C355" t="inlineStr">
        <is>
          <t>Shift 1</t>
        </is>
      </c>
      <c r="D355">
        <f>TEXT(B313, "dddd")</f>
        <v/>
      </c>
      <c r="E355" t="n">
        <v>2133</v>
      </c>
      <c r="F355" t="inlineStr">
        <is>
          <t>None</t>
        </is>
      </c>
      <c r="G355" t="inlineStr">
        <is>
          <t>None</t>
        </is>
      </c>
    </row>
    <row r="356">
      <c r="A356" t="inlineStr">
        <is>
          <t>PC2</t>
        </is>
      </c>
      <c r="B356" t="inlineStr">
        <is>
          <t>2025-09-30 00:00:00</t>
        </is>
      </c>
      <c r="C356" t="inlineStr">
        <is>
          <t>Shift 1</t>
        </is>
      </c>
      <c r="D356">
        <f>TEXT(B314, "dddd")</f>
        <v/>
      </c>
      <c r="E356" t="n">
        <v>4978</v>
      </c>
      <c r="F356" t="inlineStr">
        <is>
          <t>None</t>
        </is>
      </c>
      <c r="G356" t="inlineStr">
        <is>
          <t>None</t>
        </is>
      </c>
    </row>
    <row r="357">
      <c r="A357" t="inlineStr">
        <is>
          <t>PC3</t>
        </is>
      </c>
      <c r="B357" t="inlineStr">
        <is>
          <t>2025-09-30 00:00:00</t>
        </is>
      </c>
      <c r="C357" t="inlineStr">
        <is>
          <t>Shift 1</t>
        </is>
      </c>
      <c r="D357">
        <f>TEXT(B315, "dddd")</f>
        <v/>
      </c>
      <c r="E357" t="n">
        <v>5901</v>
      </c>
      <c r="F357" t="inlineStr">
        <is>
          <t>None</t>
        </is>
      </c>
      <c r="G357" t="inlineStr">
        <is>
          <t>None</t>
        </is>
      </c>
    </row>
    <row r="358">
      <c r="A358" t="inlineStr">
        <is>
          <t>PC5</t>
        </is>
      </c>
      <c r="B358" t="inlineStr">
        <is>
          <t>2025-09-30 00:00:00</t>
        </is>
      </c>
      <c r="C358" t="inlineStr">
        <is>
          <t>Shift 1</t>
        </is>
      </c>
      <c r="D358">
        <f>TEXT(B316, "dddd")</f>
        <v/>
      </c>
      <c r="E358" t="n">
        <v>2079</v>
      </c>
      <c r="F358" t="inlineStr">
        <is>
          <t>None</t>
        </is>
      </c>
      <c r="G358" t="inlineStr">
        <is>
          <t>None</t>
        </is>
      </c>
    </row>
    <row r="359">
      <c r="A359" t="inlineStr">
        <is>
          <t>Sheeter 1</t>
        </is>
      </c>
      <c r="B359" t="inlineStr">
        <is>
          <t>2025-09-30 00:00:00</t>
        </is>
      </c>
      <c r="C359" t="inlineStr">
        <is>
          <t>Shift 1</t>
        </is>
      </c>
      <c r="D359">
        <f>TEXT(B317, "dddd")</f>
        <v/>
      </c>
      <c r="E359" t="n">
        <v>4815</v>
      </c>
      <c r="F359" t="inlineStr">
        <is>
          <t>None</t>
        </is>
      </c>
      <c r="G359" t="inlineStr">
        <is>
          <t>None</t>
        </is>
      </c>
    </row>
    <row r="360">
      <c r="A360" t="inlineStr">
        <is>
          <t>Sheeter 2</t>
        </is>
      </c>
      <c r="B360" t="inlineStr">
        <is>
          <t>2025-09-30 00:00:00</t>
        </is>
      </c>
      <c r="C360" t="inlineStr">
        <is>
          <t>Shift 1</t>
        </is>
      </c>
      <c r="D360">
        <f>TEXT(B318, "dddd")</f>
        <v/>
      </c>
      <c r="E360" t="n">
        <v>2200</v>
      </c>
      <c r="F360" t="inlineStr">
        <is>
          <t>None</t>
        </is>
      </c>
      <c r="G360" t="inlineStr">
        <is>
          <t>Machine not in operation after 9:45am</t>
        </is>
      </c>
    </row>
    <row r="361">
      <c r="A361" t="inlineStr">
        <is>
          <t>AW1</t>
        </is>
      </c>
      <c r="B361" t="inlineStr">
        <is>
          <t>2025-09-30 00:00:00</t>
        </is>
      </c>
      <c r="C361" t="inlineStr">
        <is>
          <t>Shift 2</t>
        </is>
      </c>
      <c r="D361">
        <f>TEXT(B319, "dddd")</f>
        <v/>
      </c>
      <c r="E361" t="n">
        <v>7242</v>
      </c>
      <c r="F361" t="inlineStr">
        <is>
          <t>None</t>
        </is>
      </c>
      <c r="G361" t="inlineStr">
        <is>
          <t>None</t>
        </is>
      </c>
    </row>
    <row r="362">
      <c r="A362" t="inlineStr">
        <is>
          <t>Cutter 1</t>
        </is>
      </c>
      <c r="B362" t="inlineStr">
        <is>
          <t>2025-09-30 00:00:00</t>
        </is>
      </c>
      <c r="C362" t="inlineStr">
        <is>
          <t>Shift 2</t>
        </is>
      </c>
      <c r="D362">
        <f>TEXT(B320, "dddd")</f>
        <v/>
      </c>
      <c r="E362" t="n">
        <v>6600</v>
      </c>
      <c r="F362" t="inlineStr">
        <is>
          <t>None</t>
        </is>
      </c>
      <c r="G362" t="inlineStr">
        <is>
          <t>None</t>
        </is>
      </c>
    </row>
    <row r="363">
      <c r="A363" t="inlineStr">
        <is>
          <t>Cutter 2</t>
        </is>
      </c>
      <c r="B363" t="inlineStr">
        <is>
          <t>2025-09-30 00:00:00</t>
        </is>
      </c>
      <c r="C363" t="inlineStr">
        <is>
          <t>Shift 2</t>
        </is>
      </c>
      <c r="D363">
        <f>TEXT(B321, "dddd")</f>
        <v/>
      </c>
      <c r="F363" t="inlineStr">
        <is>
          <t>X</t>
        </is>
      </c>
      <c r="G363" t="inlineStr">
        <is>
          <t>None</t>
        </is>
      </c>
    </row>
    <row r="364">
      <c r="A364" t="inlineStr">
        <is>
          <t>Jenny</t>
        </is>
      </c>
      <c r="B364" t="inlineStr">
        <is>
          <t>2025-09-30 00:00:00</t>
        </is>
      </c>
      <c r="C364" t="inlineStr">
        <is>
          <t>Shift 2</t>
        </is>
      </c>
      <c r="D364">
        <f>TEXT(B322, "dddd")</f>
        <v/>
      </c>
      <c r="E364" t="n">
        <v>17474</v>
      </c>
      <c r="F364" t="inlineStr">
        <is>
          <t>None</t>
        </is>
      </c>
      <c r="G364" t="inlineStr">
        <is>
          <t>None</t>
        </is>
      </c>
    </row>
    <row r="365">
      <c r="A365" t="inlineStr">
        <is>
          <t>PC1</t>
        </is>
      </c>
      <c r="B365" t="inlineStr">
        <is>
          <t>2025-09-30 00:00:00</t>
        </is>
      </c>
      <c r="C365" t="inlineStr">
        <is>
          <t>Shift 2</t>
        </is>
      </c>
      <c r="D365">
        <f>TEXT(B323, "dddd")</f>
        <v/>
      </c>
      <c r="E365" t="n">
        <v>3169</v>
      </c>
      <c r="F365" t="inlineStr">
        <is>
          <t>None</t>
        </is>
      </c>
      <c r="G365" t="inlineStr">
        <is>
          <t>None</t>
        </is>
      </c>
    </row>
    <row r="366">
      <c r="A366" t="inlineStr">
        <is>
          <t>PC2</t>
        </is>
      </c>
      <c r="B366" t="inlineStr">
        <is>
          <t>2025-09-30 00:00:00</t>
        </is>
      </c>
      <c r="C366" t="inlineStr">
        <is>
          <t>Shift 2</t>
        </is>
      </c>
      <c r="D366">
        <f>TEXT(B324, "dddd")</f>
        <v/>
      </c>
      <c r="F366" t="inlineStr">
        <is>
          <t>X</t>
        </is>
      </c>
      <c r="G366" t="inlineStr">
        <is>
          <t>None</t>
        </is>
      </c>
    </row>
    <row r="367">
      <c r="A367" t="inlineStr">
        <is>
          <t>PC3</t>
        </is>
      </c>
      <c r="B367" t="inlineStr">
        <is>
          <t>2025-09-30 00:00:00</t>
        </is>
      </c>
      <c r="C367" t="inlineStr">
        <is>
          <t>Shift 2</t>
        </is>
      </c>
      <c r="D367">
        <f>TEXT(B325, "dddd")</f>
        <v/>
      </c>
      <c r="E367" t="n">
        <v>2480</v>
      </c>
      <c r="F367" t="inlineStr">
        <is>
          <t>None</t>
        </is>
      </c>
      <c r="G367" t="inlineStr">
        <is>
          <t>None</t>
        </is>
      </c>
    </row>
    <row r="368">
      <c r="A368" t="inlineStr">
        <is>
          <t>PC5</t>
        </is>
      </c>
      <c r="B368" t="inlineStr">
        <is>
          <t>2025-09-30 00:00:00</t>
        </is>
      </c>
      <c r="C368" t="inlineStr">
        <is>
          <t>Shift 2</t>
        </is>
      </c>
      <c r="D368">
        <f>TEXT(B326, "dddd")</f>
        <v/>
      </c>
      <c r="F368" t="inlineStr">
        <is>
          <t>X</t>
        </is>
      </c>
      <c r="G368" t="inlineStr">
        <is>
          <t>None</t>
        </is>
      </c>
    </row>
    <row r="369">
      <c r="A369" t="inlineStr">
        <is>
          <t>Sheeter 1</t>
        </is>
      </c>
      <c r="B369" t="inlineStr">
        <is>
          <t>2025-09-30 00:00:00</t>
        </is>
      </c>
      <c r="C369" t="inlineStr">
        <is>
          <t>Shift 2</t>
        </is>
      </c>
      <c r="D369">
        <f>TEXT(B327, "dddd")</f>
        <v/>
      </c>
      <c r="F369" t="inlineStr">
        <is>
          <t>X</t>
        </is>
      </c>
      <c r="G369" t="inlineStr">
        <is>
          <t>None</t>
        </is>
      </c>
    </row>
    <row r="370">
      <c r="A370" t="inlineStr">
        <is>
          <t>Sheeter 2</t>
        </is>
      </c>
      <c r="B370" t="inlineStr">
        <is>
          <t>2025-09-30 00:00:00</t>
        </is>
      </c>
      <c r="C370" t="inlineStr">
        <is>
          <t>Shift 2</t>
        </is>
      </c>
      <c r="D370">
        <f>TEXT(B328, "dddd")</f>
        <v/>
      </c>
      <c r="F370" t="inlineStr">
        <is>
          <t>X</t>
        </is>
      </c>
      <c r="G370" t="inlineStr">
        <is>
          <t>Machine not in operation after 9:45am</t>
        </is>
      </c>
    </row>
    <row r="371">
      <c r="A371" t="inlineStr">
        <is>
          <t>AW1</t>
        </is>
      </c>
      <c r="B371" t="inlineStr">
        <is>
          <t>2025-10-01 00:00:00</t>
        </is>
      </c>
      <c r="C371" t="inlineStr">
        <is>
          <t>Shift 1</t>
        </is>
      </c>
      <c r="D371">
        <f>TEXT(B381, "dddd")</f>
        <v/>
      </c>
      <c r="E371" t="n">
        <v>1671</v>
      </c>
      <c r="F371" t="inlineStr">
        <is>
          <t>None</t>
        </is>
      </c>
      <c r="G371" t="inlineStr">
        <is>
          <t>None</t>
        </is>
      </c>
    </row>
    <row r="372">
      <c r="A372" t="inlineStr">
        <is>
          <t>Cutter 1</t>
        </is>
      </c>
      <c r="B372" t="inlineStr">
        <is>
          <t>2025-10-01 00:00:00</t>
        </is>
      </c>
      <c r="C372" t="inlineStr">
        <is>
          <t>Shift 1</t>
        </is>
      </c>
      <c r="D372">
        <f>TEXT(B371, "dddd")</f>
        <v/>
      </c>
      <c r="E372" t="n">
        <v>3061</v>
      </c>
      <c r="F372" t="inlineStr">
        <is>
          <t>None</t>
        </is>
      </c>
      <c r="G372" t="inlineStr">
        <is>
          <t>None</t>
        </is>
      </c>
    </row>
    <row r="373">
      <c r="A373" t="inlineStr">
        <is>
          <t>Cutter 2</t>
        </is>
      </c>
      <c r="B373" t="inlineStr">
        <is>
          <t>2025-10-01 00:00:00</t>
        </is>
      </c>
      <c r="C373" t="inlineStr">
        <is>
          <t>Shift 1</t>
        </is>
      </c>
      <c r="D373">
        <f>TEXT(B373, "dddd")</f>
        <v/>
      </c>
      <c r="E373" t="n">
        <v>5953</v>
      </c>
      <c r="F373" t="inlineStr">
        <is>
          <t>None</t>
        </is>
      </c>
      <c r="G373" t="inlineStr">
        <is>
          <t>None</t>
        </is>
      </c>
    </row>
    <row r="374">
      <c r="A374" t="inlineStr">
        <is>
          <t>Die Cutter</t>
        </is>
      </c>
      <c r="B374" t="inlineStr">
        <is>
          <t>2025-10-01 00:00:00</t>
        </is>
      </c>
      <c r="C374" t="inlineStr">
        <is>
          <t>Shift 1</t>
        </is>
      </c>
      <c r="D374">
        <f>TEXT(B374, "dddd")</f>
        <v/>
      </c>
      <c r="F374" t="inlineStr">
        <is>
          <t>X</t>
        </is>
      </c>
      <c r="G374" t="inlineStr">
        <is>
          <t>None</t>
        </is>
      </c>
    </row>
    <row r="375">
      <c r="A375" t="inlineStr">
        <is>
          <t>Jenny</t>
        </is>
      </c>
      <c r="B375" t="inlineStr">
        <is>
          <t>2025-10-01 00:00:00</t>
        </is>
      </c>
      <c r="C375" t="inlineStr">
        <is>
          <t>Shift 1</t>
        </is>
      </c>
      <c r="D375">
        <f>TEXT(B383, "dddd")</f>
        <v/>
      </c>
      <c r="E375" t="n">
        <v>17876</v>
      </c>
      <c r="F375" t="inlineStr">
        <is>
          <t>None</t>
        </is>
      </c>
      <c r="G375" t="inlineStr">
        <is>
          <t>None</t>
        </is>
      </c>
    </row>
    <row r="376">
      <c r="A376" t="inlineStr">
        <is>
          <t>PC1</t>
        </is>
      </c>
      <c r="B376" t="inlineStr">
        <is>
          <t>2025-10-01 00:00:00</t>
        </is>
      </c>
      <c r="C376" t="inlineStr">
        <is>
          <t>Shift 1</t>
        </is>
      </c>
      <c r="D376">
        <f>TEXT(B375, "dddd")</f>
        <v/>
      </c>
      <c r="E376" t="n">
        <v>3270</v>
      </c>
      <c r="F376" t="inlineStr">
        <is>
          <t>None</t>
        </is>
      </c>
      <c r="G376" t="inlineStr">
        <is>
          <t>None</t>
        </is>
      </c>
    </row>
    <row r="377">
      <c r="A377" t="inlineStr">
        <is>
          <t>PC2</t>
        </is>
      </c>
      <c r="B377" t="inlineStr">
        <is>
          <t>2025-10-01 00:00:00</t>
        </is>
      </c>
      <c r="C377" t="inlineStr">
        <is>
          <t>Shift 1</t>
        </is>
      </c>
      <c r="D377">
        <f>TEXT(B377, "dddd")</f>
        <v/>
      </c>
      <c r="E377" t="n">
        <v>4130</v>
      </c>
      <c r="F377" t="inlineStr">
        <is>
          <t>None</t>
        </is>
      </c>
      <c r="G377" t="inlineStr">
        <is>
          <t>None</t>
        </is>
      </c>
    </row>
    <row r="378">
      <c r="A378" t="inlineStr">
        <is>
          <t>PC3</t>
        </is>
      </c>
      <c r="B378" t="inlineStr">
        <is>
          <t>2025-10-01 00:00:00</t>
        </is>
      </c>
      <c r="C378" t="inlineStr">
        <is>
          <t>Shift 1</t>
        </is>
      </c>
      <c r="D378">
        <f>TEXT(B378, "dddd")</f>
        <v/>
      </c>
      <c r="E378" t="n">
        <v>5133</v>
      </c>
      <c r="F378" t="inlineStr">
        <is>
          <t>None</t>
        </is>
      </c>
      <c r="G378" t="inlineStr">
        <is>
          <t>None</t>
        </is>
      </c>
    </row>
    <row r="379">
      <c r="A379" t="inlineStr">
        <is>
          <t>PC5</t>
        </is>
      </c>
      <c r="B379" t="inlineStr">
        <is>
          <t>2025-10-01 00:00:00</t>
        </is>
      </c>
      <c r="C379" t="inlineStr">
        <is>
          <t>Shift 1</t>
        </is>
      </c>
      <c r="D379">
        <f>TEXT(B380, "dddd")</f>
        <v/>
      </c>
      <c r="E379" t="n">
        <v>2521</v>
      </c>
      <c r="F379" t="inlineStr">
        <is>
          <t>None</t>
        </is>
      </c>
      <c r="G379" t="inlineStr">
        <is>
          <t>None</t>
        </is>
      </c>
    </row>
    <row r="380">
      <c r="A380" t="inlineStr">
        <is>
          <t>Sheeter 1</t>
        </is>
      </c>
      <c r="B380" t="inlineStr">
        <is>
          <t>2025-10-01 00:00:00</t>
        </is>
      </c>
      <c r="C380" t="inlineStr">
        <is>
          <t>Shift 1</t>
        </is>
      </c>
      <c r="D380">
        <f>TEXT(B385, "dddd")</f>
        <v/>
      </c>
      <c r="E380" t="n">
        <v>19606</v>
      </c>
      <c r="F380" t="inlineStr">
        <is>
          <t>None</t>
        </is>
      </c>
      <c r="G380" t="inlineStr">
        <is>
          <t>None</t>
        </is>
      </c>
    </row>
    <row r="381">
      <c r="A381" t="inlineStr">
        <is>
          <t>Sheeter 2</t>
        </is>
      </c>
      <c r="B381" t="inlineStr">
        <is>
          <t>2025-10-01 00:00:00</t>
        </is>
      </c>
      <c r="C381" t="inlineStr">
        <is>
          <t>Shift 1</t>
        </is>
      </c>
      <c r="D381">
        <f>TEXT(B386, "dddd")</f>
        <v/>
      </c>
      <c r="F381" t="inlineStr">
        <is>
          <t>X</t>
        </is>
      </c>
      <c r="G381" t="inlineStr">
        <is>
          <t>Not in operation</t>
        </is>
      </c>
    </row>
    <row r="382">
      <c r="A382" t="inlineStr">
        <is>
          <t>AW1</t>
        </is>
      </c>
      <c r="B382" t="inlineStr">
        <is>
          <t>2025-10-01 00:00:00</t>
        </is>
      </c>
      <c r="C382" t="inlineStr">
        <is>
          <t>Shift 2</t>
        </is>
      </c>
      <c r="D382">
        <f>TEXT(B382, "dddd")</f>
        <v/>
      </c>
      <c r="E382" t="n">
        <v>12123</v>
      </c>
      <c r="F382" t="inlineStr">
        <is>
          <t>None</t>
        </is>
      </c>
      <c r="G382" t="inlineStr">
        <is>
          <t>None</t>
        </is>
      </c>
    </row>
    <row r="383">
      <c r="A383" t="inlineStr">
        <is>
          <t>Cutter 1</t>
        </is>
      </c>
      <c r="B383" t="inlineStr">
        <is>
          <t>2025-10-01 00:00:00</t>
        </is>
      </c>
      <c r="C383" t="inlineStr">
        <is>
          <t>Shift 2</t>
        </is>
      </c>
      <c r="D383">
        <f>TEXT(B372, "dddd")</f>
        <v/>
      </c>
      <c r="F383" t="inlineStr">
        <is>
          <t>X</t>
        </is>
      </c>
      <c r="G383" t="inlineStr">
        <is>
          <t>Sick Operator</t>
        </is>
      </c>
    </row>
    <row r="384">
      <c r="A384" t="inlineStr">
        <is>
          <t>Cutter 2</t>
        </is>
      </c>
      <c r="B384" t="inlineStr">
        <is>
          <t>2025-10-01 00:00:00</t>
        </is>
      </c>
      <c r="C384" t="inlineStr">
        <is>
          <t>Shift 2</t>
        </is>
      </c>
      <c r="D384">
        <f>TEXT(B388, "dddd")</f>
        <v/>
      </c>
      <c r="F384" t="inlineStr">
        <is>
          <t>X</t>
        </is>
      </c>
      <c r="G384" t="inlineStr">
        <is>
          <t>None</t>
        </is>
      </c>
    </row>
    <row r="385">
      <c r="A385" t="inlineStr">
        <is>
          <t>Jenny</t>
        </is>
      </c>
      <c r="B385" t="inlineStr">
        <is>
          <t>2025-10-01 00:00:00</t>
        </is>
      </c>
      <c r="C385" t="inlineStr">
        <is>
          <t>Shift 2</t>
        </is>
      </c>
      <c r="D385">
        <f>TEXT(B384, "dddd")</f>
        <v/>
      </c>
      <c r="E385" t="n">
        <v>20036</v>
      </c>
      <c r="F385" t="inlineStr">
        <is>
          <t>None</t>
        </is>
      </c>
      <c r="G385" t="inlineStr">
        <is>
          <t>None</t>
        </is>
      </c>
    </row>
    <row r="386">
      <c r="A386" t="inlineStr">
        <is>
          <t>PC1</t>
        </is>
      </c>
      <c r="B386" t="inlineStr">
        <is>
          <t>2025-10-01 00:00:00</t>
        </is>
      </c>
      <c r="C386" t="inlineStr">
        <is>
          <t>Shift 2</t>
        </is>
      </c>
      <c r="D386">
        <f>TEXT(B376, "dddd")</f>
        <v/>
      </c>
      <c r="E386" t="n">
        <v>169</v>
      </c>
      <c r="F386" t="inlineStr">
        <is>
          <t>None</t>
        </is>
      </c>
      <c r="G386" t="inlineStr">
        <is>
          <t>None</t>
        </is>
      </c>
    </row>
    <row r="387">
      <c r="A387" t="inlineStr">
        <is>
          <t>PC2</t>
        </is>
      </c>
      <c r="B387" t="inlineStr">
        <is>
          <t>2025-10-01 00:00:00</t>
        </is>
      </c>
      <c r="C387" t="inlineStr">
        <is>
          <t>Shift 2</t>
        </is>
      </c>
      <c r="D387">
        <f>TEXT(B389, "dddd")</f>
        <v/>
      </c>
      <c r="F387" t="inlineStr">
        <is>
          <t>X</t>
        </is>
      </c>
      <c r="G387" t="inlineStr">
        <is>
          <t>None</t>
        </is>
      </c>
    </row>
    <row r="388">
      <c r="A388" t="inlineStr">
        <is>
          <t>PC3</t>
        </is>
      </c>
      <c r="B388" t="inlineStr">
        <is>
          <t>2025-10-01 00:00:00</t>
        </is>
      </c>
      <c r="C388" t="inlineStr">
        <is>
          <t>Shift 2</t>
        </is>
      </c>
      <c r="D388">
        <f>TEXT(B379, "dddd")</f>
        <v/>
      </c>
      <c r="E388" t="n">
        <v>9648</v>
      </c>
      <c r="F388" t="inlineStr">
        <is>
          <t>X</t>
        </is>
      </c>
      <c r="G388" t="inlineStr">
        <is>
          <t>None</t>
        </is>
      </c>
    </row>
    <row r="389">
      <c r="A389" t="inlineStr">
        <is>
          <t>PC5</t>
        </is>
      </c>
      <c r="B389" t="inlineStr">
        <is>
          <t>2025-10-01 00:00:00</t>
        </is>
      </c>
      <c r="C389" t="inlineStr">
        <is>
          <t>Shift 2</t>
        </is>
      </c>
      <c r="D389">
        <f>TEXT(B390, "dddd")</f>
        <v/>
      </c>
      <c r="F389" t="inlineStr">
        <is>
          <t>X</t>
        </is>
      </c>
      <c r="G389" t="inlineStr">
        <is>
          <t>None</t>
        </is>
      </c>
    </row>
    <row r="390">
      <c r="A390" t="inlineStr">
        <is>
          <t>Sheeter 1</t>
        </is>
      </c>
      <c r="B390" t="inlineStr">
        <is>
          <t>2025-10-01 00:00:00</t>
        </is>
      </c>
      <c r="C390" t="inlineStr">
        <is>
          <t>Shift 2</t>
        </is>
      </c>
      <c r="D390">
        <f>TEXT(B391, "dddd")</f>
        <v/>
      </c>
      <c r="F390" t="inlineStr">
        <is>
          <t>X</t>
        </is>
      </c>
      <c r="G390" t="inlineStr">
        <is>
          <t>None</t>
        </is>
      </c>
    </row>
    <row r="391">
      <c r="A391" t="inlineStr">
        <is>
          <t>Sheeter 2</t>
        </is>
      </c>
      <c r="B391" t="inlineStr">
        <is>
          <t>2025-10-01 00:00:00</t>
        </is>
      </c>
      <c r="C391" t="inlineStr">
        <is>
          <t>Shift 2</t>
        </is>
      </c>
      <c r="D391">
        <f>TEXT(B387, "dddd")</f>
        <v/>
      </c>
      <c r="F391" t="inlineStr">
        <is>
          <t>X</t>
        </is>
      </c>
      <c r="G391" t="inlineStr">
        <is>
          <t>None</t>
        </is>
      </c>
    </row>
    <row r="392">
      <c r="A392" t="inlineStr">
        <is>
          <t>AW1</t>
        </is>
      </c>
      <c r="B392" t="inlineStr">
        <is>
          <t>2025-10-02 00:00:00</t>
        </is>
      </c>
      <c r="C392" t="inlineStr">
        <is>
          <t>Shift 1</t>
        </is>
      </c>
      <c r="D392">
        <f>TEXT(B423, "dddd")</f>
        <v/>
      </c>
      <c r="E392" t="n">
        <v>6406</v>
      </c>
      <c r="F392" t="inlineStr">
        <is>
          <t>None</t>
        </is>
      </c>
      <c r="G392" t="inlineStr">
        <is>
          <t>None</t>
        </is>
      </c>
    </row>
    <row r="393">
      <c r="A393" t="inlineStr">
        <is>
          <t>Cutter 1</t>
        </is>
      </c>
      <c r="B393" t="inlineStr">
        <is>
          <t>2025-10-02 00:00:00</t>
        </is>
      </c>
      <c r="C393" t="inlineStr">
        <is>
          <t>Shift 1</t>
        </is>
      </c>
      <c r="D393">
        <f>TEXT(B413, "dddd")</f>
        <v/>
      </c>
      <c r="F393" t="inlineStr">
        <is>
          <t>X</t>
        </is>
      </c>
      <c r="G393" t="inlineStr">
        <is>
          <t>Sick Operator</t>
        </is>
      </c>
    </row>
    <row r="394">
      <c r="A394" t="inlineStr">
        <is>
          <t>Cutter 2</t>
        </is>
      </c>
      <c r="B394" t="inlineStr">
        <is>
          <t>2025-10-02 00:00:00</t>
        </is>
      </c>
      <c r="C394" t="inlineStr">
        <is>
          <t>Shift 1</t>
        </is>
      </c>
      <c r="D394">
        <f>TEXT(B415, "dddd")</f>
        <v/>
      </c>
      <c r="E394" t="n">
        <v>5213</v>
      </c>
      <c r="F394" t="inlineStr">
        <is>
          <t>None</t>
        </is>
      </c>
      <c r="G394" t="inlineStr">
        <is>
          <t>None</t>
        </is>
      </c>
    </row>
    <row r="395">
      <c r="A395" t="inlineStr">
        <is>
          <t>Die Cutter</t>
        </is>
      </c>
      <c r="B395" t="inlineStr">
        <is>
          <t>2025-10-02 00:00:00</t>
        </is>
      </c>
      <c r="C395" t="inlineStr">
        <is>
          <t>Shift 1</t>
        </is>
      </c>
      <c r="D395">
        <f>TEXT(B416, "dddd")</f>
        <v/>
      </c>
      <c r="E395" t="n">
        <v>36</v>
      </c>
      <c r="F395" t="inlineStr">
        <is>
          <t>None</t>
        </is>
      </c>
      <c r="G395" t="inlineStr">
        <is>
          <t>None</t>
        </is>
      </c>
    </row>
    <row r="396">
      <c r="A396" t="inlineStr">
        <is>
          <t>Jenny</t>
        </is>
      </c>
      <c r="B396" t="inlineStr">
        <is>
          <t>2025-10-02 00:00:00</t>
        </is>
      </c>
      <c r="C396" t="inlineStr">
        <is>
          <t>Shift 1</t>
        </is>
      </c>
      <c r="D396">
        <f>TEXT(B425, "dddd")</f>
        <v/>
      </c>
      <c r="E396" t="n">
        <v>15063</v>
      </c>
      <c r="F396" t="inlineStr">
        <is>
          <t>None</t>
        </is>
      </c>
      <c r="G396" t="inlineStr">
        <is>
          <t>None</t>
        </is>
      </c>
    </row>
    <row r="397">
      <c r="A397" t="inlineStr">
        <is>
          <t>PC1</t>
        </is>
      </c>
      <c r="B397" t="inlineStr">
        <is>
          <t>2025-10-02 00:00:00</t>
        </is>
      </c>
      <c r="C397" t="inlineStr">
        <is>
          <t>Shift 1</t>
        </is>
      </c>
      <c r="D397">
        <f>TEXT(B417, "dddd")</f>
        <v/>
      </c>
      <c r="F397" t="inlineStr">
        <is>
          <t>X</t>
        </is>
      </c>
      <c r="G397" t="inlineStr">
        <is>
          <t>None</t>
        </is>
      </c>
    </row>
    <row r="398">
      <c r="A398" t="inlineStr">
        <is>
          <t>PC2</t>
        </is>
      </c>
      <c r="B398" t="inlineStr">
        <is>
          <t>2025-10-02 00:00:00</t>
        </is>
      </c>
      <c r="C398" t="inlineStr">
        <is>
          <t>Shift 1</t>
        </is>
      </c>
      <c r="D398">
        <f>TEXT(B419, "dddd")</f>
        <v/>
      </c>
      <c r="E398" t="n">
        <v>1484</v>
      </c>
      <c r="F398" t="inlineStr">
        <is>
          <t>None</t>
        </is>
      </c>
      <c r="G398" t="inlineStr">
        <is>
          <t>None</t>
        </is>
      </c>
    </row>
    <row r="399">
      <c r="A399" t="inlineStr">
        <is>
          <t>PC3</t>
        </is>
      </c>
      <c r="B399" t="inlineStr">
        <is>
          <t>2025-10-02 00:00:00</t>
        </is>
      </c>
      <c r="C399" t="inlineStr">
        <is>
          <t>Shift 1</t>
        </is>
      </c>
      <c r="D399">
        <f>TEXT(B420, "dddd")</f>
        <v/>
      </c>
      <c r="E399" t="n">
        <v>5686</v>
      </c>
      <c r="F399" t="inlineStr">
        <is>
          <t>None</t>
        </is>
      </c>
      <c r="G399" t="inlineStr">
        <is>
          <t>None</t>
        </is>
      </c>
    </row>
    <row r="400">
      <c r="A400" t="inlineStr">
        <is>
          <t>PC5</t>
        </is>
      </c>
      <c r="B400" t="inlineStr">
        <is>
          <t>2025-10-02 00:00:00</t>
        </is>
      </c>
      <c r="C400" t="inlineStr">
        <is>
          <t>Shift 1</t>
        </is>
      </c>
      <c r="D400">
        <f>TEXT(B422, "dddd")</f>
        <v/>
      </c>
      <c r="E400" t="n">
        <v>1464</v>
      </c>
      <c r="F400" t="inlineStr">
        <is>
          <t>None</t>
        </is>
      </c>
      <c r="G400" t="inlineStr">
        <is>
          <t>None</t>
        </is>
      </c>
    </row>
    <row r="401">
      <c r="A401" t="inlineStr">
        <is>
          <t>Sheeter 1</t>
        </is>
      </c>
      <c r="B401" t="inlineStr">
        <is>
          <t>2025-10-02 00:00:00</t>
        </is>
      </c>
      <c r="C401" t="inlineStr">
        <is>
          <t>Shift 1</t>
        </is>
      </c>
      <c r="D401">
        <f>TEXT(B427, "dddd")</f>
        <v/>
      </c>
      <c r="E401" t="n">
        <v>5884</v>
      </c>
      <c r="F401" t="inlineStr">
        <is>
          <t>None</t>
        </is>
      </c>
      <c r="G401" t="inlineStr">
        <is>
          <t>None</t>
        </is>
      </c>
    </row>
    <row r="402">
      <c r="A402" t="inlineStr">
        <is>
          <t>Sheeter 2</t>
        </is>
      </c>
      <c r="B402" t="inlineStr">
        <is>
          <t>2025-10-02 00:00:00</t>
        </is>
      </c>
      <c r="C402" t="inlineStr">
        <is>
          <t>Shift 1</t>
        </is>
      </c>
      <c r="D402">
        <f>TEXT(B428, "dddd")</f>
        <v/>
      </c>
      <c r="E402" t="n">
        <v>2612</v>
      </c>
      <c r="F402" t="inlineStr">
        <is>
          <t>None</t>
        </is>
      </c>
      <c r="G402" t="inlineStr">
        <is>
          <t>None</t>
        </is>
      </c>
    </row>
    <row r="403">
      <c r="A403" t="inlineStr">
        <is>
          <t>AW1</t>
        </is>
      </c>
      <c r="B403" t="inlineStr">
        <is>
          <t>2025-10-02 00:00:00</t>
        </is>
      </c>
      <c r="C403" t="inlineStr">
        <is>
          <t>Shift 2</t>
        </is>
      </c>
      <c r="D403">
        <f>TEXT(B424, "dddd")</f>
        <v/>
      </c>
      <c r="E403" t="n">
        <v>7823</v>
      </c>
      <c r="F403" t="inlineStr">
        <is>
          <t>None</t>
        </is>
      </c>
      <c r="G403" t="inlineStr">
        <is>
          <t>None</t>
        </is>
      </c>
    </row>
    <row r="404">
      <c r="A404" t="inlineStr">
        <is>
          <t>Cutter 1</t>
        </is>
      </c>
      <c r="B404" t="inlineStr">
        <is>
          <t>2025-10-02 00:00:00</t>
        </is>
      </c>
      <c r="C404" t="inlineStr">
        <is>
          <t>Shift 2</t>
        </is>
      </c>
      <c r="D404">
        <f>TEXT(B414, "dddd")</f>
        <v/>
      </c>
      <c r="E404" t="n">
        <v>7211</v>
      </c>
      <c r="F404" t="inlineStr">
        <is>
          <t>None</t>
        </is>
      </c>
      <c r="G404" t="inlineStr">
        <is>
          <t>None</t>
        </is>
      </c>
    </row>
    <row r="405">
      <c r="A405" t="inlineStr">
        <is>
          <t>Cutter 2</t>
        </is>
      </c>
      <c r="B405" t="inlineStr">
        <is>
          <t>2025-10-02 00:00:00</t>
        </is>
      </c>
      <c r="C405" t="inlineStr">
        <is>
          <t>Shift 2</t>
        </is>
      </c>
      <c r="D405">
        <f>TEXT(B430, "dddd")</f>
        <v/>
      </c>
      <c r="F405" t="inlineStr">
        <is>
          <t>X</t>
        </is>
      </c>
      <c r="G405" t="inlineStr">
        <is>
          <t>None</t>
        </is>
      </c>
    </row>
    <row r="406">
      <c r="A406" t="inlineStr">
        <is>
          <t>Jenny</t>
        </is>
      </c>
      <c r="B406" t="inlineStr">
        <is>
          <t>2025-10-02 00:00:00</t>
        </is>
      </c>
      <c r="C406" t="inlineStr">
        <is>
          <t>Shift 2</t>
        </is>
      </c>
      <c r="D406">
        <f>TEXT(B426, "dddd")</f>
        <v/>
      </c>
      <c r="E406" t="n">
        <v>16797</v>
      </c>
      <c r="F406" t="inlineStr">
        <is>
          <t>None</t>
        </is>
      </c>
      <c r="G406" t="inlineStr">
        <is>
          <t>None</t>
        </is>
      </c>
    </row>
    <row r="407">
      <c r="A407" t="inlineStr">
        <is>
          <t>PC1</t>
        </is>
      </c>
      <c r="B407" t="inlineStr">
        <is>
          <t>2025-10-02 00:00:00</t>
        </is>
      </c>
      <c r="C407" t="inlineStr">
        <is>
          <t>Shift 2</t>
        </is>
      </c>
      <c r="D407">
        <f>TEXT(B418, "dddd")</f>
        <v/>
      </c>
      <c r="E407" t="n">
        <v>2268</v>
      </c>
      <c r="F407" t="inlineStr">
        <is>
          <t>None</t>
        </is>
      </c>
      <c r="G407" t="inlineStr">
        <is>
          <t>None</t>
        </is>
      </c>
    </row>
    <row r="408">
      <c r="A408" t="inlineStr">
        <is>
          <t>PC2</t>
        </is>
      </c>
      <c r="B408" t="inlineStr">
        <is>
          <t>2025-10-02 00:00:00</t>
        </is>
      </c>
      <c r="C408" t="inlineStr">
        <is>
          <t>Shift 2</t>
        </is>
      </c>
      <c r="D408">
        <f>TEXT(B431, "dddd")</f>
        <v/>
      </c>
      <c r="F408" t="inlineStr">
        <is>
          <t>X</t>
        </is>
      </c>
      <c r="G408" t="inlineStr">
        <is>
          <t>None</t>
        </is>
      </c>
    </row>
    <row r="409">
      <c r="A409" t="inlineStr">
        <is>
          <t>PC3</t>
        </is>
      </c>
      <c r="B409" t="inlineStr">
        <is>
          <t>2025-10-02 00:00:00</t>
        </is>
      </c>
      <c r="C409" t="inlineStr">
        <is>
          <t>Shift 2</t>
        </is>
      </c>
      <c r="D409">
        <f>TEXT(B421, "dddd")</f>
        <v/>
      </c>
      <c r="E409" t="n">
        <v>5825</v>
      </c>
      <c r="F409" t="inlineStr">
        <is>
          <t>None</t>
        </is>
      </c>
      <c r="G409" t="inlineStr">
        <is>
          <t>None</t>
        </is>
      </c>
    </row>
    <row r="410">
      <c r="A410" t="inlineStr">
        <is>
          <t>PC5</t>
        </is>
      </c>
      <c r="B410" t="inlineStr">
        <is>
          <t>2025-10-02 00:00:00</t>
        </is>
      </c>
      <c r="C410" t="inlineStr">
        <is>
          <t>Shift 2</t>
        </is>
      </c>
      <c r="D410">
        <f>TEXT(B432, "dddd")</f>
        <v/>
      </c>
      <c r="F410" t="inlineStr">
        <is>
          <t>X</t>
        </is>
      </c>
      <c r="G410" t="inlineStr">
        <is>
          <t>None</t>
        </is>
      </c>
    </row>
    <row r="411">
      <c r="A411" t="inlineStr">
        <is>
          <t>Sheeter 1</t>
        </is>
      </c>
      <c r="B411" t="inlineStr">
        <is>
          <t>2025-10-02 00:00:00</t>
        </is>
      </c>
      <c r="C411" t="inlineStr">
        <is>
          <t>Shift 2</t>
        </is>
      </c>
      <c r="D411">
        <f>TEXT(B433, "dddd")</f>
        <v/>
      </c>
      <c r="F411" t="inlineStr">
        <is>
          <t>X</t>
        </is>
      </c>
      <c r="G411" t="inlineStr">
        <is>
          <t>None</t>
        </is>
      </c>
    </row>
    <row r="412">
      <c r="A412" t="inlineStr">
        <is>
          <t>Sheeter 2</t>
        </is>
      </c>
      <c r="B412" t="inlineStr">
        <is>
          <t>2025-10-02 00:00:00</t>
        </is>
      </c>
      <c r="C412" t="inlineStr">
        <is>
          <t>Shift 2</t>
        </is>
      </c>
      <c r="D412">
        <f>TEXT(B429, "dddd")</f>
        <v/>
      </c>
      <c r="F412" t="inlineStr">
        <is>
          <t>X</t>
        </is>
      </c>
      <c r="G412" t="inlineStr">
        <is>
          <t>Vacation Operator</t>
        </is>
      </c>
    </row>
    <row r="413">
      <c r="A413" t="inlineStr">
        <is>
          <t>AW1</t>
        </is>
      </c>
      <c r="B413" t="inlineStr">
        <is>
          <t>2025-10-03 00:00:00</t>
        </is>
      </c>
      <c r="C413" t="inlineStr">
        <is>
          <t>Shift 1</t>
        </is>
      </c>
      <c r="D413">
        <f>TEXT(B402, "dddd")</f>
        <v/>
      </c>
      <c r="E413" t="n">
        <v>3780</v>
      </c>
      <c r="F413" t="inlineStr">
        <is>
          <t>None</t>
        </is>
      </c>
      <c r="G413" t="inlineStr">
        <is>
          <t>None</t>
        </is>
      </c>
    </row>
    <row r="414">
      <c r="A414" t="inlineStr">
        <is>
          <t>Cutter 1</t>
        </is>
      </c>
      <c r="B414" t="inlineStr">
        <is>
          <t>2025-10-03 00:00:00</t>
        </is>
      </c>
      <c r="C414" t="inlineStr">
        <is>
          <t>Shift 1</t>
        </is>
      </c>
      <c r="D414">
        <f>TEXT(B392, "dddd")</f>
        <v/>
      </c>
      <c r="E414" t="n">
        <v>2480</v>
      </c>
      <c r="F414" t="inlineStr">
        <is>
          <t>None</t>
        </is>
      </c>
      <c r="G414" t="inlineStr">
        <is>
          <t>None</t>
        </is>
      </c>
    </row>
    <row r="415">
      <c r="A415" t="inlineStr">
        <is>
          <t>Cutter 2</t>
        </is>
      </c>
      <c r="B415" t="inlineStr">
        <is>
          <t>2025-10-03 00:00:00</t>
        </is>
      </c>
      <c r="C415" t="inlineStr">
        <is>
          <t>Shift 1</t>
        </is>
      </c>
      <c r="D415">
        <f>TEXT(B394, "dddd")</f>
        <v/>
      </c>
      <c r="E415" t="n">
        <v>5850</v>
      </c>
      <c r="F415" t="inlineStr">
        <is>
          <t>None</t>
        </is>
      </c>
      <c r="G415" t="inlineStr">
        <is>
          <t>None</t>
        </is>
      </c>
    </row>
    <row r="416">
      <c r="A416" t="inlineStr">
        <is>
          <t>Die Cutter</t>
        </is>
      </c>
      <c r="B416" t="inlineStr">
        <is>
          <t>2025-10-03 00:00:00</t>
        </is>
      </c>
      <c r="C416" t="inlineStr">
        <is>
          <t>Shift 1</t>
        </is>
      </c>
      <c r="D416">
        <f>TEXT(B395, "dddd")</f>
        <v/>
      </c>
      <c r="F416" t="inlineStr">
        <is>
          <t>X</t>
        </is>
      </c>
      <c r="G416" t="inlineStr">
        <is>
          <t>None</t>
        </is>
      </c>
    </row>
    <row r="417">
      <c r="A417" t="inlineStr">
        <is>
          <t>Jenny</t>
        </is>
      </c>
      <c r="B417" t="inlineStr">
        <is>
          <t>2025-10-03 00:00:00</t>
        </is>
      </c>
      <c r="C417" t="inlineStr">
        <is>
          <t>Shift 1</t>
        </is>
      </c>
      <c r="D417">
        <f>TEXT(B404, "dddd")</f>
        <v/>
      </c>
      <c r="E417" t="n">
        <v>10784</v>
      </c>
      <c r="F417" t="inlineStr">
        <is>
          <t>None</t>
        </is>
      </c>
      <c r="G417" t="inlineStr">
        <is>
          <t>None</t>
        </is>
      </c>
    </row>
    <row r="418">
      <c r="A418" t="inlineStr">
        <is>
          <t>PC1</t>
        </is>
      </c>
      <c r="B418" t="inlineStr">
        <is>
          <t>2025-10-03 00:00:00</t>
        </is>
      </c>
      <c r="C418" t="inlineStr">
        <is>
          <t>Shift 1</t>
        </is>
      </c>
      <c r="D418">
        <f>TEXT(B396, "dddd")</f>
        <v/>
      </c>
      <c r="E418" t="n">
        <v>837</v>
      </c>
      <c r="F418" t="inlineStr">
        <is>
          <t>None</t>
        </is>
      </c>
      <c r="G418" t="inlineStr">
        <is>
          <t>None</t>
        </is>
      </c>
    </row>
    <row r="419">
      <c r="A419" t="inlineStr">
        <is>
          <t>PC2</t>
        </is>
      </c>
      <c r="B419" t="inlineStr">
        <is>
          <t>2025-10-03 00:00:00</t>
        </is>
      </c>
      <c r="C419" t="inlineStr">
        <is>
          <t>Shift 1</t>
        </is>
      </c>
      <c r="D419">
        <f>TEXT(B398, "dddd")</f>
        <v/>
      </c>
      <c r="E419" t="n">
        <v>3775</v>
      </c>
      <c r="F419" t="inlineStr">
        <is>
          <t>None</t>
        </is>
      </c>
      <c r="G419" t="inlineStr">
        <is>
          <t>None</t>
        </is>
      </c>
    </row>
    <row r="420">
      <c r="A420" t="inlineStr">
        <is>
          <t>PC3</t>
        </is>
      </c>
      <c r="B420" t="inlineStr">
        <is>
          <t>2025-10-03 00:00:00</t>
        </is>
      </c>
      <c r="C420" t="inlineStr">
        <is>
          <t>Shift 1</t>
        </is>
      </c>
      <c r="D420">
        <f>TEXT(B399, "dddd")</f>
        <v/>
      </c>
      <c r="E420" t="n">
        <v>6120</v>
      </c>
      <c r="F420" t="inlineStr">
        <is>
          <t>None</t>
        </is>
      </c>
      <c r="G420" t="inlineStr">
        <is>
          <t>None</t>
        </is>
      </c>
    </row>
    <row r="421">
      <c r="A421" t="inlineStr">
        <is>
          <t>PC5</t>
        </is>
      </c>
      <c r="B421" t="inlineStr">
        <is>
          <t>2025-10-03 00:00:00</t>
        </is>
      </c>
      <c r="C421" t="inlineStr">
        <is>
          <t>Shift 1</t>
        </is>
      </c>
      <c r="D421">
        <f>TEXT(B401, "dddd")</f>
        <v/>
      </c>
      <c r="E421" t="n">
        <v>3062</v>
      </c>
      <c r="F421" t="inlineStr">
        <is>
          <t>None</t>
        </is>
      </c>
      <c r="G421" t="inlineStr">
        <is>
          <t>None</t>
        </is>
      </c>
    </row>
    <row r="422">
      <c r="A422" t="inlineStr">
        <is>
          <t>Sheeter 1</t>
        </is>
      </c>
      <c r="B422" t="inlineStr">
        <is>
          <t>2025-10-03 00:00:00</t>
        </is>
      </c>
      <c r="C422" t="inlineStr">
        <is>
          <t>Shift 1</t>
        </is>
      </c>
      <c r="D422">
        <f>TEXT(B406, "dddd")</f>
        <v/>
      </c>
      <c r="E422" t="n">
        <v>5145</v>
      </c>
      <c r="F422" t="inlineStr">
        <is>
          <t>None</t>
        </is>
      </c>
      <c r="G422" t="inlineStr">
        <is>
          <t>None</t>
        </is>
      </c>
    </row>
    <row r="423">
      <c r="A423" t="inlineStr">
        <is>
          <t>Sheeter 2</t>
        </is>
      </c>
      <c r="B423" t="inlineStr">
        <is>
          <t>2025-10-03 00:00:00</t>
        </is>
      </c>
      <c r="C423" t="inlineStr">
        <is>
          <t>Shift 1</t>
        </is>
      </c>
      <c r="D423">
        <f>TEXT(B407, "dddd")</f>
        <v/>
      </c>
      <c r="E423" t="n">
        <v>2999</v>
      </c>
      <c r="F423" t="inlineStr">
        <is>
          <t>None</t>
        </is>
      </c>
      <c r="G423" t="inlineStr">
        <is>
          <t>None</t>
        </is>
      </c>
    </row>
    <row r="424">
      <c r="A424" t="inlineStr">
        <is>
          <t>AW1</t>
        </is>
      </c>
      <c r="B424" t="inlineStr">
        <is>
          <t>2025-10-03 00:00:00</t>
        </is>
      </c>
      <c r="C424" t="inlineStr">
        <is>
          <t>Shift 2</t>
        </is>
      </c>
      <c r="D424">
        <f>TEXT(B403, "dddd")</f>
        <v/>
      </c>
      <c r="E424" t="n">
        <v>7470</v>
      </c>
      <c r="F424" t="inlineStr">
        <is>
          <t>None</t>
        </is>
      </c>
      <c r="G424" t="inlineStr">
        <is>
          <t>None</t>
        </is>
      </c>
    </row>
    <row r="425">
      <c r="A425" t="inlineStr">
        <is>
          <t>Cutter 1</t>
        </is>
      </c>
      <c r="B425" t="inlineStr">
        <is>
          <t>2025-10-03 00:00:00</t>
        </is>
      </c>
      <c r="C425" t="inlineStr">
        <is>
          <t>Shift 2</t>
        </is>
      </c>
      <c r="D425">
        <f>TEXT(B393, "dddd")</f>
        <v/>
      </c>
      <c r="E425" t="n">
        <v>3901</v>
      </c>
      <c r="F425" t="inlineStr">
        <is>
          <t>None</t>
        </is>
      </c>
      <c r="G425" t="inlineStr">
        <is>
          <t>None</t>
        </is>
      </c>
    </row>
    <row r="426">
      <c r="A426" t="inlineStr">
        <is>
          <t>Cutter 2</t>
        </is>
      </c>
      <c r="B426" t="inlineStr">
        <is>
          <t>2025-10-03 00:00:00</t>
        </is>
      </c>
      <c r="C426" t="inlineStr">
        <is>
          <t>Shift 2</t>
        </is>
      </c>
      <c r="D426">
        <f>TEXT(B409, "dddd")</f>
        <v/>
      </c>
      <c r="F426" t="inlineStr">
        <is>
          <t>X</t>
        </is>
      </c>
      <c r="G426" t="inlineStr">
        <is>
          <t>None</t>
        </is>
      </c>
    </row>
    <row r="427">
      <c r="A427" t="inlineStr">
        <is>
          <t>Jenny</t>
        </is>
      </c>
      <c r="B427" t="inlineStr">
        <is>
          <t>2025-10-03 00:00:00</t>
        </is>
      </c>
      <c r="C427" t="inlineStr">
        <is>
          <t>Shift 2</t>
        </is>
      </c>
      <c r="D427">
        <f>TEXT(B405, "dddd")</f>
        <v/>
      </c>
      <c r="E427" t="n">
        <v>13535</v>
      </c>
      <c r="F427" t="inlineStr">
        <is>
          <t>None</t>
        </is>
      </c>
      <c r="G427" t="inlineStr">
        <is>
          <t>None</t>
        </is>
      </c>
    </row>
    <row r="428">
      <c r="A428" t="inlineStr">
        <is>
          <t>PC1</t>
        </is>
      </c>
      <c r="B428" t="inlineStr">
        <is>
          <t>2025-10-03 00:00:00</t>
        </is>
      </c>
      <c r="C428" t="inlineStr">
        <is>
          <t>Shift 2</t>
        </is>
      </c>
      <c r="D428">
        <f>TEXT(B397, "dddd")</f>
        <v/>
      </c>
      <c r="E428" t="n">
        <v>1614</v>
      </c>
      <c r="F428" t="inlineStr">
        <is>
          <t>None</t>
        </is>
      </c>
      <c r="G428" t="inlineStr">
        <is>
          <t>None</t>
        </is>
      </c>
    </row>
    <row r="429">
      <c r="A429" t="inlineStr">
        <is>
          <t>PC2</t>
        </is>
      </c>
      <c r="B429" t="inlineStr">
        <is>
          <t>2025-10-03 00:00:00</t>
        </is>
      </c>
      <c r="C429" t="inlineStr">
        <is>
          <t>Shift 2</t>
        </is>
      </c>
      <c r="D429">
        <f>TEXT(B410, "dddd")</f>
        <v/>
      </c>
      <c r="F429" t="inlineStr">
        <is>
          <t>X</t>
        </is>
      </c>
      <c r="G429" t="inlineStr">
        <is>
          <t>None</t>
        </is>
      </c>
    </row>
    <row r="430">
      <c r="A430" t="inlineStr">
        <is>
          <t>PC3</t>
        </is>
      </c>
      <c r="B430" t="inlineStr">
        <is>
          <t>2025-10-03 00:00:00</t>
        </is>
      </c>
      <c r="C430" t="inlineStr">
        <is>
          <t>Shift 2</t>
        </is>
      </c>
      <c r="D430">
        <f>TEXT(B400, "dddd")</f>
        <v/>
      </c>
      <c r="E430" t="n">
        <v>9588</v>
      </c>
      <c r="F430" t="inlineStr">
        <is>
          <t>X</t>
        </is>
      </c>
      <c r="G430" t="inlineStr">
        <is>
          <t>None</t>
        </is>
      </c>
    </row>
    <row r="431">
      <c r="A431" t="inlineStr">
        <is>
          <t>PC5</t>
        </is>
      </c>
      <c r="B431" t="inlineStr">
        <is>
          <t>2025-10-03 00:00:00</t>
        </is>
      </c>
      <c r="C431" t="inlineStr">
        <is>
          <t>Shift 2</t>
        </is>
      </c>
      <c r="D431">
        <f>TEXT(B411, "dddd")</f>
        <v/>
      </c>
      <c r="F431" t="inlineStr">
        <is>
          <t>X</t>
        </is>
      </c>
      <c r="G431" t="inlineStr">
        <is>
          <t>None</t>
        </is>
      </c>
    </row>
    <row r="432">
      <c r="A432" t="inlineStr">
        <is>
          <t>Sheeter 1</t>
        </is>
      </c>
      <c r="B432" t="inlineStr">
        <is>
          <t>2025-10-03 00:00:00</t>
        </is>
      </c>
      <c r="C432" t="inlineStr">
        <is>
          <t>Shift 2</t>
        </is>
      </c>
      <c r="D432">
        <f>TEXT(B412, "dddd")</f>
        <v/>
      </c>
      <c r="F432" t="inlineStr">
        <is>
          <t>X</t>
        </is>
      </c>
      <c r="G432" t="inlineStr">
        <is>
          <t>None</t>
        </is>
      </c>
    </row>
    <row r="433">
      <c r="A433" t="inlineStr">
        <is>
          <t>Sheeter 2</t>
        </is>
      </c>
      <c r="B433" t="inlineStr">
        <is>
          <t>2025-10-03 00:00:00</t>
        </is>
      </c>
      <c r="C433" t="inlineStr">
        <is>
          <t>Shift 2</t>
        </is>
      </c>
      <c r="D433">
        <f>TEXT(B408, "dddd")</f>
        <v/>
      </c>
      <c r="E433" t="n">
        <v>261</v>
      </c>
      <c r="F433" t="inlineStr">
        <is>
          <t>None</t>
        </is>
      </c>
      <c r="G433" t="inlineStr">
        <is>
          <t>None</t>
        </is>
      </c>
    </row>
    <row r="434">
      <c r="A434" t="inlineStr">
        <is>
          <t>AW1</t>
        </is>
      </c>
      <c r="B434" t="inlineStr">
        <is>
          <t>2025-10-06 00:00:00</t>
        </is>
      </c>
      <c r="C434" t="inlineStr">
        <is>
          <t>Shift 1</t>
        </is>
      </c>
      <c r="D434">
        <f>TEXT(B444, "dddd")</f>
        <v/>
      </c>
      <c r="E434" t="n">
        <v>6768</v>
      </c>
      <c r="F434" t="inlineStr">
        <is>
          <t>None</t>
        </is>
      </c>
      <c r="G434" t="inlineStr">
        <is>
          <t>None</t>
        </is>
      </c>
    </row>
    <row r="435">
      <c r="A435" t="inlineStr">
        <is>
          <t>Cutter 1</t>
        </is>
      </c>
      <c r="B435" t="inlineStr">
        <is>
          <t>2025-10-06 00:00:00</t>
        </is>
      </c>
      <c r="C435" t="inlineStr">
        <is>
          <t>Shift 1</t>
        </is>
      </c>
      <c r="D435">
        <f>TEXT(B434, "dddd")</f>
        <v/>
      </c>
      <c r="E435" t="n">
        <v>3719</v>
      </c>
      <c r="F435" t="inlineStr">
        <is>
          <t>None</t>
        </is>
      </c>
      <c r="G435" t="inlineStr">
        <is>
          <t>None</t>
        </is>
      </c>
    </row>
    <row r="436">
      <c r="A436" t="inlineStr">
        <is>
          <t>Cutter 2</t>
        </is>
      </c>
      <c r="B436" t="inlineStr">
        <is>
          <t>2025-10-06 00:00:00</t>
        </is>
      </c>
      <c r="C436" t="inlineStr">
        <is>
          <t>Shift 1</t>
        </is>
      </c>
      <c r="D436">
        <f>TEXT(B436, "dddd")</f>
        <v/>
      </c>
      <c r="E436" t="n">
        <v>2754</v>
      </c>
      <c r="F436" t="inlineStr">
        <is>
          <t>None</t>
        </is>
      </c>
      <c r="G436" t="inlineStr">
        <is>
          <t>None</t>
        </is>
      </c>
    </row>
    <row r="437">
      <c r="A437" t="inlineStr">
        <is>
          <t>Die Cutter</t>
        </is>
      </c>
      <c r="B437" t="inlineStr">
        <is>
          <t>2025-10-06 00:00:00</t>
        </is>
      </c>
      <c r="C437" t="inlineStr">
        <is>
          <t>Shift 1</t>
        </is>
      </c>
      <c r="D437">
        <f>TEXT(B437, "dddd")</f>
        <v/>
      </c>
      <c r="F437" t="inlineStr">
        <is>
          <t>X</t>
        </is>
      </c>
      <c r="G437" t="inlineStr">
        <is>
          <t>None</t>
        </is>
      </c>
    </row>
    <row r="438">
      <c r="A438" t="inlineStr">
        <is>
          <t>Jenny</t>
        </is>
      </c>
      <c r="B438" t="inlineStr">
        <is>
          <t>2025-10-06 00:00:00</t>
        </is>
      </c>
      <c r="C438" t="inlineStr">
        <is>
          <t>Shift 1</t>
        </is>
      </c>
      <c r="D438">
        <f>TEXT(B446, "dddd")</f>
        <v/>
      </c>
      <c r="E438" t="n">
        <v>7864</v>
      </c>
      <c r="F438" t="inlineStr">
        <is>
          <t>None</t>
        </is>
      </c>
      <c r="G438" t="inlineStr">
        <is>
          <t>None</t>
        </is>
      </c>
    </row>
    <row r="439">
      <c r="A439" t="inlineStr">
        <is>
          <t>PC1</t>
        </is>
      </c>
      <c r="B439" t="inlineStr">
        <is>
          <t>2025-10-06 00:00:00</t>
        </is>
      </c>
      <c r="C439" t="inlineStr">
        <is>
          <t>Shift 1</t>
        </is>
      </c>
      <c r="D439">
        <f>TEXT(B438, "dddd")</f>
        <v/>
      </c>
      <c r="E439" t="n">
        <v>1426</v>
      </c>
      <c r="F439" t="inlineStr">
        <is>
          <t>None</t>
        </is>
      </c>
      <c r="G439" t="inlineStr">
        <is>
          <t>None</t>
        </is>
      </c>
    </row>
    <row r="440">
      <c r="A440" t="inlineStr">
        <is>
          <t>PC2</t>
        </is>
      </c>
      <c r="B440" t="inlineStr">
        <is>
          <t>2025-10-06 00:00:00</t>
        </is>
      </c>
      <c r="C440" t="inlineStr">
        <is>
          <t>Shift 1</t>
        </is>
      </c>
      <c r="D440">
        <f>TEXT(B440, "dddd")</f>
        <v/>
      </c>
      <c r="E440" t="n">
        <v>3101</v>
      </c>
      <c r="F440" t="inlineStr">
        <is>
          <t>None</t>
        </is>
      </c>
      <c r="G440" t="inlineStr">
        <is>
          <t>None</t>
        </is>
      </c>
    </row>
    <row r="441">
      <c r="A441" t="inlineStr">
        <is>
          <t>PC3</t>
        </is>
      </c>
      <c r="B441" t="inlineStr">
        <is>
          <t>2025-10-06 00:00:00</t>
        </is>
      </c>
      <c r="C441" t="inlineStr">
        <is>
          <t>Shift 1</t>
        </is>
      </c>
      <c r="D441">
        <f>TEXT(B441, "dddd")</f>
        <v/>
      </c>
      <c r="E441" t="n">
        <v>4845</v>
      </c>
      <c r="F441" t="inlineStr">
        <is>
          <t>None</t>
        </is>
      </c>
      <c r="G441" t="inlineStr">
        <is>
          <t>None</t>
        </is>
      </c>
    </row>
    <row r="442">
      <c r="A442" t="inlineStr">
        <is>
          <t>PC5</t>
        </is>
      </c>
      <c r="B442" t="inlineStr">
        <is>
          <t>2025-10-06 00:00:00</t>
        </is>
      </c>
      <c r="C442" t="inlineStr">
        <is>
          <t>Shift 1</t>
        </is>
      </c>
      <c r="D442">
        <f>TEXT(B443, "dddd")</f>
        <v/>
      </c>
      <c r="E442" t="n">
        <v>2976</v>
      </c>
      <c r="F442" t="inlineStr">
        <is>
          <t>None</t>
        </is>
      </c>
      <c r="G442" t="inlineStr">
        <is>
          <t>None</t>
        </is>
      </c>
    </row>
    <row r="443">
      <c r="A443" t="inlineStr">
        <is>
          <t>Sheeter 1</t>
        </is>
      </c>
      <c r="B443" t="inlineStr">
        <is>
          <t>2025-10-06 00:00:00</t>
        </is>
      </c>
      <c r="C443" t="inlineStr">
        <is>
          <t>Shift 1</t>
        </is>
      </c>
      <c r="D443">
        <f>TEXT(B448, "dddd")</f>
        <v/>
      </c>
      <c r="E443" t="n">
        <v>9177</v>
      </c>
      <c r="F443" t="inlineStr">
        <is>
          <t>None</t>
        </is>
      </c>
      <c r="G443" t="inlineStr">
        <is>
          <t>None</t>
        </is>
      </c>
    </row>
    <row r="444">
      <c r="A444" t="inlineStr">
        <is>
          <t>Sheeter 2</t>
        </is>
      </c>
      <c r="B444" t="inlineStr">
        <is>
          <t>2025-10-06 00:00:00</t>
        </is>
      </c>
      <c r="C444" t="inlineStr">
        <is>
          <t>Shift 1</t>
        </is>
      </c>
      <c r="D444">
        <f>TEXT(B449, "dddd")</f>
        <v/>
      </c>
      <c r="F444" t="inlineStr">
        <is>
          <t>X</t>
        </is>
      </c>
      <c r="G444" t="inlineStr">
        <is>
          <t>None</t>
        </is>
      </c>
    </row>
    <row r="445">
      <c r="A445" t="inlineStr">
        <is>
          <t>AW1</t>
        </is>
      </c>
      <c r="B445" t="inlineStr">
        <is>
          <t>2025-10-06 00:00:00</t>
        </is>
      </c>
      <c r="C445" t="inlineStr">
        <is>
          <t>Shift 2</t>
        </is>
      </c>
      <c r="D445">
        <f>TEXT(B445, "dddd")</f>
        <v/>
      </c>
      <c r="E445" t="n">
        <v>3181</v>
      </c>
      <c r="F445" t="inlineStr">
        <is>
          <t>None</t>
        </is>
      </c>
      <c r="G445" t="inlineStr">
        <is>
          <t>None</t>
        </is>
      </c>
    </row>
    <row r="446">
      <c r="A446" t="inlineStr">
        <is>
          <t>Cutter 1</t>
        </is>
      </c>
      <c r="B446" t="inlineStr">
        <is>
          <t>2025-10-06 00:00:00</t>
        </is>
      </c>
      <c r="C446" t="inlineStr">
        <is>
          <t>Shift 2</t>
        </is>
      </c>
      <c r="D446">
        <f>TEXT(B435, "dddd")</f>
        <v/>
      </c>
      <c r="E446" t="n">
        <v>4751</v>
      </c>
      <c r="F446" t="inlineStr">
        <is>
          <t>None</t>
        </is>
      </c>
      <c r="G446" t="inlineStr">
        <is>
          <t>None</t>
        </is>
      </c>
    </row>
    <row r="447">
      <c r="A447" t="inlineStr">
        <is>
          <t>Cutter 2</t>
        </is>
      </c>
      <c r="B447" t="inlineStr">
        <is>
          <t>2025-10-06 00:00:00</t>
        </is>
      </c>
      <c r="C447" t="inlineStr">
        <is>
          <t>Shift 2</t>
        </is>
      </c>
      <c r="D447">
        <f>TEXT(B451, "dddd")</f>
        <v/>
      </c>
      <c r="F447" t="inlineStr">
        <is>
          <t>X</t>
        </is>
      </c>
      <c r="G447" t="inlineStr">
        <is>
          <t>None</t>
        </is>
      </c>
    </row>
    <row r="448">
      <c r="A448" t="inlineStr">
        <is>
          <t>Jenny</t>
        </is>
      </c>
      <c r="B448" t="inlineStr">
        <is>
          <t>2025-10-06 00:00:00</t>
        </is>
      </c>
      <c r="C448" t="inlineStr">
        <is>
          <t>Shift 2</t>
        </is>
      </c>
      <c r="D448">
        <f>TEXT(B447, "dddd")</f>
        <v/>
      </c>
      <c r="E448" t="n">
        <v>16360</v>
      </c>
      <c r="F448" t="inlineStr">
        <is>
          <t>None</t>
        </is>
      </c>
      <c r="G448" t="inlineStr">
        <is>
          <t>None</t>
        </is>
      </c>
    </row>
    <row r="449">
      <c r="A449" t="inlineStr">
        <is>
          <t>PC1</t>
        </is>
      </c>
      <c r="B449" t="inlineStr">
        <is>
          <t>2025-10-06 00:00:00</t>
        </is>
      </c>
      <c r="C449" t="inlineStr">
        <is>
          <t>Shift 2</t>
        </is>
      </c>
      <c r="D449">
        <f>TEXT(B439, "dddd")</f>
        <v/>
      </c>
      <c r="E449" t="n">
        <v>1268</v>
      </c>
      <c r="F449" t="inlineStr">
        <is>
          <t>None</t>
        </is>
      </c>
      <c r="G449" t="inlineStr">
        <is>
          <t>None</t>
        </is>
      </c>
    </row>
    <row r="450">
      <c r="A450" t="inlineStr">
        <is>
          <t>PC2</t>
        </is>
      </c>
      <c r="B450" t="inlineStr">
        <is>
          <t>2025-10-06 00:00:00</t>
        </is>
      </c>
      <c r="C450" t="inlineStr">
        <is>
          <t>Shift 2</t>
        </is>
      </c>
      <c r="D450">
        <f>TEXT(B452, "dddd")</f>
        <v/>
      </c>
      <c r="F450" t="inlineStr">
        <is>
          <t>X</t>
        </is>
      </c>
      <c r="G450" t="inlineStr">
        <is>
          <t>None</t>
        </is>
      </c>
    </row>
    <row r="451">
      <c r="A451" t="inlineStr">
        <is>
          <t>PC3</t>
        </is>
      </c>
      <c r="B451" t="inlineStr">
        <is>
          <t>2025-10-06 00:00:00</t>
        </is>
      </c>
      <c r="C451" t="inlineStr">
        <is>
          <t>Shift 2</t>
        </is>
      </c>
      <c r="D451">
        <f>TEXT(B442, "dddd")</f>
        <v/>
      </c>
      <c r="E451" t="n">
        <v>6962</v>
      </c>
      <c r="F451" t="inlineStr">
        <is>
          <t>None</t>
        </is>
      </c>
      <c r="G451" t="inlineStr">
        <is>
          <t>None</t>
        </is>
      </c>
    </row>
    <row r="452">
      <c r="A452" t="inlineStr">
        <is>
          <t>PC5</t>
        </is>
      </c>
      <c r="B452" t="inlineStr">
        <is>
          <t>2025-10-06 00:00:00</t>
        </is>
      </c>
      <c r="C452" t="inlineStr">
        <is>
          <t>Shift 2</t>
        </is>
      </c>
      <c r="D452">
        <f>TEXT(B453, "dddd")</f>
        <v/>
      </c>
      <c r="F452" t="inlineStr">
        <is>
          <t>X</t>
        </is>
      </c>
      <c r="G452" t="inlineStr">
        <is>
          <t>None</t>
        </is>
      </c>
    </row>
    <row r="453">
      <c r="A453" t="inlineStr">
        <is>
          <t>Sheeter 1</t>
        </is>
      </c>
      <c r="B453" t="inlineStr">
        <is>
          <t>2025-10-06 00:00:00</t>
        </is>
      </c>
      <c r="C453" t="inlineStr">
        <is>
          <t>Shift 2</t>
        </is>
      </c>
      <c r="D453">
        <f>TEXT(B454, "dddd")</f>
        <v/>
      </c>
      <c r="F453" t="inlineStr">
        <is>
          <t>X</t>
        </is>
      </c>
      <c r="G453" t="inlineStr">
        <is>
          <t>None</t>
        </is>
      </c>
    </row>
    <row r="454">
      <c r="A454" t="inlineStr">
        <is>
          <t>Sheeter 2</t>
        </is>
      </c>
      <c r="B454" t="inlineStr">
        <is>
          <t>2025-10-06 00:00:00</t>
        </is>
      </c>
      <c r="C454" t="inlineStr">
        <is>
          <t>Shift 2</t>
        </is>
      </c>
      <c r="D454">
        <f>TEXT(B450, "dddd")</f>
        <v/>
      </c>
      <c r="F454" t="inlineStr">
        <is>
          <t>X</t>
        </is>
      </c>
      <c r="G454" t="inlineStr">
        <is>
          <t>None</t>
        </is>
      </c>
    </row>
    <row r="455">
      <c r="A455" t="inlineStr">
        <is>
          <t>AW1</t>
        </is>
      </c>
      <c r="B455" t="inlineStr">
        <is>
          <t>2025-10-07 00:00:00</t>
        </is>
      </c>
      <c r="C455" t="inlineStr">
        <is>
          <t>Shift 1</t>
        </is>
      </c>
      <c r="D455">
        <f>TEXT(B465, "dddd")</f>
        <v/>
      </c>
      <c r="E455" t="n">
        <v>141</v>
      </c>
      <c r="F455" t="inlineStr">
        <is>
          <t>None</t>
        </is>
      </c>
      <c r="G455" t="inlineStr">
        <is>
          <t>No Schedule</t>
        </is>
      </c>
    </row>
    <row r="456">
      <c r="A456" t="inlineStr">
        <is>
          <t>Cutter 1</t>
        </is>
      </c>
      <c r="B456" t="inlineStr">
        <is>
          <t>2025-10-07 00:00:00</t>
        </is>
      </c>
      <c r="C456" t="inlineStr">
        <is>
          <t>Shift 1</t>
        </is>
      </c>
      <c r="D456">
        <f>TEXT(B455, "dddd")</f>
        <v/>
      </c>
      <c r="E456" t="n">
        <v>7090</v>
      </c>
      <c r="F456" t="inlineStr">
        <is>
          <t>None</t>
        </is>
      </c>
      <c r="G456" t="inlineStr">
        <is>
          <t>None</t>
        </is>
      </c>
    </row>
    <row r="457">
      <c r="A457" t="inlineStr">
        <is>
          <t>Cutter 2</t>
        </is>
      </c>
      <c r="B457" t="inlineStr">
        <is>
          <t>2025-10-07 00:00:00</t>
        </is>
      </c>
      <c r="C457" t="inlineStr">
        <is>
          <t>Shift 1</t>
        </is>
      </c>
      <c r="D457">
        <f>TEXT(B457, "dddd")</f>
        <v/>
      </c>
      <c r="E457" t="n">
        <v>4464</v>
      </c>
      <c r="F457" t="inlineStr">
        <is>
          <t>None</t>
        </is>
      </c>
      <c r="G457" t="inlineStr">
        <is>
          <t>None</t>
        </is>
      </c>
    </row>
    <row r="458">
      <c r="A458" t="inlineStr">
        <is>
          <t>Die Cutter</t>
        </is>
      </c>
      <c r="B458" t="inlineStr">
        <is>
          <t>2025-10-07 00:00:00</t>
        </is>
      </c>
      <c r="C458" t="inlineStr">
        <is>
          <t>Shift 1</t>
        </is>
      </c>
      <c r="D458">
        <f>TEXT(B458, "dddd")</f>
        <v/>
      </c>
      <c r="F458" t="inlineStr">
        <is>
          <t>X</t>
        </is>
      </c>
      <c r="G458" t="inlineStr">
        <is>
          <t>None</t>
        </is>
      </c>
    </row>
    <row r="459">
      <c r="A459" t="inlineStr">
        <is>
          <t>Jenny</t>
        </is>
      </c>
      <c r="B459" t="inlineStr">
        <is>
          <t>2025-10-07 00:00:00</t>
        </is>
      </c>
      <c r="C459" t="inlineStr">
        <is>
          <t>Shift 1</t>
        </is>
      </c>
      <c r="D459">
        <f>TEXT(B467, "dddd")</f>
        <v/>
      </c>
      <c r="E459" t="n">
        <v>5280</v>
      </c>
      <c r="F459" t="inlineStr">
        <is>
          <t>None</t>
        </is>
      </c>
      <c r="G459" t="inlineStr">
        <is>
          <t>None</t>
        </is>
      </c>
    </row>
    <row r="460">
      <c r="A460" t="inlineStr">
        <is>
          <t>PC1</t>
        </is>
      </c>
      <c r="B460" t="inlineStr">
        <is>
          <t>2025-10-07 00:00:00</t>
        </is>
      </c>
      <c r="C460" t="inlineStr">
        <is>
          <t>Shift 1</t>
        </is>
      </c>
      <c r="D460">
        <f>TEXT(B459, "dddd")</f>
        <v/>
      </c>
      <c r="E460" t="n">
        <v>1560</v>
      </c>
      <c r="F460" t="inlineStr">
        <is>
          <t>None</t>
        </is>
      </c>
      <c r="G460" t="inlineStr">
        <is>
          <t>None</t>
        </is>
      </c>
    </row>
    <row r="461">
      <c r="A461" t="inlineStr">
        <is>
          <t>PC2</t>
        </is>
      </c>
      <c r="B461" t="inlineStr">
        <is>
          <t>2025-10-07 00:00:00</t>
        </is>
      </c>
      <c r="C461" t="inlineStr">
        <is>
          <t>Shift 1</t>
        </is>
      </c>
      <c r="D461">
        <f>TEXT(B461, "dddd")</f>
        <v/>
      </c>
      <c r="E461" t="n">
        <v>3781</v>
      </c>
      <c r="F461" t="inlineStr">
        <is>
          <t>None</t>
        </is>
      </c>
      <c r="G461" t="inlineStr">
        <is>
          <t>None</t>
        </is>
      </c>
    </row>
    <row r="462">
      <c r="A462" t="inlineStr">
        <is>
          <t>PC3</t>
        </is>
      </c>
      <c r="B462" t="inlineStr">
        <is>
          <t>2025-10-07 00:00:00</t>
        </is>
      </c>
      <c r="C462" t="inlineStr">
        <is>
          <t>Shift 1</t>
        </is>
      </c>
      <c r="D462">
        <f>TEXT(B462, "dddd")</f>
        <v/>
      </c>
      <c r="E462" t="n">
        <v>5760</v>
      </c>
      <c r="F462" t="inlineStr">
        <is>
          <t>None</t>
        </is>
      </c>
      <c r="G462" t="inlineStr">
        <is>
          <t>None</t>
        </is>
      </c>
    </row>
    <row r="463">
      <c r="A463" t="inlineStr">
        <is>
          <t>PC5</t>
        </is>
      </c>
      <c r="B463" t="inlineStr">
        <is>
          <t>2025-10-07 00:00:00</t>
        </is>
      </c>
      <c r="C463" t="inlineStr">
        <is>
          <t>Shift 1</t>
        </is>
      </c>
      <c r="D463">
        <f>TEXT(B464, "dddd")</f>
        <v/>
      </c>
      <c r="F463" t="inlineStr">
        <is>
          <t>X</t>
        </is>
      </c>
      <c r="G463" t="inlineStr">
        <is>
          <t>None</t>
        </is>
      </c>
    </row>
    <row r="464">
      <c r="A464" t="inlineStr">
        <is>
          <t>Sheeter 1</t>
        </is>
      </c>
      <c r="B464" t="inlineStr">
        <is>
          <t>2025-10-07 00:00:00</t>
        </is>
      </c>
      <c r="C464" t="inlineStr">
        <is>
          <t>Shift 1</t>
        </is>
      </c>
      <c r="D464">
        <f>TEXT(B469, "dddd")</f>
        <v/>
      </c>
      <c r="E464" t="n">
        <v>14597</v>
      </c>
      <c r="F464" t="inlineStr">
        <is>
          <t>None</t>
        </is>
      </c>
      <c r="G464" t="inlineStr">
        <is>
          <t>None</t>
        </is>
      </c>
    </row>
    <row r="465">
      <c r="A465" t="inlineStr">
        <is>
          <t>Sheeter 2</t>
        </is>
      </c>
      <c r="B465" t="inlineStr">
        <is>
          <t>2025-10-07 00:00:00</t>
        </is>
      </c>
      <c r="C465" t="inlineStr">
        <is>
          <t>Shift 1</t>
        </is>
      </c>
      <c r="D465">
        <f>TEXT(B470, "dddd")</f>
        <v/>
      </c>
      <c r="F465" t="inlineStr">
        <is>
          <t>X</t>
        </is>
      </c>
      <c r="G465" t="inlineStr">
        <is>
          <t>None</t>
        </is>
      </c>
    </row>
    <row r="466">
      <c r="A466" t="inlineStr">
        <is>
          <t>AW1</t>
        </is>
      </c>
      <c r="B466" t="inlineStr">
        <is>
          <t>2025-10-07 00:00:00</t>
        </is>
      </c>
      <c r="C466" t="inlineStr">
        <is>
          <t>Shift 2</t>
        </is>
      </c>
      <c r="D466">
        <f>TEXT(B466, "dddd")</f>
        <v/>
      </c>
      <c r="E466" t="n">
        <v>3300</v>
      </c>
      <c r="F466" t="inlineStr">
        <is>
          <t>None</t>
        </is>
      </c>
      <c r="G466" t="inlineStr">
        <is>
          <t>None</t>
        </is>
      </c>
    </row>
    <row r="467">
      <c r="A467" t="inlineStr">
        <is>
          <t>Cutter 1</t>
        </is>
      </c>
      <c r="B467" t="inlineStr">
        <is>
          <t>2025-10-07 00:00:00</t>
        </is>
      </c>
      <c r="C467" t="inlineStr">
        <is>
          <t>Shift 2</t>
        </is>
      </c>
      <c r="D467">
        <f>TEXT(B456, "dddd")</f>
        <v/>
      </c>
      <c r="E467" t="n">
        <v>8830</v>
      </c>
      <c r="F467" t="inlineStr">
        <is>
          <t>None</t>
        </is>
      </c>
      <c r="G467" t="inlineStr">
        <is>
          <t>None</t>
        </is>
      </c>
    </row>
    <row r="468">
      <c r="A468" t="inlineStr">
        <is>
          <t>Cutter 2</t>
        </is>
      </c>
      <c r="B468" t="inlineStr">
        <is>
          <t>2025-10-07 00:00:00</t>
        </is>
      </c>
      <c r="C468" t="inlineStr">
        <is>
          <t>Shift 2</t>
        </is>
      </c>
      <c r="D468">
        <f>TEXT(B472, "dddd")</f>
        <v/>
      </c>
      <c r="F468" t="inlineStr">
        <is>
          <t>X</t>
        </is>
      </c>
      <c r="G468" t="inlineStr">
        <is>
          <t>None</t>
        </is>
      </c>
    </row>
    <row r="469">
      <c r="A469" t="inlineStr">
        <is>
          <t>Jenny</t>
        </is>
      </c>
      <c r="B469" t="inlineStr">
        <is>
          <t>2025-10-07 00:00:00</t>
        </is>
      </c>
      <c r="C469" t="inlineStr">
        <is>
          <t>Shift 2</t>
        </is>
      </c>
      <c r="D469">
        <f>TEXT(B468, "dddd")</f>
        <v/>
      </c>
      <c r="E469" t="n">
        <v>15793</v>
      </c>
      <c r="F469" t="inlineStr">
        <is>
          <t>None</t>
        </is>
      </c>
      <c r="G469" t="inlineStr">
        <is>
          <t>None</t>
        </is>
      </c>
    </row>
    <row r="470">
      <c r="A470" t="inlineStr">
        <is>
          <t>PC1</t>
        </is>
      </c>
      <c r="B470" t="inlineStr">
        <is>
          <t>2025-10-07 00:00:00</t>
        </is>
      </c>
      <c r="C470" t="inlineStr">
        <is>
          <t>Shift 2</t>
        </is>
      </c>
      <c r="D470">
        <f>TEXT(B460, "dddd")</f>
        <v/>
      </c>
      <c r="E470" t="n">
        <v>1824</v>
      </c>
      <c r="F470" t="inlineStr">
        <is>
          <t>None</t>
        </is>
      </c>
      <c r="G470" t="inlineStr">
        <is>
          <t>None</t>
        </is>
      </c>
    </row>
    <row r="471">
      <c r="A471" t="inlineStr">
        <is>
          <t>PC2</t>
        </is>
      </c>
      <c r="B471" t="inlineStr">
        <is>
          <t>2025-10-07 00:00:00</t>
        </is>
      </c>
      <c r="C471" t="inlineStr">
        <is>
          <t>Shift 2</t>
        </is>
      </c>
      <c r="D471">
        <f>TEXT(B473, "dddd")</f>
        <v/>
      </c>
      <c r="F471" t="inlineStr">
        <is>
          <t>X</t>
        </is>
      </c>
      <c r="G471" t="inlineStr">
        <is>
          <t>None</t>
        </is>
      </c>
    </row>
    <row r="472">
      <c r="A472" t="inlineStr">
        <is>
          <t>PC3</t>
        </is>
      </c>
      <c r="B472" t="inlineStr">
        <is>
          <t>2025-10-07 00:00:00</t>
        </is>
      </c>
      <c r="C472" t="inlineStr">
        <is>
          <t>Shift 2</t>
        </is>
      </c>
      <c r="D472">
        <f>TEXT(B463, "dddd")</f>
        <v/>
      </c>
      <c r="E472" t="n">
        <v>8325</v>
      </c>
      <c r="F472" t="inlineStr">
        <is>
          <t>None</t>
        </is>
      </c>
      <c r="G472" t="inlineStr">
        <is>
          <t>None</t>
        </is>
      </c>
    </row>
    <row r="473">
      <c r="A473" t="inlineStr">
        <is>
          <t>PC5</t>
        </is>
      </c>
      <c r="B473" t="inlineStr">
        <is>
          <t>2025-10-07 00:00:00</t>
        </is>
      </c>
      <c r="C473" t="inlineStr">
        <is>
          <t>Shift 2</t>
        </is>
      </c>
      <c r="D473">
        <f>TEXT(B474, "dddd")</f>
        <v/>
      </c>
      <c r="F473" t="inlineStr">
        <is>
          <t>X</t>
        </is>
      </c>
      <c r="G473" t="inlineStr">
        <is>
          <t>None</t>
        </is>
      </c>
    </row>
    <row r="474">
      <c r="A474" t="inlineStr">
        <is>
          <t>Sheeter 1</t>
        </is>
      </c>
      <c r="B474" t="inlineStr">
        <is>
          <t>2025-10-07 00:00:00</t>
        </is>
      </c>
      <c r="C474" t="inlineStr">
        <is>
          <t>Shift 2</t>
        </is>
      </c>
      <c r="D474">
        <f>TEXT(B475, "dddd")</f>
        <v/>
      </c>
      <c r="F474" t="inlineStr">
        <is>
          <t>X</t>
        </is>
      </c>
      <c r="G474" t="inlineStr">
        <is>
          <t>None</t>
        </is>
      </c>
    </row>
    <row r="475">
      <c r="A475" t="inlineStr">
        <is>
          <t>Sheeter 2</t>
        </is>
      </c>
      <c r="B475" t="inlineStr">
        <is>
          <t>2025-10-07 00:00:00</t>
        </is>
      </c>
      <c r="C475" t="inlineStr">
        <is>
          <t>Shift 2</t>
        </is>
      </c>
      <c r="D475">
        <f>TEXT(B471, "dddd")</f>
        <v/>
      </c>
      <c r="E475" t="n">
        <v>2400</v>
      </c>
      <c r="F475" t="inlineStr">
        <is>
          <t>None</t>
        </is>
      </c>
      <c r="G475" t="inlineStr">
        <is>
          <t>None</t>
        </is>
      </c>
    </row>
    <row r="476">
      <c r="A476" t="inlineStr">
        <is>
          <t>AW1</t>
        </is>
      </c>
      <c r="B476" t="inlineStr">
        <is>
          <t>2025-10-08 00:00:00</t>
        </is>
      </c>
      <c r="C476" t="inlineStr">
        <is>
          <t>Shift 1</t>
        </is>
      </c>
      <c r="D476">
        <f>TEXT(B486, "dddd")</f>
        <v/>
      </c>
      <c r="F476" t="inlineStr">
        <is>
          <t>X</t>
        </is>
      </c>
      <c r="G476" t="inlineStr">
        <is>
          <t>Out of Service</t>
        </is>
      </c>
    </row>
    <row r="477">
      <c r="A477" t="inlineStr">
        <is>
          <t>Cutter 1</t>
        </is>
      </c>
      <c r="B477" t="inlineStr">
        <is>
          <t>2025-10-08 00:00:00</t>
        </is>
      </c>
      <c r="C477" t="inlineStr">
        <is>
          <t>Shift 1</t>
        </is>
      </c>
      <c r="D477">
        <f>TEXT(B476, "dddd")</f>
        <v/>
      </c>
      <c r="E477" t="n">
        <v>5411</v>
      </c>
      <c r="F477" t="inlineStr">
        <is>
          <t>None</t>
        </is>
      </c>
      <c r="G477" t="inlineStr">
        <is>
          <t>None</t>
        </is>
      </c>
    </row>
    <row r="478">
      <c r="A478" t="inlineStr">
        <is>
          <t>Cutter 2</t>
        </is>
      </c>
      <c r="B478" t="inlineStr">
        <is>
          <t>2025-10-08 00:00:00</t>
        </is>
      </c>
      <c r="C478" t="inlineStr">
        <is>
          <t>Shift 1</t>
        </is>
      </c>
      <c r="D478">
        <f>TEXT(B478, "dddd")</f>
        <v/>
      </c>
      <c r="E478" t="n">
        <v>2364</v>
      </c>
      <c r="F478" t="inlineStr">
        <is>
          <t>None</t>
        </is>
      </c>
      <c r="G478" t="inlineStr">
        <is>
          <t>None</t>
        </is>
      </c>
    </row>
    <row r="479">
      <c r="A479" t="inlineStr">
        <is>
          <t>Die Cutter</t>
        </is>
      </c>
      <c r="B479" t="inlineStr">
        <is>
          <t>2025-10-08 00:00:00</t>
        </is>
      </c>
      <c r="C479" t="inlineStr">
        <is>
          <t>Shift 1</t>
        </is>
      </c>
      <c r="D479">
        <f>TEXT(B479, "dddd")</f>
        <v/>
      </c>
      <c r="E479" t="n">
        <v>32</v>
      </c>
      <c r="F479" t="inlineStr">
        <is>
          <t>None</t>
        </is>
      </c>
      <c r="G479" t="inlineStr">
        <is>
          <t>None</t>
        </is>
      </c>
    </row>
    <row r="480">
      <c r="A480" t="inlineStr">
        <is>
          <t>Jenny</t>
        </is>
      </c>
      <c r="B480" t="inlineStr">
        <is>
          <t>2025-10-08 00:00:00</t>
        </is>
      </c>
      <c r="C480" t="inlineStr">
        <is>
          <t>Shift 1</t>
        </is>
      </c>
      <c r="D480">
        <f>TEXT(B488, "dddd")</f>
        <v/>
      </c>
      <c r="E480" t="n">
        <v>12829</v>
      </c>
      <c r="F480" t="inlineStr">
        <is>
          <t>None</t>
        </is>
      </c>
      <c r="G480" t="inlineStr">
        <is>
          <t>None</t>
        </is>
      </c>
    </row>
    <row r="481">
      <c r="A481" t="inlineStr">
        <is>
          <t>PC1</t>
        </is>
      </c>
      <c r="B481" t="inlineStr">
        <is>
          <t>2025-10-08 00:00:00</t>
        </is>
      </c>
      <c r="C481" t="inlineStr">
        <is>
          <t>Shift 1</t>
        </is>
      </c>
      <c r="D481">
        <f>TEXT(B480, "dddd")</f>
        <v/>
      </c>
      <c r="E481" t="n">
        <v>1872</v>
      </c>
      <c r="F481" t="inlineStr">
        <is>
          <t>None</t>
        </is>
      </c>
      <c r="G481" t="inlineStr">
        <is>
          <t>None</t>
        </is>
      </c>
    </row>
    <row r="482">
      <c r="A482" t="inlineStr">
        <is>
          <t>PC2</t>
        </is>
      </c>
      <c r="B482" t="inlineStr">
        <is>
          <t>2025-10-08 00:00:00</t>
        </is>
      </c>
      <c r="C482" t="inlineStr">
        <is>
          <t>Shift 1</t>
        </is>
      </c>
      <c r="D482">
        <f>TEXT(B482, "dddd")</f>
        <v/>
      </c>
      <c r="E482" t="n">
        <v>6431</v>
      </c>
      <c r="F482" t="inlineStr">
        <is>
          <t>None</t>
        </is>
      </c>
      <c r="G482" t="inlineStr">
        <is>
          <t>None</t>
        </is>
      </c>
    </row>
    <row r="483">
      <c r="A483" t="inlineStr">
        <is>
          <t>PC3</t>
        </is>
      </c>
      <c r="B483" t="inlineStr">
        <is>
          <t>2025-10-08 00:00:00</t>
        </is>
      </c>
      <c r="C483" t="inlineStr">
        <is>
          <t>Shift 1</t>
        </is>
      </c>
      <c r="D483">
        <f>TEXT(B483, "dddd")</f>
        <v/>
      </c>
      <c r="E483" t="n">
        <v>4317</v>
      </c>
      <c r="F483" t="inlineStr">
        <is>
          <t>None</t>
        </is>
      </c>
      <c r="G483" t="inlineStr">
        <is>
          <t>None</t>
        </is>
      </c>
    </row>
    <row r="484">
      <c r="A484" t="inlineStr">
        <is>
          <t>PC5</t>
        </is>
      </c>
      <c r="B484" t="inlineStr">
        <is>
          <t>2025-10-08 00:00:00</t>
        </is>
      </c>
      <c r="C484" t="inlineStr">
        <is>
          <t>Shift 1</t>
        </is>
      </c>
      <c r="D484">
        <f>TEXT(B485, "dddd")</f>
        <v/>
      </c>
      <c r="F484" t="inlineStr">
        <is>
          <t>X</t>
        </is>
      </c>
      <c r="G484" t="inlineStr">
        <is>
          <t>None</t>
        </is>
      </c>
    </row>
    <row r="485">
      <c r="A485" t="inlineStr">
        <is>
          <t>Sheeter 1</t>
        </is>
      </c>
      <c r="B485" t="inlineStr">
        <is>
          <t>2025-10-08 00:00:00</t>
        </is>
      </c>
      <c r="C485" t="inlineStr">
        <is>
          <t>Shift 1</t>
        </is>
      </c>
      <c r="D485">
        <f>TEXT(B490, "dddd")</f>
        <v/>
      </c>
      <c r="E485" t="n">
        <v>2044</v>
      </c>
      <c r="F485" t="inlineStr">
        <is>
          <t>None</t>
        </is>
      </c>
      <c r="G485" t="inlineStr">
        <is>
          <t>None</t>
        </is>
      </c>
    </row>
    <row r="486">
      <c r="A486" t="inlineStr">
        <is>
          <t>Sheeter 2</t>
        </is>
      </c>
      <c r="B486" t="inlineStr">
        <is>
          <t>2025-10-08 00:00:00</t>
        </is>
      </c>
      <c r="C486" t="inlineStr">
        <is>
          <t>Shift 1</t>
        </is>
      </c>
      <c r="D486">
        <f>TEXT(B491, "dddd")</f>
        <v/>
      </c>
      <c r="F486" t="inlineStr">
        <is>
          <t>X</t>
        </is>
      </c>
      <c r="G486" t="inlineStr">
        <is>
          <t>No AM Operator</t>
        </is>
      </c>
    </row>
    <row r="487">
      <c r="A487" t="inlineStr">
        <is>
          <t>AW1</t>
        </is>
      </c>
      <c r="B487" t="inlineStr">
        <is>
          <t>2025-10-08 00:00:00</t>
        </is>
      </c>
      <c r="C487" t="inlineStr">
        <is>
          <t>Shift 2</t>
        </is>
      </c>
      <c r="D487">
        <f>TEXT(B487, "dddd")</f>
        <v/>
      </c>
      <c r="F487" t="inlineStr">
        <is>
          <t>X</t>
        </is>
      </c>
      <c r="G487" t="inlineStr">
        <is>
          <t>Out of Service</t>
        </is>
      </c>
    </row>
    <row r="488">
      <c r="A488" t="inlineStr">
        <is>
          <t>Cutter 1</t>
        </is>
      </c>
      <c r="B488" t="inlineStr">
        <is>
          <t>2025-10-08 00:00:00</t>
        </is>
      </c>
      <c r="C488" t="inlineStr">
        <is>
          <t>Shift 2</t>
        </is>
      </c>
      <c r="D488">
        <f>TEXT(B477, "dddd")</f>
        <v/>
      </c>
      <c r="E488" t="n">
        <v>3975</v>
      </c>
      <c r="F488" t="inlineStr">
        <is>
          <t>None</t>
        </is>
      </c>
      <c r="G488" t="inlineStr">
        <is>
          <t>None</t>
        </is>
      </c>
    </row>
    <row r="489">
      <c r="A489" t="inlineStr">
        <is>
          <t>Cutter 2</t>
        </is>
      </c>
      <c r="B489" t="inlineStr">
        <is>
          <t>2025-10-08 00:00:00</t>
        </is>
      </c>
      <c r="C489" t="inlineStr">
        <is>
          <t>Shift 2</t>
        </is>
      </c>
      <c r="D489">
        <f>TEXT(B493, "dddd")</f>
        <v/>
      </c>
      <c r="F489" t="inlineStr">
        <is>
          <t>X</t>
        </is>
      </c>
      <c r="G489" t="inlineStr">
        <is>
          <t>None</t>
        </is>
      </c>
    </row>
    <row r="490">
      <c r="A490" t="inlineStr">
        <is>
          <t>Jenny</t>
        </is>
      </c>
      <c r="B490" t="inlineStr">
        <is>
          <t>2025-10-08 00:00:00</t>
        </is>
      </c>
      <c r="C490" t="inlineStr">
        <is>
          <t>Shift 2</t>
        </is>
      </c>
      <c r="D490">
        <f>TEXT(B489, "dddd")</f>
        <v/>
      </c>
      <c r="E490" t="n">
        <v>16133</v>
      </c>
      <c r="F490" t="inlineStr">
        <is>
          <t>None</t>
        </is>
      </c>
      <c r="G490" t="inlineStr">
        <is>
          <t>None</t>
        </is>
      </c>
    </row>
    <row r="491">
      <c r="A491" t="inlineStr">
        <is>
          <t>PC1</t>
        </is>
      </c>
      <c r="B491" t="inlineStr">
        <is>
          <t>2025-10-08 00:00:00</t>
        </is>
      </c>
      <c r="C491" t="inlineStr">
        <is>
          <t>Shift 2</t>
        </is>
      </c>
      <c r="D491">
        <f>TEXT(B481, "dddd")</f>
        <v/>
      </c>
      <c r="E491" t="n">
        <v>2496</v>
      </c>
      <c r="F491" t="inlineStr">
        <is>
          <t>None</t>
        </is>
      </c>
      <c r="G491" t="inlineStr">
        <is>
          <t>None</t>
        </is>
      </c>
    </row>
    <row r="492">
      <c r="A492" t="inlineStr">
        <is>
          <t>PC2</t>
        </is>
      </c>
      <c r="B492" t="inlineStr">
        <is>
          <t>2025-10-08 00:00:00</t>
        </is>
      </c>
      <c r="C492" t="inlineStr">
        <is>
          <t>Shift 2</t>
        </is>
      </c>
      <c r="D492">
        <f>TEXT(B494, "dddd")</f>
        <v/>
      </c>
      <c r="F492" t="inlineStr">
        <is>
          <t>X</t>
        </is>
      </c>
      <c r="G492" t="inlineStr">
        <is>
          <t>None</t>
        </is>
      </c>
    </row>
    <row r="493">
      <c r="A493" t="inlineStr">
        <is>
          <t>PC3</t>
        </is>
      </c>
      <c r="B493" t="inlineStr">
        <is>
          <t>2025-10-08 00:00:00</t>
        </is>
      </c>
      <c r="C493" t="inlineStr">
        <is>
          <t>Shift 2</t>
        </is>
      </c>
      <c r="D493">
        <f>TEXT(B484, "dddd")</f>
        <v/>
      </c>
      <c r="E493" t="n">
        <v>6804</v>
      </c>
      <c r="F493" t="inlineStr">
        <is>
          <t>None</t>
        </is>
      </c>
      <c r="G493" t="inlineStr">
        <is>
          <t>None</t>
        </is>
      </c>
    </row>
    <row r="494">
      <c r="A494" t="inlineStr">
        <is>
          <t>PC5</t>
        </is>
      </c>
      <c r="B494" t="inlineStr">
        <is>
          <t>2025-10-08 00:00:00</t>
        </is>
      </c>
      <c r="C494" t="inlineStr">
        <is>
          <t>Shift 2</t>
        </is>
      </c>
      <c r="D494">
        <f>TEXT(B495, "dddd")</f>
        <v/>
      </c>
      <c r="F494" t="inlineStr">
        <is>
          <t>X</t>
        </is>
      </c>
      <c r="G494" t="inlineStr">
        <is>
          <t>None</t>
        </is>
      </c>
    </row>
    <row r="495">
      <c r="A495" t="inlineStr">
        <is>
          <t>Sheeter 1</t>
        </is>
      </c>
      <c r="B495" t="inlineStr">
        <is>
          <t>2025-10-08 00:00:00</t>
        </is>
      </c>
      <c r="C495" t="inlineStr">
        <is>
          <t>Shift 2</t>
        </is>
      </c>
      <c r="D495">
        <f>TEXT(B496, "dddd")</f>
        <v/>
      </c>
      <c r="F495" t="inlineStr">
        <is>
          <t>X</t>
        </is>
      </c>
      <c r="G495" t="inlineStr">
        <is>
          <t>None</t>
        </is>
      </c>
    </row>
    <row r="496">
      <c r="A496" t="inlineStr">
        <is>
          <t>Sheeter 2</t>
        </is>
      </c>
      <c r="B496" t="inlineStr">
        <is>
          <t>2025-10-08 00:00:00</t>
        </is>
      </c>
      <c r="C496" t="inlineStr">
        <is>
          <t>Shift 2</t>
        </is>
      </c>
      <c r="D496">
        <f>TEXT(B492, "dddd")</f>
        <v/>
      </c>
      <c r="E496" t="n">
        <v>1890</v>
      </c>
      <c r="F496" t="inlineStr">
        <is>
          <t>None</t>
        </is>
      </c>
      <c r="G496" t="inlineStr">
        <is>
          <t>None</t>
        </is>
      </c>
    </row>
    <row r="497">
      <c r="A497" t="inlineStr">
        <is>
          <t>AW1</t>
        </is>
      </c>
      <c r="B497" t="inlineStr">
        <is>
          <t>2025-10-09 00:00:00</t>
        </is>
      </c>
      <c r="C497" t="inlineStr">
        <is>
          <t>Shift 1</t>
        </is>
      </c>
      <c r="D497">
        <f>TEXT(B507, "dddd")</f>
        <v/>
      </c>
      <c r="F497" t="inlineStr">
        <is>
          <t>X</t>
        </is>
      </c>
      <c r="G497" t="inlineStr">
        <is>
          <t>Out of Service</t>
        </is>
      </c>
    </row>
    <row r="498">
      <c r="A498" t="inlineStr">
        <is>
          <t>Cutter 1</t>
        </is>
      </c>
      <c r="B498" t="inlineStr">
        <is>
          <t>2025-10-09 00:00:00</t>
        </is>
      </c>
      <c r="C498" t="inlineStr">
        <is>
          <t>Shift 1</t>
        </is>
      </c>
      <c r="D498">
        <f>TEXT(B497, "dddd")</f>
        <v/>
      </c>
      <c r="E498" t="n">
        <v>900</v>
      </c>
      <c r="F498" t="inlineStr">
        <is>
          <t>None</t>
        </is>
      </c>
      <c r="G498" t="inlineStr">
        <is>
          <t>No Schedule</t>
        </is>
      </c>
    </row>
    <row r="499">
      <c r="A499" t="inlineStr">
        <is>
          <t>Cutter 2</t>
        </is>
      </c>
      <c r="B499" t="inlineStr">
        <is>
          <t>2025-10-09 00:00:00</t>
        </is>
      </c>
      <c r="C499" t="inlineStr">
        <is>
          <t>Shift 1</t>
        </is>
      </c>
      <c r="D499">
        <f>TEXT(B499, "dddd")</f>
        <v/>
      </c>
      <c r="E499" t="n">
        <v>3424</v>
      </c>
      <c r="F499" t="inlineStr">
        <is>
          <t>None</t>
        </is>
      </c>
      <c r="G499" t="inlineStr">
        <is>
          <t>None</t>
        </is>
      </c>
    </row>
    <row r="500">
      <c r="A500" t="inlineStr">
        <is>
          <t>Die Cutter</t>
        </is>
      </c>
      <c r="B500" t="inlineStr">
        <is>
          <t>2025-10-09 00:00:00</t>
        </is>
      </c>
      <c r="C500" t="inlineStr">
        <is>
          <t>Shift 1</t>
        </is>
      </c>
      <c r="D500">
        <f>TEXT(B500, "dddd")</f>
        <v/>
      </c>
      <c r="E500" t="n">
        <v>180</v>
      </c>
      <c r="F500" t="inlineStr">
        <is>
          <t>None</t>
        </is>
      </c>
      <c r="G500" t="inlineStr">
        <is>
          <t>None</t>
        </is>
      </c>
    </row>
    <row r="501">
      <c r="A501" t="inlineStr">
        <is>
          <t>Jenny</t>
        </is>
      </c>
      <c r="B501" t="inlineStr">
        <is>
          <t>2025-10-09 00:00:00</t>
        </is>
      </c>
      <c r="C501" t="inlineStr">
        <is>
          <t>Shift 1</t>
        </is>
      </c>
      <c r="D501">
        <f>TEXT(B509, "dddd")</f>
        <v/>
      </c>
      <c r="E501" t="n">
        <v>13260</v>
      </c>
      <c r="F501" t="inlineStr">
        <is>
          <t>None</t>
        </is>
      </c>
      <c r="G501" t="inlineStr">
        <is>
          <t>None</t>
        </is>
      </c>
    </row>
    <row r="502">
      <c r="A502" t="inlineStr">
        <is>
          <t>PC1</t>
        </is>
      </c>
      <c r="B502" t="inlineStr">
        <is>
          <t>2025-10-09 00:00:00</t>
        </is>
      </c>
      <c r="C502" t="inlineStr">
        <is>
          <t>Shift 1</t>
        </is>
      </c>
      <c r="D502">
        <f>TEXT(B501, "dddd")</f>
        <v/>
      </c>
      <c r="E502" t="n">
        <v>1272</v>
      </c>
      <c r="F502" t="inlineStr">
        <is>
          <t>None</t>
        </is>
      </c>
      <c r="G502" t="inlineStr">
        <is>
          <t>None</t>
        </is>
      </c>
    </row>
    <row r="503">
      <c r="A503" t="inlineStr">
        <is>
          <t>PC2</t>
        </is>
      </c>
      <c r="B503" t="inlineStr">
        <is>
          <t>2025-10-09 00:00:00</t>
        </is>
      </c>
      <c r="C503" t="inlineStr">
        <is>
          <t>Shift 1</t>
        </is>
      </c>
      <c r="D503">
        <f>TEXT(B503, "dddd")</f>
        <v/>
      </c>
      <c r="E503" t="n">
        <v>3336</v>
      </c>
      <c r="F503" t="inlineStr">
        <is>
          <t>None</t>
        </is>
      </c>
      <c r="G503" t="inlineStr">
        <is>
          <t>None</t>
        </is>
      </c>
    </row>
    <row r="504">
      <c r="A504" t="inlineStr">
        <is>
          <t>PC3</t>
        </is>
      </c>
      <c r="B504" t="inlineStr">
        <is>
          <t>2025-10-09 00:00:00</t>
        </is>
      </c>
      <c r="C504" t="inlineStr">
        <is>
          <t>Shift 1</t>
        </is>
      </c>
      <c r="D504">
        <f>TEXT(B504, "dddd")</f>
        <v/>
      </c>
      <c r="E504" t="n">
        <v>4250</v>
      </c>
      <c r="F504" t="inlineStr">
        <is>
          <t>None</t>
        </is>
      </c>
      <c r="G504" t="inlineStr">
        <is>
          <t>None</t>
        </is>
      </c>
    </row>
    <row r="505">
      <c r="A505" t="inlineStr">
        <is>
          <t>PC5</t>
        </is>
      </c>
      <c r="B505" t="inlineStr">
        <is>
          <t>2025-10-09 00:00:00</t>
        </is>
      </c>
      <c r="C505" t="inlineStr">
        <is>
          <t>Shift 1</t>
        </is>
      </c>
      <c r="D505">
        <f>TEXT(B506, "dddd")</f>
        <v/>
      </c>
      <c r="E505" t="n">
        <v>1690</v>
      </c>
      <c r="F505" t="inlineStr">
        <is>
          <t>None</t>
        </is>
      </c>
      <c r="G505" t="inlineStr">
        <is>
          <t>None</t>
        </is>
      </c>
    </row>
    <row r="506">
      <c r="A506" t="inlineStr">
        <is>
          <t>Sheeter 1</t>
        </is>
      </c>
      <c r="B506" t="inlineStr">
        <is>
          <t>2025-10-09 00:00:00</t>
        </is>
      </c>
      <c r="C506" t="inlineStr">
        <is>
          <t>Shift 1</t>
        </is>
      </c>
      <c r="D506">
        <f>TEXT(B511, "dddd")</f>
        <v/>
      </c>
      <c r="E506" t="n">
        <v>6427</v>
      </c>
      <c r="F506" t="inlineStr">
        <is>
          <t>None</t>
        </is>
      </c>
      <c r="G506" t="inlineStr">
        <is>
          <t>None</t>
        </is>
      </c>
    </row>
    <row r="507">
      <c r="A507" t="inlineStr">
        <is>
          <t>Sheeter 2</t>
        </is>
      </c>
      <c r="B507" t="inlineStr">
        <is>
          <t>2025-10-09 00:00:00</t>
        </is>
      </c>
      <c r="C507" t="inlineStr">
        <is>
          <t>Shift 1</t>
        </is>
      </c>
      <c r="D507">
        <f>TEXT(B512, "dddd")</f>
        <v/>
      </c>
      <c r="E507" t="n">
        <v>5663</v>
      </c>
      <c r="F507" t="inlineStr">
        <is>
          <t>None</t>
        </is>
      </c>
      <c r="G507" t="inlineStr">
        <is>
          <t>None</t>
        </is>
      </c>
    </row>
    <row r="508">
      <c r="A508" t="inlineStr">
        <is>
          <t>AW1</t>
        </is>
      </c>
      <c r="B508" t="inlineStr">
        <is>
          <t>2025-10-09 00:00:00</t>
        </is>
      </c>
      <c r="C508" t="inlineStr">
        <is>
          <t>Shift 2</t>
        </is>
      </c>
      <c r="D508">
        <f>TEXT(B508, "dddd")</f>
        <v/>
      </c>
      <c r="F508" t="inlineStr">
        <is>
          <t>X</t>
        </is>
      </c>
      <c r="G508" t="inlineStr">
        <is>
          <t>Out of Service</t>
        </is>
      </c>
    </row>
    <row r="509">
      <c r="A509" t="inlineStr">
        <is>
          <t>Cutter 1</t>
        </is>
      </c>
      <c r="B509" t="inlineStr">
        <is>
          <t>2025-10-09 00:00:00</t>
        </is>
      </c>
      <c r="C509" t="inlineStr">
        <is>
          <t>Shift 2</t>
        </is>
      </c>
      <c r="D509">
        <f>TEXT(B498, "dddd")</f>
        <v/>
      </c>
      <c r="F509" t="inlineStr">
        <is>
          <t>X</t>
        </is>
      </c>
      <c r="G509" t="inlineStr">
        <is>
          <t>None</t>
        </is>
      </c>
    </row>
    <row r="510">
      <c r="A510" t="inlineStr">
        <is>
          <t>Cutter 2</t>
        </is>
      </c>
      <c r="B510" t="inlineStr">
        <is>
          <t>2025-10-09 00:00:00</t>
        </is>
      </c>
      <c r="C510" t="inlineStr">
        <is>
          <t>Shift 2</t>
        </is>
      </c>
      <c r="D510">
        <f>TEXT(B514, "dddd")</f>
        <v/>
      </c>
      <c r="F510" t="inlineStr">
        <is>
          <t>X</t>
        </is>
      </c>
      <c r="G510" t="inlineStr">
        <is>
          <t>None</t>
        </is>
      </c>
    </row>
    <row r="511">
      <c r="A511" t="inlineStr">
        <is>
          <t>Jenny</t>
        </is>
      </c>
      <c r="B511" t="inlineStr">
        <is>
          <t>2025-10-09 00:00:00</t>
        </is>
      </c>
      <c r="C511" t="inlineStr">
        <is>
          <t>Shift 2</t>
        </is>
      </c>
      <c r="D511">
        <f>TEXT(B510, "dddd")</f>
        <v/>
      </c>
      <c r="E511" t="n">
        <v>15803</v>
      </c>
      <c r="F511" t="inlineStr">
        <is>
          <t>None</t>
        </is>
      </c>
      <c r="G511" t="inlineStr">
        <is>
          <t>None</t>
        </is>
      </c>
    </row>
    <row r="512">
      <c r="A512" t="inlineStr">
        <is>
          <t>PC1</t>
        </is>
      </c>
      <c r="B512" t="inlineStr">
        <is>
          <t>2025-10-09 00:00:00</t>
        </is>
      </c>
      <c r="C512" t="inlineStr">
        <is>
          <t>Shift 2</t>
        </is>
      </c>
      <c r="D512">
        <f>TEXT(B502, "dddd")</f>
        <v/>
      </c>
      <c r="E512" t="n">
        <v>1727</v>
      </c>
      <c r="F512" t="inlineStr">
        <is>
          <t>None</t>
        </is>
      </c>
      <c r="G512" t="inlineStr">
        <is>
          <t>None</t>
        </is>
      </c>
    </row>
    <row r="513">
      <c r="A513" t="inlineStr">
        <is>
          <t>PC2</t>
        </is>
      </c>
      <c r="B513" t="inlineStr">
        <is>
          <t>2025-10-09 00:00:00</t>
        </is>
      </c>
      <c r="C513" t="inlineStr">
        <is>
          <t>Shift 2</t>
        </is>
      </c>
      <c r="D513">
        <f>TEXT(B515, "dddd")</f>
        <v/>
      </c>
      <c r="F513" t="inlineStr">
        <is>
          <t>X</t>
        </is>
      </c>
      <c r="G513" t="inlineStr">
        <is>
          <t>None</t>
        </is>
      </c>
    </row>
    <row r="514">
      <c r="A514" t="inlineStr">
        <is>
          <t>PC3</t>
        </is>
      </c>
      <c r="B514" t="inlineStr">
        <is>
          <t>2025-10-09 00:00:00</t>
        </is>
      </c>
      <c r="C514" t="inlineStr">
        <is>
          <t>Shift 2</t>
        </is>
      </c>
      <c r="D514">
        <f>TEXT(B505, "dddd")</f>
        <v/>
      </c>
      <c r="E514" t="n">
        <v>6059</v>
      </c>
      <c r="F514" t="inlineStr">
        <is>
          <t>None</t>
        </is>
      </c>
      <c r="G514" t="inlineStr">
        <is>
          <t>None</t>
        </is>
      </c>
    </row>
    <row r="515">
      <c r="A515" t="inlineStr">
        <is>
          <t>PC5</t>
        </is>
      </c>
      <c r="B515" t="inlineStr">
        <is>
          <t>2025-10-09 00:00:00</t>
        </is>
      </c>
      <c r="C515" t="inlineStr">
        <is>
          <t>Shift 2</t>
        </is>
      </c>
      <c r="D515">
        <f>TEXT(B516, "dddd")</f>
        <v/>
      </c>
      <c r="F515" t="inlineStr">
        <is>
          <t>X</t>
        </is>
      </c>
      <c r="G515" t="inlineStr">
        <is>
          <t>None</t>
        </is>
      </c>
    </row>
    <row r="516">
      <c r="A516" t="inlineStr">
        <is>
          <t>Sheeter 1</t>
        </is>
      </c>
      <c r="B516" t="inlineStr">
        <is>
          <t>2025-10-09 00:00:00</t>
        </is>
      </c>
      <c r="C516" t="inlineStr">
        <is>
          <t>Shift 2</t>
        </is>
      </c>
      <c r="D516">
        <f>TEXT(B517, "dddd")</f>
        <v/>
      </c>
      <c r="F516" t="inlineStr">
        <is>
          <t>X</t>
        </is>
      </c>
      <c r="G516" t="inlineStr">
        <is>
          <t>None</t>
        </is>
      </c>
    </row>
    <row r="517">
      <c r="A517" t="inlineStr">
        <is>
          <t>Sheeter 2</t>
        </is>
      </c>
      <c r="B517" t="inlineStr">
        <is>
          <t>2025-10-09 00:00:00</t>
        </is>
      </c>
      <c r="C517" t="inlineStr">
        <is>
          <t>Shift 2</t>
        </is>
      </c>
      <c r="D517">
        <f>TEXT(B513, "dddd")</f>
        <v/>
      </c>
      <c r="E517" t="n">
        <v>1880</v>
      </c>
      <c r="F517" t="inlineStr">
        <is>
          <t>None</t>
        </is>
      </c>
      <c r="G517" t="inlineStr">
        <is>
          <t>None</t>
        </is>
      </c>
    </row>
    <row r="518">
      <c r="A518" t="inlineStr">
        <is>
          <t>None</t>
        </is>
      </c>
      <c r="B518" t="inlineStr">
        <is>
          <t>None</t>
        </is>
      </c>
      <c r="C518" t="inlineStr">
        <is>
          <t>None</t>
        </is>
      </c>
      <c r="F518" t="inlineStr">
        <is>
          <t>None</t>
        </is>
      </c>
      <c r="G518" t="inlineStr">
        <is>
          <t>None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 Shao</dc:creator>
  <dcterms:created xsi:type="dcterms:W3CDTF">2025-10-10T17:33:21Z</dcterms:created>
  <dcterms:modified xsi:type="dcterms:W3CDTF">2025-10-18T07:17:02Z</dcterms:modified>
  <cp:lastModifiedBy>Dan Shao</cp:lastModifiedBy>
</cp:coreProperties>
</file>