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omaralliance-my.sharepoint.com/personal/dshao_komar_com/Documents/Production Logs/September 2025/streamlit/data/"/>
    </mc:Choice>
  </mc:AlternateContent>
  <xr:revisionPtr revIDLastSave="276" documentId="13_ncr:1_{6C6EE89A-BD85-45D4-89D6-9F31389DF33D}" xr6:coauthVersionLast="47" xr6:coauthVersionMax="47" xr10:uidLastSave="{B5527C50-1732-4F6A-8AD2-40848ACB8AA3}"/>
  <bookViews>
    <workbookView xWindow="28680" yWindow="-12660" windowWidth="16440" windowHeight="28320" activeTab="2" xr2:uid="{00000000-000D-0000-FFFF-FFFF00000000}"/>
  </bookViews>
  <sheets>
    <sheet name="Summary" sheetId="1" r:id="rId1"/>
    <sheet name="Daily" sheetId="2" state="hidden" r:id="rId2"/>
    <sheet name="Daily by Shif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7" i="3" l="1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32" i="3"/>
  <c r="D345" i="3"/>
  <c r="D349" i="3"/>
  <c r="D348" i="3"/>
  <c r="D337" i="3"/>
  <c r="D347" i="3"/>
  <c r="D334" i="3"/>
  <c r="D342" i="3"/>
  <c r="D346" i="3"/>
  <c r="D330" i="3"/>
  <c r="D340" i="3"/>
  <c r="D344" i="3"/>
  <c r="D343" i="3"/>
  <c r="D338" i="3"/>
  <c r="D336" i="3"/>
  <c r="D335" i="3"/>
  <c r="D333" i="3"/>
  <c r="D341" i="3"/>
  <c r="D331" i="3"/>
  <c r="D329" i="3"/>
  <c r="D339" i="3"/>
  <c r="D321" i="3"/>
  <c r="D328" i="3"/>
  <c r="D327" i="3"/>
  <c r="D326" i="3"/>
  <c r="D325" i="3"/>
  <c r="D324" i="3"/>
  <c r="D323" i="3"/>
  <c r="D322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E222" i="3"/>
  <c r="D222" i="3"/>
  <c r="D221" i="3"/>
  <c r="D220" i="3"/>
  <c r="E219" i="3"/>
  <c r="D219" i="3"/>
  <c r="D218" i="3"/>
  <c r="D217" i="3"/>
  <c r="E216" i="3"/>
  <c r="D216" i="3"/>
  <c r="D215" i="3"/>
  <c r="D214" i="3"/>
  <c r="D213" i="3"/>
  <c r="E212" i="3"/>
  <c r="D212" i="3"/>
  <c r="D211" i="3"/>
  <c r="D210" i="3"/>
  <c r="E209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E33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E9" i="3"/>
  <c r="D9" i="3"/>
  <c r="D8" i="3"/>
  <c r="D7" i="3"/>
  <c r="D6" i="3"/>
  <c r="D5" i="3"/>
  <c r="E4" i="3"/>
  <c r="D4" i="3"/>
  <c r="D3" i="3"/>
  <c r="E2" i="3"/>
  <c r="D2" i="3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C74" i="2"/>
  <c r="D73" i="2"/>
  <c r="C73" i="2"/>
  <c r="C72" i="2"/>
  <c r="C71" i="2"/>
  <c r="D70" i="2"/>
  <c r="C70" i="2"/>
  <c r="D69" i="2"/>
  <c r="C69" i="2"/>
  <c r="D68" i="2"/>
  <c r="C68" i="2"/>
  <c r="D67" i="2"/>
  <c r="C67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<sst xmlns="http://schemas.openxmlformats.org/spreadsheetml/2006/main" count="2603" uniqueCount="65">
  <si>
    <t>Production Output</t>
  </si>
  <si>
    <t>Dates: 9/4/2025 - 9/25/2025</t>
  </si>
  <si>
    <t>By Machine</t>
  </si>
  <si>
    <t>Machine</t>
  </si>
  <si>
    <t>Avg Daily LB Produced</t>
  </si>
  <si>
    <t># Shifts</t>
  </si>
  <si>
    <t>Most Productive Day</t>
  </si>
  <si>
    <t>Least Productive Day</t>
  </si>
  <si>
    <t>Dashboard Capacity</t>
  </si>
  <si>
    <t>Jenny</t>
  </si>
  <si>
    <t>Sheeter 1</t>
  </si>
  <si>
    <t>AW1</t>
  </si>
  <si>
    <t>PC3</t>
  </si>
  <si>
    <t>Cutter 3</t>
  </si>
  <si>
    <t>Cutter 1</t>
  </si>
  <si>
    <t>Cutter 2</t>
  </si>
  <si>
    <t>PC2</t>
  </si>
  <si>
    <t>Sheeter 2</t>
  </si>
  <si>
    <t>PC1</t>
  </si>
  <si>
    <t>PC5</t>
  </si>
  <si>
    <t>Die Cutter</t>
  </si>
  <si>
    <t>Grand Total</t>
  </si>
  <si>
    <t>By Shift and Machine</t>
  </si>
  <si>
    <t>Shift/ Machine</t>
  </si>
  <si>
    <t>Shift 1</t>
  </si>
  <si>
    <t>Shift 2</t>
  </si>
  <si>
    <t>Machine Name</t>
  </si>
  <si>
    <t>Date</t>
  </si>
  <si>
    <t>Day of Week</t>
  </si>
  <si>
    <t>Total Produced (LB)</t>
  </si>
  <si>
    <t>Notes</t>
  </si>
  <si>
    <t>1st shift no schedule</t>
  </si>
  <si>
    <t>43/65 Ask Maria</t>
  </si>
  <si>
    <t>1st Shift Sick</t>
  </si>
  <si>
    <t>No Schedule</t>
  </si>
  <si>
    <t>1st Shift Vacation</t>
  </si>
  <si>
    <t>Machine down after 11a</t>
  </si>
  <si>
    <t>2nd Shift Sick</t>
  </si>
  <si>
    <t>Shift</t>
  </si>
  <si>
    <t>2025-09-04</t>
  </si>
  <si>
    <t>None</t>
  </si>
  <si>
    <t>X</t>
  </si>
  <si>
    <t>2025-09-05</t>
  </si>
  <si>
    <t>Sick Operator</t>
  </si>
  <si>
    <t>2025-09-08</t>
  </si>
  <si>
    <t>2025-09-09</t>
  </si>
  <si>
    <t>2025-09-10</t>
  </si>
  <si>
    <t>2025-09-11</t>
  </si>
  <si>
    <t>2025-09-12</t>
  </si>
  <si>
    <t>2025-09-15</t>
  </si>
  <si>
    <t>2025-09-16</t>
  </si>
  <si>
    <t>2025-09-17</t>
  </si>
  <si>
    <t>2025-09-18</t>
  </si>
  <si>
    <t>Ask Maria</t>
  </si>
  <si>
    <t>2025-09-19</t>
  </si>
  <si>
    <t>2025-09-22</t>
  </si>
  <si>
    <t>Vacation Operator</t>
  </si>
  <si>
    <t>2025-09-23</t>
  </si>
  <si>
    <t>Machine not in operation after 11a</t>
  </si>
  <si>
    <t>2025-09-24</t>
  </si>
  <si>
    <t>2025-09-25</t>
  </si>
  <si>
    <t>Machine not in operation after 9:45am</t>
  </si>
  <si>
    <t>Not in operation</t>
  </si>
  <si>
    <t>Out of Service</t>
  </si>
  <si>
    <t>No AM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</si>
</sst>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2" fillId="0" borderId="0" xfId="0" applyFont="1"/>
    <xf numFmtId="0" fontId="0" fillId="0" borderId="0" xfId="0"/>
    <xf numFmtId="0" fontId="0" fillId="0" borderId="0" xfId="0"/>
    <xf numFmtId="0" fontId="3" fillId="3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Shao" refreshedDate="45940.557591898149" createdVersion="8" refreshedVersion="8" minRefreshableVersion="3" recordCount="307" xr:uid="{00000000-000A-0000-FFFF-FFFF00000000}">
  <cacheSource type="worksheet">
    <worksheetSource name="Table13"/>
  </cacheSource>
  <cacheFields count="7">
    <cacheField name="Machine Name" numFmtId="0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numFmtId="14">
      <sharedItems containsSemiMixedTypes="0" containsNonDate="0" containsDate="1" containsString="0" minDate="2025-09-04T00:00:00" maxDate="2025-09-26T00:00:00"/>
    </cacheField>
    <cacheField name="Day of Week" numFmtId="1">
      <sharedItems/>
    </cacheField>
    <cacheField name="Shift" numFmtId="1">
      <sharedItems count="2">
        <s v="Shift 1"/>
        <s v="Shift 2"/>
      </sharedItems>
    </cacheField>
    <cacheField name="Total Produced (LB)" numFmtId="0">
      <sharedItems containsString="0" containsBlank="1" containsNumber="1" minValue="55" maxValue="20070"/>
    </cacheField>
    <cacheField name="No Schedul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chine">
  <location ref="A5:E18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 v="5"/>
    </i>
    <i>
      <x v="10"/>
    </i>
    <i>
      <x/>
    </i>
    <i>
      <x v="8"/>
    </i>
    <i>
      <x v="3"/>
    </i>
    <i>
      <x v="1"/>
    </i>
    <i>
      <x v="2"/>
    </i>
    <i>
      <x v="7"/>
    </i>
    <i>
      <x v="11"/>
    </i>
    <i>
      <x v="6"/>
    </i>
    <i>
      <x v="9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3" type="button" dataOnly="0" labelOnly="1" outline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ft/ Machine">
  <location ref="A21:E46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0"/>
  </rowFields>
  <rowItems count="25">
    <i>
      <x/>
    </i>
    <i r="1">
      <x v="5"/>
    </i>
    <i r="1">
      <x v="10"/>
    </i>
    <i r="1">
      <x/>
    </i>
    <i r="1">
      <x v="8"/>
    </i>
    <i r="1">
      <x v="2"/>
    </i>
    <i r="1">
      <x v="1"/>
    </i>
    <i r="1">
      <x v="7"/>
    </i>
    <i r="1">
      <x v="11"/>
    </i>
    <i r="1">
      <x v="6"/>
    </i>
    <i r="1">
      <x v="9"/>
    </i>
    <i r="1">
      <x v="4"/>
    </i>
    <i>
      <x v="1"/>
    </i>
    <i r="1">
      <x v="5"/>
    </i>
    <i r="1">
      <x v="8"/>
    </i>
    <i r="1">
      <x/>
    </i>
    <i r="1">
      <x v="3"/>
    </i>
    <i r="1">
      <x v="1"/>
    </i>
    <i r="1">
      <x v="6"/>
    </i>
    <i r="1">
      <x v="11"/>
    </i>
    <i r="1">
      <x v="7"/>
    </i>
    <i r="1">
      <x v="10"/>
    </i>
    <i r="1">
      <x v="2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6" totalsRowShown="0" headerRowDxfId="4">
  <autoFilter ref="A1:E156" xr:uid="{00000000-0009-0000-0100-000001000000}"/>
  <sortState xmlns:xlrd2="http://schemas.microsoft.com/office/spreadsheetml/2017/richdata2" ref="A2:E107">
    <sortCondition ref="B1:B107"/>
  </sortState>
  <tableColumns count="5">
    <tableColumn id="1" xr3:uid="{00000000-0010-0000-0000-000001000000}" name="Machine Name"/>
    <tableColumn id="2" xr3:uid="{00000000-0010-0000-0000-000002000000}" name="Date" dataDxfId="3" totalsRowDxfId="2"/>
    <tableColumn id="3" xr3:uid="{00000000-0010-0000-0000-000003000000}" name="Day of Week" dataDxfId="1" totalsRowDxfId="0">
      <calculatedColumnFormula>TEXT(B2, "dddd")</calculatedColumnFormula>
    </tableColumn>
    <tableColumn id="4" xr3:uid="{00000000-0010-0000-0000-000004000000}" name="Total Produced (LB)"/>
    <tableColumn id="6" xr3:uid="{00000000-0010-0000-0000-00000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zoomScale="145" zoomScaleNormal="145" workbookViewId="0">
      <selection activeCell="H6" sqref="H6"/>
    </sheetView>
  </sheetViews>
  <sheetFormatPr defaultRowHeight="15" x14ac:dyDescent="0.25"/>
  <cols>
    <col min="1" max="1" width="13.42578125" bestFit="1" customWidth="1"/>
    <col min="2" max="2" width="11.5703125" customWidth="1"/>
    <col min="3" max="3" width="7.7109375" bestFit="1" customWidth="1"/>
    <col min="4" max="4" width="15.140625" customWidth="1"/>
    <col min="5" max="5" width="14.42578125" customWidth="1"/>
    <col min="6" max="6" width="11.28515625" customWidth="1"/>
    <col min="9" max="9" width="16.42578125" bestFit="1" customWidth="1"/>
    <col min="11" max="11" width="7.7109375" bestFit="1" customWidth="1"/>
    <col min="12" max="13" width="8.5703125" bestFit="1" customWidth="1"/>
  </cols>
  <sheetData>
    <row r="1" spans="1:6" ht="26.25" customHeight="1" x14ac:dyDescent="0.4">
      <c r="A1" s="11" t="s">
        <v>0</v>
      </c>
    </row>
    <row r="2" spans="1:6" ht="26.25" customHeight="1" x14ac:dyDescent="0.4">
      <c r="A2" s="11" t="s">
        <v>1</v>
      </c>
    </row>
    <row r="4" spans="1:6" ht="24" customHeight="1" x14ac:dyDescent="0.4">
      <c r="A4" s="14" t="s">
        <v>2</v>
      </c>
      <c r="B4" s="15"/>
      <c r="C4" s="15"/>
      <c r="D4" s="15"/>
    </row>
    <row r="5" spans="1:6" ht="45" customHeight="1" x14ac:dyDescent="0.25">
      <c r="A5" s="5" t="s">
        <v>3</v>
      </c>
      <c r="B5" s="7" t="s">
        <v>4</v>
      </c>
      <c r="C5" t="s">
        <v>5</v>
      </c>
      <c r="D5" s="7" t="s">
        <v>6</v>
      </c>
      <c r="E5" s="7" t="s">
        <v>7</v>
      </c>
      <c r="F5" s="8" t="s">
        <v>8</v>
      </c>
    </row>
    <row r="6" spans="1:6" x14ac:dyDescent="0.25">
      <c r="A6" s="6" t="s">
        <v>9</v>
      </c>
      <c r="B6" s="3">
        <v>13347.72857142857</v>
      </c>
      <c r="C6" s="3">
        <v>30</v>
      </c>
      <c r="D6" s="3">
        <v>20070</v>
      </c>
      <c r="E6" s="3">
        <v>7064</v>
      </c>
    </row>
    <row r="7" spans="1:6" x14ac:dyDescent="0.25">
      <c r="A7" s="6" t="s">
        <v>10</v>
      </c>
      <c r="B7" s="3">
        <v>7679.9333333333334</v>
      </c>
      <c r="C7" s="3">
        <v>30</v>
      </c>
      <c r="D7" s="3">
        <v>16275</v>
      </c>
      <c r="E7" s="3">
        <v>1628</v>
      </c>
    </row>
    <row r="8" spans="1:6" x14ac:dyDescent="0.25">
      <c r="A8" s="6" t="s">
        <v>11</v>
      </c>
      <c r="B8" s="3">
        <v>5919.3892857142864</v>
      </c>
      <c r="C8" s="3">
        <v>30</v>
      </c>
      <c r="D8" s="3">
        <v>9804</v>
      </c>
      <c r="E8" s="3">
        <v>2080</v>
      </c>
    </row>
    <row r="9" spans="1:6" x14ac:dyDescent="0.25">
      <c r="A9" s="6" t="s">
        <v>12</v>
      </c>
      <c r="B9" s="3">
        <v>5727.5172413793107</v>
      </c>
      <c r="C9" s="3">
        <v>30</v>
      </c>
      <c r="D9" s="3">
        <v>11000</v>
      </c>
      <c r="E9" s="3">
        <v>1932</v>
      </c>
    </row>
    <row r="10" spans="1:6" x14ac:dyDescent="0.25">
      <c r="A10" s="6" t="s">
        <v>13</v>
      </c>
      <c r="B10" s="3">
        <v>5299</v>
      </c>
      <c r="C10" s="3">
        <v>2</v>
      </c>
      <c r="D10" s="3">
        <v>7460</v>
      </c>
      <c r="E10" s="3">
        <v>3138</v>
      </c>
    </row>
    <row r="11" spans="1:6" x14ac:dyDescent="0.25">
      <c r="A11" s="6" t="s">
        <v>14</v>
      </c>
      <c r="B11" s="3">
        <v>4769.0714285714284</v>
      </c>
      <c r="C11" s="3">
        <v>30</v>
      </c>
      <c r="D11" s="3">
        <v>11808</v>
      </c>
      <c r="E11" s="3">
        <v>1543</v>
      </c>
    </row>
    <row r="12" spans="1:6" x14ac:dyDescent="0.25">
      <c r="A12" s="6" t="s">
        <v>15</v>
      </c>
      <c r="B12" s="3">
        <v>4573.875</v>
      </c>
      <c r="C12" s="3">
        <v>32</v>
      </c>
      <c r="D12" s="3">
        <v>9928</v>
      </c>
      <c r="E12" s="3">
        <v>973</v>
      </c>
    </row>
    <row r="13" spans="1:6" x14ac:dyDescent="0.25">
      <c r="A13" s="6" t="s">
        <v>16</v>
      </c>
      <c r="B13" s="3">
        <v>3445.7142857142858</v>
      </c>
      <c r="C13" s="3">
        <v>30</v>
      </c>
      <c r="D13" s="3">
        <v>9180</v>
      </c>
      <c r="E13" s="3">
        <v>810</v>
      </c>
    </row>
    <row r="14" spans="1:6" x14ac:dyDescent="0.25">
      <c r="A14" s="6" t="s">
        <v>17</v>
      </c>
      <c r="B14" s="3">
        <v>2431.821428571428</v>
      </c>
      <c r="C14" s="3">
        <v>30</v>
      </c>
      <c r="D14" s="3">
        <v>6270</v>
      </c>
      <c r="E14" s="3">
        <v>640</v>
      </c>
    </row>
    <row r="15" spans="1:6" x14ac:dyDescent="0.25">
      <c r="A15" s="6" t="s">
        <v>18</v>
      </c>
      <c r="B15" s="3">
        <v>2046.826086956522</v>
      </c>
      <c r="C15" s="3">
        <v>30</v>
      </c>
      <c r="D15" s="3">
        <v>3608</v>
      </c>
      <c r="E15" s="3">
        <v>110</v>
      </c>
    </row>
    <row r="16" spans="1:6" x14ac:dyDescent="0.25">
      <c r="A16" s="6" t="s">
        <v>19</v>
      </c>
      <c r="B16" s="3">
        <v>1532.0666666666671</v>
      </c>
      <c r="C16" s="3">
        <v>30</v>
      </c>
      <c r="D16" s="3">
        <v>2150</v>
      </c>
      <c r="E16" s="3">
        <v>494</v>
      </c>
    </row>
    <row r="17" spans="1:6" x14ac:dyDescent="0.25">
      <c r="A17" s="6" t="s">
        <v>20</v>
      </c>
      <c r="B17" s="3">
        <v>103.3333333333333</v>
      </c>
      <c r="C17" s="3">
        <v>3</v>
      </c>
      <c r="D17" s="3">
        <v>132</v>
      </c>
      <c r="E17" s="3">
        <v>55</v>
      </c>
    </row>
    <row r="18" spans="1:6" x14ac:dyDescent="0.25">
      <c r="A18" s="6" t="s">
        <v>21</v>
      </c>
      <c r="B18" s="3">
        <v>5348.424890829695</v>
      </c>
      <c r="C18" s="3">
        <v>307</v>
      </c>
      <c r="D18" s="3">
        <v>20070</v>
      </c>
      <c r="E18" s="3">
        <v>55</v>
      </c>
    </row>
    <row r="19" spans="1:6" x14ac:dyDescent="0.25">
      <c r="A19" s="6"/>
      <c r="B19" s="3"/>
      <c r="C19" s="3"/>
      <c r="D19" s="3"/>
      <c r="E19" s="3"/>
    </row>
    <row r="20" spans="1:6" ht="24" customHeight="1" x14ac:dyDescent="0.4">
      <c r="A20" s="14" t="s">
        <v>22</v>
      </c>
      <c r="B20" s="15"/>
      <c r="C20" s="15"/>
      <c r="D20" s="15"/>
    </row>
    <row r="21" spans="1:6" ht="45" customHeight="1" x14ac:dyDescent="0.25">
      <c r="A21" s="10" t="s">
        <v>23</v>
      </c>
      <c r="B21" s="7" t="s">
        <v>4</v>
      </c>
      <c r="C21" t="s">
        <v>5</v>
      </c>
      <c r="D21" s="7" t="s">
        <v>6</v>
      </c>
      <c r="E21" s="7" t="s">
        <v>7</v>
      </c>
      <c r="F21" s="8" t="s">
        <v>8</v>
      </c>
    </row>
    <row r="22" spans="1:6" x14ac:dyDescent="0.25">
      <c r="A22" s="6" t="s">
        <v>24</v>
      </c>
      <c r="B22" s="3">
        <v>4741.2124137931041</v>
      </c>
      <c r="C22" s="3">
        <v>155</v>
      </c>
      <c r="D22" s="3">
        <v>16275</v>
      </c>
      <c r="E22" s="3">
        <v>55</v>
      </c>
    </row>
    <row r="23" spans="1:6" x14ac:dyDescent="0.25">
      <c r="A23" s="9" t="s">
        <v>9</v>
      </c>
      <c r="B23" s="3">
        <v>11907.75384615385</v>
      </c>
      <c r="C23" s="3">
        <v>15</v>
      </c>
      <c r="D23" s="3">
        <v>15877</v>
      </c>
      <c r="E23" s="3">
        <v>7939</v>
      </c>
    </row>
    <row r="24" spans="1:6" x14ac:dyDescent="0.25">
      <c r="A24" s="9" t="s">
        <v>10</v>
      </c>
      <c r="B24" s="3">
        <v>7679.9333333333334</v>
      </c>
      <c r="C24" s="3">
        <v>15</v>
      </c>
      <c r="D24" s="3">
        <v>16275</v>
      </c>
      <c r="E24" s="3">
        <v>1628</v>
      </c>
    </row>
    <row r="25" spans="1:6" x14ac:dyDescent="0.25">
      <c r="A25" s="9" t="s">
        <v>11</v>
      </c>
      <c r="B25" s="3">
        <v>5608.7142857142853</v>
      </c>
      <c r="C25" s="3">
        <v>15</v>
      </c>
      <c r="D25" s="3">
        <v>9804</v>
      </c>
      <c r="E25" s="3">
        <v>3166</v>
      </c>
    </row>
    <row r="26" spans="1:6" x14ac:dyDescent="0.25">
      <c r="A26" s="9" t="s">
        <v>12</v>
      </c>
      <c r="B26" s="3">
        <v>4920.8571428571431</v>
      </c>
      <c r="C26" s="3">
        <v>15</v>
      </c>
      <c r="D26" s="3">
        <v>7128</v>
      </c>
      <c r="E26" s="3">
        <v>1932</v>
      </c>
    </row>
    <row r="27" spans="1:6" x14ac:dyDescent="0.25">
      <c r="A27" s="9" t="s">
        <v>15</v>
      </c>
      <c r="B27" s="3">
        <v>4573.875</v>
      </c>
      <c r="C27" s="3">
        <v>16</v>
      </c>
      <c r="D27" s="3">
        <v>9928</v>
      </c>
      <c r="E27" s="3">
        <v>973</v>
      </c>
    </row>
    <row r="28" spans="1:6" x14ac:dyDescent="0.25">
      <c r="A28" s="9" t="s">
        <v>14</v>
      </c>
      <c r="B28" s="3">
        <v>4387</v>
      </c>
      <c r="C28" s="3">
        <v>16</v>
      </c>
      <c r="D28" s="3">
        <v>10240</v>
      </c>
      <c r="E28" s="3">
        <v>1948</v>
      </c>
    </row>
    <row r="29" spans="1:6" x14ac:dyDescent="0.25">
      <c r="A29" s="9" t="s">
        <v>16</v>
      </c>
      <c r="B29" s="3">
        <v>3445.7142857142858</v>
      </c>
      <c r="C29" s="3">
        <v>15</v>
      </c>
      <c r="D29" s="3">
        <v>9180</v>
      </c>
      <c r="E29" s="3">
        <v>810</v>
      </c>
    </row>
    <row r="30" spans="1:6" x14ac:dyDescent="0.25">
      <c r="A30" s="9" t="s">
        <v>17</v>
      </c>
      <c r="B30" s="3">
        <v>2674.6428571428569</v>
      </c>
      <c r="C30" s="3">
        <v>15</v>
      </c>
      <c r="D30" s="3">
        <v>6270</v>
      </c>
      <c r="E30" s="3">
        <v>640</v>
      </c>
    </row>
    <row r="31" spans="1:6" x14ac:dyDescent="0.25">
      <c r="A31" s="9" t="s">
        <v>18</v>
      </c>
      <c r="B31" s="3">
        <v>1841.583333333333</v>
      </c>
      <c r="C31" s="3">
        <v>15</v>
      </c>
      <c r="D31" s="3">
        <v>2898</v>
      </c>
      <c r="E31" s="3">
        <v>110</v>
      </c>
    </row>
    <row r="32" spans="1:6" x14ac:dyDescent="0.25">
      <c r="A32" s="9" t="s">
        <v>19</v>
      </c>
      <c r="B32" s="3">
        <v>1532.0666666666671</v>
      </c>
      <c r="C32" s="3">
        <v>15</v>
      </c>
      <c r="D32" s="3">
        <v>2150</v>
      </c>
      <c r="E32" s="3">
        <v>494</v>
      </c>
    </row>
    <row r="33" spans="1:5" x14ac:dyDescent="0.25">
      <c r="A33" s="9" t="s">
        <v>20</v>
      </c>
      <c r="B33" s="3">
        <v>103.3333333333333</v>
      </c>
      <c r="C33" s="3">
        <v>3</v>
      </c>
      <c r="D33" s="3">
        <v>132</v>
      </c>
      <c r="E33" s="3">
        <v>55</v>
      </c>
    </row>
    <row r="34" spans="1:5" x14ac:dyDescent="0.25">
      <c r="A34" s="6" t="s">
        <v>25</v>
      </c>
      <c r="B34" s="3">
        <v>6396.5892857142853</v>
      </c>
      <c r="C34" s="3">
        <v>152</v>
      </c>
      <c r="D34" s="3">
        <v>20070</v>
      </c>
      <c r="E34" s="3">
        <v>370</v>
      </c>
    </row>
    <row r="35" spans="1:5" x14ac:dyDescent="0.25">
      <c r="A35" s="9" t="s">
        <v>9</v>
      </c>
      <c r="B35" s="3">
        <v>14595.706666666671</v>
      </c>
      <c r="C35" s="3">
        <v>15</v>
      </c>
      <c r="D35" s="3">
        <v>20070</v>
      </c>
      <c r="E35" s="3">
        <v>7064</v>
      </c>
    </row>
    <row r="36" spans="1:5" x14ac:dyDescent="0.25">
      <c r="A36" s="9" t="s">
        <v>12</v>
      </c>
      <c r="B36" s="3">
        <v>6480.4</v>
      </c>
      <c r="C36" s="3">
        <v>15</v>
      </c>
      <c r="D36" s="3">
        <v>11000</v>
      </c>
      <c r="E36" s="3">
        <v>1950</v>
      </c>
    </row>
    <row r="37" spans="1:5" x14ac:dyDescent="0.25">
      <c r="A37" s="9" t="s">
        <v>11</v>
      </c>
      <c r="B37" s="3">
        <v>6230.0642857142857</v>
      </c>
      <c r="C37" s="3">
        <v>15</v>
      </c>
      <c r="D37" s="3">
        <v>8856</v>
      </c>
      <c r="E37" s="3">
        <v>2080</v>
      </c>
    </row>
    <row r="38" spans="1:5" x14ac:dyDescent="0.25">
      <c r="A38" s="9" t="s">
        <v>13</v>
      </c>
      <c r="B38" s="3">
        <v>5299</v>
      </c>
      <c r="C38" s="3">
        <v>2</v>
      </c>
      <c r="D38" s="3">
        <v>7460</v>
      </c>
      <c r="E38" s="3">
        <v>3138</v>
      </c>
    </row>
    <row r="39" spans="1:5" x14ac:dyDescent="0.25">
      <c r="A39" s="9" t="s">
        <v>14</v>
      </c>
      <c r="B39" s="3">
        <v>5209.9230769230771</v>
      </c>
      <c r="C39" s="3">
        <v>14</v>
      </c>
      <c r="D39" s="3">
        <v>11808</v>
      </c>
      <c r="E39" s="3">
        <v>1543</v>
      </c>
    </row>
    <row r="40" spans="1:5" x14ac:dyDescent="0.25">
      <c r="A40" s="9" t="s">
        <v>18</v>
      </c>
      <c r="B40" s="3">
        <v>2270.727272727273</v>
      </c>
      <c r="C40" s="3">
        <v>15</v>
      </c>
      <c r="D40" s="3">
        <v>3608</v>
      </c>
      <c r="E40" s="3">
        <v>370</v>
      </c>
    </row>
    <row r="41" spans="1:5" x14ac:dyDescent="0.25">
      <c r="A41" s="9" t="s">
        <v>17</v>
      </c>
      <c r="B41" s="3">
        <v>2189</v>
      </c>
      <c r="C41" s="3">
        <v>15</v>
      </c>
      <c r="D41" s="3">
        <v>4138</v>
      </c>
      <c r="E41" s="3">
        <v>1200</v>
      </c>
    </row>
    <row r="42" spans="1:5" x14ac:dyDescent="0.25">
      <c r="A42" s="9" t="s">
        <v>16</v>
      </c>
      <c r="B42" s="3"/>
      <c r="C42" s="3">
        <v>15</v>
      </c>
      <c r="D42" s="3"/>
      <c r="E42" s="3"/>
    </row>
    <row r="43" spans="1:5" x14ac:dyDescent="0.25">
      <c r="A43" s="9" t="s">
        <v>10</v>
      </c>
      <c r="B43" s="3"/>
      <c r="C43" s="3">
        <v>15</v>
      </c>
      <c r="D43" s="3"/>
      <c r="E43" s="3"/>
    </row>
    <row r="44" spans="1:5" x14ac:dyDescent="0.25">
      <c r="A44" s="9" t="s">
        <v>15</v>
      </c>
      <c r="B44" s="3"/>
      <c r="C44" s="3">
        <v>16</v>
      </c>
      <c r="D44" s="3"/>
      <c r="E44" s="3"/>
    </row>
    <row r="45" spans="1:5" x14ac:dyDescent="0.25">
      <c r="A45" s="9" t="s">
        <v>19</v>
      </c>
      <c r="B45" s="3"/>
      <c r="C45" s="3">
        <v>15</v>
      </c>
      <c r="D45" s="3"/>
      <c r="E45" s="3"/>
    </row>
    <row r="46" spans="1:5" x14ac:dyDescent="0.25">
      <c r="A46" s="6" t="s">
        <v>21</v>
      </c>
      <c r="B46" s="3">
        <v>5348.424890829695</v>
      </c>
      <c r="C46" s="3">
        <v>307</v>
      </c>
      <c r="D46" s="3">
        <v>20070</v>
      </c>
      <c r="E46" s="3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2.28515625" bestFit="1" customWidth="1"/>
    <col min="4" max="4" width="14.5703125" bestFit="1" customWidth="1"/>
    <col min="5" max="5" width="16.28515625" bestFit="1" customWidth="1"/>
  </cols>
  <sheetData>
    <row r="1" spans="1:5" ht="30" customHeight="1" x14ac:dyDescent="0.25">
      <c r="A1" s="1" t="s">
        <v>26</v>
      </c>
      <c r="B1" s="1" t="s">
        <v>27</v>
      </c>
      <c r="C1" s="1" t="s">
        <v>28</v>
      </c>
      <c r="D1" s="4" t="s">
        <v>29</v>
      </c>
      <c r="E1" s="1" t="s">
        <v>30</v>
      </c>
    </row>
    <row r="2" spans="1:5" x14ac:dyDescent="0.25">
      <c r="A2" t="s">
        <v>9</v>
      </c>
      <c r="B2" s="2">
        <v>45905</v>
      </c>
      <c r="C2" s="3" t="str">
        <f t="shared" ref="C2:C33" si="0">TEXT(B2, "dddd")</f>
        <v>Friday</v>
      </c>
      <c r="D2">
        <f>14935+16509</f>
        <v>31444</v>
      </c>
    </row>
    <row r="3" spans="1:5" x14ac:dyDescent="0.25">
      <c r="A3" t="s">
        <v>9</v>
      </c>
      <c r="B3" s="2">
        <v>45908</v>
      </c>
      <c r="C3" s="3" t="str">
        <f t="shared" si="0"/>
        <v>Monday</v>
      </c>
      <c r="D3">
        <f>12385+14301</f>
        <v>26686</v>
      </c>
    </row>
    <row r="4" spans="1:5" x14ac:dyDescent="0.25">
      <c r="A4" t="s">
        <v>9</v>
      </c>
      <c r="B4" s="2">
        <v>45909</v>
      </c>
      <c r="C4" s="3" t="str">
        <f t="shared" si="0"/>
        <v>Tuesday</v>
      </c>
      <c r="D4">
        <f>10783+20070</f>
        <v>30853</v>
      </c>
    </row>
    <row r="5" spans="1:5" x14ac:dyDescent="0.25">
      <c r="A5" t="s">
        <v>9</v>
      </c>
      <c r="B5" s="2">
        <v>45910</v>
      </c>
      <c r="C5" s="3" t="str">
        <f t="shared" si="0"/>
        <v>Wednesday</v>
      </c>
      <c r="D5">
        <f>15378+16490</f>
        <v>31868</v>
      </c>
    </row>
    <row r="6" spans="1:5" x14ac:dyDescent="0.25">
      <c r="A6" t="s">
        <v>9</v>
      </c>
      <c r="B6" s="2">
        <v>45911</v>
      </c>
      <c r="C6" s="3" t="str">
        <f t="shared" si="0"/>
        <v>Thursday</v>
      </c>
      <c r="D6">
        <f>12347+17000</f>
        <v>29347</v>
      </c>
    </row>
    <row r="7" spans="1:5" x14ac:dyDescent="0.25">
      <c r="A7" t="s">
        <v>9</v>
      </c>
      <c r="B7" s="2">
        <v>45912</v>
      </c>
      <c r="C7" s="3" t="str">
        <f t="shared" si="0"/>
        <v>Friday</v>
      </c>
      <c r="D7">
        <f>8440+7064</f>
        <v>15504</v>
      </c>
    </row>
    <row r="8" spans="1:5" x14ac:dyDescent="0.25">
      <c r="A8" t="s">
        <v>15</v>
      </c>
      <c r="B8" s="2">
        <v>45912</v>
      </c>
      <c r="C8" s="3" t="str">
        <f t="shared" si="0"/>
        <v>Friday</v>
      </c>
      <c r="D8">
        <f>1380+1380+1440+360+360+90+576+144</f>
        <v>5730</v>
      </c>
    </row>
    <row r="9" spans="1:5" x14ac:dyDescent="0.25">
      <c r="A9" t="s">
        <v>18</v>
      </c>
      <c r="B9" s="2">
        <v>45912</v>
      </c>
      <c r="C9" s="3" t="str">
        <f t="shared" si="0"/>
        <v>Friday</v>
      </c>
      <c r="D9">
        <f>1332+2381</f>
        <v>3713</v>
      </c>
    </row>
    <row r="10" spans="1:5" x14ac:dyDescent="0.25">
      <c r="A10" t="s">
        <v>14</v>
      </c>
      <c r="B10" s="2">
        <v>45912</v>
      </c>
      <c r="C10" s="3" t="str">
        <f t="shared" si="0"/>
        <v>Friday</v>
      </c>
      <c r="D10">
        <f>4095+3138</f>
        <v>7233</v>
      </c>
    </row>
    <row r="11" spans="1:5" x14ac:dyDescent="0.25">
      <c r="A11" t="s">
        <v>16</v>
      </c>
      <c r="B11" s="2">
        <v>45912</v>
      </c>
      <c r="C11" s="3" t="str">
        <f t="shared" si="0"/>
        <v>Friday</v>
      </c>
      <c r="D11">
        <f>2240</f>
        <v>2240</v>
      </c>
    </row>
    <row r="12" spans="1:5" x14ac:dyDescent="0.25">
      <c r="A12" t="s">
        <v>12</v>
      </c>
      <c r="B12" s="2">
        <v>45912</v>
      </c>
      <c r="C12" s="3" t="str">
        <f t="shared" si="0"/>
        <v>Friday</v>
      </c>
      <c r="D12">
        <f>6325+8602</f>
        <v>14927</v>
      </c>
    </row>
    <row r="13" spans="1:5" x14ac:dyDescent="0.25">
      <c r="A13" t="s">
        <v>19</v>
      </c>
      <c r="B13" s="2">
        <v>45912</v>
      </c>
      <c r="C13" s="3" t="str">
        <f t="shared" si="0"/>
        <v>Friday</v>
      </c>
      <c r="D13">
        <f>925</f>
        <v>925</v>
      </c>
    </row>
    <row r="14" spans="1:5" x14ac:dyDescent="0.25">
      <c r="A14" t="s">
        <v>11</v>
      </c>
      <c r="B14" s="2">
        <v>45912</v>
      </c>
      <c r="C14" s="3" t="str">
        <f t="shared" si="0"/>
        <v>Friday</v>
      </c>
      <c r="D14">
        <f>5010+7038</f>
        <v>12048</v>
      </c>
    </row>
    <row r="15" spans="1:5" x14ac:dyDescent="0.25">
      <c r="A15" t="s">
        <v>10</v>
      </c>
      <c r="B15" s="2">
        <v>45912</v>
      </c>
      <c r="C15" s="3" t="str">
        <f t="shared" si="0"/>
        <v>Friday</v>
      </c>
      <c r="D15">
        <f>6560</f>
        <v>6560</v>
      </c>
    </row>
    <row r="16" spans="1:5" x14ac:dyDescent="0.25">
      <c r="A16" t="s">
        <v>17</v>
      </c>
      <c r="B16" s="2">
        <v>45912</v>
      </c>
      <c r="C16" s="3" t="str">
        <f t="shared" si="0"/>
        <v>Friday</v>
      </c>
      <c r="D16">
        <f>2417+1858</f>
        <v>4275</v>
      </c>
    </row>
    <row r="17" spans="1:4" x14ac:dyDescent="0.25">
      <c r="A17" t="s">
        <v>9</v>
      </c>
      <c r="B17" s="2">
        <v>45915</v>
      </c>
      <c r="C17" s="3" t="str">
        <f t="shared" si="0"/>
        <v>Monday</v>
      </c>
      <c r="D17">
        <f>12483+16601</f>
        <v>29084</v>
      </c>
    </row>
    <row r="18" spans="1:4" x14ac:dyDescent="0.25">
      <c r="A18" t="s">
        <v>14</v>
      </c>
      <c r="B18" s="2">
        <v>45915</v>
      </c>
      <c r="C18" s="3" t="str">
        <f t="shared" si="0"/>
        <v>Monday</v>
      </c>
      <c r="D18">
        <f>4594</f>
        <v>4594</v>
      </c>
    </row>
    <row r="19" spans="1:4" x14ac:dyDescent="0.25">
      <c r="A19" t="s">
        <v>15</v>
      </c>
      <c r="B19" s="2">
        <v>45915</v>
      </c>
      <c r="C19" s="3" t="str">
        <f t="shared" si="0"/>
        <v>Monday</v>
      </c>
      <c r="D19">
        <f>6227</f>
        <v>6227</v>
      </c>
    </row>
    <row r="20" spans="1:4" x14ac:dyDescent="0.25">
      <c r="A20" t="s">
        <v>13</v>
      </c>
      <c r="B20" s="2">
        <v>45915</v>
      </c>
      <c r="C20" s="3" t="str">
        <f t="shared" si="0"/>
        <v>Monday</v>
      </c>
      <c r="D20">
        <f>3465</f>
        <v>3465</v>
      </c>
    </row>
    <row r="21" spans="1:4" x14ac:dyDescent="0.25">
      <c r="A21" t="s">
        <v>18</v>
      </c>
      <c r="B21" s="2">
        <v>45915</v>
      </c>
      <c r="C21" s="3" t="str">
        <f t="shared" si="0"/>
        <v>Monday</v>
      </c>
      <c r="D21">
        <f>2898</f>
        <v>2898</v>
      </c>
    </row>
    <row r="22" spans="1:4" x14ac:dyDescent="0.25">
      <c r="A22" t="s">
        <v>16</v>
      </c>
      <c r="B22" s="2">
        <v>45915</v>
      </c>
      <c r="C22" s="3" t="str">
        <f t="shared" si="0"/>
        <v>Monday</v>
      </c>
      <c r="D22">
        <f>3142</f>
        <v>3142</v>
      </c>
    </row>
    <row r="23" spans="1:4" x14ac:dyDescent="0.25">
      <c r="A23" t="s">
        <v>12</v>
      </c>
      <c r="B23" s="2">
        <v>45915</v>
      </c>
      <c r="C23" s="3" t="str">
        <f t="shared" si="0"/>
        <v>Monday</v>
      </c>
      <c r="D23">
        <f>4702+7500</f>
        <v>12202</v>
      </c>
    </row>
    <row r="24" spans="1:4" x14ac:dyDescent="0.25">
      <c r="A24" t="s">
        <v>19</v>
      </c>
      <c r="B24" s="2">
        <v>45915</v>
      </c>
      <c r="C24" s="3" t="str">
        <f t="shared" si="0"/>
        <v>Monday</v>
      </c>
      <c r="D24">
        <f>1650</f>
        <v>1650</v>
      </c>
    </row>
    <row r="25" spans="1:4" x14ac:dyDescent="0.25">
      <c r="A25" t="s">
        <v>11</v>
      </c>
      <c r="B25" s="2">
        <v>45915</v>
      </c>
      <c r="C25" s="3" t="str">
        <f t="shared" si="0"/>
        <v>Monday</v>
      </c>
      <c r="D25">
        <f>4746+5698</f>
        <v>10444</v>
      </c>
    </row>
    <row r="26" spans="1:4" x14ac:dyDescent="0.25">
      <c r="A26" t="s">
        <v>10</v>
      </c>
      <c r="B26" s="2">
        <v>45915</v>
      </c>
      <c r="C26" s="3" t="str">
        <f t="shared" si="0"/>
        <v>Monday</v>
      </c>
      <c r="D26">
        <f>10344</f>
        <v>10344</v>
      </c>
    </row>
    <row r="27" spans="1:4" x14ac:dyDescent="0.25">
      <c r="A27" t="s">
        <v>17</v>
      </c>
      <c r="B27" s="2">
        <v>45915</v>
      </c>
      <c r="C27" s="3" t="str">
        <f t="shared" si="0"/>
        <v>Monday</v>
      </c>
      <c r="D27">
        <f>2518+2660</f>
        <v>5178</v>
      </c>
    </row>
    <row r="28" spans="1:4" x14ac:dyDescent="0.25">
      <c r="A28" t="s">
        <v>9</v>
      </c>
      <c r="B28" s="2">
        <v>45916</v>
      </c>
      <c r="C28" s="3" t="str">
        <f t="shared" si="0"/>
        <v>Tuesday</v>
      </c>
      <c r="D28">
        <f>9599+19322</f>
        <v>28921</v>
      </c>
    </row>
    <row r="29" spans="1:4" x14ac:dyDescent="0.25">
      <c r="A29" t="s">
        <v>14</v>
      </c>
      <c r="B29" s="2">
        <v>45916</v>
      </c>
      <c r="C29" s="3" t="str">
        <f t="shared" si="0"/>
        <v>Tuesday</v>
      </c>
      <c r="D29">
        <f>3829+11808</f>
        <v>15637</v>
      </c>
    </row>
    <row r="30" spans="1:4" x14ac:dyDescent="0.25">
      <c r="A30" t="s">
        <v>15</v>
      </c>
      <c r="B30" s="2">
        <v>45916</v>
      </c>
      <c r="C30" s="3" t="str">
        <f t="shared" si="0"/>
        <v>Tuesday</v>
      </c>
      <c r="D30">
        <f>3352</f>
        <v>3352</v>
      </c>
    </row>
    <row r="31" spans="1:4" x14ac:dyDescent="0.25">
      <c r="A31" t="s">
        <v>16</v>
      </c>
      <c r="B31" s="2">
        <v>45916</v>
      </c>
      <c r="C31" s="3" t="str">
        <f t="shared" si="0"/>
        <v>Tuesday</v>
      </c>
      <c r="D31">
        <f>4836</f>
        <v>4836</v>
      </c>
    </row>
    <row r="32" spans="1:4" x14ac:dyDescent="0.25">
      <c r="A32" t="s">
        <v>12</v>
      </c>
      <c r="B32" s="2">
        <v>45916</v>
      </c>
      <c r="C32" s="3" t="str">
        <f t="shared" si="0"/>
        <v>Tuesday</v>
      </c>
      <c r="D32">
        <f>5720+4527</f>
        <v>10247</v>
      </c>
    </row>
    <row r="33" spans="1:5" x14ac:dyDescent="0.25">
      <c r="A33" t="s">
        <v>19</v>
      </c>
      <c r="B33" s="2">
        <v>45916</v>
      </c>
      <c r="C33" s="3" t="str">
        <f t="shared" si="0"/>
        <v>Tuesday</v>
      </c>
      <c r="D33">
        <f>2049</f>
        <v>2049</v>
      </c>
    </row>
    <row r="34" spans="1:5" x14ac:dyDescent="0.25">
      <c r="A34" t="s">
        <v>11</v>
      </c>
      <c r="B34" s="2">
        <v>45916</v>
      </c>
      <c r="C34" s="3" t="str">
        <f t="shared" ref="C34:C65" si="1">TEXT(B34, "dddd")</f>
        <v>Tuesday</v>
      </c>
      <c r="D34">
        <f>3166+3536</f>
        <v>6702</v>
      </c>
    </row>
    <row r="35" spans="1:5" x14ac:dyDescent="0.25">
      <c r="A35" t="s">
        <v>10</v>
      </c>
      <c r="B35" s="2">
        <v>45916</v>
      </c>
      <c r="C35" s="3" t="str">
        <f t="shared" si="1"/>
        <v>Tuesday</v>
      </c>
      <c r="D35">
        <f>16275</f>
        <v>16275</v>
      </c>
    </row>
    <row r="36" spans="1:5" x14ac:dyDescent="0.25">
      <c r="A36" t="s">
        <v>17</v>
      </c>
      <c r="B36" s="2">
        <v>45916</v>
      </c>
      <c r="C36" s="3" t="str">
        <f t="shared" si="1"/>
        <v>Tuesday</v>
      </c>
      <c r="D36">
        <f>6270+2945</f>
        <v>9215</v>
      </c>
    </row>
    <row r="37" spans="1:5" x14ac:dyDescent="0.25">
      <c r="A37" t="s">
        <v>9</v>
      </c>
      <c r="B37" s="2">
        <v>45917</v>
      </c>
      <c r="C37" s="3" t="str">
        <f t="shared" si="1"/>
        <v>Wednesday</v>
      </c>
      <c r="D37">
        <f>15877+14745</f>
        <v>30622</v>
      </c>
    </row>
    <row r="38" spans="1:5" x14ac:dyDescent="0.25">
      <c r="A38" t="s">
        <v>14</v>
      </c>
      <c r="B38" s="2">
        <v>45917</v>
      </c>
      <c r="C38" s="3" t="str">
        <f t="shared" si="1"/>
        <v>Wednesday</v>
      </c>
      <c r="D38">
        <f>10240+9184</f>
        <v>19424</v>
      </c>
    </row>
    <row r="39" spans="1:5" x14ac:dyDescent="0.25">
      <c r="A39" t="s">
        <v>15</v>
      </c>
      <c r="B39" s="2">
        <v>45917</v>
      </c>
      <c r="C39" s="3" t="str">
        <f t="shared" si="1"/>
        <v>Wednesday</v>
      </c>
      <c r="D39">
        <f>9928</f>
        <v>9928</v>
      </c>
    </row>
    <row r="40" spans="1:5" x14ac:dyDescent="0.25">
      <c r="A40" t="s">
        <v>20</v>
      </c>
      <c r="B40" s="2">
        <v>45917</v>
      </c>
      <c r="C40" s="3" t="str">
        <f t="shared" si="1"/>
        <v>Wednesday</v>
      </c>
      <c r="D40">
        <f>55</f>
        <v>55</v>
      </c>
    </row>
    <row r="41" spans="1:5" x14ac:dyDescent="0.25">
      <c r="A41" t="s">
        <v>18</v>
      </c>
      <c r="B41" s="2">
        <v>45917</v>
      </c>
      <c r="C41" s="3" t="str">
        <f t="shared" si="1"/>
        <v>Wednesday</v>
      </c>
      <c r="D41">
        <f>3036</f>
        <v>3036</v>
      </c>
      <c r="E41" t="s">
        <v>31</v>
      </c>
    </row>
    <row r="42" spans="1:5" x14ac:dyDescent="0.25">
      <c r="A42" t="s">
        <v>16</v>
      </c>
      <c r="B42" s="2">
        <v>45917</v>
      </c>
      <c r="C42" s="3" t="str">
        <f t="shared" si="1"/>
        <v>Wednesday</v>
      </c>
      <c r="D42">
        <f>9180</f>
        <v>9180</v>
      </c>
    </row>
    <row r="43" spans="1:5" x14ac:dyDescent="0.25">
      <c r="A43" t="s">
        <v>12</v>
      </c>
      <c r="B43" s="2">
        <v>45917</v>
      </c>
      <c r="C43" s="3" t="str">
        <f t="shared" si="1"/>
        <v>Wednesday</v>
      </c>
      <c r="D43">
        <f>3627+8400</f>
        <v>12027</v>
      </c>
    </row>
    <row r="44" spans="1:5" x14ac:dyDescent="0.25">
      <c r="A44" t="s">
        <v>19</v>
      </c>
      <c r="B44" s="2">
        <v>45917</v>
      </c>
      <c r="C44" s="3" t="str">
        <f t="shared" si="1"/>
        <v>Wednesday</v>
      </c>
      <c r="D44">
        <f>1716</f>
        <v>1716</v>
      </c>
    </row>
    <row r="45" spans="1:5" x14ac:dyDescent="0.25">
      <c r="A45" t="s">
        <v>11</v>
      </c>
      <c r="B45" s="2">
        <v>45917</v>
      </c>
      <c r="C45" s="3" t="str">
        <f t="shared" si="1"/>
        <v>Wednesday</v>
      </c>
      <c r="D45">
        <f>4772</f>
        <v>4772</v>
      </c>
    </row>
    <row r="46" spans="1:5" x14ac:dyDescent="0.25">
      <c r="A46" t="s">
        <v>10</v>
      </c>
      <c r="B46" s="2">
        <v>45917</v>
      </c>
      <c r="C46" s="3" t="str">
        <f t="shared" si="1"/>
        <v>Wednesday</v>
      </c>
      <c r="D46">
        <f>4741+4772</f>
        <v>9513</v>
      </c>
    </row>
    <row r="47" spans="1:5" x14ac:dyDescent="0.25">
      <c r="A47" t="s">
        <v>17</v>
      </c>
      <c r="B47" s="2">
        <v>45917</v>
      </c>
      <c r="C47" s="3" t="str">
        <f t="shared" si="1"/>
        <v>Wednesday</v>
      </c>
      <c r="D47">
        <f>1628+1900+2668</f>
        <v>6196</v>
      </c>
    </row>
    <row r="48" spans="1:5" x14ac:dyDescent="0.25">
      <c r="A48" t="s">
        <v>9</v>
      </c>
      <c r="B48" s="2">
        <v>45918</v>
      </c>
      <c r="C48" s="3" t="str">
        <f t="shared" si="1"/>
        <v>Thursday</v>
      </c>
      <c r="D48">
        <f>7939+13426</f>
        <v>21365</v>
      </c>
    </row>
    <row r="49" spans="1:5" x14ac:dyDescent="0.25">
      <c r="A49" t="s">
        <v>14</v>
      </c>
      <c r="B49" s="2">
        <v>45918</v>
      </c>
      <c r="C49" s="3" t="str">
        <f t="shared" si="1"/>
        <v>Thursday</v>
      </c>
      <c r="D49">
        <f>4266+5688</f>
        <v>9954</v>
      </c>
    </row>
    <row r="50" spans="1:5" x14ac:dyDescent="0.25">
      <c r="A50" t="s">
        <v>15</v>
      </c>
      <c r="B50" s="2">
        <v>45918</v>
      </c>
      <c r="C50" s="3" t="str">
        <f t="shared" si="1"/>
        <v>Thursday</v>
      </c>
      <c r="D50">
        <f>3345</f>
        <v>3345</v>
      </c>
    </row>
    <row r="51" spans="1:5" x14ac:dyDescent="0.25">
      <c r="A51" t="s">
        <v>18</v>
      </c>
      <c r="B51" s="2">
        <v>45918</v>
      </c>
      <c r="C51" s="3" t="str">
        <f t="shared" si="1"/>
        <v>Thursday</v>
      </c>
      <c r="D51">
        <f>1770+1170</f>
        <v>2940</v>
      </c>
    </row>
    <row r="52" spans="1:5" x14ac:dyDescent="0.25">
      <c r="A52" t="s">
        <v>16</v>
      </c>
      <c r="B52" s="2">
        <v>45918</v>
      </c>
      <c r="C52" s="3" t="str">
        <f t="shared" si="1"/>
        <v>Thursday</v>
      </c>
      <c r="D52">
        <f>15*78</f>
        <v>1170</v>
      </c>
      <c r="E52" t="s">
        <v>32</v>
      </c>
    </row>
    <row r="53" spans="1:5" x14ac:dyDescent="0.25">
      <c r="A53" t="s">
        <v>12</v>
      </c>
      <c r="B53" s="2">
        <v>45918</v>
      </c>
      <c r="C53" s="3" t="str">
        <f t="shared" si="1"/>
        <v>Thursday</v>
      </c>
      <c r="D53">
        <f>1950</f>
        <v>1950</v>
      </c>
      <c r="E53" t="s">
        <v>33</v>
      </c>
    </row>
    <row r="54" spans="1:5" x14ac:dyDescent="0.25">
      <c r="A54" t="s">
        <v>19</v>
      </c>
      <c r="B54" s="2">
        <v>45918</v>
      </c>
      <c r="C54" s="3" t="str">
        <f t="shared" si="1"/>
        <v>Thursday</v>
      </c>
      <c r="D54">
        <f>1782</f>
        <v>1782</v>
      </c>
    </row>
    <row r="55" spans="1:5" x14ac:dyDescent="0.25">
      <c r="A55" t="s">
        <v>11</v>
      </c>
      <c r="B55" s="2">
        <v>45918</v>
      </c>
      <c r="C55" s="3" t="str">
        <f t="shared" si="1"/>
        <v>Thursday</v>
      </c>
      <c r="D55">
        <f>6948</f>
        <v>6948</v>
      </c>
      <c r="E55" t="s">
        <v>33</v>
      </c>
    </row>
    <row r="56" spans="1:5" x14ac:dyDescent="0.25">
      <c r="A56" t="s">
        <v>10</v>
      </c>
      <c r="B56" s="2">
        <v>45918</v>
      </c>
      <c r="C56" s="3" t="str">
        <f t="shared" si="1"/>
        <v>Thursday</v>
      </c>
      <c r="D56">
        <f>11467</f>
        <v>11467</v>
      </c>
    </row>
    <row r="57" spans="1:5" x14ac:dyDescent="0.25">
      <c r="A57" t="s">
        <v>17</v>
      </c>
      <c r="B57" s="2">
        <v>45918</v>
      </c>
      <c r="C57" s="3" t="str">
        <f t="shared" si="1"/>
        <v>Thursday</v>
      </c>
      <c r="D57">
        <f>4085+1917</f>
        <v>6002</v>
      </c>
    </row>
    <row r="58" spans="1:5" x14ac:dyDescent="0.25">
      <c r="A58" t="s">
        <v>9</v>
      </c>
      <c r="B58" s="2">
        <v>45919</v>
      </c>
      <c r="C58" s="3" t="str">
        <f t="shared" si="1"/>
        <v>Friday</v>
      </c>
      <c r="D58">
        <f>87*25.6+26*26+80*25.7+56*21+56*21+22*21.3+16*25.5+34*25.6+38*25.6+38*25.6+224*19.1+228*18.9</f>
        <v>19591.400000000001</v>
      </c>
    </row>
    <row r="59" spans="1:5" x14ac:dyDescent="0.25">
      <c r="A59" t="s">
        <v>14</v>
      </c>
      <c r="B59" s="2">
        <v>45919</v>
      </c>
      <c r="C59" s="3" t="str">
        <f t="shared" si="1"/>
        <v>Friday</v>
      </c>
      <c r="D59">
        <f>7963+6359</f>
        <v>14322</v>
      </c>
    </row>
    <row r="60" spans="1:5" x14ac:dyDescent="0.25">
      <c r="A60" t="s">
        <v>15</v>
      </c>
      <c r="B60" s="2">
        <v>45919</v>
      </c>
      <c r="C60" s="3" t="str">
        <f t="shared" si="1"/>
        <v>Friday</v>
      </c>
      <c r="D60">
        <f>1630</f>
        <v>1630</v>
      </c>
    </row>
    <row r="61" spans="1:5" x14ac:dyDescent="0.25">
      <c r="A61" t="s">
        <v>18</v>
      </c>
      <c r="B61" s="2">
        <v>45919</v>
      </c>
      <c r="C61" s="3" t="str">
        <f t="shared" si="1"/>
        <v>Friday</v>
      </c>
      <c r="D61">
        <f>110</f>
        <v>110</v>
      </c>
      <c r="E61" t="s">
        <v>34</v>
      </c>
    </row>
    <row r="62" spans="1:5" x14ac:dyDescent="0.25">
      <c r="A62" t="s">
        <v>16</v>
      </c>
      <c r="B62" s="2">
        <v>45919</v>
      </c>
      <c r="C62" s="3" t="str">
        <f t="shared" si="1"/>
        <v>Friday</v>
      </c>
      <c r="D62">
        <f>2351</f>
        <v>2351</v>
      </c>
    </row>
    <row r="63" spans="1:5" x14ac:dyDescent="0.25">
      <c r="A63" t="s">
        <v>12</v>
      </c>
      <c r="B63" s="2">
        <v>45919</v>
      </c>
      <c r="C63" s="3" t="str">
        <f t="shared" si="1"/>
        <v>Friday</v>
      </c>
      <c r="D63">
        <f>5859+5342</f>
        <v>11201</v>
      </c>
    </row>
    <row r="64" spans="1:5" x14ac:dyDescent="0.25">
      <c r="A64" t="s">
        <v>19</v>
      </c>
      <c r="B64" s="2">
        <v>45919</v>
      </c>
      <c r="C64" s="3" t="str">
        <f t="shared" si="1"/>
        <v>Friday</v>
      </c>
      <c r="D64">
        <f>8*22+10*22+20*2+29*2</f>
        <v>494</v>
      </c>
    </row>
    <row r="65" spans="1:5" x14ac:dyDescent="0.25">
      <c r="A65" t="s">
        <v>11</v>
      </c>
      <c r="B65" s="2">
        <v>45919</v>
      </c>
      <c r="C65" s="3" t="str">
        <f t="shared" si="1"/>
        <v>Friday</v>
      </c>
      <c r="D65">
        <f>42*82+53*57+45*62+36*57+2*16+13*127.3</f>
        <v>12993.9</v>
      </c>
    </row>
    <row r="66" spans="1:5" x14ac:dyDescent="0.25">
      <c r="A66" t="s">
        <v>10</v>
      </c>
      <c r="B66" s="2">
        <v>45919</v>
      </c>
      <c r="C66" s="3" t="str">
        <f t="shared" ref="C66:C97" si="2">TEXT(B66, "dddd")</f>
        <v>Friday</v>
      </c>
      <c r="D66">
        <v>7428</v>
      </c>
    </row>
    <row r="67" spans="1:5" x14ac:dyDescent="0.25">
      <c r="A67" t="s">
        <v>17</v>
      </c>
      <c r="B67" s="2">
        <v>45919</v>
      </c>
      <c r="C67" s="3" t="str">
        <f t="shared" si="2"/>
        <v>Friday</v>
      </c>
      <c r="D67">
        <f>3467+1842</f>
        <v>5309</v>
      </c>
    </row>
    <row r="68" spans="1:5" x14ac:dyDescent="0.25">
      <c r="A68" t="s">
        <v>9</v>
      </c>
      <c r="B68" s="2">
        <v>45922</v>
      </c>
      <c r="C68" s="3" t="str">
        <f t="shared" si="2"/>
        <v>Monday</v>
      </c>
      <c r="D68">
        <f>7535</f>
        <v>7535</v>
      </c>
      <c r="E68" t="s">
        <v>35</v>
      </c>
    </row>
    <row r="69" spans="1:5" x14ac:dyDescent="0.25">
      <c r="A69" t="s">
        <v>14</v>
      </c>
      <c r="B69" s="2">
        <v>45922</v>
      </c>
      <c r="C69" s="3" t="str">
        <f t="shared" si="2"/>
        <v>Monday</v>
      </c>
      <c r="D69">
        <f>6509+8641</f>
        <v>15150</v>
      </c>
    </row>
    <row r="70" spans="1:5" x14ac:dyDescent="0.25">
      <c r="A70" t="s">
        <v>15</v>
      </c>
      <c r="B70" s="2">
        <v>45922</v>
      </c>
      <c r="C70" s="3" t="str">
        <f t="shared" si="2"/>
        <v>Monday</v>
      </c>
      <c r="D70">
        <f>298+744+744+744+744+780+744+744+744+428</f>
        <v>6714</v>
      </c>
    </row>
    <row r="71" spans="1:5" x14ac:dyDescent="0.25">
      <c r="A71" t="s">
        <v>18</v>
      </c>
      <c r="B71" s="2">
        <v>45922</v>
      </c>
      <c r="C71" s="3" t="str">
        <f t="shared" si="2"/>
        <v>Monday</v>
      </c>
      <c r="D71">
        <v>2482</v>
      </c>
      <c r="E71" t="s">
        <v>31</v>
      </c>
    </row>
    <row r="72" spans="1:5" x14ac:dyDescent="0.25">
      <c r="A72" t="s">
        <v>16</v>
      </c>
      <c r="B72" s="2">
        <v>45922</v>
      </c>
      <c r="C72" s="3" t="str">
        <f t="shared" si="2"/>
        <v>Monday</v>
      </c>
      <c r="D72">
        <v>2724</v>
      </c>
    </row>
    <row r="73" spans="1:5" x14ac:dyDescent="0.25">
      <c r="A73" t="s">
        <v>12</v>
      </c>
      <c r="B73" s="2">
        <v>45922</v>
      </c>
      <c r="C73" s="3" t="str">
        <f t="shared" si="2"/>
        <v>Monday</v>
      </c>
      <c r="D73">
        <f>3406+2986</f>
        <v>6392</v>
      </c>
    </row>
    <row r="74" spans="1:5" x14ac:dyDescent="0.25">
      <c r="A74" t="s">
        <v>19</v>
      </c>
      <c r="B74" s="2">
        <v>45922</v>
      </c>
      <c r="C74" s="3" t="str">
        <f t="shared" si="2"/>
        <v>Monday</v>
      </c>
      <c r="D74">
        <v>1776</v>
      </c>
    </row>
    <row r="75" spans="1:5" x14ac:dyDescent="0.25">
      <c r="A75" t="s">
        <v>11</v>
      </c>
      <c r="B75" s="2">
        <v>45922</v>
      </c>
      <c r="C75" s="3" t="str">
        <f t="shared" si="2"/>
        <v>Monday</v>
      </c>
      <c r="D75">
        <f>3680+7273</f>
        <v>10953</v>
      </c>
    </row>
    <row r="76" spans="1:5" x14ac:dyDescent="0.25">
      <c r="A76" t="s">
        <v>10</v>
      </c>
      <c r="B76" s="2">
        <v>45922</v>
      </c>
      <c r="C76" s="3" t="str">
        <f t="shared" si="2"/>
        <v>Monday</v>
      </c>
      <c r="D76">
        <f>2961</f>
        <v>2961</v>
      </c>
    </row>
    <row r="77" spans="1:5" x14ac:dyDescent="0.25">
      <c r="A77" t="s">
        <v>17</v>
      </c>
      <c r="B77" s="2">
        <v>45922</v>
      </c>
      <c r="C77" s="3" t="str">
        <f t="shared" si="2"/>
        <v>Monday</v>
      </c>
      <c r="D77">
        <f>824+1742</f>
        <v>2566</v>
      </c>
    </row>
    <row r="78" spans="1:5" x14ac:dyDescent="0.25">
      <c r="A78" t="s">
        <v>9</v>
      </c>
      <c r="B78" s="2">
        <v>45923</v>
      </c>
      <c r="C78" s="3" t="str">
        <f t="shared" si="2"/>
        <v>Tuesday</v>
      </c>
      <c r="D78">
        <f>13612</f>
        <v>13612</v>
      </c>
      <c r="E78" t="s">
        <v>35</v>
      </c>
    </row>
    <row r="79" spans="1:5" x14ac:dyDescent="0.25">
      <c r="A79" t="s">
        <v>14</v>
      </c>
      <c r="B79" s="2">
        <v>45923</v>
      </c>
      <c r="C79" s="3" t="str">
        <f t="shared" si="2"/>
        <v>Tuesday</v>
      </c>
      <c r="D79">
        <f>2516+3171</f>
        <v>5687</v>
      </c>
    </row>
    <row r="80" spans="1:5" x14ac:dyDescent="0.25">
      <c r="A80" t="s">
        <v>15</v>
      </c>
      <c r="B80" s="2">
        <v>45923</v>
      </c>
      <c r="C80" s="3" t="str">
        <f t="shared" si="2"/>
        <v>Tuesday</v>
      </c>
      <c r="D80">
        <f>5517</f>
        <v>5517</v>
      </c>
    </row>
    <row r="81" spans="1:5" x14ac:dyDescent="0.25">
      <c r="A81" t="s">
        <v>18</v>
      </c>
      <c r="B81" s="2">
        <v>45923</v>
      </c>
      <c r="C81" s="3" t="str">
        <f t="shared" si="2"/>
        <v>Tuesday</v>
      </c>
      <c r="D81">
        <f>2201+3423</f>
        <v>5624</v>
      </c>
    </row>
    <row r="82" spans="1:5" x14ac:dyDescent="0.25">
      <c r="A82" t="s">
        <v>16</v>
      </c>
      <c r="B82" s="2">
        <v>45923</v>
      </c>
      <c r="C82" s="3" t="str">
        <f t="shared" si="2"/>
        <v>Tuesday</v>
      </c>
      <c r="D82">
        <f>1764</f>
        <v>1764</v>
      </c>
    </row>
    <row r="83" spans="1:5" x14ac:dyDescent="0.25">
      <c r="A83" t="s">
        <v>12</v>
      </c>
      <c r="B83" s="2">
        <v>45923</v>
      </c>
      <c r="C83" s="3" t="str">
        <f t="shared" si="2"/>
        <v>Tuesday</v>
      </c>
      <c r="D83">
        <f>1932+5401</f>
        <v>7333</v>
      </c>
    </row>
    <row r="84" spans="1:5" x14ac:dyDescent="0.25">
      <c r="A84" t="s">
        <v>19</v>
      </c>
      <c r="B84" s="2">
        <v>45923</v>
      </c>
      <c r="C84" s="3" t="str">
        <f t="shared" si="2"/>
        <v>Tuesday</v>
      </c>
      <c r="D84">
        <f>2150</f>
        <v>2150</v>
      </c>
    </row>
    <row r="85" spans="1:5" x14ac:dyDescent="0.25">
      <c r="A85" t="s">
        <v>11</v>
      </c>
      <c r="B85" s="2">
        <v>45923</v>
      </c>
      <c r="C85" s="3" t="str">
        <f t="shared" si="2"/>
        <v>Tuesday</v>
      </c>
      <c r="D85">
        <f>3208+7091</f>
        <v>10299</v>
      </c>
    </row>
    <row r="86" spans="1:5" x14ac:dyDescent="0.25">
      <c r="A86" t="s">
        <v>10</v>
      </c>
      <c r="B86" s="2">
        <v>45923</v>
      </c>
      <c r="C86" s="3" t="str">
        <f t="shared" si="2"/>
        <v>Tuesday</v>
      </c>
      <c r="D86">
        <f>5502</f>
        <v>5502</v>
      </c>
    </row>
    <row r="87" spans="1:5" x14ac:dyDescent="0.25">
      <c r="A87" t="s">
        <v>17</v>
      </c>
      <c r="B87" s="2">
        <v>45923</v>
      </c>
      <c r="C87" s="3" t="str">
        <f t="shared" si="2"/>
        <v>Tuesday</v>
      </c>
      <c r="D87">
        <f>767</f>
        <v>767</v>
      </c>
      <c r="E87" t="s">
        <v>36</v>
      </c>
    </row>
    <row r="88" spans="1:5" x14ac:dyDescent="0.25">
      <c r="A88" t="s">
        <v>9</v>
      </c>
      <c r="B88" s="2">
        <v>45924</v>
      </c>
      <c r="C88" s="3" t="str">
        <f t="shared" si="2"/>
        <v>Wednesday</v>
      </c>
      <c r="D88">
        <f>11294+18173</f>
        <v>29467</v>
      </c>
    </row>
    <row r="89" spans="1:5" x14ac:dyDescent="0.25">
      <c r="A89" t="s">
        <v>14</v>
      </c>
      <c r="B89" s="2">
        <v>45924</v>
      </c>
      <c r="C89" s="3" t="str">
        <f t="shared" si="2"/>
        <v>Wednesday</v>
      </c>
      <c r="D89">
        <f>2826+2653</f>
        <v>5479</v>
      </c>
    </row>
    <row r="90" spans="1:5" x14ac:dyDescent="0.25">
      <c r="A90" t="s">
        <v>15</v>
      </c>
      <c r="B90" s="2">
        <v>45924</v>
      </c>
      <c r="C90" s="3" t="str">
        <f t="shared" si="2"/>
        <v>Wednesday</v>
      </c>
      <c r="D90">
        <f>4787</f>
        <v>4787</v>
      </c>
    </row>
    <row r="91" spans="1:5" x14ac:dyDescent="0.25">
      <c r="A91" t="s">
        <v>18</v>
      </c>
      <c r="B91" s="2">
        <v>45924</v>
      </c>
      <c r="C91" s="3" t="str">
        <f t="shared" si="2"/>
        <v>Wednesday</v>
      </c>
      <c r="D91">
        <f>2850</f>
        <v>2850</v>
      </c>
      <c r="E91" t="s">
        <v>37</v>
      </c>
    </row>
    <row r="92" spans="1:5" x14ac:dyDescent="0.25">
      <c r="A92" t="s">
        <v>16</v>
      </c>
      <c r="B92" s="2">
        <v>45924</v>
      </c>
      <c r="C92" s="3" t="str">
        <f t="shared" si="2"/>
        <v>Wednesday</v>
      </c>
      <c r="D92">
        <f>2408</f>
        <v>2408</v>
      </c>
    </row>
    <row r="93" spans="1:5" x14ac:dyDescent="0.25">
      <c r="A93" t="s">
        <v>12</v>
      </c>
      <c r="B93" s="2">
        <v>45924</v>
      </c>
      <c r="C93" s="3" t="str">
        <f t="shared" si="2"/>
        <v>Wednesday</v>
      </c>
      <c r="D93">
        <f>3885+4881</f>
        <v>8766</v>
      </c>
    </row>
    <row r="94" spans="1:5" x14ac:dyDescent="0.25">
      <c r="A94" t="s">
        <v>19</v>
      </c>
      <c r="B94" s="2">
        <v>45924</v>
      </c>
      <c r="C94" s="3" t="str">
        <f t="shared" si="2"/>
        <v>Wednesday</v>
      </c>
      <c r="D94">
        <f>1336</f>
        <v>1336</v>
      </c>
    </row>
    <row r="95" spans="1:5" x14ac:dyDescent="0.25">
      <c r="A95" t="s">
        <v>11</v>
      </c>
      <c r="B95" s="2">
        <v>45924</v>
      </c>
      <c r="C95" s="3" t="str">
        <f t="shared" si="2"/>
        <v>Wednesday</v>
      </c>
      <c r="D95">
        <f>9804+6515</f>
        <v>16319</v>
      </c>
    </row>
    <row r="96" spans="1:5" x14ac:dyDescent="0.25">
      <c r="A96" t="s">
        <v>10</v>
      </c>
      <c r="B96" s="2">
        <v>45924</v>
      </c>
      <c r="C96" s="3" t="str">
        <f t="shared" si="2"/>
        <v>Wednesday</v>
      </c>
      <c r="D96">
        <f>6441</f>
        <v>6441</v>
      </c>
    </row>
    <row r="97" spans="1:4" x14ac:dyDescent="0.25">
      <c r="A97" t="s">
        <v>17</v>
      </c>
      <c r="B97" s="2">
        <v>45924</v>
      </c>
      <c r="C97" s="3" t="str">
        <f t="shared" si="2"/>
        <v>Wednesday</v>
      </c>
      <c r="D97">
        <f>640+1200</f>
        <v>1840</v>
      </c>
    </row>
    <row r="98" spans="1:4" x14ac:dyDescent="0.25">
      <c r="A98" t="s">
        <v>9</v>
      </c>
      <c r="B98" s="2">
        <v>45925</v>
      </c>
      <c r="C98" s="3" t="str">
        <f t="shared" ref="C98:C129" si="3">TEXT(B98, "dddd")</f>
        <v>Thursday</v>
      </c>
      <c r="D98">
        <f>14093+12276</f>
        <v>26369</v>
      </c>
    </row>
    <row r="99" spans="1:4" x14ac:dyDescent="0.25">
      <c r="A99" t="s">
        <v>14</v>
      </c>
      <c r="B99" s="2">
        <v>45925</v>
      </c>
      <c r="C99" s="3" t="str">
        <f t="shared" si="3"/>
        <v>Thursday</v>
      </c>
      <c r="D99">
        <f>4663+3945</f>
        <v>8608</v>
      </c>
    </row>
    <row r="100" spans="1:4" x14ac:dyDescent="0.25">
      <c r="A100" t="s">
        <v>15</v>
      </c>
      <c r="B100" s="2">
        <v>45925</v>
      </c>
      <c r="C100" s="3" t="str">
        <f t="shared" si="3"/>
        <v>Thursday</v>
      </c>
      <c r="D100">
        <f>3643</f>
        <v>3643</v>
      </c>
    </row>
    <row r="101" spans="1:4" x14ac:dyDescent="0.25">
      <c r="A101" t="s">
        <v>18</v>
      </c>
      <c r="B101" s="2">
        <v>45925</v>
      </c>
      <c r="C101" s="3" t="str">
        <f t="shared" si="3"/>
        <v>Thursday</v>
      </c>
      <c r="D101">
        <f>1620+1680</f>
        <v>3300</v>
      </c>
    </row>
    <row r="102" spans="1:4" x14ac:dyDescent="0.25">
      <c r="A102" t="s">
        <v>16</v>
      </c>
      <c r="B102" s="2">
        <v>45925</v>
      </c>
      <c r="C102" s="3" t="str">
        <f t="shared" si="3"/>
        <v>Thursday</v>
      </c>
      <c r="D102">
        <f>6220</f>
        <v>6220</v>
      </c>
    </row>
    <row r="103" spans="1:4" x14ac:dyDescent="0.25">
      <c r="A103" t="s">
        <v>12</v>
      </c>
      <c r="B103" s="2">
        <v>45925</v>
      </c>
      <c r="C103" s="3" t="str">
        <f t="shared" si="3"/>
        <v>Thursday</v>
      </c>
      <c r="D103">
        <f>5445+8267</f>
        <v>13712</v>
      </c>
    </row>
    <row r="104" spans="1:4" x14ac:dyDescent="0.25">
      <c r="A104" t="s">
        <v>19</v>
      </c>
      <c r="B104" s="2">
        <v>45925</v>
      </c>
      <c r="C104" s="3" t="str">
        <f t="shared" si="3"/>
        <v>Thursday</v>
      </c>
      <c r="D104">
        <f>2106</f>
        <v>2106</v>
      </c>
    </row>
    <row r="105" spans="1:4" x14ac:dyDescent="0.25">
      <c r="A105" t="s">
        <v>11</v>
      </c>
      <c r="B105" s="2">
        <v>45925</v>
      </c>
      <c r="C105" s="3" t="str">
        <f t="shared" si="3"/>
        <v>Thursday</v>
      </c>
      <c r="D105">
        <f>6930+6127</f>
        <v>13057</v>
      </c>
    </row>
    <row r="106" spans="1:4" x14ac:dyDescent="0.25">
      <c r="A106" t="s">
        <v>10</v>
      </c>
      <c r="B106" s="2">
        <v>45925</v>
      </c>
      <c r="C106" s="3" t="str">
        <f t="shared" si="3"/>
        <v>Thursday</v>
      </c>
      <c r="D106">
        <f>6870</f>
        <v>6870</v>
      </c>
    </row>
    <row r="107" spans="1:4" x14ac:dyDescent="0.25">
      <c r="A107" t="s">
        <v>17</v>
      </c>
      <c r="B107" s="2">
        <v>45925</v>
      </c>
      <c r="C107" s="3" t="str">
        <f t="shared" si="3"/>
        <v>Thursday</v>
      </c>
      <c r="D107">
        <f>1814+1500</f>
        <v>3314</v>
      </c>
    </row>
    <row r="108" spans="1:4" x14ac:dyDescent="0.25">
      <c r="A108" t="s">
        <v>14</v>
      </c>
      <c r="B108" s="2">
        <v>45911</v>
      </c>
      <c r="C108" s="3" t="str">
        <f t="shared" si="3"/>
        <v>Thursday</v>
      </c>
      <c r="D108">
        <f>3199</f>
        <v>3199</v>
      </c>
    </row>
    <row r="109" spans="1:4" x14ac:dyDescent="0.25">
      <c r="A109" t="s">
        <v>15</v>
      </c>
      <c r="B109" s="2">
        <v>45911</v>
      </c>
      <c r="C109" s="3" t="str">
        <f t="shared" si="3"/>
        <v>Thursday</v>
      </c>
      <c r="D109">
        <f>4598</f>
        <v>4598</v>
      </c>
    </row>
    <row r="110" spans="1:4" x14ac:dyDescent="0.25">
      <c r="A110" t="s">
        <v>13</v>
      </c>
      <c r="B110" s="2">
        <v>45911</v>
      </c>
      <c r="C110" s="3" t="str">
        <f t="shared" si="3"/>
        <v>Thursday</v>
      </c>
      <c r="D110">
        <f>7460</f>
        <v>7460</v>
      </c>
    </row>
    <row r="111" spans="1:4" x14ac:dyDescent="0.25">
      <c r="A111" t="s">
        <v>18</v>
      </c>
      <c r="B111" s="2">
        <v>45911</v>
      </c>
      <c r="C111" s="3" t="str">
        <f t="shared" si="3"/>
        <v>Thursday</v>
      </c>
      <c r="D111">
        <f>1670+1780</f>
        <v>3450</v>
      </c>
    </row>
    <row r="112" spans="1:4" x14ac:dyDescent="0.25">
      <c r="A112" t="s">
        <v>16</v>
      </c>
      <c r="B112" s="2">
        <v>45911</v>
      </c>
      <c r="C112" s="3" t="str">
        <f t="shared" si="3"/>
        <v>Thursday</v>
      </c>
      <c r="D112">
        <f>1420</f>
        <v>1420</v>
      </c>
    </row>
    <row r="113" spans="1:4" x14ac:dyDescent="0.25">
      <c r="A113" t="s">
        <v>12</v>
      </c>
      <c r="B113" s="2">
        <v>45911</v>
      </c>
      <c r="C113" s="3" t="str">
        <f t="shared" si="3"/>
        <v>Thursday</v>
      </c>
      <c r="D113">
        <f>5868+7488</f>
        <v>13356</v>
      </c>
    </row>
    <row r="114" spans="1:4" x14ac:dyDescent="0.25">
      <c r="A114" t="s">
        <v>19</v>
      </c>
      <c r="B114" s="2">
        <v>45911</v>
      </c>
      <c r="C114" s="3" t="str">
        <f t="shared" si="3"/>
        <v>Thursday</v>
      </c>
      <c r="D114">
        <f>1884</f>
        <v>1884</v>
      </c>
    </row>
    <row r="115" spans="1:4" x14ac:dyDescent="0.25">
      <c r="A115" t="s">
        <v>11</v>
      </c>
      <c r="B115" s="2">
        <v>45911</v>
      </c>
      <c r="C115" s="3" t="str">
        <f t="shared" si="3"/>
        <v>Thursday</v>
      </c>
      <c r="D115">
        <f>4770+5862</f>
        <v>10632</v>
      </c>
    </row>
    <row r="116" spans="1:4" x14ac:dyDescent="0.25">
      <c r="A116" t="s">
        <v>10</v>
      </c>
      <c r="B116" s="2">
        <v>45911</v>
      </c>
      <c r="C116" s="3" t="str">
        <f t="shared" si="3"/>
        <v>Thursday</v>
      </c>
      <c r="D116">
        <f>12691</f>
        <v>12691</v>
      </c>
    </row>
    <row r="117" spans="1:4" x14ac:dyDescent="0.25">
      <c r="A117" t="s">
        <v>17</v>
      </c>
      <c r="B117" s="2">
        <v>45911</v>
      </c>
      <c r="C117" s="3" t="str">
        <f t="shared" si="3"/>
        <v>Thursday</v>
      </c>
      <c r="D117">
        <f>1968+1520</f>
        <v>3488</v>
      </c>
    </row>
    <row r="118" spans="1:4" x14ac:dyDescent="0.25">
      <c r="A118" t="s">
        <v>14</v>
      </c>
      <c r="B118" s="2">
        <v>45910</v>
      </c>
      <c r="C118" s="3" t="str">
        <f t="shared" si="3"/>
        <v>Wednesday</v>
      </c>
      <c r="D118">
        <f>1948+2608</f>
        <v>4556</v>
      </c>
    </row>
    <row r="119" spans="1:4" x14ac:dyDescent="0.25">
      <c r="A119" t="s">
        <v>15</v>
      </c>
      <c r="B119" s="2">
        <v>45910</v>
      </c>
      <c r="C119" s="3" t="str">
        <f t="shared" si="3"/>
        <v>Wednesday</v>
      </c>
      <c r="D119">
        <f>3694</f>
        <v>3694</v>
      </c>
    </row>
    <row r="120" spans="1:4" x14ac:dyDescent="0.25">
      <c r="A120" t="s">
        <v>18</v>
      </c>
      <c r="B120" s="2">
        <v>45910</v>
      </c>
      <c r="C120" s="3" t="str">
        <f t="shared" si="3"/>
        <v>Wednesday</v>
      </c>
      <c r="D120">
        <f>2808+3608</f>
        <v>6416</v>
      </c>
    </row>
    <row r="121" spans="1:4" x14ac:dyDescent="0.25">
      <c r="A121" t="s">
        <v>16</v>
      </c>
      <c r="B121" s="2">
        <v>45910</v>
      </c>
      <c r="C121" s="3" t="str">
        <f t="shared" si="3"/>
        <v>Wednesday</v>
      </c>
      <c r="D121">
        <f>810</f>
        <v>810</v>
      </c>
    </row>
    <row r="122" spans="1:4" x14ac:dyDescent="0.25">
      <c r="A122" t="s">
        <v>12</v>
      </c>
      <c r="B122" s="2">
        <v>45910</v>
      </c>
      <c r="C122" s="3" t="str">
        <f t="shared" si="3"/>
        <v>Wednesday</v>
      </c>
      <c r="D122">
        <f>4925+6196</f>
        <v>11121</v>
      </c>
    </row>
    <row r="123" spans="1:4" x14ac:dyDescent="0.25">
      <c r="A123" t="s">
        <v>19</v>
      </c>
      <c r="B123" s="2">
        <v>45910</v>
      </c>
      <c r="C123" s="3" t="str">
        <f t="shared" si="3"/>
        <v>Wednesday</v>
      </c>
      <c r="D123">
        <f>1446</f>
        <v>1446</v>
      </c>
    </row>
    <row r="124" spans="1:4" x14ac:dyDescent="0.25">
      <c r="A124" t="s">
        <v>11</v>
      </c>
      <c r="B124" s="2">
        <v>45910</v>
      </c>
      <c r="C124" s="3" t="str">
        <f t="shared" si="3"/>
        <v>Wednesday</v>
      </c>
      <c r="D124">
        <f>6681+2080</f>
        <v>8761</v>
      </c>
    </row>
    <row r="125" spans="1:4" x14ac:dyDescent="0.25">
      <c r="A125" t="s">
        <v>10</v>
      </c>
      <c r="B125" s="2">
        <v>45910</v>
      </c>
      <c r="C125" s="3" t="str">
        <f t="shared" si="3"/>
        <v>Wednesday</v>
      </c>
      <c r="D125">
        <f>12357</f>
        <v>12357</v>
      </c>
    </row>
    <row r="126" spans="1:4" x14ac:dyDescent="0.25">
      <c r="A126" t="s">
        <v>17</v>
      </c>
      <c r="B126" s="2">
        <v>45910</v>
      </c>
      <c r="C126" s="3" t="str">
        <f t="shared" si="3"/>
        <v>Wednesday</v>
      </c>
      <c r="D126">
        <f>5320+4138</f>
        <v>9458</v>
      </c>
    </row>
    <row r="127" spans="1:4" x14ac:dyDescent="0.25">
      <c r="A127" t="s">
        <v>14</v>
      </c>
      <c r="B127" s="2">
        <v>45909</v>
      </c>
      <c r="C127" s="3" t="str">
        <f t="shared" si="3"/>
        <v>Tuesday</v>
      </c>
      <c r="D127">
        <f>2664</f>
        <v>2664</v>
      </c>
    </row>
    <row r="128" spans="1:4" x14ac:dyDescent="0.25">
      <c r="A128" t="s">
        <v>15</v>
      </c>
      <c r="B128" s="2">
        <v>45909</v>
      </c>
      <c r="C128" s="3" t="str">
        <f t="shared" si="3"/>
        <v>Tuesday</v>
      </c>
      <c r="D128">
        <f>973</f>
        <v>973</v>
      </c>
    </row>
    <row r="129" spans="1:4" x14ac:dyDescent="0.25">
      <c r="A129" t="s">
        <v>18</v>
      </c>
      <c r="B129" s="2">
        <v>45909</v>
      </c>
      <c r="C129" s="3" t="str">
        <f t="shared" si="3"/>
        <v>Tuesday</v>
      </c>
      <c r="D129">
        <f>1610+2720</f>
        <v>4330</v>
      </c>
    </row>
    <row r="130" spans="1:4" x14ac:dyDescent="0.25">
      <c r="A130" t="s">
        <v>16</v>
      </c>
      <c r="B130" s="2">
        <v>45909</v>
      </c>
      <c r="C130" s="3" t="str">
        <f t="shared" ref="C130:C156" si="4">TEXT(B130, "dddd")</f>
        <v>Tuesday</v>
      </c>
      <c r="D130">
        <f>3195</f>
        <v>3195</v>
      </c>
    </row>
    <row r="131" spans="1:4" x14ac:dyDescent="0.25">
      <c r="A131" t="s">
        <v>12</v>
      </c>
      <c r="B131" s="2">
        <v>45909</v>
      </c>
      <c r="C131" s="3" t="str">
        <f t="shared" si="4"/>
        <v>Tuesday</v>
      </c>
      <c r="D131">
        <f>4570+11000</f>
        <v>15570</v>
      </c>
    </row>
    <row r="132" spans="1:4" x14ac:dyDescent="0.25">
      <c r="A132" t="s">
        <v>19</v>
      </c>
      <c r="B132" s="2">
        <v>45909</v>
      </c>
      <c r="C132" s="3" t="str">
        <f t="shared" si="4"/>
        <v>Tuesday</v>
      </c>
      <c r="D132">
        <f>719</f>
        <v>719</v>
      </c>
    </row>
    <row r="133" spans="1:4" x14ac:dyDescent="0.25">
      <c r="A133" t="s">
        <v>11</v>
      </c>
      <c r="B133" s="2">
        <v>45909</v>
      </c>
      <c r="C133" s="3" t="str">
        <f t="shared" si="4"/>
        <v>Tuesday</v>
      </c>
      <c r="D133">
        <f>6627+8856</f>
        <v>15483</v>
      </c>
    </row>
    <row r="134" spans="1:4" x14ac:dyDescent="0.25">
      <c r="A134" t="s">
        <v>10</v>
      </c>
      <c r="B134" s="2">
        <v>45909</v>
      </c>
      <c r="C134" s="3" t="str">
        <f t="shared" si="4"/>
        <v>Tuesday</v>
      </c>
      <c r="D134">
        <f>6080</f>
        <v>6080</v>
      </c>
    </row>
    <row r="135" spans="1:4" x14ac:dyDescent="0.25">
      <c r="A135" t="s">
        <v>17</v>
      </c>
      <c r="B135" s="2">
        <v>45909</v>
      </c>
      <c r="C135" s="3" t="str">
        <f t="shared" si="4"/>
        <v>Tuesday</v>
      </c>
      <c r="D135">
        <f>2093+1330</f>
        <v>3423</v>
      </c>
    </row>
    <row r="136" spans="1:4" x14ac:dyDescent="0.25">
      <c r="A136" t="s">
        <v>14</v>
      </c>
      <c r="B136" s="2">
        <v>45908</v>
      </c>
      <c r="C136" s="3" t="str">
        <f t="shared" si="4"/>
        <v>Monday</v>
      </c>
      <c r="D136">
        <f>4733+1543</f>
        <v>6276</v>
      </c>
    </row>
    <row r="137" spans="1:4" x14ac:dyDescent="0.25">
      <c r="A137" t="s">
        <v>15</v>
      </c>
      <c r="B137" s="2">
        <v>45908</v>
      </c>
      <c r="C137" s="3" t="str">
        <f t="shared" si="4"/>
        <v>Monday</v>
      </c>
      <c r="D137">
        <f>5098</f>
        <v>5098</v>
      </c>
    </row>
    <row r="138" spans="1:4" x14ac:dyDescent="0.25">
      <c r="A138" t="s">
        <v>20</v>
      </c>
      <c r="B138" s="2">
        <v>45908</v>
      </c>
      <c r="C138" s="3" t="str">
        <f t="shared" si="4"/>
        <v>Monday</v>
      </c>
      <c r="D138">
        <f>132</f>
        <v>132</v>
      </c>
    </row>
    <row r="139" spans="1:4" x14ac:dyDescent="0.25">
      <c r="A139" t="s">
        <v>18</v>
      </c>
      <c r="B139" s="2">
        <v>45908</v>
      </c>
      <c r="C139" s="3" t="str">
        <f t="shared" si="4"/>
        <v>Monday</v>
      </c>
      <c r="D139">
        <f>1518+2328</f>
        <v>3846</v>
      </c>
    </row>
    <row r="140" spans="1:4" x14ac:dyDescent="0.25">
      <c r="A140" t="s">
        <v>16</v>
      </c>
      <c r="B140" s="2">
        <v>45908</v>
      </c>
      <c r="C140" s="3" t="str">
        <f t="shared" si="4"/>
        <v>Monday</v>
      </c>
      <c r="D140">
        <f>2796+1030</f>
        <v>3826</v>
      </c>
    </row>
    <row r="141" spans="1:4" x14ac:dyDescent="0.25">
      <c r="A141" t="s">
        <v>12</v>
      </c>
      <c r="B141" s="2">
        <v>45908</v>
      </c>
      <c r="C141" s="3" t="str">
        <f t="shared" si="4"/>
        <v>Monday</v>
      </c>
      <c r="D141">
        <f>7128+6600</f>
        <v>13728</v>
      </c>
    </row>
    <row r="142" spans="1:4" x14ac:dyDescent="0.25">
      <c r="A142" t="s">
        <v>19</v>
      </c>
      <c r="B142" s="2">
        <v>45908</v>
      </c>
      <c r="C142" s="3" t="str">
        <f t="shared" si="4"/>
        <v>Monday</v>
      </c>
      <c r="D142">
        <f>1628</f>
        <v>1628</v>
      </c>
    </row>
    <row r="143" spans="1:4" x14ac:dyDescent="0.25">
      <c r="A143" t="s">
        <v>11</v>
      </c>
      <c r="B143" s="2">
        <v>45908</v>
      </c>
      <c r="C143" s="3" t="str">
        <f t="shared" si="4"/>
        <v>Monday</v>
      </c>
      <c r="D143">
        <f>6145</f>
        <v>6145</v>
      </c>
    </row>
    <row r="144" spans="1:4" x14ac:dyDescent="0.25">
      <c r="A144" t="s">
        <v>10</v>
      </c>
      <c r="B144" s="2">
        <v>45908</v>
      </c>
      <c r="C144" s="3" t="str">
        <f t="shared" si="4"/>
        <v>Monday</v>
      </c>
      <c r="D144">
        <f>5055</f>
        <v>5055</v>
      </c>
    </row>
    <row r="145" spans="1:5" x14ac:dyDescent="0.25">
      <c r="A145" t="s">
        <v>17</v>
      </c>
      <c r="B145" s="2">
        <v>45908</v>
      </c>
      <c r="C145" s="3" t="str">
        <f t="shared" si="4"/>
        <v>Monday</v>
      </c>
      <c r="D145">
        <f>1833</f>
        <v>1833</v>
      </c>
    </row>
    <row r="146" spans="1:5" x14ac:dyDescent="0.25">
      <c r="A146" t="s">
        <v>14</v>
      </c>
      <c r="B146" s="2">
        <v>45905</v>
      </c>
      <c r="C146" s="3" t="str">
        <f t="shared" si="4"/>
        <v>Friday</v>
      </c>
      <c r="D146">
        <f>3105</f>
        <v>3105</v>
      </c>
      <c r="E146" t="s">
        <v>37</v>
      </c>
    </row>
    <row r="147" spans="1:5" x14ac:dyDescent="0.25">
      <c r="A147" t="s">
        <v>15</v>
      </c>
      <c r="B147" s="2">
        <v>45905</v>
      </c>
      <c r="C147" s="3" t="str">
        <f t="shared" si="4"/>
        <v>Friday</v>
      </c>
      <c r="D147">
        <f>3464</f>
        <v>3464</v>
      </c>
    </row>
    <row r="148" spans="1:5" x14ac:dyDescent="0.25">
      <c r="A148" t="s">
        <v>20</v>
      </c>
      <c r="B148" s="2">
        <v>45905</v>
      </c>
      <c r="C148" s="3" t="str">
        <f t="shared" si="4"/>
        <v>Friday</v>
      </c>
      <c r="D148">
        <f>9+114</f>
        <v>123</v>
      </c>
    </row>
    <row r="149" spans="1:5" x14ac:dyDescent="0.25">
      <c r="A149" t="s">
        <v>18</v>
      </c>
      <c r="B149" s="2">
        <v>45905</v>
      </c>
      <c r="C149" s="3" t="str">
        <f t="shared" si="4"/>
        <v>Friday</v>
      </c>
      <c r="D149">
        <f>1712+370</f>
        <v>2082</v>
      </c>
    </row>
    <row r="150" spans="1:5" x14ac:dyDescent="0.25">
      <c r="A150" t="s">
        <v>16</v>
      </c>
      <c r="B150" s="2">
        <v>45905</v>
      </c>
      <c r="C150" s="3" t="str">
        <f t="shared" si="4"/>
        <v>Friday</v>
      </c>
      <c r="D150">
        <f>4124</f>
        <v>4124</v>
      </c>
    </row>
    <row r="151" spans="1:5" x14ac:dyDescent="0.25">
      <c r="A151" t="s">
        <v>12</v>
      </c>
      <c r="B151" s="2">
        <v>45905</v>
      </c>
      <c r="C151" s="3" t="str">
        <f t="shared" si="4"/>
        <v>Friday</v>
      </c>
      <c r="D151">
        <f>5500+8066</f>
        <v>13566</v>
      </c>
    </row>
    <row r="152" spans="1:5" x14ac:dyDescent="0.25">
      <c r="A152" t="s">
        <v>19</v>
      </c>
      <c r="B152" s="2">
        <v>45905</v>
      </c>
      <c r="C152" s="3" t="str">
        <f t="shared" si="4"/>
        <v>Friday</v>
      </c>
      <c r="D152">
        <f>1320</f>
        <v>1320</v>
      </c>
    </row>
    <row r="153" spans="1:5" x14ac:dyDescent="0.25">
      <c r="A153" t="s">
        <v>11</v>
      </c>
      <c r="B153" s="2">
        <v>45905</v>
      </c>
      <c r="C153" s="3" t="str">
        <f t="shared" si="4"/>
        <v>Friday</v>
      </c>
      <c r="D153">
        <f>6549+8696</f>
        <v>15245</v>
      </c>
    </row>
    <row r="154" spans="1:5" x14ac:dyDescent="0.25">
      <c r="A154" t="s">
        <v>10</v>
      </c>
      <c r="B154" s="2">
        <v>45905</v>
      </c>
      <c r="C154" s="3" t="str">
        <f t="shared" si="4"/>
        <v>Friday</v>
      </c>
      <c r="D154">
        <f>3540</f>
        <v>3540</v>
      </c>
    </row>
    <row r="155" spans="1:5" x14ac:dyDescent="0.25">
      <c r="A155" t="s">
        <v>17</v>
      </c>
      <c r="B155" s="2">
        <v>45905</v>
      </c>
      <c r="C155" s="3" t="str">
        <f t="shared" si="4"/>
        <v>Friday</v>
      </c>
      <c r="D155">
        <f>3362+3493</f>
        <v>6855</v>
      </c>
    </row>
    <row r="156" spans="1:5" x14ac:dyDescent="0.25">
      <c r="A156" t="s">
        <v>15</v>
      </c>
      <c r="B156" s="2">
        <v>45904</v>
      </c>
      <c r="C156" s="3" t="str">
        <f t="shared" si="4"/>
        <v>Thursday</v>
      </c>
      <c r="D156">
        <f>4180</f>
        <v>4180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31"/>
  <sheetViews>
    <sheetView tabSelected="1" zoomScale="220" zoomScaleNormal="220" workbookViewId="0">
      <pane ySplit="1" topLeftCell="A516" activePane="bottomLeft" state="frozen"/>
      <selection pane="bottomLeft" activeCell="A516" sqref="A516"/>
    </sheetView>
  </sheetViews>
  <sheetFormatPr defaultRowHeight="15" x14ac:dyDescent="0.25"/>
  <cols>
    <col min="2" max="2" width="10.42578125" bestFit="1" customWidth="1"/>
  </cols>
  <sheetData>
    <row r="1" spans="1:7" x14ac:dyDescent="0.25">
      <c r="A1" t="s">
        <v>26</v>
      </c>
      <c r="B1" t="s">
        <v>27</v>
      </c>
      <c r="C1" t="s">
        <v>38</v>
      </c>
      <c r="D1" t="s">
        <v>28</v>
      </c>
      <c r="E1" t="s">
        <v>29</v>
      </c>
      <c r="F1" t="s">
        <v>34</v>
      </c>
      <c r="G1" t="s">
        <v>30</v>
      </c>
    </row>
    <row r="2" spans="1:7" x14ac:dyDescent="0.25">
      <c r="A2" t="s">
        <v>14</v>
      </c>
      <c r="B2" t="s">
        <v>39</v>
      </c>
      <c r="C2" t="s">
        <v>24</v>
      </c>
      <c r="D2" t="str">
        <f>TEXT(B2, "dddd")</f>
        <v>Thursday</v>
      </c>
      <c r="E2">
        <f>2448</f>
        <v>2448</v>
      </c>
      <c r="F2" t="s">
        <v>40</v>
      </c>
      <c r="G2" t="s">
        <v>40</v>
      </c>
    </row>
    <row r="3" spans="1:7" x14ac:dyDescent="0.25">
      <c r="A3" t="s">
        <v>15</v>
      </c>
      <c r="B3" t="s">
        <v>39</v>
      </c>
      <c r="C3" t="s">
        <v>24</v>
      </c>
      <c r="D3" t="str">
        <f>TEXT(B4, "dddd")</f>
        <v>Thursday</v>
      </c>
      <c r="E3">
        <v>4180</v>
      </c>
      <c r="F3" t="s">
        <v>40</v>
      </c>
      <c r="G3" t="s">
        <v>40</v>
      </c>
    </row>
    <row r="4" spans="1:7" x14ac:dyDescent="0.25">
      <c r="A4" t="s">
        <v>14</v>
      </c>
      <c r="B4" t="s">
        <v>39</v>
      </c>
      <c r="C4" t="s">
        <v>25</v>
      </c>
      <c r="D4" t="str">
        <f>TEXT(B3, "dddd")</f>
        <v>Thursday</v>
      </c>
      <c r="E4">
        <f>5173</f>
        <v>5173</v>
      </c>
      <c r="F4" t="s">
        <v>40</v>
      </c>
      <c r="G4" t="s">
        <v>40</v>
      </c>
    </row>
    <row r="5" spans="1:7" x14ac:dyDescent="0.25">
      <c r="A5" t="s">
        <v>15</v>
      </c>
      <c r="B5" t="s">
        <v>39</v>
      </c>
      <c r="C5" t="s">
        <v>25</v>
      </c>
      <c r="D5" t="str">
        <f>TEXT(B5, "dddd")</f>
        <v>Thursday</v>
      </c>
      <c r="F5" t="s">
        <v>41</v>
      </c>
      <c r="G5" t="s">
        <v>40</v>
      </c>
    </row>
    <row r="6" spans="1:7" x14ac:dyDescent="0.25">
      <c r="A6" t="s">
        <v>11</v>
      </c>
      <c r="B6" t="s">
        <v>42</v>
      </c>
      <c r="C6" t="s">
        <v>24</v>
      </c>
      <c r="D6" t="str">
        <f>TEXT(B6, "dddd")</f>
        <v>Friday</v>
      </c>
      <c r="E6">
        <v>6549</v>
      </c>
      <c r="F6" t="s">
        <v>40</v>
      </c>
      <c r="G6" t="s">
        <v>40</v>
      </c>
    </row>
    <row r="7" spans="1:7" x14ac:dyDescent="0.25">
      <c r="A7" t="s">
        <v>14</v>
      </c>
      <c r="B7" t="s">
        <v>42</v>
      </c>
      <c r="C7" t="s">
        <v>24</v>
      </c>
      <c r="D7" t="str">
        <f>TEXT(B8, "dddd")</f>
        <v>Friday</v>
      </c>
      <c r="E7">
        <v>3105</v>
      </c>
      <c r="F7" t="s">
        <v>40</v>
      </c>
      <c r="G7" t="s">
        <v>40</v>
      </c>
    </row>
    <row r="8" spans="1:7" x14ac:dyDescent="0.25">
      <c r="A8" t="s">
        <v>15</v>
      </c>
      <c r="B8" t="s">
        <v>42</v>
      </c>
      <c r="C8" t="s">
        <v>24</v>
      </c>
      <c r="D8" t="str">
        <f>TEXT(B10, "dddd")</f>
        <v>Friday</v>
      </c>
      <c r="E8">
        <v>3464</v>
      </c>
      <c r="F8" t="s">
        <v>40</v>
      </c>
      <c r="G8" t="s">
        <v>40</v>
      </c>
    </row>
    <row r="9" spans="1:7" x14ac:dyDescent="0.25">
      <c r="A9" t="s">
        <v>20</v>
      </c>
      <c r="B9" t="s">
        <v>42</v>
      </c>
      <c r="C9" t="s">
        <v>24</v>
      </c>
      <c r="D9" t="str">
        <f>TEXT(B12, "dddd")</f>
        <v>Friday</v>
      </c>
      <c r="E9">
        <f>9+114</f>
        <v>123</v>
      </c>
      <c r="F9" t="s">
        <v>40</v>
      </c>
      <c r="G9" t="s">
        <v>40</v>
      </c>
    </row>
    <row r="10" spans="1:7" x14ac:dyDescent="0.25">
      <c r="A10" t="s">
        <v>9</v>
      </c>
      <c r="B10" t="s">
        <v>42</v>
      </c>
      <c r="C10" t="s">
        <v>24</v>
      </c>
      <c r="D10" t="str">
        <f>TEXT(B13, "dddd")</f>
        <v>Friday</v>
      </c>
      <c r="E10">
        <v>14935</v>
      </c>
      <c r="F10" t="s">
        <v>40</v>
      </c>
      <c r="G10" t="s">
        <v>40</v>
      </c>
    </row>
    <row r="11" spans="1:7" x14ac:dyDescent="0.25">
      <c r="A11" t="s">
        <v>18</v>
      </c>
      <c r="B11" t="s">
        <v>42</v>
      </c>
      <c r="C11" t="s">
        <v>24</v>
      </c>
      <c r="D11" t="str">
        <f>TEXT(B15, "dddd")</f>
        <v>Friday</v>
      </c>
      <c r="E11">
        <v>1712</v>
      </c>
      <c r="F11" t="s">
        <v>40</v>
      </c>
      <c r="G11" t="s">
        <v>40</v>
      </c>
    </row>
    <row r="12" spans="1:7" x14ac:dyDescent="0.25">
      <c r="A12" t="s">
        <v>16</v>
      </c>
      <c r="B12" t="s">
        <v>42</v>
      </c>
      <c r="C12" t="s">
        <v>24</v>
      </c>
      <c r="D12" t="str">
        <f>TEXT(B17, "dddd")</f>
        <v>Friday</v>
      </c>
      <c r="E12">
        <v>4124</v>
      </c>
      <c r="F12" t="s">
        <v>40</v>
      </c>
      <c r="G12" t="s">
        <v>40</v>
      </c>
    </row>
    <row r="13" spans="1:7" x14ac:dyDescent="0.25">
      <c r="A13" t="s">
        <v>12</v>
      </c>
      <c r="B13" t="s">
        <v>42</v>
      </c>
      <c r="C13" t="s">
        <v>24</v>
      </c>
      <c r="D13" t="str">
        <f>TEXT(B19, "dddd")</f>
        <v>Friday</v>
      </c>
      <c r="E13">
        <v>5500</v>
      </c>
      <c r="F13" t="s">
        <v>40</v>
      </c>
      <c r="G13" t="s">
        <v>40</v>
      </c>
    </row>
    <row r="14" spans="1:7" x14ac:dyDescent="0.25">
      <c r="A14" t="s">
        <v>19</v>
      </c>
      <c r="B14" t="s">
        <v>42</v>
      </c>
      <c r="C14" t="s">
        <v>24</v>
      </c>
      <c r="D14" t="str">
        <f>TEXT(B21, "dddd")</f>
        <v>Friday</v>
      </c>
      <c r="E14">
        <v>1320</v>
      </c>
      <c r="F14" t="s">
        <v>40</v>
      </c>
      <c r="G14" t="s">
        <v>40</v>
      </c>
    </row>
    <row r="15" spans="1:7" x14ac:dyDescent="0.25">
      <c r="A15" t="s">
        <v>10</v>
      </c>
      <c r="B15" t="s">
        <v>42</v>
      </c>
      <c r="C15" t="s">
        <v>24</v>
      </c>
      <c r="D15" t="str">
        <f>TEXT(B23, "dddd")</f>
        <v>Friday</v>
      </c>
      <c r="E15">
        <v>3540</v>
      </c>
      <c r="F15" t="s">
        <v>40</v>
      </c>
      <c r="G15" t="s">
        <v>40</v>
      </c>
    </row>
    <row r="16" spans="1:7" x14ac:dyDescent="0.25">
      <c r="A16" t="s">
        <v>17</v>
      </c>
      <c r="B16" t="s">
        <v>42</v>
      </c>
      <c r="C16" t="s">
        <v>24</v>
      </c>
      <c r="D16" t="str">
        <f>TEXT(B25, "dddd")</f>
        <v>Friday</v>
      </c>
      <c r="E16">
        <v>3362</v>
      </c>
      <c r="F16" t="s">
        <v>40</v>
      </c>
      <c r="G16" t="s">
        <v>40</v>
      </c>
    </row>
    <row r="17" spans="1:7" x14ac:dyDescent="0.25">
      <c r="A17" t="s">
        <v>11</v>
      </c>
      <c r="B17" t="s">
        <v>42</v>
      </c>
      <c r="C17" t="s">
        <v>25</v>
      </c>
      <c r="D17" t="str">
        <f>TEXT(B7, "dddd")</f>
        <v>Friday</v>
      </c>
      <c r="E17">
        <v>8696</v>
      </c>
      <c r="F17" t="s">
        <v>40</v>
      </c>
      <c r="G17" t="s">
        <v>40</v>
      </c>
    </row>
    <row r="18" spans="1:7" x14ac:dyDescent="0.25">
      <c r="A18" t="s">
        <v>14</v>
      </c>
      <c r="B18" t="s">
        <v>42</v>
      </c>
      <c r="C18" t="s">
        <v>25</v>
      </c>
      <c r="D18" t="str">
        <f>TEXT(B9, "dddd")</f>
        <v>Friday</v>
      </c>
      <c r="F18" t="s">
        <v>41</v>
      </c>
      <c r="G18" t="s">
        <v>43</v>
      </c>
    </row>
    <row r="19" spans="1:7" x14ac:dyDescent="0.25">
      <c r="A19" t="s">
        <v>15</v>
      </c>
      <c r="B19" t="s">
        <v>42</v>
      </c>
      <c r="C19" t="s">
        <v>25</v>
      </c>
      <c r="D19" t="str">
        <f>TEXT(B11, "dddd")</f>
        <v>Friday</v>
      </c>
      <c r="F19" t="s">
        <v>41</v>
      </c>
      <c r="G19" t="s">
        <v>40</v>
      </c>
    </row>
    <row r="20" spans="1:7" x14ac:dyDescent="0.25">
      <c r="A20" t="s">
        <v>9</v>
      </c>
      <c r="B20" t="s">
        <v>42</v>
      </c>
      <c r="C20" t="s">
        <v>25</v>
      </c>
      <c r="D20" t="str">
        <f>TEXT(B14, "dddd")</f>
        <v>Friday</v>
      </c>
      <c r="E20">
        <v>16509</v>
      </c>
      <c r="F20" t="s">
        <v>40</v>
      </c>
      <c r="G20" t="s">
        <v>40</v>
      </c>
    </row>
    <row r="21" spans="1:7" x14ac:dyDescent="0.25">
      <c r="A21" t="s">
        <v>18</v>
      </c>
      <c r="B21" t="s">
        <v>42</v>
      </c>
      <c r="C21" t="s">
        <v>25</v>
      </c>
      <c r="D21" t="str">
        <f>TEXT(B16, "dddd")</f>
        <v>Friday</v>
      </c>
      <c r="E21">
        <v>370</v>
      </c>
      <c r="F21" t="s">
        <v>40</v>
      </c>
      <c r="G21" t="s">
        <v>40</v>
      </c>
    </row>
    <row r="22" spans="1:7" x14ac:dyDescent="0.25">
      <c r="A22" t="s">
        <v>16</v>
      </c>
      <c r="B22" t="s">
        <v>42</v>
      </c>
      <c r="C22" t="s">
        <v>25</v>
      </c>
      <c r="D22" t="str">
        <f>TEXT(B18, "dddd")</f>
        <v>Friday</v>
      </c>
      <c r="F22" t="s">
        <v>41</v>
      </c>
      <c r="G22" t="s">
        <v>40</v>
      </c>
    </row>
    <row r="23" spans="1:7" x14ac:dyDescent="0.25">
      <c r="A23" t="s">
        <v>12</v>
      </c>
      <c r="B23" t="s">
        <v>42</v>
      </c>
      <c r="C23" t="s">
        <v>25</v>
      </c>
      <c r="D23" t="str">
        <f>TEXT(B20, "dddd")</f>
        <v>Friday</v>
      </c>
      <c r="E23">
        <v>8066</v>
      </c>
      <c r="F23" t="s">
        <v>40</v>
      </c>
      <c r="G23" t="s">
        <v>40</v>
      </c>
    </row>
    <row r="24" spans="1:7" x14ac:dyDescent="0.25">
      <c r="A24" t="s">
        <v>19</v>
      </c>
      <c r="B24" t="s">
        <v>42</v>
      </c>
      <c r="C24" t="s">
        <v>25</v>
      </c>
      <c r="D24" t="str">
        <f>TEXT(B22, "dddd")</f>
        <v>Friday</v>
      </c>
      <c r="F24" t="s">
        <v>41</v>
      </c>
      <c r="G24" t="s">
        <v>40</v>
      </c>
    </row>
    <row r="25" spans="1:7" x14ac:dyDescent="0.25">
      <c r="A25" t="s">
        <v>10</v>
      </c>
      <c r="B25" t="s">
        <v>42</v>
      </c>
      <c r="C25" t="s">
        <v>25</v>
      </c>
      <c r="D25" t="str">
        <f>TEXT(B24, "dddd")</f>
        <v>Friday</v>
      </c>
      <c r="F25" t="s">
        <v>41</v>
      </c>
      <c r="G25" t="s">
        <v>40</v>
      </c>
    </row>
    <row r="26" spans="1:7" x14ac:dyDescent="0.25">
      <c r="A26" t="s">
        <v>17</v>
      </c>
      <c r="B26" t="s">
        <v>42</v>
      </c>
      <c r="C26" t="s">
        <v>25</v>
      </c>
      <c r="D26" t="str">
        <f>TEXT(B26, "dddd")</f>
        <v>Friday</v>
      </c>
      <c r="E26">
        <v>3493</v>
      </c>
      <c r="F26" t="s">
        <v>40</v>
      </c>
      <c r="G26" t="s">
        <v>40</v>
      </c>
    </row>
    <row r="27" spans="1:7" x14ac:dyDescent="0.25">
      <c r="A27" t="s">
        <v>11</v>
      </c>
      <c r="B27" t="s">
        <v>44</v>
      </c>
      <c r="C27" t="s">
        <v>24</v>
      </c>
      <c r="D27" t="str">
        <f>TEXT(B27, "dddd")</f>
        <v>Monday</v>
      </c>
      <c r="E27">
        <v>6145</v>
      </c>
      <c r="F27" t="s">
        <v>40</v>
      </c>
      <c r="G27" t="s">
        <v>40</v>
      </c>
    </row>
    <row r="28" spans="1:7" x14ac:dyDescent="0.25">
      <c r="A28" t="s">
        <v>14</v>
      </c>
      <c r="B28" t="s">
        <v>44</v>
      </c>
      <c r="C28" t="s">
        <v>24</v>
      </c>
      <c r="D28" t="str">
        <f>TEXT(B29, "dddd")</f>
        <v>Monday</v>
      </c>
      <c r="E28">
        <v>4733</v>
      </c>
      <c r="F28" t="s">
        <v>40</v>
      </c>
      <c r="G28" t="s">
        <v>40</v>
      </c>
    </row>
    <row r="29" spans="1:7" x14ac:dyDescent="0.25">
      <c r="A29" t="s">
        <v>15</v>
      </c>
      <c r="B29" t="s">
        <v>44</v>
      </c>
      <c r="C29" t="s">
        <v>24</v>
      </c>
      <c r="D29" t="str">
        <f>TEXT(B31, "dddd")</f>
        <v>Monday</v>
      </c>
      <c r="E29">
        <v>5098</v>
      </c>
      <c r="F29" t="s">
        <v>40</v>
      </c>
      <c r="G29" t="s">
        <v>40</v>
      </c>
    </row>
    <row r="30" spans="1:7" x14ac:dyDescent="0.25">
      <c r="A30" t="s">
        <v>20</v>
      </c>
      <c r="B30" t="s">
        <v>44</v>
      </c>
      <c r="C30" t="s">
        <v>24</v>
      </c>
      <c r="D30" t="str">
        <f>TEXT(B33, "dddd")</f>
        <v>Monday</v>
      </c>
      <c r="E30">
        <v>132</v>
      </c>
      <c r="F30" t="s">
        <v>40</v>
      </c>
      <c r="G30" t="s">
        <v>40</v>
      </c>
    </row>
    <row r="31" spans="1:7" x14ac:dyDescent="0.25">
      <c r="A31" t="s">
        <v>9</v>
      </c>
      <c r="B31" t="s">
        <v>44</v>
      </c>
      <c r="C31" t="s">
        <v>24</v>
      </c>
      <c r="D31" t="str">
        <f>TEXT(B34, "dddd")</f>
        <v>Monday</v>
      </c>
      <c r="E31">
        <v>12385</v>
      </c>
      <c r="F31" t="s">
        <v>40</v>
      </c>
      <c r="G31" t="s">
        <v>40</v>
      </c>
    </row>
    <row r="32" spans="1:7" x14ac:dyDescent="0.25">
      <c r="A32" t="s">
        <v>18</v>
      </c>
      <c r="B32" t="s">
        <v>44</v>
      </c>
      <c r="C32" t="s">
        <v>24</v>
      </c>
      <c r="D32" t="str">
        <f>TEXT(B36, "dddd")</f>
        <v>Monday</v>
      </c>
      <c r="E32">
        <v>1518</v>
      </c>
      <c r="F32" t="s">
        <v>40</v>
      </c>
      <c r="G32" t="s">
        <v>40</v>
      </c>
    </row>
    <row r="33" spans="1:7" x14ac:dyDescent="0.25">
      <c r="A33" t="s">
        <v>16</v>
      </c>
      <c r="B33" t="s">
        <v>44</v>
      </c>
      <c r="C33" t="s">
        <v>24</v>
      </c>
      <c r="D33" t="str">
        <f>TEXT(B38, "dddd")</f>
        <v>Monday</v>
      </c>
      <c r="E33">
        <f>2796+1030</f>
        <v>3826</v>
      </c>
      <c r="F33" t="s">
        <v>40</v>
      </c>
      <c r="G33" t="s">
        <v>40</v>
      </c>
    </row>
    <row r="34" spans="1:7" x14ac:dyDescent="0.25">
      <c r="A34" t="s">
        <v>12</v>
      </c>
      <c r="B34" t="s">
        <v>44</v>
      </c>
      <c r="C34" t="s">
        <v>24</v>
      </c>
      <c r="D34" t="str">
        <f>TEXT(B40, "dddd")</f>
        <v>Monday</v>
      </c>
      <c r="E34">
        <v>7128</v>
      </c>
      <c r="F34" t="s">
        <v>40</v>
      </c>
      <c r="G34" t="s">
        <v>40</v>
      </c>
    </row>
    <row r="35" spans="1:7" x14ac:dyDescent="0.25">
      <c r="A35" t="s">
        <v>19</v>
      </c>
      <c r="B35" t="s">
        <v>44</v>
      </c>
      <c r="C35" t="s">
        <v>24</v>
      </c>
      <c r="D35" t="str">
        <f>TEXT(B42, "dddd")</f>
        <v>Monday</v>
      </c>
      <c r="E35">
        <v>1628</v>
      </c>
      <c r="F35" t="s">
        <v>40</v>
      </c>
      <c r="G35" t="s">
        <v>40</v>
      </c>
    </row>
    <row r="36" spans="1:7" x14ac:dyDescent="0.25">
      <c r="A36" t="s">
        <v>10</v>
      </c>
      <c r="B36" t="s">
        <v>44</v>
      </c>
      <c r="C36" t="s">
        <v>24</v>
      </c>
      <c r="D36" t="str">
        <f>TEXT(B44, "dddd")</f>
        <v>Monday</v>
      </c>
      <c r="E36">
        <v>5055</v>
      </c>
      <c r="F36" t="s">
        <v>40</v>
      </c>
      <c r="G36" t="s">
        <v>40</v>
      </c>
    </row>
    <row r="37" spans="1:7" x14ac:dyDescent="0.25">
      <c r="A37" t="s">
        <v>17</v>
      </c>
      <c r="B37" t="s">
        <v>44</v>
      </c>
      <c r="C37" t="s">
        <v>24</v>
      </c>
      <c r="D37" t="str">
        <f>TEXT(B46, "dddd")</f>
        <v>Monday</v>
      </c>
      <c r="F37" t="s">
        <v>41</v>
      </c>
      <c r="G37" t="s">
        <v>40</v>
      </c>
    </row>
    <row r="38" spans="1:7" x14ac:dyDescent="0.25">
      <c r="A38" t="s">
        <v>11</v>
      </c>
      <c r="B38" t="s">
        <v>44</v>
      </c>
      <c r="C38" t="s">
        <v>25</v>
      </c>
      <c r="D38" t="str">
        <f>TEXT(B28, "dddd")</f>
        <v>Monday</v>
      </c>
      <c r="F38" t="s">
        <v>41</v>
      </c>
      <c r="G38" t="s">
        <v>43</v>
      </c>
    </row>
    <row r="39" spans="1:7" x14ac:dyDescent="0.25">
      <c r="A39" t="s">
        <v>14</v>
      </c>
      <c r="B39" t="s">
        <v>44</v>
      </c>
      <c r="C39" t="s">
        <v>25</v>
      </c>
      <c r="D39" t="str">
        <f>TEXT(B30, "dddd")</f>
        <v>Monday</v>
      </c>
      <c r="E39">
        <v>1543</v>
      </c>
      <c r="F39" t="s">
        <v>40</v>
      </c>
      <c r="G39" t="s">
        <v>40</v>
      </c>
    </row>
    <row r="40" spans="1:7" x14ac:dyDescent="0.25">
      <c r="A40" t="s">
        <v>15</v>
      </c>
      <c r="B40" t="s">
        <v>44</v>
      </c>
      <c r="C40" t="s">
        <v>25</v>
      </c>
      <c r="D40" t="str">
        <f>TEXT(B32, "dddd")</f>
        <v>Monday</v>
      </c>
      <c r="F40" t="s">
        <v>41</v>
      </c>
      <c r="G40" t="s">
        <v>40</v>
      </c>
    </row>
    <row r="41" spans="1:7" x14ac:dyDescent="0.25">
      <c r="A41" t="s">
        <v>9</v>
      </c>
      <c r="B41" t="s">
        <v>44</v>
      </c>
      <c r="C41" t="s">
        <v>25</v>
      </c>
      <c r="D41" t="str">
        <f>TEXT(B35, "dddd")</f>
        <v>Monday</v>
      </c>
      <c r="E41">
        <v>14301</v>
      </c>
      <c r="F41" t="s">
        <v>40</v>
      </c>
      <c r="G41" t="s">
        <v>40</v>
      </c>
    </row>
    <row r="42" spans="1:7" x14ac:dyDescent="0.25">
      <c r="A42" t="s">
        <v>18</v>
      </c>
      <c r="B42" t="s">
        <v>44</v>
      </c>
      <c r="C42" t="s">
        <v>25</v>
      </c>
      <c r="D42" t="str">
        <f>TEXT(B37, "dddd")</f>
        <v>Monday</v>
      </c>
      <c r="E42">
        <v>2328</v>
      </c>
      <c r="F42" t="s">
        <v>40</v>
      </c>
      <c r="G42" t="s">
        <v>40</v>
      </c>
    </row>
    <row r="43" spans="1:7" x14ac:dyDescent="0.25">
      <c r="A43" t="s">
        <v>16</v>
      </c>
      <c r="B43" t="s">
        <v>44</v>
      </c>
      <c r="C43" t="s">
        <v>25</v>
      </c>
      <c r="D43" t="str">
        <f>TEXT(B39, "dddd")</f>
        <v>Monday</v>
      </c>
      <c r="F43" t="s">
        <v>41</v>
      </c>
      <c r="G43" t="s">
        <v>40</v>
      </c>
    </row>
    <row r="44" spans="1:7" x14ac:dyDescent="0.25">
      <c r="A44" t="s">
        <v>12</v>
      </c>
      <c r="B44" t="s">
        <v>44</v>
      </c>
      <c r="C44" t="s">
        <v>25</v>
      </c>
      <c r="D44" t="str">
        <f>TEXT(B41, "dddd")</f>
        <v>Monday</v>
      </c>
      <c r="E44">
        <v>6600</v>
      </c>
      <c r="F44" t="s">
        <v>40</v>
      </c>
      <c r="G44" t="s">
        <v>40</v>
      </c>
    </row>
    <row r="45" spans="1:7" x14ac:dyDescent="0.25">
      <c r="A45" t="s">
        <v>19</v>
      </c>
      <c r="B45" t="s">
        <v>44</v>
      </c>
      <c r="C45" t="s">
        <v>25</v>
      </c>
      <c r="D45" t="str">
        <f>TEXT(B43, "dddd")</f>
        <v>Monday</v>
      </c>
      <c r="F45" t="s">
        <v>41</v>
      </c>
      <c r="G45" t="s">
        <v>40</v>
      </c>
    </row>
    <row r="46" spans="1:7" x14ac:dyDescent="0.25">
      <c r="A46" t="s">
        <v>10</v>
      </c>
      <c r="B46" t="s">
        <v>44</v>
      </c>
      <c r="C46" t="s">
        <v>25</v>
      </c>
      <c r="D46" t="str">
        <f>TEXT(B45, "dddd")</f>
        <v>Monday</v>
      </c>
      <c r="F46" t="s">
        <v>41</v>
      </c>
      <c r="G46" t="s">
        <v>40</v>
      </c>
    </row>
    <row r="47" spans="1:7" x14ac:dyDescent="0.25">
      <c r="A47" t="s">
        <v>17</v>
      </c>
      <c r="B47" t="s">
        <v>44</v>
      </c>
      <c r="C47" t="s">
        <v>25</v>
      </c>
      <c r="D47" t="str">
        <f>TEXT(B47, "dddd")</f>
        <v>Monday</v>
      </c>
      <c r="E47">
        <v>1833</v>
      </c>
      <c r="F47" t="s">
        <v>40</v>
      </c>
      <c r="G47" t="s">
        <v>40</v>
      </c>
    </row>
    <row r="48" spans="1:7" x14ac:dyDescent="0.25">
      <c r="A48" t="s">
        <v>11</v>
      </c>
      <c r="B48" t="s">
        <v>45</v>
      </c>
      <c r="C48" t="s">
        <v>24</v>
      </c>
      <c r="D48" t="str">
        <f>TEXT(B48, "dddd")</f>
        <v>Tuesday</v>
      </c>
      <c r="E48">
        <v>6627</v>
      </c>
      <c r="F48" t="s">
        <v>40</v>
      </c>
      <c r="G48" t="s">
        <v>40</v>
      </c>
    </row>
    <row r="49" spans="1:7" x14ac:dyDescent="0.25">
      <c r="A49" t="s">
        <v>14</v>
      </c>
      <c r="B49" t="s">
        <v>45</v>
      </c>
      <c r="C49" t="s">
        <v>24</v>
      </c>
      <c r="D49" t="str">
        <f>TEXT(B50, "dddd")</f>
        <v>Tuesday</v>
      </c>
      <c r="F49" t="s">
        <v>40</v>
      </c>
      <c r="G49" t="s">
        <v>40</v>
      </c>
    </row>
    <row r="50" spans="1:7" x14ac:dyDescent="0.25">
      <c r="A50" t="s">
        <v>15</v>
      </c>
      <c r="B50" t="s">
        <v>45</v>
      </c>
      <c r="C50" t="s">
        <v>24</v>
      </c>
      <c r="D50" t="str">
        <f>TEXT(B52, "dddd")</f>
        <v>Tuesday</v>
      </c>
      <c r="E50">
        <v>973</v>
      </c>
      <c r="F50" t="s">
        <v>40</v>
      </c>
      <c r="G50" t="s">
        <v>40</v>
      </c>
    </row>
    <row r="51" spans="1:7" x14ac:dyDescent="0.25">
      <c r="A51" t="s">
        <v>9</v>
      </c>
      <c r="B51" t="s">
        <v>45</v>
      </c>
      <c r="C51" t="s">
        <v>24</v>
      </c>
      <c r="D51" t="str">
        <f>TEXT(B54, "dddd")</f>
        <v>Tuesday</v>
      </c>
      <c r="E51">
        <v>10783</v>
      </c>
      <c r="F51" t="s">
        <v>40</v>
      </c>
      <c r="G51" t="s">
        <v>40</v>
      </c>
    </row>
    <row r="52" spans="1:7" x14ac:dyDescent="0.25">
      <c r="A52" t="s">
        <v>18</v>
      </c>
      <c r="B52" t="s">
        <v>45</v>
      </c>
      <c r="C52" t="s">
        <v>24</v>
      </c>
      <c r="D52" t="str">
        <f>TEXT(B56, "dddd")</f>
        <v>Tuesday</v>
      </c>
      <c r="E52">
        <v>1610</v>
      </c>
      <c r="F52" t="s">
        <v>40</v>
      </c>
      <c r="G52" t="s">
        <v>40</v>
      </c>
    </row>
    <row r="53" spans="1:7" x14ac:dyDescent="0.25">
      <c r="A53" t="s">
        <v>16</v>
      </c>
      <c r="B53" t="s">
        <v>45</v>
      </c>
      <c r="C53" t="s">
        <v>24</v>
      </c>
      <c r="D53" t="str">
        <f>TEXT(B58, "dddd")</f>
        <v>Tuesday</v>
      </c>
      <c r="E53">
        <v>3195</v>
      </c>
      <c r="F53" t="s">
        <v>40</v>
      </c>
      <c r="G53" t="s">
        <v>40</v>
      </c>
    </row>
    <row r="54" spans="1:7" x14ac:dyDescent="0.25">
      <c r="A54" t="s">
        <v>12</v>
      </c>
      <c r="B54" t="s">
        <v>45</v>
      </c>
      <c r="C54" t="s">
        <v>24</v>
      </c>
      <c r="D54" t="str">
        <f>TEXT(B60, "dddd")</f>
        <v>Tuesday</v>
      </c>
      <c r="E54">
        <v>4570</v>
      </c>
      <c r="F54" t="s">
        <v>40</v>
      </c>
      <c r="G54" t="s">
        <v>40</v>
      </c>
    </row>
    <row r="55" spans="1:7" x14ac:dyDescent="0.25">
      <c r="A55" t="s">
        <v>19</v>
      </c>
      <c r="B55" t="s">
        <v>45</v>
      </c>
      <c r="C55" t="s">
        <v>24</v>
      </c>
      <c r="D55" t="str">
        <f>TEXT(B62, "dddd")</f>
        <v>Tuesday</v>
      </c>
      <c r="E55">
        <v>719</v>
      </c>
      <c r="F55" t="s">
        <v>40</v>
      </c>
      <c r="G55" t="s">
        <v>40</v>
      </c>
    </row>
    <row r="56" spans="1:7" x14ac:dyDescent="0.25">
      <c r="A56" t="s">
        <v>10</v>
      </c>
      <c r="B56" t="s">
        <v>45</v>
      </c>
      <c r="C56" t="s">
        <v>24</v>
      </c>
      <c r="D56" t="str">
        <f>TEXT(B64, "dddd")</f>
        <v>Tuesday</v>
      </c>
      <c r="E56">
        <v>6080</v>
      </c>
      <c r="F56" t="s">
        <v>40</v>
      </c>
      <c r="G56" t="s">
        <v>40</v>
      </c>
    </row>
    <row r="57" spans="1:7" x14ac:dyDescent="0.25">
      <c r="A57" t="s">
        <v>17</v>
      </c>
      <c r="B57" t="s">
        <v>45</v>
      </c>
      <c r="C57" t="s">
        <v>24</v>
      </c>
      <c r="D57" t="str">
        <f>TEXT(B66, "dddd")</f>
        <v>Tuesday</v>
      </c>
      <c r="E57">
        <v>2093</v>
      </c>
      <c r="F57" t="s">
        <v>40</v>
      </c>
      <c r="G57" t="s">
        <v>40</v>
      </c>
    </row>
    <row r="58" spans="1:7" x14ac:dyDescent="0.25">
      <c r="A58" t="s">
        <v>11</v>
      </c>
      <c r="B58" t="s">
        <v>45</v>
      </c>
      <c r="C58" t="s">
        <v>25</v>
      </c>
      <c r="D58" t="str">
        <f>TEXT(B49, "dddd")</f>
        <v>Tuesday</v>
      </c>
      <c r="E58">
        <v>8856</v>
      </c>
      <c r="F58" t="s">
        <v>40</v>
      </c>
      <c r="G58" t="s">
        <v>40</v>
      </c>
    </row>
    <row r="59" spans="1:7" x14ac:dyDescent="0.25">
      <c r="A59" t="s">
        <v>14</v>
      </c>
      <c r="B59" t="s">
        <v>45</v>
      </c>
      <c r="C59" t="s">
        <v>25</v>
      </c>
      <c r="D59" t="str">
        <f>TEXT(B51, "dddd")</f>
        <v>Tuesday</v>
      </c>
      <c r="E59">
        <v>2664</v>
      </c>
      <c r="F59" t="s">
        <v>40</v>
      </c>
      <c r="G59" t="s">
        <v>40</v>
      </c>
    </row>
    <row r="60" spans="1:7" x14ac:dyDescent="0.25">
      <c r="A60" t="s">
        <v>15</v>
      </c>
      <c r="B60" t="s">
        <v>45</v>
      </c>
      <c r="C60" t="s">
        <v>25</v>
      </c>
      <c r="D60" t="str">
        <f>TEXT(B53, "dddd")</f>
        <v>Tuesday</v>
      </c>
      <c r="F60" t="s">
        <v>41</v>
      </c>
      <c r="G60" t="s">
        <v>40</v>
      </c>
    </row>
    <row r="61" spans="1:7" x14ac:dyDescent="0.25">
      <c r="A61" t="s">
        <v>9</v>
      </c>
      <c r="B61" t="s">
        <v>45</v>
      </c>
      <c r="C61" t="s">
        <v>25</v>
      </c>
      <c r="D61" t="str">
        <f>TEXT(B55, "dddd")</f>
        <v>Tuesday</v>
      </c>
      <c r="E61">
        <v>20070</v>
      </c>
      <c r="F61" t="s">
        <v>40</v>
      </c>
      <c r="G61" t="s">
        <v>40</v>
      </c>
    </row>
    <row r="62" spans="1:7" x14ac:dyDescent="0.25">
      <c r="A62" t="s">
        <v>18</v>
      </c>
      <c r="B62" t="s">
        <v>45</v>
      </c>
      <c r="C62" t="s">
        <v>25</v>
      </c>
      <c r="D62" t="str">
        <f>TEXT(B57, "dddd")</f>
        <v>Tuesday</v>
      </c>
      <c r="E62">
        <v>2720</v>
      </c>
      <c r="F62" t="s">
        <v>40</v>
      </c>
      <c r="G62" t="s">
        <v>40</v>
      </c>
    </row>
    <row r="63" spans="1:7" x14ac:dyDescent="0.25">
      <c r="A63" t="s">
        <v>16</v>
      </c>
      <c r="B63" t="s">
        <v>45</v>
      </c>
      <c r="C63" t="s">
        <v>25</v>
      </c>
      <c r="D63" t="str">
        <f>TEXT(B59, "dddd")</f>
        <v>Tuesday</v>
      </c>
      <c r="F63" t="s">
        <v>41</v>
      </c>
      <c r="G63" t="s">
        <v>40</v>
      </c>
    </row>
    <row r="64" spans="1:7" x14ac:dyDescent="0.25">
      <c r="A64" t="s">
        <v>12</v>
      </c>
      <c r="B64" t="s">
        <v>45</v>
      </c>
      <c r="C64" t="s">
        <v>25</v>
      </c>
      <c r="D64" t="str">
        <f>TEXT(B61, "dddd")</f>
        <v>Tuesday</v>
      </c>
      <c r="E64">
        <v>11000</v>
      </c>
      <c r="F64" t="s">
        <v>40</v>
      </c>
      <c r="G64" t="s">
        <v>40</v>
      </c>
    </row>
    <row r="65" spans="1:7" x14ac:dyDescent="0.25">
      <c r="A65" t="s">
        <v>19</v>
      </c>
      <c r="B65" t="s">
        <v>45</v>
      </c>
      <c r="C65" t="s">
        <v>25</v>
      </c>
      <c r="D65" t="str">
        <f>TEXT(B63, "dddd")</f>
        <v>Tuesday</v>
      </c>
      <c r="F65" t="s">
        <v>41</v>
      </c>
      <c r="G65" t="s">
        <v>40</v>
      </c>
    </row>
    <row r="66" spans="1:7" x14ac:dyDescent="0.25">
      <c r="A66" t="s">
        <v>10</v>
      </c>
      <c r="B66" t="s">
        <v>45</v>
      </c>
      <c r="C66" t="s">
        <v>25</v>
      </c>
      <c r="D66" t="str">
        <f>TEXT(B65, "dddd")</f>
        <v>Tuesday</v>
      </c>
      <c r="F66" t="s">
        <v>41</v>
      </c>
      <c r="G66" t="s">
        <v>40</v>
      </c>
    </row>
    <row r="67" spans="1:7" x14ac:dyDescent="0.25">
      <c r="A67" t="s">
        <v>17</v>
      </c>
      <c r="B67" t="s">
        <v>45</v>
      </c>
      <c r="C67" t="s">
        <v>25</v>
      </c>
      <c r="D67" t="str">
        <f>TEXT(B67, "dddd")</f>
        <v>Tuesday</v>
      </c>
      <c r="E67">
        <v>1330</v>
      </c>
      <c r="F67" t="s">
        <v>40</v>
      </c>
      <c r="G67" t="s">
        <v>40</v>
      </c>
    </row>
    <row r="68" spans="1:7" x14ac:dyDescent="0.25">
      <c r="A68" t="s">
        <v>11</v>
      </c>
      <c r="B68" t="s">
        <v>46</v>
      </c>
      <c r="C68" t="s">
        <v>24</v>
      </c>
      <c r="D68" t="str">
        <f>TEXT(B68, "dddd")</f>
        <v>Wednesday</v>
      </c>
      <c r="E68">
        <v>6681</v>
      </c>
      <c r="F68" t="s">
        <v>40</v>
      </c>
      <c r="G68" t="s">
        <v>40</v>
      </c>
    </row>
    <row r="69" spans="1:7" x14ac:dyDescent="0.25">
      <c r="A69" t="s">
        <v>14</v>
      </c>
      <c r="B69" t="s">
        <v>46</v>
      </c>
      <c r="C69" t="s">
        <v>24</v>
      </c>
      <c r="D69" t="str">
        <f>TEXT(B70, "dddd")</f>
        <v>Wednesday</v>
      </c>
      <c r="E69">
        <v>1948</v>
      </c>
      <c r="F69" t="s">
        <v>40</v>
      </c>
      <c r="G69" t="s">
        <v>40</v>
      </c>
    </row>
    <row r="70" spans="1:7" x14ac:dyDescent="0.25">
      <c r="A70" t="s">
        <v>15</v>
      </c>
      <c r="B70" t="s">
        <v>46</v>
      </c>
      <c r="C70" t="s">
        <v>24</v>
      </c>
      <c r="D70" t="str">
        <f>TEXT(B72, "dddd")</f>
        <v>Wednesday</v>
      </c>
      <c r="E70">
        <v>3694</v>
      </c>
      <c r="F70" t="s">
        <v>40</v>
      </c>
      <c r="G70" t="s">
        <v>40</v>
      </c>
    </row>
    <row r="71" spans="1:7" x14ac:dyDescent="0.25">
      <c r="A71" t="s">
        <v>9</v>
      </c>
      <c r="B71" t="s">
        <v>46</v>
      </c>
      <c r="C71" t="s">
        <v>24</v>
      </c>
      <c r="D71" t="str">
        <f>TEXT(B74, "dddd")</f>
        <v>Wednesday</v>
      </c>
      <c r="E71">
        <v>15378</v>
      </c>
      <c r="F71" t="s">
        <v>40</v>
      </c>
      <c r="G71" t="s">
        <v>40</v>
      </c>
    </row>
    <row r="72" spans="1:7" x14ac:dyDescent="0.25">
      <c r="A72" t="s">
        <v>18</v>
      </c>
      <c r="B72" t="s">
        <v>46</v>
      </c>
      <c r="C72" t="s">
        <v>24</v>
      </c>
      <c r="D72" t="str">
        <f>TEXT(B76, "dddd")</f>
        <v>Wednesday</v>
      </c>
      <c r="E72">
        <v>2808</v>
      </c>
      <c r="F72" t="s">
        <v>40</v>
      </c>
      <c r="G72" t="s">
        <v>40</v>
      </c>
    </row>
    <row r="73" spans="1:7" x14ac:dyDescent="0.25">
      <c r="A73" t="s">
        <v>16</v>
      </c>
      <c r="B73" t="s">
        <v>46</v>
      </c>
      <c r="C73" t="s">
        <v>24</v>
      </c>
      <c r="D73" t="str">
        <f>TEXT(B78, "dddd")</f>
        <v>Wednesday</v>
      </c>
      <c r="E73">
        <v>810</v>
      </c>
      <c r="F73" t="s">
        <v>40</v>
      </c>
      <c r="G73" t="s">
        <v>40</v>
      </c>
    </row>
    <row r="74" spans="1:7" x14ac:dyDescent="0.25">
      <c r="A74" t="s">
        <v>12</v>
      </c>
      <c r="B74" t="s">
        <v>46</v>
      </c>
      <c r="C74" t="s">
        <v>24</v>
      </c>
      <c r="D74" t="str">
        <f>TEXT(B80, "dddd")</f>
        <v>Wednesday</v>
      </c>
      <c r="E74">
        <v>4925</v>
      </c>
      <c r="F74" t="s">
        <v>40</v>
      </c>
      <c r="G74" t="s">
        <v>40</v>
      </c>
    </row>
    <row r="75" spans="1:7" x14ac:dyDescent="0.25">
      <c r="A75" t="s">
        <v>19</v>
      </c>
      <c r="B75" t="s">
        <v>46</v>
      </c>
      <c r="C75" t="s">
        <v>24</v>
      </c>
      <c r="D75" t="str">
        <f>TEXT(B82, "dddd")</f>
        <v>Wednesday</v>
      </c>
      <c r="E75">
        <v>1446</v>
      </c>
      <c r="F75" t="s">
        <v>40</v>
      </c>
      <c r="G75" t="s">
        <v>40</v>
      </c>
    </row>
    <row r="76" spans="1:7" x14ac:dyDescent="0.25">
      <c r="A76" t="s">
        <v>10</v>
      </c>
      <c r="B76" t="s">
        <v>46</v>
      </c>
      <c r="C76" t="s">
        <v>24</v>
      </c>
      <c r="D76" t="str">
        <f>TEXT(B84, "dddd")</f>
        <v>Wednesday</v>
      </c>
      <c r="E76">
        <v>12357</v>
      </c>
      <c r="F76" t="s">
        <v>40</v>
      </c>
      <c r="G76" t="s">
        <v>40</v>
      </c>
    </row>
    <row r="77" spans="1:7" x14ac:dyDescent="0.25">
      <c r="A77" t="s">
        <v>17</v>
      </c>
      <c r="B77" t="s">
        <v>46</v>
      </c>
      <c r="C77" t="s">
        <v>24</v>
      </c>
      <c r="D77" t="str">
        <f>TEXT(B86, "dddd")</f>
        <v>Wednesday</v>
      </c>
      <c r="E77">
        <v>5320</v>
      </c>
      <c r="F77" t="s">
        <v>40</v>
      </c>
      <c r="G77" t="s">
        <v>40</v>
      </c>
    </row>
    <row r="78" spans="1:7" x14ac:dyDescent="0.25">
      <c r="A78" t="s">
        <v>11</v>
      </c>
      <c r="B78" t="s">
        <v>46</v>
      </c>
      <c r="C78" t="s">
        <v>25</v>
      </c>
      <c r="D78" t="str">
        <f>TEXT(B69, "dddd")</f>
        <v>Wednesday</v>
      </c>
      <c r="E78">
        <v>2080</v>
      </c>
      <c r="F78" t="s">
        <v>40</v>
      </c>
      <c r="G78" t="s">
        <v>40</v>
      </c>
    </row>
    <row r="79" spans="1:7" x14ac:dyDescent="0.25">
      <c r="A79" t="s">
        <v>14</v>
      </c>
      <c r="B79" t="s">
        <v>46</v>
      </c>
      <c r="C79" t="s">
        <v>25</v>
      </c>
      <c r="D79" t="str">
        <f>TEXT(B71, "dddd")</f>
        <v>Wednesday</v>
      </c>
      <c r="E79">
        <v>2608</v>
      </c>
      <c r="F79" t="s">
        <v>40</v>
      </c>
      <c r="G79" t="s">
        <v>40</v>
      </c>
    </row>
    <row r="80" spans="1:7" x14ac:dyDescent="0.25">
      <c r="A80" t="s">
        <v>15</v>
      </c>
      <c r="B80" t="s">
        <v>46</v>
      </c>
      <c r="C80" t="s">
        <v>25</v>
      </c>
      <c r="D80" t="str">
        <f>TEXT(B73, "dddd")</f>
        <v>Wednesday</v>
      </c>
      <c r="F80" t="s">
        <v>41</v>
      </c>
      <c r="G80" t="s">
        <v>40</v>
      </c>
    </row>
    <row r="81" spans="1:7" x14ac:dyDescent="0.25">
      <c r="A81" t="s">
        <v>9</v>
      </c>
      <c r="B81" t="s">
        <v>46</v>
      </c>
      <c r="C81" t="s">
        <v>25</v>
      </c>
      <c r="D81" t="str">
        <f>TEXT(B75, "dddd")</f>
        <v>Wednesday</v>
      </c>
      <c r="E81">
        <v>16490</v>
      </c>
      <c r="F81" t="s">
        <v>40</v>
      </c>
      <c r="G81" t="s">
        <v>40</v>
      </c>
    </row>
    <row r="82" spans="1:7" x14ac:dyDescent="0.25">
      <c r="A82" t="s">
        <v>18</v>
      </c>
      <c r="B82" t="s">
        <v>46</v>
      </c>
      <c r="C82" t="s">
        <v>25</v>
      </c>
      <c r="D82" t="str">
        <f>TEXT(B77, "dddd")</f>
        <v>Wednesday</v>
      </c>
      <c r="E82">
        <v>3608</v>
      </c>
      <c r="F82" t="s">
        <v>40</v>
      </c>
      <c r="G82" t="s">
        <v>40</v>
      </c>
    </row>
    <row r="83" spans="1:7" x14ac:dyDescent="0.25">
      <c r="A83" t="s">
        <v>16</v>
      </c>
      <c r="B83" t="s">
        <v>46</v>
      </c>
      <c r="C83" t="s">
        <v>25</v>
      </c>
      <c r="D83" t="str">
        <f>TEXT(B79, "dddd")</f>
        <v>Wednesday</v>
      </c>
      <c r="F83" t="s">
        <v>41</v>
      </c>
      <c r="G83" t="s">
        <v>40</v>
      </c>
    </row>
    <row r="84" spans="1:7" x14ac:dyDescent="0.25">
      <c r="A84" t="s">
        <v>12</v>
      </c>
      <c r="B84" t="s">
        <v>46</v>
      </c>
      <c r="C84" t="s">
        <v>25</v>
      </c>
      <c r="D84" t="str">
        <f>TEXT(B81, "dddd")</f>
        <v>Wednesday</v>
      </c>
      <c r="E84">
        <v>6196</v>
      </c>
      <c r="F84" t="s">
        <v>40</v>
      </c>
      <c r="G84" t="s">
        <v>40</v>
      </c>
    </row>
    <row r="85" spans="1:7" x14ac:dyDescent="0.25">
      <c r="A85" t="s">
        <v>19</v>
      </c>
      <c r="B85" t="s">
        <v>46</v>
      </c>
      <c r="C85" t="s">
        <v>25</v>
      </c>
      <c r="D85" t="str">
        <f>TEXT(B83, "dddd")</f>
        <v>Wednesday</v>
      </c>
      <c r="F85" t="s">
        <v>41</v>
      </c>
      <c r="G85" t="s">
        <v>40</v>
      </c>
    </row>
    <row r="86" spans="1:7" x14ac:dyDescent="0.25">
      <c r="A86" t="s">
        <v>10</v>
      </c>
      <c r="B86" t="s">
        <v>46</v>
      </c>
      <c r="C86" t="s">
        <v>25</v>
      </c>
      <c r="D86" t="str">
        <f>TEXT(B85, "dddd")</f>
        <v>Wednesday</v>
      </c>
      <c r="F86" t="s">
        <v>41</v>
      </c>
      <c r="G86" t="s">
        <v>40</v>
      </c>
    </row>
    <row r="87" spans="1:7" x14ac:dyDescent="0.25">
      <c r="A87" t="s">
        <v>17</v>
      </c>
      <c r="B87" t="s">
        <v>46</v>
      </c>
      <c r="C87" t="s">
        <v>25</v>
      </c>
      <c r="D87" t="str">
        <f>TEXT(B87, "dddd")</f>
        <v>Wednesday</v>
      </c>
      <c r="E87">
        <v>4138</v>
      </c>
      <c r="F87" t="s">
        <v>40</v>
      </c>
      <c r="G87" t="s">
        <v>40</v>
      </c>
    </row>
    <row r="88" spans="1:7" x14ac:dyDescent="0.25">
      <c r="A88" t="s">
        <v>11</v>
      </c>
      <c r="B88" t="s">
        <v>47</v>
      </c>
      <c r="C88" t="s">
        <v>24</v>
      </c>
      <c r="D88" t="str">
        <f>TEXT(B88, "dddd")</f>
        <v>Thursday</v>
      </c>
      <c r="E88">
        <v>4770</v>
      </c>
      <c r="F88" t="s">
        <v>40</v>
      </c>
      <c r="G88" t="s">
        <v>40</v>
      </c>
    </row>
    <row r="89" spans="1:7" x14ac:dyDescent="0.25">
      <c r="A89" t="s">
        <v>14</v>
      </c>
      <c r="B89" t="s">
        <v>47</v>
      </c>
      <c r="C89" t="s">
        <v>24</v>
      </c>
      <c r="D89" t="str">
        <f>TEXT(B90, "dddd")</f>
        <v>Thursday</v>
      </c>
      <c r="E89">
        <v>3199</v>
      </c>
      <c r="F89" t="s">
        <v>40</v>
      </c>
      <c r="G89" t="s">
        <v>40</v>
      </c>
    </row>
    <row r="90" spans="1:7" x14ac:dyDescent="0.25">
      <c r="A90" t="s">
        <v>15</v>
      </c>
      <c r="B90" t="s">
        <v>47</v>
      </c>
      <c r="C90" t="s">
        <v>24</v>
      </c>
      <c r="D90" t="str">
        <f>TEXT(B91, "dddd")</f>
        <v>Thursday</v>
      </c>
      <c r="E90">
        <v>4598</v>
      </c>
      <c r="F90" t="s">
        <v>40</v>
      </c>
      <c r="G90" t="s">
        <v>40</v>
      </c>
    </row>
    <row r="91" spans="1:7" x14ac:dyDescent="0.25">
      <c r="A91" t="s">
        <v>9</v>
      </c>
      <c r="B91" t="s">
        <v>47</v>
      </c>
      <c r="C91" t="s">
        <v>24</v>
      </c>
      <c r="D91" t="str">
        <f>TEXT(B94, "dddd")</f>
        <v>Thursday</v>
      </c>
      <c r="E91">
        <v>12347</v>
      </c>
      <c r="F91" t="s">
        <v>40</v>
      </c>
      <c r="G91" t="s">
        <v>40</v>
      </c>
    </row>
    <row r="92" spans="1:7" x14ac:dyDescent="0.25">
      <c r="A92" t="s">
        <v>18</v>
      </c>
      <c r="B92" t="s">
        <v>47</v>
      </c>
      <c r="C92" t="s">
        <v>24</v>
      </c>
      <c r="D92" t="str">
        <f>TEXT(B96, "dddd")</f>
        <v>Thursday</v>
      </c>
      <c r="E92">
        <v>1670</v>
      </c>
      <c r="F92" t="s">
        <v>40</v>
      </c>
      <c r="G92" t="s">
        <v>40</v>
      </c>
    </row>
    <row r="93" spans="1:7" x14ac:dyDescent="0.25">
      <c r="A93" t="s">
        <v>16</v>
      </c>
      <c r="B93" t="s">
        <v>47</v>
      </c>
      <c r="C93" t="s">
        <v>24</v>
      </c>
      <c r="D93" t="str">
        <f>TEXT(B98, "dddd")</f>
        <v>Thursday</v>
      </c>
      <c r="E93">
        <v>1420</v>
      </c>
      <c r="F93" t="s">
        <v>40</v>
      </c>
      <c r="G93" t="s">
        <v>40</v>
      </c>
    </row>
    <row r="94" spans="1:7" x14ac:dyDescent="0.25">
      <c r="A94" t="s">
        <v>12</v>
      </c>
      <c r="B94" t="s">
        <v>47</v>
      </c>
      <c r="C94" t="s">
        <v>24</v>
      </c>
      <c r="D94" t="str">
        <f>TEXT(B100, "dddd")</f>
        <v>Thursday</v>
      </c>
      <c r="E94">
        <v>5868</v>
      </c>
      <c r="F94" t="s">
        <v>40</v>
      </c>
      <c r="G94" t="s">
        <v>40</v>
      </c>
    </row>
    <row r="95" spans="1:7" x14ac:dyDescent="0.25">
      <c r="A95" t="s">
        <v>19</v>
      </c>
      <c r="B95" t="s">
        <v>47</v>
      </c>
      <c r="C95" t="s">
        <v>24</v>
      </c>
      <c r="D95" t="str">
        <f>TEXT(B102, "dddd")</f>
        <v>Thursday</v>
      </c>
      <c r="E95">
        <v>1884</v>
      </c>
      <c r="F95" t="s">
        <v>40</v>
      </c>
      <c r="G95" t="s">
        <v>40</v>
      </c>
    </row>
    <row r="96" spans="1:7" x14ac:dyDescent="0.25">
      <c r="A96" t="s">
        <v>10</v>
      </c>
      <c r="B96" t="s">
        <v>47</v>
      </c>
      <c r="C96" t="s">
        <v>24</v>
      </c>
      <c r="D96" t="str">
        <f>TEXT(B104, "dddd")</f>
        <v>Thursday</v>
      </c>
      <c r="E96">
        <v>12691</v>
      </c>
      <c r="F96" t="s">
        <v>40</v>
      </c>
      <c r="G96" t="s">
        <v>40</v>
      </c>
    </row>
    <row r="97" spans="1:7" x14ac:dyDescent="0.25">
      <c r="A97" t="s">
        <v>17</v>
      </c>
      <c r="B97" t="s">
        <v>47</v>
      </c>
      <c r="C97" t="s">
        <v>24</v>
      </c>
      <c r="D97" t="str">
        <f>TEXT(B106, "dddd")</f>
        <v>Thursday</v>
      </c>
      <c r="E97">
        <v>1968</v>
      </c>
      <c r="F97" t="s">
        <v>40</v>
      </c>
      <c r="G97" t="s">
        <v>40</v>
      </c>
    </row>
    <row r="98" spans="1:7" x14ac:dyDescent="0.25">
      <c r="A98" t="s">
        <v>11</v>
      </c>
      <c r="B98" t="s">
        <v>47</v>
      </c>
      <c r="C98" t="s">
        <v>25</v>
      </c>
      <c r="D98" t="str">
        <f>TEXT(B89, "dddd")</f>
        <v>Thursday</v>
      </c>
      <c r="E98">
        <v>5862</v>
      </c>
      <c r="F98" t="s">
        <v>40</v>
      </c>
      <c r="G98" t="s">
        <v>40</v>
      </c>
    </row>
    <row r="99" spans="1:7" x14ac:dyDescent="0.25">
      <c r="A99" t="s">
        <v>15</v>
      </c>
      <c r="B99" t="s">
        <v>47</v>
      </c>
      <c r="C99" t="s">
        <v>25</v>
      </c>
      <c r="D99" t="str">
        <f>TEXT(B92, "dddd")</f>
        <v>Thursday</v>
      </c>
      <c r="F99" t="s">
        <v>41</v>
      </c>
      <c r="G99" t="s">
        <v>40</v>
      </c>
    </row>
    <row r="100" spans="1:7" x14ac:dyDescent="0.25">
      <c r="A100" t="s">
        <v>13</v>
      </c>
      <c r="B100" t="s">
        <v>47</v>
      </c>
      <c r="C100" t="s">
        <v>25</v>
      </c>
      <c r="D100" t="str">
        <f>TEXT(B93, "dddd")</f>
        <v>Thursday</v>
      </c>
      <c r="E100">
        <v>7460</v>
      </c>
      <c r="F100" t="s">
        <v>40</v>
      </c>
      <c r="G100" t="s">
        <v>40</v>
      </c>
    </row>
    <row r="101" spans="1:7" x14ac:dyDescent="0.25">
      <c r="A101" t="s">
        <v>9</v>
      </c>
      <c r="B101" t="s">
        <v>47</v>
      </c>
      <c r="C101" t="s">
        <v>25</v>
      </c>
      <c r="D101" t="str">
        <f>TEXT(B95, "dddd")</f>
        <v>Thursday</v>
      </c>
      <c r="E101">
        <v>17000</v>
      </c>
      <c r="F101" t="s">
        <v>40</v>
      </c>
      <c r="G101" t="s">
        <v>40</v>
      </c>
    </row>
    <row r="102" spans="1:7" x14ac:dyDescent="0.25">
      <c r="A102" t="s">
        <v>18</v>
      </c>
      <c r="B102" t="s">
        <v>47</v>
      </c>
      <c r="C102" t="s">
        <v>25</v>
      </c>
      <c r="D102" t="str">
        <f>TEXT(B97, "dddd")</f>
        <v>Thursday</v>
      </c>
      <c r="E102">
        <v>1780</v>
      </c>
      <c r="F102" t="s">
        <v>40</v>
      </c>
      <c r="G102" t="s">
        <v>40</v>
      </c>
    </row>
    <row r="103" spans="1:7" x14ac:dyDescent="0.25">
      <c r="A103" t="s">
        <v>16</v>
      </c>
      <c r="B103" t="s">
        <v>47</v>
      </c>
      <c r="C103" t="s">
        <v>25</v>
      </c>
      <c r="D103" t="str">
        <f>TEXT(B99, "dddd")</f>
        <v>Thursday</v>
      </c>
      <c r="F103" t="s">
        <v>41</v>
      </c>
      <c r="G103" t="s">
        <v>40</v>
      </c>
    </row>
    <row r="104" spans="1:7" x14ac:dyDescent="0.25">
      <c r="A104" t="s">
        <v>12</v>
      </c>
      <c r="B104" t="s">
        <v>47</v>
      </c>
      <c r="C104" t="s">
        <v>25</v>
      </c>
      <c r="D104" t="str">
        <f>TEXT(B101, "dddd")</f>
        <v>Thursday</v>
      </c>
      <c r="E104">
        <v>7488</v>
      </c>
      <c r="F104" t="s">
        <v>40</v>
      </c>
      <c r="G104" t="s">
        <v>40</v>
      </c>
    </row>
    <row r="105" spans="1:7" x14ac:dyDescent="0.25">
      <c r="A105" t="s">
        <v>19</v>
      </c>
      <c r="B105" t="s">
        <v>47</v>
      </c>
      <c r="C105" t="s">
        <v>25</v>
      </c>
      <c r="D105" t="str">
        <f>TEXT(B103, "dddd")</f>
        <v>Thursday</v>
      </c>
      <c r="F105" t="s">
        <v>41</v>
      </c>
      <c r="G105" t="s">
        <v>40</v>
      </c>
    </row>
    <row r="106" spans="1:7" x14ac:dyDescent="0.25">
      <c r="A106" t="s">
        <v>10</v>
      </c>
      <c r="B106" t="s">
        <v>47</v>
      </c>
      <c r="C106" t="s">
        <v>25</v>
      </c>
      <c r="D106" t="str">
        <f>TEXT(B105, "dddd")</f>
        <v>Thursday</v>
      </c>
      <c r="F106" t="s">
        <v>41</v>
      </c>
      <c r="G106" t="s">
        <v>40</v>
      </c>
    </row>
    <row r="107" spans="1:7" x14ac:dyDescent="0.25">
      <c r="A107" t="s">
        <v>17</v>
      </c>
      <c r="B107" t="s">
        <v>47</v>
      </c>
      <c r="C107" t="s">
        <v>25</v>
      </c>
      <c r="D107" t="str">
        <f>TEXT(B107, "dddd")</f>
        <v>Thursday</v>
      </c>
      <c r="E107">
        <v>1520</v>
      </c>
      <c r="F107" t="s">
        <v>40</v>
      </c>
      <c r="G107" t="s">
        <v>40</v>
      </c>
    </row>
    <row r="108" spans="1:7" x14ac:dyDescent="0.25">
      <c r="A108" t="s">
        <v>11</v>
      </c>
      <c r="B108" t="s">
        <v>48</v>
      </c>
      <c r="C108" t="s">
        <v>24</v>
      </c>
      <c r="D108" t="str">
        <f>TEXT(B108, "dddd")</f>
        <v>Friday</v>
      </c>
      <c r="E108">
        <v>5010</v>
      </c>
      <c r="F108" t="s">
        <v>40</v>
      </c>
      <c r="G108" t="s">
        <v>40</v>
      </c>
    </row>
    <row r="109" spans="1:7" x14ac:dyDescent="0.25">
      <c r="A109" t="s">
        <v>14</v>
      </c>
      <c r="B109" t="s">
        <v>48</v>
      </c>
      <c r="C109" t="s">
        <v>24</v>
      </c>
      <c r="D109" t="str">
        <f>TEXT(B110, "dddd")</f>
        <v>Friday</v>
      </c>
      <c r="E109">
        <v>4095</v>
      </c>
      <c r="F109" t="s">
        <v>40</v>
      </c>
      <c r="G109" t="s">
        <v>40</v>
      </c>
    </row>
    <row r="110" spans="1:7" x14ac:dyDescent="0.25">
      <c r="A110" t="s">
        <v>15</v>
      </c>
      <c r="B110" t="s">
        <v>48</v>
      </c>
      <c r="C110" t="s">
        <v>24</v>
      </c>
      <c r="D110" t="str">
        <f>TEXT(B112, "dddd")</f>
        <v>Friday</v>
      </c>
      <c r="E110">
        <v>5730</v>
      </c>
      <c r="F110" t="s">
        <v>40</v>
      </c>
      <c r="G110" t="s">
        <v>40</v>
      </c>
    </row>
    <row r="111" spans="1:7" x14ac:dyDescent="0.25">
      <c r="A111" t="s">
        <v>9</v>
      </c>
      <c r="B111" t="s">
        <v>48</v>
      </c>
      <c r="C111" t="s">
        <v>24</v>
      </c>
      <c r="D111" t="str">
        <f>TEXT(B114, "dddd")</f>
        <v>Friday</v>
      </c>
      <c r="E111">
        <v>8440</v>
      </c>
      <c r="F111" t="s">
        <v>40</v>
      </c>
      <c r="G111" t="s">
        <v>40</v>
      </c>
    </row>
    <row r="112" spans="1:7" x14ac:dyDescent="0.25">
      <c r="A112" t="s">
        <v>18</v>
      </c>
      <c r="B112" t="s">
        <v>48</v>
      </c>
      <c r="C112" t="s">
        <v>24</v>
      </c>
      <c r="D112" t="str">
        <f>TEXT(B116, "dddd")</f>
        <v>Friday</v>
      </c>
      <c r="E112">
        <v>1332</v>
      </c>
      <c r="F112" t="s">
        <v>40</v>
      </c>
      <c r="G112" t="s">
        <v>40</v>
      </c>
    </row>
    <row r="113" spans="1:7" x14ac:dyDescent="0.25">
      <c r="A113" t="s">
        <v>16</v>
      </c>
      <c r="B113" t="s">
        <v>48</v>
      </c>
      <c r="C113" t="s">
        <v>24</v>
      </c>
      <c r="D113" t="str">
        <f>TEXT(B118, "dddd")</f>
        <v>Friday</v>
      </c>
      <c r="E113">
        <v>2240</v>
      </c>
      <c r="F113" t="s">
        <v>40</v>
      </c>
      <c r="G113" t="s">
        <v>40</v>
      </c>
    </row>
    <row r="114" spans="1:7" x14ac:dyDescent="0.25">
      <c r="A114" t="s">
        <v>12</v>
      </c>
      <c r="B114" t="s">
        <v>48</v>
      </c>
      <c r="C114" t="s">
        <v>24</v>
      </c>
      <c r="D114" t="str">
        <f>TEXT(B120, "dddd")</f>
        <v>Friday</v>
      </c>
      <c r="E114">
        <v>6325</v>
      </c>
      <c r="F114" t="s">
        <v>40</v>
      </c>
      <c r="G114" t="s">
        <v>40</v>
      </c>
    </row>
    <row r="115" spans="1:7" x14ac:dyDescent="0.25">
      <c r="A115" t="s">
        <v>19</v>
      </c>
      <c r="B115" t="s">
        <v>48</v>
      </c>
      <c r="C115" t="s">
        <v>24</v>
      </c>
      <c r="D115" t="str">
        <f>TEXT(B122, "dddd")</f>
        <v>Friday</v>
      </c>
      <c r="E115">
        <v>925</v>
      </c>
      <c r="F115" t="s">
        <v>40</v>
      </c>
      <c r="G115" t="s">
        <v>40</v>
      </c>
    </row>
    <row r="116" spans="1:7" x14ac:dyDescent="0.25">
      <c r="A116" t="s">
        <v>10</v>
      </c>
      <c r="B116" t="s">
        <v>48</v>
      </c>
      <c r="C116" t="s">
        <v>24</v>
      </c>
      <c r="D116" t="str">
        <f>TEXT(B124, "dddd")</f>
        <v>Friday</v>
      </c>
      <c r="E116">
        <v>6560</v>
      </c>
      <c r="F116" t="s">
        <v>40</v>
      </c>
      <c r="G116" t="s">
        <v>40</v>
      </c>
    </row>
    <row r="117" spans="1:7" x14ac:dyDescent="0.25">
      <c r="A117" t="s">
        <v>17</v>
      </c>
      <c r="B117" t="s">
        <v>48</v>
      </c>
      <c r="C117" t="s">
        <v>24</v>
      </c>
      <c r="D117" t="str">
        <f>TEXT(B126, "dddd")</f>
        <v>Friday</v>
      </c>
      <c r="E117">
        <v>2417</v>
      </c>
      <c r="F117" t="s">
        <v>40</v>
      </c>
      <c r="G117" t="s">
        <v>40</v>
      </c>
    </row>
    <row r="118" spans="1:7" x14ac:dyDescent="0.25">
      <c r="A118" t="s">
        <v>11</v>
      </c>
      <c r="B118" t="s">
        <v>48</v>
      </c>
      <c r="C118" t="s">
        <v>25</v>
      </c>
      <c r="D118" t="str">
        <f>TEXT(B109, "dddd")</f>
        <v>Friday</v>
      </c>
      <c r="E118">
        <v>7038</v>
      </c>
      <c r="F118" t="s">
        <v>40</v>
      </c>
      <c r="G118" t="s">
        <v>40</v>
      </c>
    </row>
    <row r="119" spans="1:7" x14ac:dyDescent="0.25">
      <c r="A119" t="s">
        <v>15</v>
      </c>
      <c r="B119" t="s">
        <v>48</v>
      </c>
      <c r="C119" t="s">
        <v>25</v>
      </c>
      <c r="D119" t="str">
        <f>TEXT(B113, "dddd")</f>
        <v>Friday</v>
      </c>
      <c r="F119" t="s">
        <v>41</v>
      </c>
      <c r="G119" t="s">
        <v>40</v>
      </c>
    </row>
    <row r="120" spans="1:7" x14ac:dyDescent="0.25">
      <c r="A120" t="s">
        <v>13</v>
      </c>
      <c r="B120" t="s">
        <v>48</v>
      </c>
      <c r="C120" t="s">
        <v>25</v>
      </c>
      <c r="D120" t="str">
        <f>TEXT(B111, "dddd")</f>
        <v>Friday</v>
      </c>
      <c r="E120">
        <v>3138</v>
      </c>
      <c r="F120" t="s">
        <v>40</v>
      </c>
      <c r="G120" t="s">
        <v>40</v>
      </c>
    </row>
    <row r="121" spans="1:7" x14ac:dyDescent="0.25">
      <c r="A121" t="s">
        <v>9</v>
      </c>
      <c r="B121" t="s">
        <v>48</v>
      </c>
      <c r="C121" t="s">
        <v>25</v>
      </c>
      <c r="D121" t="str">
        <f>TEXT(B115, "dddd")</f>
        <v>Friday</v>
      </c>
      <c r="E121">
        <v>7064</v>
      </c>
      <c r="F121" t="s">
        <v>40</v>
      </c>
      <c r="G121" t="s">
        <v>40</v>
      </c>
    </row>
    <row r="122" spans="1:7" x14ac:dyDescent="0.25">
      <c r="A122" t="s">
        <v>18</v>
      </c>
      <c r="B122" t="s">
        <v>48</v>
      </c>
      <c r="C122" t="s">
        <v>25</v>
      </c>
      <c r="D122" t="str">
        <f>TEXT(B117, "dddd")</f>
        <v>Friday</v>
      </c>
      <c r="E122">
        <v>2381</v>
      </c>
      <c r="F122" t="s">
        <v>40</v>
      </c>
      <c r="G122" t="s">
        <v>40</v>
      </c>
    </row>
    <row r="123" spans="1:7" x14ac:dyDescent="0.25">
      <c r="A123" t="s">
        <v>16</v>
      </c>
      <c r="B123" t="s">
        <v>48</v>
      </c>
      <c r="C123" t="s">
        <v>25</v>
      </c>
      <c r="D123" t="str">
        <f>TEXT(B119, "dddd")</f>
        <v>Friday</v>
      </c>
      <c r="F123" t="s">
        <v>41</v>
      </c>
      <c r="G123" t="s">
        <v>40</v>
      </c>
    </row>
    <row r="124" spans="1:7" x14ac:dyDescent="0.25">
      <c r="A124" t="s">
        <v>12</v>
      </c>
      <c r="B124" t="s">
        <v>48</v>
      </c>
      <c r="C124" t="s">
        <v>25</v>
      </c>
      <c r="D124" t="str">
        <f>TEXT(B121, "dddd")</f>
        <v>Friday</v>
      </c>
      <c r="E124">
        <v>8602</v>
      </c>
      <c r="F124" t="s">
        <v>40</v>
      </c>
      <c r="G124" t="s">
        <v>40</v>
      </c>
    </row>
    <row r="125" spans="1:7" x14ac:dyDescent="0.25">
      <c r="A125" t="s">
        <v>19</v>
      </c>
      <c r="B125" t="s">
        <v>48</v>
      </c>
      <c r="C125" t="s">
        <v>25</v>
      </c>
      <c r="D125" t="str">
        <f>TEXT(B123, "dddd")</f>
        <v>Friday</v>
      </c>
      <c r="F125" t="s">
        <v>41</v>
      </c>
      <c r="G125" t="s">
        <v>40</v>
      </c>
    </row>
    <row r="126" spans="1:7" x14ac:dyDescent="0.25">
      <c r="A126" t="s">
        <v>10</v>
      </c>
      <c r="B126" t="s">
        <v>48</v>
      </c>
      <c r="C126" t="s">
        <v>25</v>
      </c>
      <c r="D126" t="str">
        <f>TEXT(B125, "dddd")</f>
        <v>Friday</v>
      </c>
      <c r="F126" t="s">
        <v>41</v>
      </c>
      <c r="G126" t="s">
        <v>40</v>
      </c>
    </row>
    <row r="127" spans="1:7" x14ac:dyDescent="0.25">
      <c r="A127" t="s">
        <v>17</v>
      </c>
      <c r="B127" t="s">
        <v>48</v>
      </c>
      <c r="C127" t="s">
        <v>25</v>
      </c>
      <c r="D127" t="str">
        <f>TEXT(B127, "dddd")</f>
        <v>Friday</v>
      </c>
      <c r="E127">
        <v>1858</v>
      </c>
      <c r="F127" t="s">
        <v>40</v>
      </c>
      <c r="G127" t="s">
        <v>40</v>
      </c>
    </row>
    <row r="128" spans="1:7" x14ac:dyDescent="0.25">
      <c r="A128" t="s">
        <v>11</v>
      </c>
      <c r="B128" t="s">
        <v>49</v>
      </c>
      <c r="C128" t="s">
        <v>24</v>
      </c>
      <c r="D128" t="str">
        <f>TEXT(B128, "dddd")</f>
        <v>Monday</v>
      </c>
      <c r="E128">
        <v>4746</v>
      </c>
      <c r="F128" t="s">
        <v>40</v>
      </c>
      <c r="G128" t="s">
        <v>40</v>
      </c>
    </row>
    <row r="129" spans="1:7" x14ac:dyDescent="0.25">
      <c r="A129" t="s">
        <v>14</v>
      </c>
      <c r="B129" t="s">
        <v>49</v>
      </c>
      <c r="C129" t="s">
        <v>24</v>
      </c>
      <c r="D129" t="str">
        <f>TEXT(B130, "dddd")</f>
        <v>Monday</v>
      </c>
      <c r="E129">
        <v>3465</v>
      </c>
      <c r="F129" t="s">
        <v>40</v>
      </c>
      <c r="G129" t="s">
        <v>40</v>
      </c>
    </row>
    <row r="130" spans="1:7" x14ac:dyDescent="0.25">
      <c r="A130" t="s">
        <v>15</v>
      </c>
      <c r="B130" t="s">
        <v>49</v>
      </c>
      <c r="C130" t="s">
        <v>24</v>
      </c>
      <c r="D130" t="str">
        <f>TEXT(B132, "dddd")</f>
        <v>Monday</v>
      </c>
      <c r="E130">
        <v>6227</v>
      </c>
      <c r="F130" t="s">
        <v>40</v>
      </c>
      <c r="G130" t="s">
        <v>40</v>
      </c>
    </row>
    <row r="131" spans="1:7" x14ac:dyDescent="0.25">
      <c r="A131" t="s">
        <v>9</v>
      </c>
      <c r="B131" t="s">
        <v>49</v>
      </c>
      <c r="C131" t="s">
        <v>24</v>
      </c>
      <c r="D131" t="str">
        <f>TEXT(B134, "dddd")</f>
        <v>Monday</v>
      </c>
      <c r="E131">
        <v>12483</v>
      </c>
      <c r="F131" t="s">
        <v>40</v>
      </c>
      <c r="G131" t="s">
        <v>40</v>
      </c>
    </row>
    <row r="132" spans="1:7" x14ac:dyDescent="0.25">
      <c r="A132" t="s">
        <v>18</v>
      </c>
      <c r="B132" t="s">
        <v>49</v>
      </c>
      <c r="C132" t="s">
        <v>24</v>
      </c>
      <c r="D132" t="str">
        <f>TEXT(B136, "dddd")</f>
        <v>Monday</v>
      </c>
      <c r="E132">
        <v>2898</v>
      </c>
      <c r="F132" t="s">
        <v>40</v>
      </c>
      <c r="G132" t="s">
        <v>40</v>
      </c>
    </row>
    <row r="133" spans="1:7" x14ac:dyDescent="0.25">
      <c r="A133" t="s">
        <v>16</v>
      </c>
      <c r="B133" t="s">
        <v>49</v>
      </c>
      <c r="C133" t="s">
        <v>24</v>
      </c>
      <c r="D133" t="str">
        <f>TEXT(B138, "dddd")</f>
        <v>Monday</v>
      </c>
      <c r="E133">
        <v>3142</v>
      </c>
      <c r="F133" t="s">
        <v>40</v>
      </c>
      <c r="G133" t="s">
        <v>40</v>
      </c>
    </row>
    <row r="134" spans="1:7" x14ac:dyDescent="0.25">
      <c r="A134" t="s">
        <v>12</v>
      </c>
      <c r="B134" t="s">
        <v>49</v>
      </c>
      <c r="C134" t="s">
        <v>24</v>
      </c>
      <c r="D134" t="str">
        <f>TEXT(B140, "dddd")</f>
        <v>Monday</v>
      </c>
      <c r="E134">
        <v>4702</v>
      </c>
      <c r="F134" t="s">
        <v>40</v>
      </c>
      <c r="G134" t="s">
        <v>40</v>
      </c>
    </row>
    <row r="135" spans="1:7" x14ac:dyDescent="0.25">
      <c r="A135" t="s">
        <v>19</v>
      </c>
      <c r="B135" t="s">
        <v>49</v>
      </c>
      <c r="C135" t="s">
        <v>24</v>
      </c>
      <c r="D135" t="str">
        <f>TEXT(B142, "dddd")</f>
        <v>Monday</v>
      </c>
      <c r="E135">
        <v>1650</v>
      </c>
      <c r="F135" t="s">
        <v>40</v>
      </c>
      <c r="G135" t="s">
        <v>40</v>
      </c>
    </row>
    <row r="136" spans="1:7" x14ac:dyDescent="0.25">
      <c r="A136" t="s">
        <v>10</v>
      </c>
      <c r="B136" t="s">
        <v>49</v>
      </c>
      <c r="C136" t="s">
        <v>24</v>
      </c>
      <c r="D136" t="str">
        <f>TEXT(B144, "dddd")</f>
        <v>Monday</v>
      </c>
      <c r="E136">
        <v>10344</v>
      </c>
      <c r="F136" t="s">
        <v>40</v>
      </c>
      <c r="G136" t="s">
        <v>40</v>
      </c>
    </row>
    <row r="137" spans="1:7" x14ac:dyDescent="0.25">
      <c r="A137" t="s">
        <v>17</v>
      </c>
      <c r="B137" t="s">
        <v>49</v>
      </c>
      <c r="C137" t="s">
        <v>24</v>
      </c>
      <c r="D137" t="str">
        <f>TEXT(B146, "dddd")</f>
        <v>Monday</v>
      </c>
      <c r="E137">
        <v>2518</v>
      </c>
      <c r="F137" t="s">
        <v>40</v>
      </c>
      <c r="G137" t="s">
        <v>40</v>
      </c>
    </row>
    <row r="138" spans="1:7" x14ac:dyDescent="0.25">
      <c r="A138" t="s">
        <v>11</v>
      </c>
      <c r="B138" t="s">
        <v>49</v>
      </c>
      <c r="C138" t="s">
        <v>25</v>
      </c>
      <c r="D138" t="str">
        <f>TEXT(B129, "dddd")</f>
        <v>Monday</v>
      </c>
      <c r="E138">
        <v>5698</v>
      </c>
      <c r="F138" t="s">
        <v>40</v>
      </c>
      <c r="G138" t="s">
        <v>40</v>
      </c>
    </row>
    <row r="139" spans="1:7" x14ac:dyDescent="0.25">
      <c r="A139" t="s">
        <v>14</v>
      </c>
      <c r="B139" t="s">
        <v>49</v>
      </c>
      <c r="C139" t="s">
        <v>25</v>
      </c>
      <c r="D139" t="str">
        <f>TEXT(B131, "dddd")</f>
        <v>Monday</v>
      </c>
      <c r="E139">
        <v>4594</v>
      </c>
      <c r="F139" t="s">
        <v>40</v>
      </c>
      <c r="G139" t="s">
        <v>40</v>
      </c>
    </row>
    <row r="140" spans="1:7" x14ac:dyDescent="0.25">
      <c r="A140" t="s">
        <v>15</v>
      </c>
      <c r="B140" t="s">
        <v>49</v>
      </c>
      <c r="C140" t="s">
        <v>25</v>
      </c>
      <c r="D140" t="str">
        <f>TEXT(B133, "dddd")</f>
        <v>Monday</v>
      </c>
      <c r="F140" t="s">
        <v>41</v>
      </c>
      <c r="G140" t="s">
        <v>40</v>
      </c>
    </row>
    <row r="141" spans="1:7" x14ac:dyDescent="0.25">
      <c r="A141" t="s">
        <v>9</v>
      </c>
      <c r="B141" t="s">
        <v>49</v>
      </c>
      <c r="C141" t="s">
        <v>25</v>
      </c>
      <c r="D141" t="str">
        <f>TEXT(B135, "dddd")</f>
        <v>Monday</v>
      </c>
      <c r="E141">
        <v>16601</v>
      </c>
      <c r="F141" t="s">
        <v>40</v>
      </c>
      <c r="G141" t="s">
        <v>40</v>
      </c>
    </row>
    <row r="142" spans="1:7" x14ac:dyDescent="0.25">
      <c r="A142" t="s">
        <v>18</v>
      </c>
      <c r="B142" t="s">
        <v>49</v>
      </c>
      <c r="C142" t="s">
        <v>25</v>
      </c>
      <c r="D142" t="str">
        <f>TEXT(B137, "dddd")</f>
        <v>Monday</v>
      </c>
      <c r="F142" t="s">
        <v>41</v>
      </c>
      <c r="G142" t="s">
        <v>40</v>
      </c>
    </row>
    <row r="143" spans="1:7" x14ac:dyDescent="0.25">
      <c r="A143" t="s">
        <v>16</v>
      </c>
      <c r="B143" t="s">
        <v>49</v>
      </c>
      <c r="C143" t="s">
        <v>25</v>
      </c>
      <c r="D143" t="str">
        <f>TEXT(B139, "dddd")</f>
        <v>Monday</v>
      </c>
      <c r="F143" t="s">
        <v>41</v>
      </c>
      <c r="G143" t="s">
        <v>40</v>
      </c>
    </row>
    <row r="144" spans="1:7" x14ac:dyDescent="0.25">
      <c r="A144" t="s">
        <v>12</v>
      </c>
      <c r="B144" t="s">
        <v>49</v>
      </c>
      <c r="C144" t="s">
        <v>25</v>
      </c>
      <c r="D144" t="str">
        <f>TEXT(B141, "dddd")</f>
        <v>Monday</v>
      </c>
      <c r="E144">
        <v>7500</v>
      </c>
      <c r="F144" t="s">
        <v>40</v>
      </c>
      <c r="G144" t="s">
        <v>40</v>
      </c>
    </row>
    <row r="145" spans="1:7" x14ac:dyDescent="0.25">
      <c r="A145" t="s">
        <v>19</v>
      </c>
      <c r="B145" t="s">
        <v>49</v>
      </c>
      <c r="C145" t="s">
        <v>25</v>
      </c>
      <c r="D145" t="str">
        <f>TEXT(B143, "dddd")</f>
        <v>Monday</v>
      </c>
      <c r="F145" t="s">
        <v>41</v>
      </c>
      <c r="G145" t="s">
        <v>40</v>
      </c>
    </row>
    <row r="146" spans="1:7" x14ac:dyDescent="0.25">
      <c r="A146" t="s">
        <v>10</v>
      </c>
      <c r="B146" t="s">
        <v>49</v>
      </c>
      <c r="C146" t="s">
        <v>25</v>
      </c>
      <c r="D146" t="str">
        <f>TEXT(B145, "dddd")</f>
        <v>Monday</v>
      </c>
      <c r="F146" t="s">
        <v>41</v>
      </c>
      <c r="G146" t="s">
        <v>40</v>
      </c>
    </row>
    <row r="147" spans="1:7" x14ac:dyDescent="0.25">
      <c r="A147" t="s">
        <v>17</v>
      </c>
      <c r="B147" t="s">
        <v>49</v>
      </c>
      <c r="C147" t="s">
        <v>25</v>
      </c>
      <c r="D147" t="str">
        <f>TEXT(B147, "dddd")</f>
        <v>Monday</v>
      </c>
      <c r="E147">
        <v>2660</v>
      </c>
      <c r="F147" t="s">
        <v>40</v>
      </c>
      <c r="G147" t="s">
        <v>40</v>
      </c>
    </row>
    <row r="148" spans="1:7" x14ac:dyDescent="0.25">
      <c r="A148" t="s">
        <v>11</v>
      </c>
      <c r="B148" t="s">
        <v>50</v>
      </c>
      <c r="C148" t="s">
        <v>24</v>
      </c>
      <c r="D148" t="str">
        <f>TEXT(B148, "dddd")</f>
        <v>Tuesday</v>
      </c>
      <c r="E148">
        <v>3166</v>
      </c>
      <c r="F148" t="s">
        <v>40</v>
      </c>
      <c r="G148" t="s">
        <v>40</v>
      </c>
    </row>
    <row r="149" spans="1:7" x14ac:dyDescent="0.25">
      <c r="A149" t="s">
        <v>14</v>
      </c>
      <c r="B149" t="s">
        <v>50</v>
      </c>
      <c r="C149" t="s">
        <v>24</v>
      </c>
      <c r="D149" t="str">
        <f>TEXT(B150, "dddd")</f>
        <v>Tuesday</v>
      </c>
      <c r="E149">
        <v>3829</v>
      </c>
      <c r="F149" t="s">
        <v>40</v>
      </c>
      <c r="G149" t="s">
        <v>40</v>
      </c>
    </row>
    <row r="150" spans="1:7" x14ac:dyDescent="0.25">
      <c r="A150" t="s">
        <v>15</v>
      </c>
      <c r="B150" t="s">
        <v>50</v>
      </c>
      <c r="C150" t="s">
        <v>24</v>
      </c>
      <c r="D150" t="str">
        <f>TEXT(B152, "dddd")</f>
        <v>Tuesday</v>
      </c>
      <c r="E150">
        <v>3352</v>
      </c>
      <c r="F150" t="s">
        <v>40</v>
      </c>
      <c r="G150" t="s">
        <v>40</v>
      </c>
    </row>
    <row r="151" spans="1:7" x14ac:dyDescent="0.25">
      <c r="A151" t="s">
        <v>9</v>
      </c>
      <c r="B151" t="s">
        <v>50</v>
      </c>
      <c r="C151" t="s">
        <v>24</v>
      </c>
      <c r="D151" t="str">
        <f>TEXT(B154, "dddd")</f>
        <v>Tuesday</v>
      </c>
      <c r="E151">
        <v>9599</v>
      </c>
      <c r="F151" t="s">
        <v>40</v>
      </c>
      <c r="G151" t="s">
        <v>40</v>
      </c>
    </row>
    <row r="152" spans="1:7" x14ac:dyDescent="0.25">
      <c r="A152" t="s">
        <v>18</v>
      </c>
      <c r="B152" t="s">
        <v>50</v>
      </c>
      <c r="C152" t="s">
        <v>24</v>
      </c>
      <c r="D152" t="str">
        <f>TEXT(B156, "dddd")</f>
        <v>Tuesday</v>
      </c>
      <c r="F152" t="s">
        <v>41</v>
      </c>
      <c r="G152" t="s">
        <v>40</v>
      </c>
    </row>
    <row r="153" spans="1:7" x14ac:dyDescent="0.25">
      <c r="A153" t="s">
        <v>16</v>
      </c>
      <c r="B153" t="s">
        <v>50</v>
      </c>
      <c r="C153" t="s">
        <v>24</v>
      </c>
      <c r="D153" t="str">
        <f>TEXT(B158, "dddd")</f>
        <v>Tuesday</v>
      </c>
      <c r="E153">
        <v>4836</v>
      </c>
      <c r="F153" t="s">
        <v>40</v>
      </c>
      <c r="G153" t="s">
        <v>40</v>
      </c>
    </row>
    <row r="154" spans="1:7" x14ac:dyDescent="0.25">
      <c r="A154" t="s">
        <v>12</v>
      </c>
      <c r="B154" t="s">
        <v>50</v>
      </c>
      <c r="C154" t="s">
        <v>24</v>
      </c>
      <c r="D154" t="str">
        <f>TEXT(B160, "dddd")</f>
        <v>Tuesday</v>
      </c>
      <c r="E154">
        <v>5720</v>
      </c>
      <c r="F154" t="s">
        <v>40</v>
      </c>
      <c r="G154" t="s">
        <v>40</v>
      </c>
    </row>
    <row r="155" spans="1:7" x14ac:dyDescent="0.25">
      <c r="A155" t="s">
        <v>19</v>
      </c>
      <c r="B155" t="s">
        <v>50</v>
      </c>
      <c r="C155" t="s">
        <v>24</v>
      </c>
      <c r="D155" t="str">
        <f>TEXT(B162, "dddd")</f>
        <v>Tuesday</v>
      </c>
      <c r="E155">
        <v>2049</v>
      </c>
      <c r="F155" t="s">
        <v>40</v>
      </c>
      <c r="G155" t="s">
        <v>40</v>
      </c>
    </row>
    <row r="156" spans="1:7" x14ac:dyDescent="0.25">
      <c r="A156" t="s">
        <v>10</v>
      </c>
      <c r="B156" t="s">
        <v>50</v>
      </c>
      <c r="C156" t="s">
        <v>24</v>
      </c>
      <c r="D156" t="str">
        <f>TEXT(B164, "dddd")</f>
        <v>Tuesday</v>
      </c>
      <c r="E156">
        <v>16275</v>
      </c>
      <c r="F156" t="s">
        <v>40</v>
      </c>
      <c r="G156" t="s">
        <v>40</v>
      </c>
    </row>
    <row r="157" spans="1:7" x14ac:dyDescent="0.25">
      <c r="A157" t="s">
        <v>17</v>
      </c>
      <c r="B157" t="s">
        <v>50</v>
      </c>
      <c r="C157" t="s">
        <v>24</v>
      </c>
      <c r="D157" t="str">
        <f>TEXT(B166, "dddd")</f>
        <v>Tuesday</v>
      </c>
      <c r="E157">
        <v>6270</v>
      </c>
      <c r="F157" t="s">
        <v>40</v>
      </c>
      <c r="G157" t="s">
        <v>40</v>
      </c>
    </row>
    <row r="158" spans="1:7" x14ac:dyDescent="0.25">
      <c r="A158" t="s">
        <v>11</v>
      </c>
      <c r="B158" t="s">
        <v>50</v>
      </c>
      <c r="C158" t="s">
        <v>25</v>
      </c>
      <c r="D158" t="str">
        <f>TEXT(B149, "dddd")</f>
        <v>Tuesday</v>
      </c>
      <c r="E158">
        <v>3536</v>
      </c>
      <c r="F158" t="s">
        <v>40</v>
      </c>
      <c r="G158" t="s">
        <v>40</v>
      </c>
    </row>
    <row r="159" spans="1:7" x14ac:dyDescent="0.25">
      <c r="A159" t="s">
        <v>14</v>
      </c>
      <c r="B159" t="s">
        <v>50</v>
      </c>
      <c r="C159" t="s">
        <v>25</v>
      </c>
      <c r="D159" t="str">
        <f>TEXT(B151, "dddd")</f>
        <v>Tuesday</v>
      </c>
      <c r="E159">
        <v>11808</v>
      </c>
      <c r="F159" t="s">
        <v>40</v>
      </c>
      <c r="G159" t="s">
        <v>40</v>
      </c>
    </row>
    <row r="160" spans="1:7" x14ac:dyDescent="0.25">
      <c r="A160" t="s">
        <v>15</v>
      </c>
      <c r="B160" t="s">
        <v>50</v>
      </c>
      <c r="C160" t="s">
        <v>25</v>
      </c>
      <c r="D160" t="str">
        <f>TEXT(B153, "dddd")</f>
        <v>Tuesday</v>
      </c>
      <c r="F160" t="s">
        <v>41</v>
      </c>
      <c r="G160" t="s">
        <v>40</v>
      </c>
    </row>
    <row r="161" spans="1:7" x14ac:dyDescent="0.25">
      <c r="A161" t="s">
        <v>9</v>
      </c>
      <c r="B161" t="s">
        <v>50</v>
      </c>
      <c r="C161" t="s">
        <v>25</v>
      </c>
      <c r="D161" t="str">
        <f>TEXT(B155, "dddd")</f>
        <v>Tuesday</v>
      </c>
      <c r="E161">
        <v>19322</v>
      </c>
      <c r="F161" t="s">
        <v>40</v>
      </c>
      <c r="G161" t="s">
        <v>40</v>
      </c>
    </row>
    <row r="162" spans="1:7" x14ac:dyDescent="0.25">
      <c r="A162" t="s">
        <v>18</v>
      </c>
      <c r="B162" t="s">
        <v>50</v>
      </c>
      <c r="C162" t="s">
        <v>25</v>
      </c>
      <c r="D162" t="str">
        <f>TEXT(B157, "dddd")</f>
        <v>Tuesday</v>
      </c>
      <c r="F162" t="s">
        <v>41</v>
      </c>
      <c r="G162" t="s">
        <v>40</v>
      </c>
    </row>
    <row r="163" spans="1:7" x14ac:dyDescent="0.25">
      <c r="A163" t="s">
        <v>16</v>
      </c>
      <c r="B163" t="s">
        <v>50</v>
      </c>
      <c r="C163" t="s">
        <v>25</v>
      </c>
      <c r="D163" t="str">
        <f>TEXT(B159, "dddd")</f>
        <v>Tuesday</v>
      </c>
      <c r="F163" t="s">
        <v>41</v>
      </c>
      <c r="G163" t="s">
        <v>40</v>
      </c>
    </row>
    <row r="164" spans="1:7" x14ac:dyDescent="0.25">
      <c r="A164" t="s">
        <v>12</v>
      </c>
      <c r="B164" t="s">
        <v>50</v>
      </c>
      <c r="C164" t="s">
        <v>25</v>
      </c>
      <c r="D164" t="str">
        <f>TEXT(B161, "dddd")</f>
        <v>Tuesday</v>
      </c>
      <c r="E164">
        <v>4527</v>
      </c>
      <c r="F164" t="s">
        <v>40</v>
      </c>
      <c r="G164" t="s">
        <v>40</v>
      </c>
    </row>
    <row r="165" spans="1:7" x14ac:dyDescent="0.25">
      <c r="A165" t="s">
        <v>19</v>
      </c>
      <c r="B165" t="s">
        <v>50</v>
      </c>
      <c r="C165" t="s">
        <v>25</v>
      </c>
      <c r="D165" t="str">
        <f>TEXT(B163, "dddd")</f>
        <v>Tuesday</v>
      </c>
      <c r="F165" t="s">
        <v>41</v>
      </c>
      <c r="G165" t="s">
        <v>40</v>
      </c>
    </row>
    <row r="166" spans="1:7" x14ac:dyDescent="0.25">
      <c r="A166" t="s">
        <v>10</v>
      </c>
      <c r="B166" t="s">
        <v>50</v>
      </c>
      <c r="C166" t="s">
        <v>25</v>
      </c>
      <c r="D166" t="str">
        <f>TEXT(B165, "dddd")</f>
        <v>Tuesday</v>
      </c>
      <c r="F166" t="s">
        <v>41</v>
      </c>
      <c r="G166" t="s">
        <v>40</v>
      </c>
    </row>
    <row r="167" spans="1:7" x14ac:dyDescent="0.25">
      <c r="A167" t="s">
        <v>17</v>
      </c>
      <c r="B167" t="s">
        <v>50</v>
      </c>
      <c r="C167" t="s">
        <v>25</v>
      </c>
      <c r="D167" t="str">
        <f>TEXT(B167, "dddd")</f>
        <v>Tuesday</v>
      </c>
      <c r="E167">
        <v>2945</v>
      </c>
      <c r="F167" t="s">
        <v>40</v>
      </c>
      <c r="G167" t="s">
        <v>40</v>
      </c>
    </row>
    <row r="168" spans="1:7" x14ac:dyDescent="0.25">
      <c r="A168" t="s">
        <v>11</v>
      </c>
      <c r="B168" t="s">
        <v>51</v>
      </c>
      <c r="C168" t="s">
        <v>24</v>
      </c>
      <c r="D168" t="str">
        <f>TEXT(B168, "dddd")</f>
        <v>Wednesday</v>
      </c>
      <c r="E168">
        <v>4741</v>
      </c>
      <c r="F168" t="s">
        <v>40</v>
      </c>
      <c r="G168" t="s">
        <v>40</v>
      </c>
    </row>
    <row r="169" spans="1:7" x14ac:dyDescent="0.25">
      <c r="A169" t="s">
        <v>14</v>
      </c>
      <c r="B169" t="s">
        <v>51</v>
      </c>
      <c r="C169" t="s">
        <v>24</v>
      </c>
      <c r="D169" t="str">
        <f>TEXT(B170, "dddd")</f>
        <v>Wednesday</v>
      </c>
      <c r="E169">
        <v>10240</v>
      </c>
      <c r="F169" t="s">
        <v>40</v>
      </c>
      <c r="G169" t="s">
        <v>40</v>
      </c>
    </row>
    <row r="170" spans="1:7" x14ac:dyDescent="0.25">
      <c r="A170" t="s">
        <v>15</v>
      </c>
      <c r="B170" t="s">
        <v>51</v>
      </c>
      <c r="C170" t="s">
        <v>24</v>
      </c>
      <c r="D170" t="str">
        <f>TEXT(B172, "dddd")</f>
        <v>Wednesday</v>
      </c>
      <c r="E170">
        <v>9928</v>
      </c>
      <c r="F170" t="s">
        <v>40</v>
      </c>
      <c r="G170" t="s">
        <v>40</v>
      </c>
    </row>
    <row r="171" spans="1:7" x14ac:dyDescent="0.25">
      <c r="A171" t="s">
        <v>20</v>
      </c>
      <c r="B171" t="s">
        <v>51</v>
      </c>
      <c r="C171" t="s">
        <v>24</v>
      </c>
      <c r="D171" t="str">
        <f>TEXT(B174, "dddd")</f>
        <v>Wednesday</v>
      </c>
      <c r="E171">
        <v>55</v>
      </c>
      <c r="F171" t="s">
        <v>40</v>
      </c>
      <c r="G171" t="s">
        <v>40</v>
      </c>
    </row>
    <row r="172" spans="1:7" x14ac:dyDescent="0.25">
      <c r="A172" t="s">
        <v>9</v>
      </c>
      <c r="B172" t="s">
        <v>51</v>
      </c>
      <c r="C172" t="s">
        <v>24</v>
      </c>
      <c r="D172" t="str">
        <f>TEXT(B175, "dddd")</f>
        <v>Wednesday</v>
      </c>
      <c r="E172">
        <v>15877</v>
      </c>
      <c r="F172" t="s">
        <v>40</v>
      </c>
      <c r="G172" t="s">
        <v>40</v>
      </c>
    </row>
    <row r="173" spans="1:7" x14ac:dyDescent="0.25">
      <c r="A173" t="s">
        <v>18</v>
      </c>
      <c r="B173" t="s">
        <v>51</v>
      </c>
      <c r="C173" t="s">
        <v>24</v>
      </c>
      <c r="D173" t="str">
        <f>TEXT(B177, "dddd")</f>
        <v>Wednesday</v>
      </c>
      <c r="F173" t="s">
        <v>41</v>
      </c>
      <c r="G173" t="s">
        <v>40</v>
      </c>
    </row>
    <row r="174" spans="1:7" x14ac:dyDescent="0.25">
      <c r="A174" t="s">
        <v>16</v>
      </c>
      <c r="B174" t="s">
        <v>51</v>
      </c>
      <c r="C174" t="s">
        <v>24</v>
      </c>
      <c r="D174" t="str">
        <f>TEXT(B179, "dddd")</f>
        <v>Wednesday</v>
      </c>
      <c r="E174">
        <v>9180</v>
      </c>
      <c r="F174" t="s">
        <v>40</v>
      </c>
      <c r="G174" t="s">
        <v>40</v>
      </c>
    </row>
    <row r="175" spans="1:7" x14ac:dyDescent="0.25">
      <c r="A175" t="s">
        <v>12</v>
      </c>
      <c r="B175" t="s">
        <v>51</v>
      </c>
      <c r="C175" t="s">
        <v>24</v>
      </c>
      <c r="D175" t="str">
        <f>TEXT(B181, "dddd")</f>
        <v>Wednesday</v>
      </c>
      <c r="E175">
        <v>3627</v>
      </c>
      <c r="F175" t="s">
        <v>40</v>
      </c>
      <c r="G175" t="s">
        <v>40</v>
      </c>
    </row>
    <row r="176" spans="1:7" x14ac:dyDescent="0.25">
      <c r="A176" t="s">
        <v>19</v>
      </c>
      <c r="B176" t="s">
        <v>51</v>
      </c>
      <c r="C176" t="s">
        <v>24</v>
      </c>
      <c r="D176" t="str">
        <f>TEXT(B183, "dddd")</f>
        <v>Wednesday</v>
      </c>
      <c r="E176">
        <v>1716</v>
      </c>
      <c r="F176" t="s">
        <v>40</v>
      </c>
      <c r="G176" t="s">
        <v>40</v>
      </c>
    </row>
    <row r="177" spans="1:7" x14ac:dyDescent="0.25">
      <c r="A177" t="s">
        <v>10</v>
      </c>
      <c r="B177" t="s">
        <v>51</v>
      </c>
      <c r="C177" t="s">
        <v>24</v>
      </c>
      <c r="D177" t="str">
        <f>TEXT(B185, "dddd")</f>
        <v>Wednesday</v>
      </c>
      <c r="E177">
        <v>1628</v>
      </c>
      <c r="F177" t="s">
        <v>40</v>
      </c>
      <c r="G177" t="s">
        <v>40</v>
      </c>
    </row>
    <row r="178" spans="1:7" x14ac:dyDescent="0.25">
      <c r="A178" t="s">
        <v>17</v>
      </c>
      <c r="B178" t="s">
        <v>51</v>
      </c>
      <c r="C178" t="s">
        <v>24</v>
      </c>
      <c r="D178" t="str">
        <f>TEXT(B187, "dddd")</f>
        <v>Wednesday</v>
      </c>
      <c r="E178">
        <v>1900</v>
      </c>
      <c r="F178" t="s">
        <v>40</v>
      </c>
      <c r="G178" t="s">
        <v>40</v>
      </c>
    </row>
    <row r="179" spans="1:7" x14ac:dyDescent="0.25">
      <c r="A179" t="s">
        <v>11</v>
      </c>
      <c r="B179" t="s">
        <v>51</v>
      </c>
      <c r="C179" t="s">
        <v>25</v>
      </c>
      <c r="D179" t="str">
        <f>TEXT(B169, "dddd")</f>
        <v>Wednesday</v>
      </c>
      <c r="E179">
        <v>4772</v>
      </c>
      <c r="F179" t="s">
        <v>40</v>
      </c>
      <c r="G179" t="s">
        <v>40</v>
      </c>
    </row>
    <row r="180" spans="1:7" x14ac:dyDescent="0.25">
      <c r="A180" t="s">
        <v>14</v>
      </c>
      <c r="B180" t="s">
        <v>51</v>
      </c>
      <c r="C180" t="s">
        <v>25</v>
      </c>
      <c r="D180" t="str">
        <f>TEXT(B171, "dddd")</f>
        <v>Wednesday</v>
      </c>
      <c r="E180">
        <v>9184</v>
      </c>
      <c r="F180" t="s">
        <v>40</v>
      </c>
      <c r="G180" t="s">
        <v>40</v>
      </c>
    </row>
    <row r="181" spans="1:7" x14ac:dyDescent="0.25">
      <c r="A181" t="s">
        <v>15</v>
      </c>
      <c r="B181" t="s">
        <v>51</v>
      </c>
      <c r="C181" t="s">
        <v>25</v>
      </c>
      <c r="D181" t="str">
        <f>TEXT(B173, "dddd")</f>
        <v>Wednesday</v>
      </c>
      <c r="F181" t="s">
        <v>41</v>
      </c>
      <c r="G181" t="s">
        <v>40</v>
      </c>
    </row>
    <row r="182" spans="1:7" x14ac:dyDescent="0.25">
      <c r="A182" t="s">
        <v>9</v>
      </c>
      <c r="B182" t="s">
        <v>51</v>
      </c>
      <c r="C182" t="s">
        <v>25</v>
      </c>
      <c r="D182" t="str">
        <f>TEXT(B176, "dddd")</f>
        <v>Wednesday</v>
      </c>
      <c r="E182">
        <v>14745</v>
      </c>
      <c r="F182" t="s">
        <v>40</v>
      </c>
      <c r="G182" t="s">
        <v>40</v>
      </c>
    </row>
    <row r="183" spans="1:7" x14ac:dyDescent="0.25">
      <c r="A183" t="s">
        <v>18</v>
      </c>
      <c r="B183" t="s">
        <v>51</v>
      </c>
      <c r="C183" t="s">
        <v>25</v>
      </c>
      <c r="D183" t="str">
        <f>TEXT(B178, "dddd")</f>
        <v>Wednesday</v>
      </c>
      <c r="E183">
        <v>3036</v>
      </c>
      <c r="F183" t="s">
        <v>40</v>
      </c>
      <c r="G183" t="s">
        <v>40</v>
      </c>
    </row>
    <row r="184" spans="1:7" x14ac:dyDescent="0.25">
      <c r="A184" t="s">
        <v>16</v>
      </c>
      <c r="B184" t="s">
        <v>51</v>
      </c>
      <c r="C184" t="s">
        <v>25</v>
      </c>
      <c r="D184" t="str">
        <f>TEXT(B180, "dddd")</f>
        <v>Wednesday</v>
      </c>
      <c r="F184" t="s">
        <v>41</v>
      </c>
      <c r="G184" t="s">
        <v>40</v>
      </c>
    </row>
    <row r="185" spans="1:7" x14ac:dyDescent="0.25">
      <c r="A185" t="s">
        <v>12</v>
      </c>
      <c r="B185" t="s">
        <v>51</v>
      </c>
      <c r="C185" t="s">
        <v>25</v>
      </c>
      <c r="D185" t="str">
        <f>TEXT(B182, "dddd")</f>
        <v>Wednesday</v>
      </c>
      <c r="E185">
        <v>8400</v>
      </c>
      <c r="F185" t="s">
        <v>40</v>
      </c>
      <c r="G185" t="s">
        <v>40</v>
      </c>
    </row>
    <row r="186" spans="1:7" x14ac:dyDescent="0.25">
      <c r="A186" t="s">
        <v>19</v>
      </c>
      <c r="B186" t="s">
        <v>51</v>
      </c>
      <c r="C186" t="s">
        <v>25</v>
      </c>
      <c r="D186" t="str">
        <f>TEXT(B184, "dddd")</f>
        <v>Wednesday</v>
      </c>
      <c r="F186" t="s">
        <v>41</v>
      </c>
      <c r="G186" t="s">
        <v>40</v>
      </c>
    </row>
    <row r="187" spans="1:7" x14ac:dyDescent="0.25">
      <c r="A187" t="s">
        <v>10</v>
      </c>
      <c r="B187" t="s">
        <v>51</v>
      </c>
      <c r="C187" t="s">
        <v>25</v>
      </c>
      <c r="D187" t="str">
        <f>TEXT(B186, "dddd")</f>
        <v>Wednesday</v>
      </c>
      <c r="F187" t="s">
        <v>41</v>
      </c>
      <c r="G187" t="s">
        <v>40</v>
      </c>
    </row>
    <row r="188" spans="1:7" x14ac:dyDescent="0.25">
      <c r="A188" t="s">
        <v>17</v>
      </c>
      <c r="B188" t="s">
        <v>51</v>
      </c>
      <c r="C188" t="s">
        <v>25</v>
      </c>
      <c r="D188" t="str">
        <f>TEXT(B188, "dddd")</f>
        <v>Wednesday</v>
      </c>
      <c r="E188">
        <v>2668</v>
      </c>
      <c r="F188" t="s">
        <v>40</v>
      </c>
      <c r="G188" t="s">
        <v>40</v>
      </c>
    </row>
    <row r="189" spans="1:7" x14ac:dyDescent="0.25">
      <c r="A189" t="s">
        <v>11</v>
      </c>
      <c r="B189" t="s">
        <v>52</v>
      </c>
      <c r="C189" t="s">
        <v>24</v>
      </c>
      <c r="D189" t="str">
        <f>TEXT(B189, "dddd")</f>
        <v>Thursday</v>
      </c>
      <c r="F189" t="s">
        <v>41</v>
      </c>
      <c r="G189" t="s">
        <v>43</v>
      </c>
    </row>
    <row r="190" spans="1:7" x14ac:dyDescent="0.25">
      <c r="A190" t="s">
        <v>14</v>
      </c>
      <c r="B190" t="s">
        <v>52</v>
      </c>
      <c r="C190" t="s">
        <v>24</v>
      </c>
      <c r="D190" t="str">
        <f>TEXT(B191, "dddd")</f>
        <v>Thursday</v>
      </c>
      <c r="E190">
        <v>4266</v>
      </c>
      <c r="F190" t="s">
        <v>40</v>
      </c>
      <c r="G190" t="s">
        <v>40</v>
      </c>
    </row>
    <row r="191" spans="1:7" x14ac:dyDescent="0.25">
      <c r="A191" t="s">
        <v>15</v>
      </c>
      <c r="B191" t="s">
        <v>52</v>
      </c>
      <c r="C191" t="s">
        <v>24</v>
      </c>
      <c r="D191" t="str">
        <f>TEXT(B193, "dddd")</f>
        <v>Thursday</v>
      </c>
      <c r="E191">
        <v>3345</v>
      </c>
      <c r="F191" t="s">
        <v>40</v>
      </c>
      <c r="G191" t="s">
        <v>40</v>
      </c>
    </row>
    <row r="192" spans="1:7" x14ac:dyDescent="0.25">
      <c r="A192" t="s">
        <v>9</v>
      </c>
      <c r="B192" t="s">
        <v>52</v>
      </c>
      <c r="C192" t="s">
        <v>24</v>
      </c>
      <c r="D192" t="str">
        <f>TEXT(B195, "dddd")</f>
        <v>Thursday</v>
      </c>
      <c r="E192">
        <v>7939</v>
      </c>
      <c r="F192" t="s">
        <v>40</v>
      </c>
      <c r="G192" t="s">
        <v>40</v>
      </c>
    </row>
    <row r="193" spans="1:7" x14ac:dyDescent="0.25">
      <c r="A193" t="s">
        <v>18</v>
      </c>
      <c r="B193" t="s">
        <v>52</v>
      </c>
      <c r="C193" t="s">
        <v>24</v>
      </c>
      <c r="D193" t="str">
        <f>TEXT(B197, "dddd")</f>
        <v>Thursday</v>
      </c>
      <c r="E193">
        <v>1770</v>
      </c>
      <c r="F193" t="s">
        <v>40</v>
      </c>
      <c r="G193" t="s">
        <v>40</v>
      </c>
    </row>
    <row r="194" spans="1:7" x14ac:dyDescent="0.25">
      <c r="A194" t="s">
        <v>16</v>
      </c>
      <c r="B194" t="s">
        <v>52</v>
      </c>
      <c r="C194" t="s">
        <v>24</v>
      </c>
      <c r="D194" t="str">
        <f>TEXT(B199, "dddd")</f>
        <v>Thursday</v>
      </c>
      <c r="F194" t="s">
        <v>40</v>
      </c>
      <c r="G194" t="s">
        <v>53</v>
      </c>
    </row>
    <row r="195" spans="1:7" x14ac:dyDescent="0.25">
      <c r="A195" t="s">
        <v>12</v>
      </c>
      <c r="B195" t="s">
        <v>52</v>
      </c>
      <c r="C195" t="s">
        <v>24</v>
      </c>
      <c r="D195" t="str">
        <f>TEXT(B201, "dddd")</f>
        <v>Thursday</v>
      </c>
      <c r="F195" t="s">
        <v>41</v>
      </c>
      <c r="G195" t="s">
        <v>43</v>
      </c>
    </row>
    <row r="196" spans="1:7" x14ac:dyDescent="0.25">
      <c r="A196" t="s">
        <v>19</v>
      </c>
      <c r="B196" t="s">
        <v>52</v>
      </c>
      <c r="C196" t="s">
        <v>24</v>
      </c>
      <c r="D196" t="str">
        <f>TEXT(B203, "dddd")</f>
        <v>Thursday</v>
      </c>
      <c r="E196">
        <v>1782</v>
      </c>
      <c r="F196" t="s">
        <v>40</v>
      </c>
      <c r="G196" t="s">
        <v>40</v>
      </c>
    </row>
    <row r="197" spans="1:7" x14ac:dyDescent="0.25">
      <c r="A197" t="s">
        <v>10</v>
      </c>
      <c r="B197" t="s">
        <v>52</v>
      </c>
      <c r="C197" t="s">
        <v>24</v>
      </c>
      <c r="D197" t="str">
        <f>TEXT(B205, "dddd")</f>
        <v>Thursday</v>
      </c>
      <c r="E197">
        <v>11467</v>
      </c>
      <c r="F197" t="s">
        <v>40</v>
      </c>
      <c r="G197" t="s">
        <v>40</v>
      </c>
    </row>
    <row r="198" spans="1:7" x14ac:dyDescent="0.25">
      <c r="A198" t="s">
        <v>17</v>
      </c>
      <c r="B198" t="s">
        <v>52</v>
      </c>
      <c r="C198" t="s">
        <v>24</v>
      </c>
      <c r="D198" t="str">
        <f>TEXT(B207, "dddd")</f>
        <v>Thursday</v>
      </c>
      <c r="E198">
        <v>4085</v>
      </c>
      <c r="F198" t="s">
        <v>40</v>
      </c>
      <c r="G198" t="s">
        <v>40</v>
      </c>
    </row>
    <row r="199" spans="1:7" x14ac:dyDescent="0.25">
      <c r="A199" t="s">
        <v>11</v>
      </c>
      <c r="B199" t="s">
        <v>52</v>
      </c>
      <c r="C199" t="s">
        <v>25</v>
      </c>
      <c r="D199" t="str">
        <f>TEXT(B190, "dddd")</f>
        <v>Thursday</v>
      </c>
      <c r="E199">
        <v>6948</v>
      </c>
      <c r="F199" t="s">
        <v>40</v>
      </c>
      <c r="G199" t="s">
        <v>40</v>
      </c>
    </row>
    <row r="200" spans="1:7" x14ac:dyDescent="0.25">
      <c r="A200" t="s">
        <v>14</v>
      </c>
      <c r="B200" t="s">
        <v>52</v>
      </c>
      <c r="C200" t="s">
        <v>25</v>
      </c>
      <c r="D200" t="str">
        <f>TEXT(B192, "dddd")</f>
        <v>Thursday</v>
      </c>
      <c r="E200">
        <v>5688</v>
      </c>
      <c r="F200" t="s">
        <v>40</v>
      </c>
      <c r="G200" t="s">
        <v>40</v>
      </c>
    </row>
    <row r="201" spans="1:7" x14ac:dyDescent="0.25">
      <c r="A201" t="s">
        <v>15</v>
      </c>
      <c r="B201" t="s">
        <v>52</v>
      </c>
      <c r="C201" t="s">
        <v>25</v>
      </c>
      <c r="D201" t="str">
        <f>TEXT(B194, "dddd")</f>
        <v>Thursday</v>
      </c>
      <c r="F201" t="s">
        <v>41</v>
      </c>
      <c r="G201" t="s">
        <v>40</v>
      </c>
    </row>
    <row r="202" spans="1:7" x14ac:dyDescent="0.25">
      <c r="A202" t="s">
        <v>9</v>
      </c>
      <c r="B202" t="s">
        <v>52</v>
      </c>
      <c r="C202" t="s">
        <v>25</v>
      </c>
      <c r="D202" t="str">
        <f>TEXT(B196, "dddd")</f>
        <v>Thursday</v>
      </c>
      <c r="E202">
        <v>13426</v>
      </c>
      <c r="F202" t="s">
        <v>40</v>
      </c>
      <c r="G202" t="s">
        <v>40</v>
      </c>
    </row>
    <row r="203" spans="1:7" x14ac:dyDescent="0.25">
      <c r="A203" t="s">
        <v>18</v>
      </c>
      <c r="B203" t="s">
        <v>52</v>
      </c>
      <c r="C203" t="s">
        <v>25</v>
      </c>
      <c r="D203" t="str">
        <f>TEXT(B198, "dddd")</f>
        <v>Thursday</v>
      </c>
      <c r="E203">
        <v>1170</v>
      </c>
      <c r="F203" t="s">
        <v>40</v>
      </c>
      <c r="G203" t="s">
        <v>40</v>
      </c>
    </row>
    <row r="204" spans="1:7" x14ac:dyDescent="0.25">
      <c r="A204" t="s">
        <v>16</v>
      </c>
      <c r="B204" t="s">
        <v>52</v>
      </c>
      <c r="C204" t="s">
        <v>25</v>
      </c>
      <c r="D204" t="str">
        <f>TEXT(B200, "dddd")</f>
        <v>Thursday</v>
      </c>
      <c r="F204" t="s">
        <v>41</v>
      </c>
      <c r="G204" t="s">
        <v>40</v>
      </c>
    </row>
    <row r="205" spans="1:7" x14ac:dyDescent="0.25">
      <c r="A205" t="s">
        <v>12</v>
      </c>
      <c r="B205" t="s">
        <v>52</v>
      </c>
      <c r="C205" t="s">
        <v>25</v>
      </c>
      <c r="D205" t="str">
        <f>TEXT(B202, "dddd")</f>
        <v>Thursday</v>
      </c>
      <c r="E205">
        <v>1950</v>
      </c>
      <c r="F205" t="s">
        <v>40</v>
      </c>
      <c r="G205" t="s">
        <v>40</v>
      </c>
    </row>
    <row r="206" spans="1:7" x14ac:dyDescent="0.25">
      <c r="A206" t="s">
        <v>19</v>
      </c>
      <c r="B206" t="s">
        <v>52</v>
      </c>
      <c r="C206" t="s">
        <v>25</v>
      </c>
      <c r="D206" t="str">
        <f>TEXT(B204, "dddd")</f>
        <v>Thursday</v>
      </c>
      <c r="F206" t="s">
        <v>41</v>
      </c>
      <c r="G206" t="s">
        <v>40</v>
      </c>
    </row>
    <row r="207" spans="1:7" x14ac:dyDescent="0.25">
      <c r="A207" t="s">
        <v>10</v>
      </c>
      <c r="B207" t="s">
        <v>52</v>
      </c>
      <c r="C207" t="s">
        <v>25</v>
      </c>
      <c r="D207" t="str">
        <f>TEXT(B206, "dddd")</f>
        <v>Thursday</v>
      </c>
      <c r="F207" t="s">
        <v>41</v>
      </c>
      <c r="G207" t="s">
        <v>40</v>
      </c>
    </row>
    <row r="208" spans="1:7" x14ac:dyDescent="0.25">
      <c r="A208" t="s">
        <v>17</v>
      </c>
      <c r="B208" t="s">
        <v>52</v>
      </c>
      <c r="C208" t="s">
        <v>25</v>
      </c>
      <c r="D208" t="str">
        <f>TEXT(B208, "dddd")</f>
        <v>Thursday</v>
      </c>
      <c r="E208">
        <v>1917</v>
      </c>
      <c r="F208" t="s">
        <v>40</v>
      </c>
      <c r="G208" t="s">
        <v>40</v>
      </c>
    </row>
    <row r="209" spans="1:7" x14ac:dyDescent="0.25">
      <c r="A209" t="s">
        <v>11</v>
      </c>
      <c r="B209" t="s">
        <v>54</v>
      </c>
      <c r="C209" t="s">
        <v>24</v>
      </c>
      <c r="D209" t="str">
        <f>TEXT(B209, "dddd")</f>
        <v>Friday</v>
      </c>
      <c r="E209">
        <f>42*82+53*57</f>
        <v>6465</v>
      </c>
      <c r="F209" t="s">
        <v>40</v>
      </c>
      <c r="G209" t="s">
        <v>40</v>
      </c>
    </row>
    <row r="210" spans="1:7" x14ac:dyDescent="0.25">
      <c r="A210" t="s">
        <v>14</v>
      </c>
      <c r="B210" t="s">
        <v>54</v>
      </c>
      <c r="C210" t="s">
        <v>24</v>
      </c>
      <c r="D210" t="str">
        <f>TEXT(B211, "dddd")</f>
        <v>Friday</v>
      </c>
      <c r="E210">
        <v>7963</v>
      </c>
      <c r="F210" t="s">
        <v>40</v>
      </c>
      <c r="G210" t="s">
        <v>40</v>
      </c>
    </row>
    <row r="211" spans="1:7" x14ac:dyDescent="0.25">
      <c r="A211" t="s">
        <v>15</v>
      </c>
      <c r="B211" t="s">
        <v>54</v>
      </c>
      <c r="C211" t="s">
        <v>24</v>
      </c>
      <c r="D211" t="str">
        <f>TEXT(B213, "dddd")</f>
        <v>Friday</v>
      </c>
      <c r="E211">
        <v>1630</v>
      </c>
      <c r="F211" t="s">
        <v>40</v>
      </c>
      <c r="G211" t="s">
        <v>40</v>
      </c>
    </row>
    <row r="212" spans="1:7" x14ac:dyDescent="0.25">
      <c r="A212" t="s">
        <v>9</v>
      </c>
      <c r="B212" t="s">
        <v>54</v>
      </c>
      <c r="C212" t="s">
        <v>24</v>
      </c>
      <c r="D212" t="str">
        <f>TEXT(B215, "dddd")</f>
        <v>Friday</v>
      </c>
      <c r="E212">
        <f>87*25.6+76*26+80*25.7+56*24+56*21+22*21.3</f>
        <v>9247.8000000000011</v>
      </c>
      <c r="F212" t="s">
        <v>40</v>
      </c>
      <c r="G212" t="s">
        <v>40</v>
      </c>
    </row>
    <row r="213" spans="1:7" x14ac:dyDescent="0.25">
      <c r="A213" t="s">
        <v>18</v>
      </c>
      <c r="B213" t="s">
        <v>54</v>
      </c>
      <c r="C213" t="s">
        <v>24</v>
      </c>
      <c r="D213" t="str">
        <f>TEXT(B217, "dddd")</f>
        <v>Friday</v>
      </c>
      <c r="E213">
        <v>110</v>
      </c>
      <c r="F213" t="s">
        <v>40</v>
      </c>
      <c r="G213" t="s">
        <v>40</v>
      </c>
    </row>
    <row r="214" spans="1:7" x14ac:dyDescent="0.25">
      <c r="A214" t="s">
        <v>16</v>
      </c>
      <c r="B214" t="s">
        <v>54</v>
      </c>
      <c r="C214" t="s">
        <v>24</v>
      </c>
      <c r="D214" t="str">
        <f>TEXT(B219, "dddd")</f>
        <v>Friday</v>
      </c>
      <c r="E214">
        <v>2351</v>
      </c>
      <c r="F214" t="s">
        <v>40</v>
      </c>
      <c r="G214" t="s">
        <v>40</v>
      </c>
    </row>
    <row r="215" spans="1:7" x14ac:dyDescent="0.25">
      <c r="A215" t="s">
        <v>12</v>
      </c>
      <c r="B215" t="s">
        <v>54</v>
      </c>
      <c r="C215" t="s">
        <v>24</v>
      </c>
      <c r="D215" t="str">
        <f>TEXT(B221, "dddd")</f>
        <v>Friday</v>
      </c>
      <c r="E215">
        <v>5859</v>
      </c>
      <c r="F215" t="s">
        <v>40</v>
      </c>
      <c r="G215" t="s">
        <v>40</v>
      </c>
    </row>
    <row r="216" spans="1:7" x14ac:dyDescent="0.25">
      <c r="A216" t="s">
        <v>19</v>
      </c>
      <c r="B216" t="s">
        <v>54</v>
      </c>
      <c r="C216" t="s">
        <v>24</v>
      </c>
      <c r="D216" t="str">
        <f>TEXT(B223, "dddd")</f>
        <v>Friday</v>
      </c>
      <c r="E216">
        <f>8*22+10*22+20*2+29*2</f>
        <v>494</v>
      </c>
      <c r="F216" t="s">
        <v>40</v>
      </c>
      <c r="G216" t="s">
        <v>40</v>
      </c>
    </row>
    <row r="217" spans="1:7" x14ac:dyDescent="0.25">
      <c r="A217" t="s">
        <v>10</v>
      </c>
      <c r="B217" t="s">
        <v>54</v>
      </c>
      <c r="C217" t="s">
        <v>24</v>
      </c>
      <c r="D217" t="str">
        <f>TEXT(B225, "dddd")</f>
        <v>Friday</v>
      </c>
      <c r="E217">
        <v>7428</v>
      </c>
      <c r="F217" t="s">
        <v>40</v>
      </c>
      <c r="G217" t="s">
        <v>40</v>
      </c>
    </row>
    <row r="218" spans="1:7" x14ac:dyDescent="0.25">
      <c r="A218" t="s">
        <v>17</v>
      </c>
      <c r="B218" t="s">
        <v>54</v>
      </c>
      <c r="C218" t="s">
        <v>24</v>
      </c>
      <c r="D218" t="str">
        <f>TEXT(B227, "dddd")</f>
        <v>Friday</v>
      </c>
      <c r="E218">
        <v>3467</v>
      </c>
      <c r="F218" t="s">
        <v>40</v>
      </c>
      <c r="G218" t="s">
        <v>40</v>
      </c>
    </row>
    <row r="219" spans="1:7" x14ac:dyDescent="0.25">
      <c r="A219" t="s">
        <v>11</v>
      </c>
      <c r="B219" t="s">
        <v>54</v>
      </c>
      <c r="C219" t="s">
        <v>25</v>
      </c>
      <c r="D219" t="str">
        <f>TEXT(B210, "dddd")</f>
        <v>Friday</v>
      </c>
      <c r="E219">
        <f>45*62+36*57+2*116+13*127.3</f>
        <v>6728.9</v>
      </c>
      <c r="F219" t="s">
        <v>40</v>
      </c>
      <c r="G219" t="s">
        <v>40</v>
      </c>
    </row>
    <row r="220" spans="1:7" x14ac:dyDescent="0.25">
      <c r="A220" t="s">
        <v>14</v>
      </c>
      <c r="B220" t="s">
        <v>54</v>
      </c>
      <c r="C220" t="s">
        <v>25</v>
      </c>
      <c r="D220" t="str">
        <f>TEXT(B212, "dddd")</f>
        <v>Friday</v>
      </c>
      <c r="E220">
        <v>6359</v>
      </c>
      <c r="F220" t="s">
        <v>40</v>
      </c>
      <c r="G220" t="s">
        <v>40</v>
      </c>
    </row>
    <row r="221" spans="1:7" x14ac:dyDescent="0.25">
      <c r="A221" t="s">
        <v>15</v>
      </c>
      <c r="B221" t="s">
        <v>54</v>
      </c>
      <c r="C221" t="s">
        <v>25</v>
      </c>
      <c r="D221" t="str">
        <f>TEXT(B214, "dddd")</f>
        <v>Friday</v>
      </c>
      <c r="F221" t="s">
        <v>41</v>
      </c>
      <c r="G221" t="s">
        <v>40</v>
      </c>
    </row>
    <row r="222" spans="1:7" x14ac:dyDescent="0.25">
      <c r="A222" t="s">
        <v>9</v>
      </c>
      <c r="B222" t="s">
        <v>54</v>
      </c>
      <c r="C222" t="s">
        <v>25</v>
      </c>
      <c r="D222" t="str">
        <f>TEXT(B216, "dddd")</f>
        <v>Friday</v>
      </c>
      <c r="E222">
        <f>16*25.5+34*25.6+38*25.6+38*25.6+224*19.1+228*18.9</f>
        <v>11811.600000000002</v>
      </c>
      <c r="F222" t="s">
        <v>40</v>
      </c>
      <c r="G222" t="s">
        <v>40</v>
      </c>
    </row>
    <row r="223" spans="1:7" x14ac:dyDescent="0.25">
      <c r="A223" t="s">
        <v>18</v>
      </c>
      <c r="B223" t="s">
        <v>54</v>
      </c>
      <c r="C223" t="s">
        <v>25</v>
      </c>
      <c r="D223" t="str">
        <f>TEXT(B218, "dddd")</f>
        <v>Friday</v>
      </c>
      <c r="F223" t="s">
        <v>41</v>
      </c>
      <c r="G223" t="s">
        <v>40</v>
      </c>
    </row>
    <row r="224" spans="1:7" x14ac:dyDescent="0.25">
      <c r="A224" t="s">
        <v>16</v>
      </c>
      <c r="B224" t="s">
        <v>54</v>
      </c>
      <c r="C224" t="s">
        <v>25</v>
      </c>
      <c r="D224" t="str">
        <f>TEXT(B220, "dddd")</f>
        <v>Friday</v>
      </c>
      <c r="F224" t="s">
        <v>41</v>
      </c>
      <c r="G224" t="s">
        <v>40</v>
      </c>
    </row>
    <row r="225" spans="1:7" x14ac:dyDescent="0.25">
      <c r="A225" t="s">
        <v>12</v>
      </c>
      <c r="B225" t="s">
        <v>54</v>
      </c>
      <c r="C225" t="s">
        <v>25</v>
      </c>
      <c r="D225" t="str">
        <f>TEXT(B222, "dddd")</f>
        <v>Friday</v>
      </c>
      <c r="E225">
        <v>5342</v>
      </c>
      <c r="F225" t="s">
        <v>40</v>
      </c>
      <c r="G225" t="s">
        <v>40</v>
      </c>
    </row>
    <row r="226" spans="1:7" x14ac:dyDescent="0.25">
      <c r="A226" t="s">
        <v>19</v>
      </c>
      <c r="B226" t="s">
        <v>54</v>
      </c>
      <c r="C226" t="s">
        <v>25</v>
      </c>
      <c r="D226" t="str">
        <f>TEXT(B224, "dddd")</f>
        <v>Friday</v>
      </c>
      <c r="F226" t="s">
        <v>41</v>
      </c>
      <c r="G226" t="s">
        <v>40</v>
      </c>
    </row>
    <row r="227" spans="1:7" x14ac:dyDescent="0.25">
      <c r="A227" t="s">
        <v>10</v>
      </c>
      <c r="B227" t="s">
        <v>54</v>
      </c>
      <c r="C227" t="s">
        <v>25</v>
      </c>
      <c r="D227" t="str">
        <f>TEXT(B226, "dddd")</f>
        <v>Friday</v>
      </c>
      <c r="F227" t="s">
        <v>41</v>
      </c>
      <c r="G227" t="s">
        <v>40</v>
      </c>
    </row>
    <row r="228" spans="1:7" x14ac:dyDescent="0.25">
      <c r="A228" t="s">
        <v>17</v>
      </c>
      <c r="B228" t="s">
        <v>54</v>
      </c>
      <c r="C228" t="s">
        <v>25</v>
      </c>
      <c r="D228" t="str">
        <f>TEXT(B228, "dddd")</f>
        <v>Friday</v>
      </c>
      <c r="E228">
        <v>1842</v>
      </c>
      <c r="F228" t="s">
        <v>40</v>
      </c>
      <c r="G228" t="s">
        <v>40</v>
      </c>
    </row>
    <row r="229" spans="1:7" x14ac:dyDescent="0.25">
      <c r="A229" t="s">
        <v>11</v>
      </c>
      <c r="B229" t="s">
        <v>55</v>
      </c>
      <c r="C229" t="s">
        <v>24</v>
      </c>
      <c r="D229" t="str">
        <f>TEXT(B229, "dddd")</f>
        <v>Monday</v>
      </c>
      <c r="E229">
        <v>3680</v>
      </c>
      <c r="F229" t="s">
        <v>40</v>
      </c>
      <c r="G229" t="s">
        <v>40</v>
      </c>
    </row>
    <row r="230" spans="1:7" x14ac:dyDescent="0.25">
      <c r="A230" t="s">
        <v>14</v>
      </c>
      <c r="B230" t="s">
        <v>55</v>
      </c>
      <c r="C230" t="s">
        <v>24</v>
      </c>
      <c r="D230" t="str">
        <f>TEXT(B231, "dddd")</f>
        <v>Monday</v>
      </c>
      <c r="E230">
        <v>6509</v>
      </c>
      <c r="F230" t="s">
        <v>40</v>
      </c>
      <c r="G230" t="s">
        <v>40</v>
      </c>
    </row>
    <row r="231" spans="1:7" x14ac:dyDescent="0.25">
      <c r="A231" t="s">
        <v>15</v>
      </c>
      <c r="B231" t="s">
        <v>55</v>
      </c>
      <c r="C231" t="s">
        <v>24</v>
      </c>
      <c r="D231" t="str">
        <f>TEXT(B233, "dddd")</f>
        <v>Monday</v>
      </c>
      <c r="E231">
        <v>6714</v>
      </c>
      <c r="F231" t="s">
        <v>40</v>
      </c>
      <c r="G231" t="s">
        <v>40</v>
      </c>
    </row>
    <row r="232" spans="1:7" x14ac:dyDescent="0.25">
      <c r="A232" t="s">
        <v>9</v>
      </c>
      <c r="B232" t="s">
        <v>55</v>
      </c>
      <c r="C232" t="s">
        <v>24</v>
      </c>
      <c r="D232" t="str">
        <f>TEXT(B235, "dddd")</f>
        <v>Monday</v>
      </c>
      <c r="F232" t="s">
        <v>41</v>
      </c>
      <c r="G232" t="s">
        <v>56</v>
      </c>
    </row>
    <row r="233" spans="1:7" x14ac:dyDescent="0.25">
      <c r="A233" t="s">
        <v>18</v>
      </c>
      <c r="B233" t="s">
        <v>55</v>
      </c>
      <c r="C233" t="s">
        <v>24</v>
      </c>
      <c r="D233" t="str">
        <f>TEXT(B237, "dddd")</f>
        <v>Monday</v>
      </c>
      <c r="F233" t="s">
        <v>41</v>
      </c>
      <c r="G233" t="s">
        <v>40</v>
      </c>
    </row>
    <row r="234" spans="1:7" x14ac:dyDescent="0.25">
      <c r="A234" t="s">
        <v>16</v>
      </c>
      <c r="B234" t="s">
        <v>55</v>
      </c>
      <c r="C234" t="s">
        <v>24</v>
      </c>
      <c r="D234" t="str">
        <f>TEXT(B239, "dddd")</f>
        <v>Monday</v>
      </c>
      <c r="E234">
        <v>2724</v>
      </c>
      <c r="F234" t="s">
        <v>40</v>
      </c>
      <c r="G234" t="s">
        <v>40</v>
      </c>
    </row>
    <row r="235" spans="1:7" x14ac:dyDescent="0.25">
      <c r="A235" t="s">
        <v>12</v>
      </c>
      <c r="B235" t="s">
        <v>55</v>
      </c>
      <c r="C235" t="s">
        <v>24</v>
      </c>
      <c r="D235" t="str">
        <f>TEXT(B241, "dddd")</f>
        <v>Monday</v>
      </c>
      <c r="E235">
        <v>3406</v>
      </c>
      <c r="F235" t="s">
        <v>40</v>
      </c>
      <c r="G235" t="s">
        <v>40</v>
      </c>
    </row>
    <row r="236" spans="1:7" x14ac:dyDescent="0.25">
      <c r="A236" t="s">
        <v>19</v>
      </c>
      <c r="B236" t="s">
        <v>55</v>
      </c>
      <c r="C236" t="s">
        <v>24</v>
      </c>
      <c r="D236" t="str">
        <f>TEXT(B243, "dddd")</f>
        <v>Monday</v>
      </c>
      <c r="E236">
        <v>1776</v>
      </c>
      <c r="F236" t="s">
        <v>40</v>
      </c>
      <c r="G236" t="s">
        <v>40</v>
      </c>
    </row>
    <row r="237" spans="1:7" x14ac:dyDescent="0.25">
      <c r="A237" t="s">
        <v>10</v>
      </c>
      <c r="B237" t="s">
        <v>55</v>
      </c>
      <c r="C237" t="s">
        <v>24</v>
      </c>
      <c r="D237" t="str">
        <f>TEXT(B245, "dddd")</f>
        <v>Monday</v>
      </c>
      <c r="E237">
        <v>2961</v>
      </c>
      <c r="F237" t="s">
        <v>40</v>
      </c>
      <c r="G237" t="s">
        <v>40</v>
      </c>
    </row>
    <row r="238" spans="1:7" x14ac:dyDescent="0.25">
      <c r="A238" t="s">
        <v>17</v>
      </c>
      <c r="B238" t="s">
        <v>55</v>
      </c>
      <c r="C238" t="s">
        <v>24</v>
      </c>
      <c r="D238" t="str">
        <f>TEXT(B247, "dddd")</f>
        <v>Monday</v>
      </c>
      <c r="E238">
        <v>824</v>
      </c>
      <c r="F238" t="s">
        <v>40</v>
      </c>
      <c r="G238" t="s">
        <v>40</v>
      </c>
    </row>
    <row r="239" spans="1:7" x14ac:dyDescent="0.25">
      <c r="A239" t="s">
        <v>11</v>
      </c>
      <c r="B239" t="s">
        <v>55</v>
      </c>
      <c r="C239" t="s">
        <v>25</v>
      </c>
      <c r="D239" t="str">
        <f>TEXT(B230, "dddd")</f>
        <v>Monday</v>
      </c>
      <c r="E239">
        <v>7273</v>
      </c>
      <c r="F239" t="s">
        <v>40</v>
      </c>
      <c r="G239" t="s">
        <v>40</v>
      </c>
    </row>
    <row r="240" spans="1:7" x14ac:dyDescent="0.25">
      <c r="A240" t="s">
        <v>14</v>
      </c>
      <c r="B240" t="s">
        <v>55</v>
      </c>
      <c r="C240" t="s">
        <v>25</v>
      </c>
      <c r="D240" t="str">
        <f>TEXT(B232, "dddd")</f>
        <v>Monday</v>
      </c>
      <c r="E240">
        <v>8641</v>
      </c>
      <c r="F240" t="s">
        <v>40</v>
      </c>
      <c r="G240" t="s">
        <v>40</v>
      </c>
    </row>
    <row r="241" spans="1:7" x14ac:dyDescent="0.25">
      <c r="A241" t="s">
        <v>15</v>
      </c>
      <c r="B241" t="s">
        <v>55</v>
      </c>
      <c r="C241" t="s">
        <v>25</v>
      </c>
      <c r="D241" t="str">
        <f>TEXT(B234, "dddd")</f>
        <v>Monday</v>
      </c>
      <c r="F241" t="s">
        <v>41</v>
      </c>
      <c r="G241" t="s">
        <v>40</v>
      </c>
    </row>
    <row r="242" spans="1:7" x14ac:dyDescent="0.25">
      <c r="A242" t="s">
        <v>9</v>
      </c>
      <c r="B242" t="s">
        <v>55</v>
      </c>
      <c r="C242" t="s">
        <v>25</v>
      </c>
      <c r="D242" t="str">
        <f>TEXT(B236, "dddd")</f>
        <v>Monday</v>
      </c>
      <c r="E242">
        <v>7535</v>
      </c>
      <c r="F242" t="s">
        <v>40</v>
      </c>
      <c r="G242" t="s">
        <v>40</v>
      </c>
    </row>
    <row r="243" spans="1:7" x14ac:dyDescent="0.25">
      <c r="A243" t="s">
        <v>18</v>
      </c>
      <c r="B243" t="s">
        <v>55</v>
      </c>
      <c r="C243" t="s">
        <v>25</v>
      </c>
      <c r="D243" t="str">
        <f>TEXT(B238, "dddd")</f>
        <v>Monday</v>
      </c>
      <c r="E243">
        <v>2482</v>
      </c>
      <c r="F243" t="s">
        <v>40</v>
      </c>
      <c r="G243" t="s">
        <v>40</v>
      </c>
    </row>
    <row r="244" spans="1:7" x14ac:dyDescent="0.25">
      <c r="A244" t="s">
        <v>16</v>
      </c>
      <c r="B244" t="s">
        <v>55</v>
      </c>
      <c r="C244" t="s">
        <v>25</v>
      </c>
      <c r="D244" t="str">
        <f>TEXT(B240, "dddd")</f>
        <v>Monday</v>
      </c>
      <c r="F244" t="s">
        <v>41</v>
      </c>
      <c r="G244" t="s">
        <v>40</v>
      </c>
    </row>
    <row r="245" spans="1:7" x14ac:dyDescent="0.25">
      <c r="A245" t="s">
        <v>12</v>
      </c>
      <c r="B245" t="s">
        <v>55</v>
      </c>
      <c r="C245" t="s">
        <v>25</v>
      </c>
      <c r="D245" t="str">
        <f>TEXT(B242, "dddd")</f>
        <v>Monday</v>
      </c>
      <c r="E245">
        <v>2986</v>
      </c>
      <c r="F245" t="s">
        <v>40</v>
      </c>
      <c r="G245" t="s">
        <v>40</v>
      </c>
    </row>
    <row r="246" spans="1:7" x14ac:dyDescent="0.25">
      <c r="A246" t="s">
        <v>19</v>
      </c>
      <c r="B246" t="s">
        <v>55</v>
      </c>
      <c r="C246" t="s">
        <v>25</v>
      </c>
      <c r="D246" t="str">
        <f>TEXT(B244, "dddd")</f>
        <v>Monday</v>
      </c>
      <c r="F246" t="s">
        <v>41</v>
      </c>
      <c r="G246" t="s">
        <v>40</v>
      </c>
    </row>
    <row r="247" spans="1:7" x14ac:dyDescent="0.25">
      <c r="A247" t="s">
        <v>10</v>
      </c>
      <c r="B247" t="s">
        <v>55</v>
      </c>
      <c r="C247" t="s">
        <v>25</v>
      </c>
      <c r="D247" t="str">
        <f>TEXT(B246, "dddd")</f>
        <v>Monday</v>
      </c>
      <c r="F247" t="s">
        <v>41</v>
      </c>
      <c r="G247" t="s">
        <v>40</v>
      </c>
    </row>
    <row r="248" spans="1:7" x14ac:dyDescent="0.25">
      <c r="A248" t="s">
        <v>17</v>
      </c>
      <c r="B248" t="s">
        <v>55</v>
      </c>
      <c r="C248" t="s">
        <v>25</v>
      </c>
      <c r="D248" t="str">
        <f>TEXT(B248, "dddd")</f>
        <v>Monday</v>
      </c>
      <c r="E248">
        <v>1742</v>
      </c>
      <c r="F248" t="s">
        <v>40</v>
      </c>
      <c r="G248" t="s">
        <v>40</v>
      </c>
    </row>
    <row r="249" spans="1:7" x14ac:dyDescent="0.25">
      <c r="A249" t="s">
        <v>11</v>
      </c>
      <c r="B249" t="s">
        <v>57</v>
      </c>
      <c r="C249" t="s">
        <v>24</v>
      </c>
      <c r="D249" t="str">
        <f>TEXT(B249, "dddd")</f>
        <v>Tuesday</v>
      </c>
      <c r="E249">
        <v>3208</v>
      </c>
      <c r="F249" t="s">
        <v>40</v>
      </c>
      <c r="G249" t="s">
        <v>40</v>
      </c>
    </row>
    <row r="250" spans="1:7" x14ac:dyDescent="0.25">
      <c r="A250" t="s">
        <v>14</v>
      </c>
      <c r="B250" t="s">
        <v>57</v>
      </c>
      <c r="C250" t="s">
        <v>24</v>
      </c>
      <c r="D250" t="str">
        <f>TEXT(B251, "dddd")</f>
        <v>Tuesday</v>
      </c>
      <c r="E250">
        <v>2516</v>
      </c>
      <c r="F250" t="s">
        <v>40</v>
      </c>
      <c r="G250" t="s">
        <v>40</v>
      </c>
    </row>
    <row r="251" spans="1:7" x14ac:dyDescent="0.25">
      <c r="A251" t="s">
        <v>15</v>
      </c>
      <c r="B251" t="s">
        <v>57</v>
      </c>
      <c r="C251" t="s">
        <v>24</v>
      </c>
      <c r="D251" t="str">
        <f>TEXT(B253, "dddd")</f>
        <v>Tuesday</v>
      </c>
      <c r="E251">
        <v>5517</v>
      </c>
      <c r="F251" t="s">
        <v>40</v>
      </c>
      <c r="G251" t="s">
        <v>40</v>
      </c>
    </row>
    <row r="252" spans="1:7" x14ac:dyDescent="0.25">
      <c r="A252" t="s">
        <v>9</v>
      </c>
      <c r="B252" t="s">
        <v>57</v>
      </c>
      <c r="C252" t="s">
        <v>24</v>
      </c>
      <c r="D252" t="str">
        <f>TEXT(B255, "dddd")</f>
        <v>Tuesday</v>
      </c>
      <c r="F252" t="s">
        <v>41</v>
      </c>
      <c r="G252" t="s">
        <v>56</v>
      </c>
    </row>
    <row r="253" spans="1:7" x14ac:dyDescent="0.25">
      <c r="A253" t="s">
        <v>18</v>
      </c>
      <c r="B253" t="s">
        <v>57</v>
      </c>
      <c r="C253" t="s">
        <v>24</v>
      </c>
      <c r="D253" t="str">
        <f>TEXT(B257, "dddd")</f>
        <v>Tuesday</v>
      </c>
      <c r="E253">
        <v>2201</v>
      </c>
      <c r="F253" t="s">
        <v>40</v>
      </c>
      <c r="G253" t="s">
        <v>40</v>
      </c>
    </row>
    <row r="254" spans="1:7" x14ac:dyDescent="0.25">
      <c r="A254" t="s">
        <v>16</v>
      </c>
      <c r="B254" t="s">
        <v>57</v>
      </c>
      <c r="C254" t="s">
        <v>24</v>
      </c>
      <c r="D254" t="str">
        <f>TEXT(B259, "dddd")</f>
        <v>Tuesday</v>
      </c>
      <c r="E254">
        <v>1764</v>
      </c>
      <c r="F254" t="s">
        <v>40</v>
      </c>
      <c r="G254" t="s">
        <v>40</v>
      </c>
    </row>
    <row r="255" spans="1:7" x14ac:dyDescent="0.25">
      <c r="A255" t="s">
        <v>12</v>
      </c>
      <c r="B255" t="s">
        <v>57</v>
      </c>
      <c r="C255" t="s">
        <v>24</v>
      </c>
      <c r="D255" t="str">
        <f>TEXT(B261, "dddd")</f>
        <v>Tuesday</v>
      </c>
      <c r="E255">
        <v>1932</v>
      </c>
      <c r="F255" t="s">
        <v>40</v>
      </c>
      <c r="G255" t="s">
        <v>40</v>
      </c>
    </row>
    <row r="256" spans="1:7" x14ac:dyDescent="0.25">
      <c r="A256" t="s">
        <v>19</v>
      </c>
      <c r="B256" t="s">
        <v>57</v>
      </c>
      <c r="C256" t="s">
        <v>24</v>
      </c>
      <c r="D256" t="str">
        <f>TEXT(B263, "dddd")</f>
        <v>Tuesday</v>
      </c>
      <c r="E256">
        <v>2150</v>
      </c>
      <c r="F256" t="s">
        <v>40</v>
      </c>
      <c r="G256" t="s">
        <v>40</v>
      </c>
    </row>
    <row r="257" spans="1:7" x14ac:dyDescent="0.25">
      <c r="A257" t="s">
        <v>10</v>
      </c>
      <c r="B257" t="s">
        <v>57</v>
      </c>
      <c r="C257" t="s">
        <v>24</v>
      </c>
      <c r="D257" t="str">
        <f>TEXT(B265, "dddd")</f>
        <v>Tuesday</v>
      </c>
      <c r="E257">
        <v>5502</v>
      </c>
      <c r="F257" t="s">
        <v>40</v>
      </c>
      <c r="G257" t="s">
        <v>40</v>
      </c>
    </row>
    <row r="258" spans="1:7" x14ac:dyDescent="0.25">
      <c r="A258" t="s">
        <v>17</v>
      </c>
      <c r="B258" t="s">
        <v>57</v>
      </c>
      <c r="C258" t="s">
        <v>24</v>
      </c>
      <c r="D258" t="str">
        <f>TEXT(B267, "dddd")</f>
        <v>Tuesday</v>
      </c>
      <c r="E258">
        <v>767</v>
      </c>
      <c r="F258" t="s">
        <v>40</v>
      </c>
      <c r="G258" t="s">
        <v>58</v>
      </c>
    </row>
    <row r="259" spans="1:7" x14ac:dyDescent="0.25">
      <c r="A259" t="s">
        <v>11</v>
      </c>
      <c r="B259" t="s">
        <v>57</v>
      </c>
      <c r="C259" t="s">
        <v>25</v>
      </c>
      <c r="D259" t="str">
        <f>TEXT(B250, "dddd")</f>
        <v>Tuesday</v>
      </c>
      <c r="E259">
        <v>7091</v>
      </c>
      <c r="F259" t="s">
        <v>40</v>
      </c>
      <c r="G259" t="s">
        <v>40</v>
      </c>
    </row>
    <row r="260" spans="1:7" x14ac:dyDescent="0.25">
      <c r="A260" t="s">
        <v>14</v>
      </c>
      <c r="B260" t="s">
        <v>57</v>
      </c>
      <c r="C260" t="s">
        <v>25</v>
      </c>
      <c r="D260" t="str">
        <f>TEXT(B252, "dddd")</f>
        <v>Tuesday</v>
      </c>
      <c r="E260">
        <v>3171</v>
      </c>
      <c r="F260" t="s">
        <v>40</v>
      </c>
      <c r="G260" t="s">
        <v>40</v>
      </c>
    </row>
    <row r="261" spans="1:7" x14ac:dyDescent="0.25">
      <c r="A261" t="s">
        <v>15</v>
      </c>
      <c r="B261" t="s">
        <v>57</v>
      </c>
      <c r="C261" t="s">
        <v>25</v>
      </c>
      <c r="D261" t="str">
        <f>TEXT(B254, "dddd")</f>
        <v>Tuesday</v>
      </c>
      <c r="F261" t="s">
        <v>41</v>
      </c>
      <c r="G261" t="s">
        <v>40</v>
      </c>
    </row>
    <row r="262" spans="1:7" x14ac:dyDescent="0.25">
      <c r="A262" t="s">
        <v>9</v>
      </c>
      <c r="B262" t="s">
        <v>57</v>
      </c>
      <c r="C262" t="s">
        <v>25</v>
      </c>
      <c r="D262" t="str">
        <f>TEXT(B256, "dddd")</f>
        <v>Tuesday</v>
      </c>
      <c r="E262">
        <v>13612</v>
      </c>
      <c r="F262" t="s">
        <v>40</v>
      </c>
      <c r="G262" t="s">
        <v>40</v>
      </c>
    </row>
    <row r="263" spans="1:7" x14ac:dyDescent="0.25">
      <c r="A263" t="s">
        <v>18</v>
      </c>
      <c r="B263" t="s">
        <v>57</v>
      </c>
      <c r="C263" t="s">
        <v>25</v>
      </c>
      <c r="D263" t="str">
        <f>TEXT(B258, "dddd")</f>
        <v>Tuesday</v>
      </c>
      <c r="E263">
        <v>3423</v>
      </c>
      <c r="F263" t="s">
        <v>40</v>
      </c>
      <c r="G263" t="s">
        <v>40</v>
      </c>
    </row>
    <row r="264" spans="1:7" x14ac:dyDescent="0.25">
      <c r="A264" t="s">
        <v>16</v>
      </c>
      <c r="B264" t="s">
        <v>57</v>
      </c>
      <c r="C264" t="s">
        <v>25</v>
      </c>
      <c r="D264" t="str">
        <f>TEXT(B260, "dddd")</f>
        <v>Tuesday</v>
      </c>
      <c r="F264" t="s">
        <v>41</v>
      </c>
      <c r="G264" t="s">
        <v>40</v>
      </c>
    </row>
    <row r="265" spans="1:7" x14ac:dyDescent="0.25">
      <c r="A265" t="s">
        <v>12</v>
      </c>
      <c r="B265" t="s">
        <v>57</v>
      </c>
      <c r="C265" t="s">
        <v>25</v>
      </c>
      <c r="D265" t="str">
        <f>TEXT(B262, "dddd")</f>
        <v>Tuesday</v>
      </c>
      <c r="E265">
        <v>5401</v>
      </c>
      <c r="F265" t="s">
        <v>40</v>
      </c>
      <c r="G265" t="s">
        <v>40</v>
      </c>
    </row>
    <row r="266" spans="1:7" x14ac:dyDescent="0.25">
      <c r="A266" t="s">
        <v>19</v>
      </c>
      <c r="B266" t="s">
        <v>57</v>
      </c>
      <c r="C266" t="s">
        <v>25</v>
      </c>
      <c r="D266" t="str">
        <f>TEXT(B264, "dddd")</f>
        <v>Tuesday</v>
      </c>
      <c r="F266" t="s">
        <v>41</v>
      </c>
      <c r="G266" t="s">
        <v>40</v>
      </c>
    </row>
    <row r="267" spans="1:7" x14ac:dyDescent="0.25">
      <c r="A267" t="s">
        <v>10</v>
      </c>
      <c r="B267" t="s">
        <v>57</v>
      </c>
      <c r="C267" t="s">
        <v>25</v>
      </c>
      <c r="D267" t="str">
        <f>TEXT(B266, "dddd")</f>
        <v>Tuesday</v>
      </c>
      <c r="F267" t="s">
        <v>41</v>
      </c>
      <c r="G267" t="s">
        <v>40</v>
      </c>
    </row>
    <row r="268" spans="1:7" x14ac:dyDescent="0.25">
      <c r="A268" t="s">
        <v>17</v>
      </c>
      <c r="B268" t="s">
        <v>57</v>
      </c>
      <c r="C268" t="s">
        <v>25</v>
      </c>
      <c r="D268" t="str">
        <f>TEXT(B268, "dddd")</f>
        <v>Tuesday</v>
      </c>
      <c r="F268" t="s">
        <v>41</v>
      </c>
      <c r="G268" t="s">
        <v>58</v>
      </c>
    </row>
    <row r="269" spans="1:7" x14ac:dyDescent="0.25">
      <c r="A269" t="s">
        <v>11</v>
      </c>
      <c r="B269" t="s">
        <v>59</v>
      </c>
      <c r="C269" t="s">
        <v>24</v>
      </c>
      <c r="D269" t="str">
        <f>TEXT(B269, "dddd")</f>
        <v>Wednesday</v>
      </c>
      <c r="E269">
        <v>9804</v>
      </c>
      <c r="F269" t="s">
        <v>40</v>
      </c>
      <c r="G269" t="s">
        <v>40</v>
      </c>
    </row>
    <row r="270" spans="1:7" x14ac:dyDescent="0.25">
      <c r="A270" t="s">
        <v>14</v>
      </c>
      <c r="B270" t="s">
        <v>59</v>
      </c>
      <c r="C270" t="s">
        <v>24</v>
      </c>
      <c r="D270" t="str">
        <f>TEXT(B271, "dddd")</f>
        <v>Wednesday</v>
      </c>
      <c r="E270">
        <v>2826</v>
      </c>
      <c r="F270" t="s">
        <v>40</v>
      </c>
      <c r="G270" t="s">
        <v>40</v>
      </c>
    </row>
    <row r="271" spans="1:7" x14ac:dyDescent="0.25">
      <c r="A271" t="s">
        <v>15</v>
      </c>
      <c r="B271" t="s">
        <v>59</v>
      </c>
      <c r="C271" t="s">
        <v>24</v>
      </c>
      <c r="D271" t="str">
        <f>TEXT(B273, "dddd")</f>
        <v>Wednesday</v>
      </c>
      <c r="E271">
        <v>4787</v>
      </c>
      <c r="F271" t="s">
        <v>40</v>
      </c>
      <c r="G271" t="s">
        <v>40</v>
      </c>
    </row>
    <row r="272" spans="1:7" x14ac:dyDescent="0.25">
      <c r="A272" t="s">
        <v>9</v>
      </c>
      <c r="B272" t="s">
        <v>59</v>
      </c>
      <c r="C272" t="s">
        <v>24</v>
      </c>
      <c r="D272" t="str">
        <f>TEXT(B275, "dddd")</f>
        <v>Wednesday</v>
      </c>
      <c r="E272">
        <v>11294</v>
      </c>
      <c r="F272" t="s">
        <v>40</v>
      </c>
      <c r="G272" t="s">
        <v>40</v>
      </c>
    </row>
    <row r="273" spans="1:7" x14ac:dyDescent="0.25">
      <c r="A273" t="s">
        <v>18</v>
      </c>
      <c r="B273" t="s">
        <v>59</v>
      </c>
      <c r="C273" t="s">
        <v>24</v>
      </c>
      <c r="D273" t="str">
        <f>TEXT(B277, "dddd")</f>
        <v>Wednesday</v>
      </c>
      <c r="E273">
        <v>2850</v>
      </c>
      <c r="F273" t="s">
        <v>40</v>
      </c>
      <c r="G273" t="s">
        <v>40</v>
      </c>
    </row>
    <row r="274" spans="1:7" x14ac:dyDescent="0.25">
      <c r="A274" t="s">
        <v>16</v>
      </c>
      <c r="B274" t="s">
        <v>59</v>
      </c>
      <c r="C274" t="s">
        <v>24</v>
      </c>
      <c r="D274" t="str">
        <f>TEXT(B279, "dddd")</f>
        <v>Wednesday</v>
      </c>
      <c r="E274">
        <v>2408</v>
      </c>
      <c r="F274" t="s">
        <v>40</v>
      </c>
      <c r="G274" t="s">
        <v>40</v>
      </c>
    </row>
    <row r="275" spans="1:7" x14ac:dyDescent="0.25">
      <c r="A275" t="s">
        <v>12</v>
      </c>
      <c r="B275" t="s">
        <v>59</v>
      </c>
      <c r="C275" t="s">
        <v>24</v>
      </c>
      <c r="D275" t="str">
        <f>TEXT(B281, "dddd")</f>
        <v>Wednesday</v>
      </c>
      <c r="E275">
        <v>3885</v>
      </c>
      <c r="F275" t="s">
        <v>40</v>
      </c>
      <c r="G275" t="s">
        <v>40</v>
      </c>
    </row>
    <row r="276" spans="1:7" x14ac:dyDescent="0.25">
      <c r="A276" t="s">
        <v>19</v>
      </c>
      <c r="B276" t="s">
        <v>59</v>
      </c>
      <c r="C276" t="s">
        <v>24</v>
      </c>
      <c r="D276" t="str">
        <f>TEXT(B283, "dddd")</f>
        <v>Wednesday</v>
      </c>
      <c r="E276">
        <v>1336</v>
      </c>
      <c r="F276" t="s">
        <v>40</v>
      </c>
      <c r="G276" t="s">
        <v>40</v>
      </c>
    </row>
    <row r="277" spans="1:7" x14ac:dyDescent="0.25">
      <c r="A277" t="s">
        <v>10</v>
      </c>
      <c r="B277" t="s">
        <v>59</v>
      </c>
      <c r="C277" t="s">
        <v>24</v>
      </c>
      <c r="D277" t="str">
        <f>TEXT(B285, "dddd")</f>
        <v>Wednesday</v>
      </c>
      <c r="E277">
        <v>6441</v>
      </c>
      <c r="F277" t="s">
        <v>40</v>
      </c>
      <c r="G277" t="s">
        <v>40</v>
      </c>
    </row>
    <row r="278" spans="1:7" x14ac:dyDescent="0.25">
      <c r="A278" t="s">
        <v>17</v>
      </c>
      <c r="B278" t="s">
        <v>59</v>
      </c>
      <c r="C278" t="s">
        <v>24</v>
      </c>
      <c r="D278" t="str">
        <f>TEXT(B287, "dddd")</f>
        <v>Wednesday</v>
      </c>
      <c r="E278">
        <v>640</v>
      </c>
      <c r="F278" t="s">
        <v>40</v>
      </c>
      <c r="G278" t="s">
        <v>40</v>
      </c>
    </row>
    <row r="279" spans="1:7" x14ac:dyDescent="0.25">
      <c r="A279" t="s">
        <v>11</v>
      </c>
      <c r="B279" t="s">
        <v>59</v>
      </c>
      <c r="C279" t="s">
        <v>25</v>
      </c>
      <c r="D279" t="str">
        <f>TEXT(B270, "dddd")</f>
        <v>Wednesday</v>
      </c>
      <c r="E279">
        <v>6515</v>
      </c>
      <c r="F279" t="s">
        <v>40</v>
      </c>
      <c r="G279" t="s">
        <v>40</v>
      </c>
    </row>
    <row r="280" spans="1:7" x14ac:dyDescent="0.25">
      <c r="A280" t="s">
        <v>14</v>
      </c>
      <c r="B280" t="s">
        <v>59</v>
      </c>
      <c r="C280" t="s">
        <v>25</v>
      </c>
      <c r="D280" t="str">
        <f>TEXT(B272, "dddd")</f>
        <v>Wednesday</v>
      </c>
      <c r="E280">
        <v>2653</v>
      </c>
      <c r="F280" t="s">
        <v>40</v>
      </c>
      <c r="G280" t="s">
        <v>40</v>
      </c>
    </row>
    <row r="281" spans="1:7" x14ac:dyDescent="0.25">
      <c r="A281" t="s">
        <v>15</v>
      </c>
      <c r="B281" t="s">
        <v>59</v>
      </c>
      <c r="C281" t="s">
        <v>25</v>
      </c>
      <c r="D281" t="str">
        <f>TEXT(B274, "dddd")</f>
        <v>Wednesday</v>
      </c>
      <c r="F281" t="s">
        <v>41</v>
      </c>
      <c r="G281" t="s">
        <v>40</v>
      </c>
    </row>
    <row r="282" spans="1:7" x14ac:dyDescent="0.25">
      <c r="A282" t="s">
        <v>9</v>
      </c>
      <c r="B282" t="s">
        <v>59</v>
      </c>
      <c r="C282" t="s">
        <v>25</v>
      </c>
      <c r="D282" t="str">
        <f>TEXT(B276, "dddd")</f>
        <v>Wednesday</v>
      </c>
      <c r="E282">
        <v>18173</v>
      </c>
      <c r="F282" t="s">
        <v>40</v>
      </c>
      <c r="G282" t="s">
        <v>40</v>
      </c>
    </row>
    <row r="283" spans="1:7" x14ac:dyDescent="0.25">
      <c r="A283" t="s">
        <v>18</v>
      </c>
      <c r="B283" t="s">
        <v>59</v>
      </c>
      <c r="C283" t="s">
        <v>25</v>
      </c>
      <c r="D283" t="str">
        <f>TEXT(B278, "dddd")</f>
        <v>Wednesday</v>
      </c>
      <c r="F283" t="s">
        <v>41</v>
      </c>
      <c r="G283" t="s">
        <v>43</v>
      </c>
    </row>
    <row r="284" spans="1:7" x14ac:dyDescent="0.25">
      <c r="A284" t="s">
        <v>16</v>
      </c>
      <c r="B284" t="s">
        <v>59</v>
      </c>
      <c r="C284" t="s">
        <v>25</v>
      </c>
      <c r="D284" t="str">
        <f>TEXT(B280, "dddd")</f>
        <v>Wednesday</v>
      </c>
      <c r="F284" t="s">
        <v>41</v>
      </c>
      <c r="G284" t="s">
        <v>40</v>
      </c>
    </row>
    <row r="285" spans="1:7" x14ac:dyDescent="0.25">
      <c r="A285" t="s">
        <v>12</v>
      </c>
      <c r="B285" t="s">
        <v>59</v>
      </c>
      <c r="C285" t="s">
        <v>25</v>
      </c>
      <c r="D285" t="str">
        <f>TEXT(B282, "dddd")</f>
        <v>Wednesday</v>
      </c>
      <c r="E285">
        <v>4881</v>
      </c>
      <c r="F285" t="s">
        <v>40</v>
      </c>
      <c r="G285" t="s">
        <v>40</v>
      </c>
    </row>
    <row r="286" spans="1:7" x14ac:dyDescent="0.25">
      <c r="A286" t="s">
        <v>19</v>
      </c>
      <c r="B286" t="s">
        <v>59</v>
      </c>
      <c r="C286" t="s">
        <v>25</v>
      </c>
      <c r="D286" t="str">
        <f>TEXT(B284, "dddd")</f>
        <v>Wednesday</v>
      </c>
      <c r="F286" t="s">
        <v>41</v>
      </c>
      <c r="G286" t="s">
        <v>40</v>
      </c>
    </row>
    <row r="287" spans="1:7" x14ac:dyDescent="0.25">
      <c r="A287" t="s">
        <v>10</v>
      </c>
      <c r="B287" t="s">
        <v>59</v>
      </c>
      <c r="C287" t="s">
        <v>25</v>
      </c>
      <c r="D287" t="str">
        <f>TEXT(B286, "dddd")</f>
        <v>Wednesday</v>
      </c>
      <c r="F287" t="s">
        <v>41</v>
      </c>
      <c r="G287" t="s">
        <v>40</v>
      </c>
    </row>
    <row r="288" spans="1:7" x14ac:dyDescent="0.25">
      <c r="A288" t="s">
        <v>17</v>
      </c>
      <c r="B288" t="s">
        <v>59</v>
      </c>
      <c r="C288" t="s">
        <v>25</v>
      </c>
      <c r="D288" t="str">
        <f>TEXT(B288, "dddd")</f>
        <v>Wednesday</v>
      </c>
      <c r="E288">
        <v>1200</v>
      </c>
      <c r="F288" t="s">
        <v>40</v>
      </c>
      <c r="G288" t="s">
        <v>40</v>
      </c>
    </row>
    <row r="289" spans="1:7" x14ac:dyDescent="0.25">
      <c r="A289" t="s">
        <v>11</v>
      </c>
      <c r="B289" t="s">
        <v>60</v>
      </c>
      <c r="C289" t="s">
        <v>24</v>
      </c>
      <c r="D289" t="str">
        <f>TEXT(B289, "dddd")</f>
        <v>Thursday</v>
      </c>
      <c r="E289">
        <v>6930</v>
      </c>
      <c r="F289" t="s">
        <v>40</v>
      </c>
      <c r="G289" t="s">
        <v>40</v>
      </c>
    </row>
    <row r="290" spans="1:7" x14ac:dyDescent="0.25">
      <c r="A290" t="s">
        <v>14</v>
      </c>
      <c r="B290" t="s">
        <v>60</v>
      </c>
      <c r="C290" t="s">
        <v>24</v>
      </c>
      <c r="D290" t="str">
        <f>TEXT(B291, "dddd")</f>
        <v>Thursday</v>
      </c>
      <c r="E290">
        <v>4663</v>
      </c>
      <c r="F290" t="s">
        <v>40</v>
      </c>
      <c r="G290" t="s">
        <v>40</v>
      </c>
    </row>
    <row r="291" spans="1:7" x14ac:dyDescent="0.25">
      <c r="A291" t="s">
        <v>15</v>
      </c>
      <c r="B291" t="s">
        <v>60</v>
      </c>
      <c r="C291" t="s">
        <v>24</v>
      </c>
      <c r="D291" t="str">
        <f>TEXT(B293, "dddd")</f>
        <v>Thursday</v>
      </c>
      <c r="E291">
        <v>3945</v>
      </c>
      <c r="F291" t="s">
        <v>40</v>
      </c>
      <c r="G291" t="s">
        <v>40</v>
      </c>
    </row>
    <row r="292" spans="1:7" x14ac:dyDescent="0.25">
      <c r="A292" t="s">
        <v>9</v>
      </c>
      <c r="B292" t="s">
        <v>60</v>
      </c>
      <c r="C292" t="s">
        <v>24</v>
      </c>
      <c r="D292" t="str">
        <f>TEXT(B295, "dddd")</f>
        <v>Thursday</v>
      </c>
      <c r="E292">
        <v>14093</v>
      </c>
      <c r="F292" t="s">
        <v>40</v>
      </c>
      <c r="G292" t="s">
        <v>40</v>
      </c>
    </row>
    <row r="293" spans="1:7" x14ac:dyDescent="0.25">
      <c r="A293" t="s">
        <v>18</v>
      </c>
      <c r="B293" t="s">
        <v>60</v>
      </c>
      <c r="C293" t="s">
        <v>24</v>
      </c>
      <c r="D293" t="str">
        <f>TEXT(B297, "dddd")</f>
        <v>Thursday</v>
      </c>
      <c r="E293">
        <v>1620</v>
      </c>
      <c r="F293" t="s">
        <v>40</v>
      </c>
      <c r="G293" t="s">
        <v>40</v>
      </c>
    </row>
    <row r="294" spans="1:7" x14ac:dyDescent="0.25">
      <c r="A294" t="s">
        <v>16</v>
      </c>
      <c r="B294" t="s">
        <v>60</v>
      </c>
      <c r="C294" t="s">
        <v>24</v>
      </c>
      <c r="D294" t="str">
        <f>TEXT(B299, "dddd")</f>
        <v>Thursday</v>
      </c>
      <c r="E294">
        <v>6220</v>
      </c>
      <c r="F294" t="s">
        <v>40</v>
      </c>
      <c r="G294" t="s">
        <v>40</v>
      </c>
    </row>
    <row r="295" spans="1:7" x14ac:dyDescent="0.25">
      <c r="A295" t="s">
        <v>12</v>
      </c>
      <c r="B295" t="s">
        <v>60</v>
      </c>
      <c r="C295" t="s">
        <v>24</v>
      </c>
      <c r="D295" t="str">
        <f>TEXT(B301, "dddd")</f>
        <v>Thursday</v>
      </c>
      <c r="E295">
        <v>5445</v>
      </c>
      <c r="F295" t="s">
        <v>40</v>
      </c>
      <c r="G295" t="s">
        <v>40</v>
      </c>
    </row>
    <row r="296" spans="1:7" x14ac:dyDescent="0.25">
      <c r="A296" t="s">
        <v>19</v>
      </c>
      <c r="B296" t="s">
        <v>60</v>
      </c>
      <c r="C296" t="s">
        <v>24</v>
      </c>
      <c r="D296" t="str">
        <f>TEXT(B303, "dddd")</f>
        <v>Thursday</v>
      </c>
      <c r="E296">
        <v>2106</v>
      </c>
      <c r="F296" t="s">
        <v>40</v>
      </c>
      <c r="G296" t="s">
        <v>40</v>
      </c>
    </row>
    <row r="297" spans="1:7" x14ac:dyDescent="0.25">
      <c r="A297" t="s">
        <v>10</v>
      </c>
      <c r="B297" t="s">
        <v>60</v>
      </c>
      <c r="C297" t="s">
        <v>24</v>
      </c>
      <c r="D297" t="str">
        <f>TEXT(B305, "dddd")</f>
        <v>Thursday</v>
      </c>
      <c r="E297">
        <v>6870</v>
      </c>
      <c r="F297" t="s">
        <v>40</v>
      </c>
      <c r="G297" t="s">
        <v>40</v>
      </c>
    </row>
    <row r="298" spans="1:7" x14ac:dyDescent="0.25">
      <c r="A298" t="s">
        <v>17</v>
      </c>
      <c r="B298" t="s">
        <v>60</v>
      </c>
      <c r="C298" t="s">
        <v>24</v>
      </c>
      <c r="D298" t="str">
        <f>TEXT(B307, "dddd")</f>
        <v>Thursday</v>
      </c>
      <c r="E298">
        <v>1814</v>
      </c>
      <c r="F298" t="s">
        <v>40</v>
      </c>
      <c r="G298" t="s">
        <v>40</v>
      </c>
    </row>
    <row r="299" spans="1:7" x14ac:dyDescent="0.25">
      <c r="A299" t="s">
        <v>11</v>
      </c>
      <c r="B299" t="s">
        <v>60</v>
      </c>
      <c r="C299" t="s">
        <v>25</v>
      </c>
      <c r="D299" t="str">
        <f>TEXT(B290, "dddd")</f>
        <v>Thursday</v>
      </c>
      <c r="E299">
        <v>6127</v>
      </c>
      <c r="F299" t="s">
        <v>40</v>
      </c>
      <c r="G299" t="s">
        <v>40</v>
      </c>
    </row>
    <row r="300" spans="1:7" x14ac:dyDescent="0.25">
      <c r="A300" t="s">
        <v>14</v>
      </c>
      <c r="B300" t="s">
        <v>60</v>
      </c>
      <c r="C300" t="s">
        <v>25</v>
      </c>
      <c r="D300" t="str">
        <f>TEXT(B292, "dddd")</f>
        <v>Thursday</v>
      </c>
      <c r="E300">
        <v>3643</v>
      </c>
      <c r="F300" t="s">
        <v>40</v>
      </c>
      <c r="G300" t="s">
        <v>40</v>
      </c>
    </row>
    <row r="301" spans="1:7" x14ac:dyDescent="0.25">
      <c r="A301" t="s">
        <v>15</v>
      </c>
      <c r="B301" t="s">
        <v>60</v>
      </c>
      <c r="C301" t="s">
        <v>25</v>
      </c>
      <c r="D301" t="str">
        <f>TEXT(B294, "dddd")</f>
        <v>Thursday</v>
      </c>
      <c r="F301" t="s">
        <v>41</v>
      </c>
      <c r="G301" t="s">
        <v>40</v>
      </c>
    </row>
    <row r="302" spans="1:7" x14ac:dyDescent="0.25">
      <c r="A302" t="s">
        <v>9</v>
      </c>
      <c r="B302" t="s">
        <v>60</v>
      </c>
      <c r="C302" t="s">
        <v>25</v>
      </c>
      <c r="D302" t="str">
        <f>TEXT(B296, "dddd")</f>
        <v>Thursday</v>
      </c>
      <c r="E302">
        <v>12276</v>
      </c>
      <c r="F302" t="s">
        <v>40</v>
      </c>
      <c r="G302" t="s">
        <v>40</v>
      </c>
    </row>
    <row r="303" spans="1:7" x14ac:dyDescent="0.25">
      <c r="A303" t="s">
        <v>18</v>
      </c>
      <c r="B303" t="s">
        <v>60</v>
      </c>
      <c r="C303" t="s">
        <v>25</v>
      </c>
      <c r="D303" t="str">
        <f>TEXT(B298, "dddd")</f>
        <v>Thursday</v>
      </c>
      <c r="E303">
        <v>1680</v>
      </c>
      <c r="F303" t="s">
        <v>40</v>
      </c>
      <c r="G303" t="s">
        <v>40</v>
      </c>
    </row>
    <row r="304" spans="1:7" x14ac:dyDescent="0.25">
      <c r="A304" t="s">
        <v>16</v>
      </c>
      <c r="B304" t="s">
        <v>60</v>
      </c>
      <c r="C304" t="s">
        <v>25</v>
      </c>
      <c r="D304" t="str">
        <f>TEXT(B300, "dddd")</f>
        <v>Thursday</v>
      </c>
      <c r="F304" t="s">
        <v>41</v>
      </c>
      <c r="G304" t="s">
        <v>40</v>
      </c>
    </row>
    <row r="305" spans="1:7" x14ac:dyDescent="0.25">
      <c r="A305" t="s">
        <v>12</v>
      </c>
      <c r="B305" t="s">
        <v>60</v>
      </c>
      <c r="C305" t="s">
        <v>25</v>
      </c>
      <c r="D305" t="str">
        <f>TEXT(B302, "dddd")</f>
        <v>Thursday</v>
      </c>
      <c r="E305">
        <v>8267</v>
      </c>
      <c r="F305" t="s">
        <v>40</v>
      </c>
      <c r="G305" t="s">
        <v>40</v>
      </c>
    </row>
    <row r="306" spans="1:7" x14ac:dyDescent="0.25">
      <c r="A306" t="s">
        <v>19</v>
      </c>
      <c r="B306" t="s">
        <v>60</v>
      </c>
      <c r="C306" t="s">
        <v>25</v>
      </c>
      <c r="D306" t="str">
        <f>TEXT(B304, "dddd")</f>
        <v>Thursday</v>
      </c>
      <c r="F306" t="s">
        <v>41</v>
      </c>
      <c r="G306" t="s">
        <v>40</v>
      </c>
    </row>
    <row r="307" spans="1:7" x14ac:dyDescent="0.25">
      <c r="A307" t="s">
        <v>10</v>
      </c>
      <c r="B307" t="s">
        <v>60</v>
      </c>
      <c r="C307" t="s">
        <v>25</v>
      </c>
      <c r="D307" t="str">
        <f>TEXT(B306, "dddd")</f>
        <v>Thursday</v>
      </c>
      <c r="F307" t="s">
        <v>41</v>
      </c>
      <c r="G307" t="s">
        <v>40</v>
      </c>
    </row>
    <row r="308" spans="1:7" x14ac:dyDescent="0.25">
      <c r="A308" t="s">
        <v>17</v>
      </c>
      <c r="B308" t="s">
        <v>60</v>
      </c>
      <c r="C308" t="s">
        <v>25</v>
      </c>
      <c r="D308" t="str">
        <f>TEXT(B308, "dddd")</f>
        <v>Thursday</v>
      </c>
      <c r="E308">
        <v>1500</v>
      </c>
      <c r="F308" t="s">
        <v>40</v>
      </c>
      <c r="G308" t="s">
        <v>40</v>
      </c>
    </row>
    <row r="309" spans="1:7" x14ac:dyDescent="0.25">
      <c r="A309" s="12" t="s">
        <v>11</v>
      </c>
      <c r="B309" s="2">
        <v>45930</v>
      </c>
      <c r="C309" s="12" t="s">
        <v>24</v>
      </c>
      <c r="D309" s="12" t="str">
        <f t="shared" ref="D309:D328" si="0">TEXT(B309, "dddd")</f>
        <v>Tuesday</v>
      </c>
      <c r="E309">
        <v>4512</v>
      </c>
      <c r="F309" s="12" t="s">
        <v>40</v>
      </c>
      <c r="G309" s="12" t="s">
        <v>40</v>
      </c>
    </row>
    <row r="310" spans="1:7" x14ac:dyDescent="0.25">
      <c r="A310" s="12" t="s">
        <v>14</v>
      </c>
      <c r="B310" s="2">
        <v>45930</v>
      </c>
      <c r="C310" s="12" t="s">
        <v>24</v>
      </c>
      <c r="D310" s="12" t="str">
        <f t="shared" si="0"/>
        <v>Tuesday</v>
      </c>
      <c r="E310">
        <v>8740</v>
      </c>
      <c r="F310" s="12" t="s">
        <v>40</v>
      </c>
      <c r="G310" s="12" t="s">
        <v>40</v>
      </c>
    </row>
    <row r="311" spans="1:7" x14ac:dyDescent="0.25">
      <c r="A311" s="12" t="s">
        <v>15</v>
      </c>
      <c r="B311" s="2">
        <v>45930</v>
      </c>
      <c r="C311" s="12" t="s">
        <v>24</v>
      </c>
      <c r="D311" s="12" t="str">
        <f t="shared" si="0"/>
        <v>Tuesday</v>
      </c>
      <c r="E311">
        <v>8524</v>
      </c>
      <c r="F311" s="12" t="s">
        <v>40</v>
      </c>
      <c r="G311" s="12" t="s">
        <v>40</v>
      </c>
    </row>
    <row r="312" spans="1:7" x14ac:dyDescent="0.25">
      <c r="A312" s="12" t="s">
        <v>9</v>
      </c>
      <c r="B312" s="2">
        <v>45930</v>
      </c>
      <c r="C312" s="12" t="s">
        <v>24</v>
      </c>
      <c r="D312" s="12" t="str">
        <f t="shared" si="0"/>
        <v>Tuesday</v>
      </c>
      <c r="E312">
        <v>11237</v>
      </c>
      <c r="F312" s="12" t="s">
        <v>40</v>
      </c>
      <c r="G312" s="12" t="s">
        <v>40</v>
      </c>
    </row>
    <row r="313" spans="1:7" x14ac:dyDescent="0.25">
      <c r="A313" s="12" t="s">
        <v>18</v>
      </c>
      <c r="B313" s="2">
        <v>45930</v>
      </c>
      <c r="C313" s="12" t="s">
        <v>24</v>
      </c>
      <c r="D313" s="12" t="str">
        <f t="shared" si="0"/>
        <v>Tuesday</v>
      </c>
      <c r="E313">
        <v>2133</v>
      </c>
      <c r="F313" s="12" t="s">
        <v>40</v>
      </c>
      <c r="G313" s="12" t="s">
        <v>40</v>
      </c>
    </row>
    <row r="314" spans="1:7" x14ac:dyDescent="0.25">
      <c r="A314" s="12" t="s">
        <v>16</v>
      </c>
      <c r="B314" s="2">
        <v>45930</v>
      </c>
      <c r="C314" s="12" t="s">
        <v>24</v>
      </c>
      <c r="D314" s="12" t="str">
        <f t="shared" si="0"/>
        <v>Tuesday</v>
      </c>
      <c r="E314">
        <v>4978</v>
      </c>
      <c r="F314" s="12" t="s">
        <v>40</v>
      </c>
      <c r="G314" s="12" t="s">
        <v>40</v>
      </c>
    </row>
    <row r="315" spans="1:7" x14ac:dyDescent="0.25">
      <c r="A315" s="12" t="s">
        <v>12</v>
      </c>
      <c r="B315" s="2">
        <v>45930</v>
      </c>
      <c r="C315" s="12" t="s">
        <v>24</v>
      </c>
      <c r="D315" s="12" t="str">
        <f t="shared" si="0"/>
        <v>Tuesday</v>
      </c>
      <c r="E315">
        <v>5901</v>
      </c>
      <c r="F315" s="12" t="s">
        <v>40</v>
      </c>
      <c r="G315" s="12" t="s">
        <v>40</v>
      </c>
    </row>
    <row r="316" spans="1:7" x14ac:dyDescent="0.25">
      <c r="A316" s="12" t="s">
        <v>19</v>
      </c>
      <c r="B316" s="2">
        <v>45930</v>
      </c>
      <c r="C316" s="12" t="s">
        <v>24</v>
      </c>
      <c r="D316" s="12" t="str">
        <f t="shared" si="0"/>
        <v>Tuesday</v>
      </c>
      <c r="E316">
        <v>2079</v>
      </c>
      <c r="F316" s="12" t="s">
        <v>40</v>
      </c>
      <c r="G316" s="12" t="s">
        <v>40</v>
      </c>
    </row>
    <row r="317" spans="1:7" x14ac:dyDescent="0.25">
      <c r="A317" s="12" t="s">
        <v>10</v>
      </c>
      <c r="B317" s="2">
        <v>45930</v>
      </c>
      <c r="C317" s="12" t="s">
        <v>24</v>
      </c>
      <c r="D317" s="12" t="str">
        <f t="shared" si="0"/>
        <v>Tuesday</v>
      </c>
      <c r="E317">
        <v>4815</v>
      </c>
      <c r="F317" s="12" t="s">
        <v>40</v>
      </c>
      <c r="G317" s="12" t="s">
        <v>40</v>
      </c>
    </row>
    <row r="318" spans="1:7" x14ac:dyDescent="0.25">
      <c r="A318" s="12" t="s">
        <v>17</v>
      </c>
      <c r="B318" s="2">
        <v>45930</v>
      </c>
      <c r="C318" s="12" t="s">
        <v>24</v>
      </c>
      <c r="D318" s="12" t="str">
        <f t="shared" si="0"/>
        <v>Tuesday</v>
      </c>
      <c r="E318">
        <v>2200</v>
      </c>
      <c r="F318" s="12" t="s">
        <v>40</v>
      </c>
      <c r="G318" s="12" t="s">
        <v>61</v>
      </c>
    </row>
    <row r="319" spans="1:7" x14ac:dyDescent="0.25">
      <c r="A319" s="12" t="s">
        <v>11</v>
      </c>
      <c r="B319" s="2">
        <v>45930</v>
      </c>
      <c r="C319" s="12" t="s">
        <v>25</v>
      </c>
      <c r="D319" s="12" t="str">
        <f t="shared" si="0"/>
        <v>Tuesday</v>
      </c>
      <c r="E319">
        <v>7242</v>
      </c>
      <c r="F319" s="12" t="s">
        <v>40</v>
      </c>
      <c r="G319" s="12" t="s">
        <v>40</v>
      </c>
    </row>
    <row r="320" spans="1:7" x14ac:dyDescent="0.25">
      <c r="A320" s="12" t="s">
        <v>14</v>
      </c>
      <c r="B320" s="2">
        <v>45930</v>
      </c>
      <c r="C320" s="12" t="s">
        <v>25</v>
      </c>
      <c r="D320" s="12" t="str">
        <f t="shared" si="0"/>
        <v>Tuesday</v>
      </c>
      <c r="E320">
        <v>6600</v>
      </c>
      <c r="F320" s="12" t="s">
        <v>40</v>
      </c>
      <c r="G320" s="12" t="s">
        <v>40</v>
      </c>
    </row>
    <row r="321" spans="1:7" x14ac:dyDescent="0.25">
      <c r="A321" s="12" t="s">
        <v>15</v>
      </c>
      <c r="B321" s="2">
        <v>45930</v>
      </c>
      <c r="C321" s="12" t="s">
        <v>25</v>
      </c>
      <c r="D321" s="12" t="str">
        <f t="shared" si="0"/>
        <v>Tuesday</v>
      </c>
      <c r="F321" s="12" t="s">
        <v>41</v>
      </c>
      <c r="G321" s="12" t="s">
        <v>40</v>
      </c>
    </row>
    <row r="322" spans="1:7" x14ac:dyDescent="0.25">
      <c r="A322" s="12" t="s">
        <v>9</v>
      </c>
      <c r="B322" s="2">
        <v>45930</v>
      </c>
      <c r="C322" s="12" t="s">
        <v>25</v>
      </c>
      <c r="D322" s="12" t="str">
        <f t="shared" si="0"/>
        <v>Tuesday</v>
      </c>
      <c r="E322">
        <v>17474</v>
      </c>
      <c r="F322" s="12" t="s">
        <v>40</v>
      </c>
      <c r="G322" s="12" t="s">
        <v>40</v>
      </c>
    </row>
    <row r="323" spans="1:7" x14ac:dyDescent="0.25">
      <c r="A323" s="12" t="s">
        <v>18</v>
      </c>
      <c r="B323" s="2">
        <v>45930</v>
      </c>
      <c r="C323" s="12" t="s">
        <v>25</v>
      </c>
      <c r="D323" s="12" t="str">
        <f t="shared" si="0"/>
        <v>Tuesday</v>
      </c>
      <c r="E323">
        <v>3169</v>
      </c>
      <c r="F323" s="12" t="s">
        <v>40</v>
      </c>
      <c r="G323" s="12" t="s">
        <v>40</v>
      </c>
    </row>
    <row r="324" spans="1:7" x14ac:dyDescent="0.25">
      <c r="A324" s="12" t="s">
        <v>16</v>
      </c>
      <c r="B324" s="2">
        <v>45930</v>
      </c>
      <c r="C324" s="12" t="s">
        <v>25</v>
      </c>
      <c r="D324" s="12" t="str">
        <f t="shared" si="0"/>
        <v>Tuesday</v>
      </c>
      <c r="F324" s="12" t="s">
        <v>41</v>
      </c>
      <c r="G324" s="12" t="s">
        <v>40</v>
      </c>
    </row>
    <row r="325" spans="1:7" x14ac:dyDescent="0.25">
      <c r="A325" s="12" t="s">
        <v>12</v>
      </c>
      <c r="B325" s="2">
        <v>45930</v>
      </c>
      <c r="C325" s="12" t="s">
        <v>25</v>
      </c>
      <c r="D325" s="12" t="str">
        <f t="shared" si="0"/>
        <v>Tuesday</v>
      </c>
      <c r="E325">
        <v>2480</v>
      </c>
      <c r="F325" s="12" t="s">
        <v>40</v>
      </c>
      <c r="G325" s="12" t="s">
        <v>40</v>
      </c>
    </row>
    <row r="326" spans="1:7" x14ac:dyDescent="0.25">
      <c r="A326" s="12" t="s">
        <v>19</v>
      </c>
      <c r="B326" s="2">
        <v>45930</v>
      </c>
      <c r="C326" s="12" t="s">
        <v>25</v>
      </c>
      <c r="D326" s="12" t="str">
        <f t="shared" si="0"/>
        <v>Tuesday</v>
      </c>
      <c r="F326" s="12" t="s">
        <v>41</v>
      </c>
      <c r="G326" s="12" t="s">
        <v>40</v>
      </c>
    </row>
    <row r="327" spans="1:7" x14ac:dyDescent="0.25">
      <c r="A327" s="12" t="s">
        <v>10</v>
      </c>
      <c r="B327" s="2">
        <v>45930</v>
      </c>
      <c r="C327" s="12" t="s">
        <v>25</v>
      </c>
      <c r="D327" s="12" t="str">
        <f t="shared" si="0"/>
        <v>Tuesday</v>
      </c>
      <c r="F327" s="12" t="s">
        <v>41</v>
      </c>
      <c r="G327" s="12" t="s">
        <v>40</v>
      </c>
    </row>
    <row r="328" spans="1:7" x14ac:dyDescent="0.25">
      <c r="A328" s="12" t="s">
        <v>17</v>
      </c>
      <c r="B328" s="2">
        <v>45930</v>
      </c>
      <c r="C328" s="12" t="s">
        <v>25</v>
      </c>
      <c r="D328" s="12" t="str">
        <f t="shared" si="0"/>
        <v>Tuesday</v>
      </c>
      <c r="F328" s="12" t="s">
        <v>41</v>
      </c>
      <c r="G328" s="12" t="s">
        <v>61</v>
      </c>
    </row>
    <row r="329" spans="1:7" x14ac:dyDescent="0.25">
      <c r="A329" s="12" t="s">
        <v>14</v>
      </c>
      <c r="B329" s="2">
        <v>45929</v>
      </c>
      <c r="C329" s="12" t="s">
        <v>24</v>
      </c>
      <c r="D329" s="12" t="str">
        <f t="shared" ref="D329:D349" si="1">TEXT(B329, "dddd")</f>
        <v>Monday</v>
      </c>
      <c r="E329" s="12">
        <v>6019</v>
      </c>
      <c r="F329" s="12" t="s">
        <v>40</v>
      </c>
      <c r="G329" s="12" t="s">
        <v>40</v>
      </c>
    </row>
    <row r="330" spans="1:7" x14ac:dyDescent="0.25">
      <c r="A330" s="12" t="s">
        <v>14</v>
      </c>
      <c r="B330" s="2">
        <v>45929</v>
      </c>
      <c r="C330" s="12" t="s">
        <v>25</v>
      </c>
      <c r="D330" s="12" t="str">
        <f>TEXT(B330, "dddd")</f>
        <v>Monday</v>
      </c>
      <c r="E330" s="12">
        <v>4213</v>
      </c>
      <c r="F330" s="12" t="s">
        <v>40</v>
      </c>
      <c r="G330" s="12" t="s">
        <v>40</v>
      </c>
    </row>
    <row r="331" spans="1:7" x14ac:dyDescent="0.25">
      <c r="A331" s="12" t="s">
        <v>15</v>
      </c>
      <c r="B331" s="2">
        <v>45929</v>
      </c>
      <c r="C331" s="12" t="s">
        <v>24</v>
      </c>
      <c r="D331" s="12" t="str">
        <f t="shared" si="1"/>
        <v>Monday</v>
      </c>
      <c r="E331" s="12">
        <v>7546</v>
      </c>
      <c r="F331" s="12" t="s">
        <v>40</v>
      </c>
      <c r="G331" s="12" t="s">
        <v>40</v>
      </c>
    </row>
    <row r="332" spans="1:7" s="12" customFormat="1" x14ac:dyDescent="0.25">
      <c r="A332" s="12" t="s">
        <v>20</v>
      </c>
      <c r="B332" s="2">
        <v>45929</v>
      </c>
      <c r="C332" s="12" t="s">
        <v>24</v>
      </c>
      <c r="D332" s="12" t="str">
        <f t="shared" si="1"/>
        <v>Monday</v>
      </c>
      <c r="E332" s="12">
        <v>31</v>
      </c>
      <c r="F332" s="12" t="s">
        <v>40</v>
      </c>
      <c r="G332" s="12" t="s">
        <v>40</v>
      </c>
    </row>
    <row r="333" spans="1:7" s="12" customFormat="1" x14ac:dyDescent="0.25">
      <c r="A333" s="12" t="s">
        <v>18</v>
      </c>
      <c r="B333" s="2">
        <v>45929</v>
      </c>
      <c r="C333" s="12" t="s">
        <v>24</v>
      </c>
      <c r="D333" s="12" t="str">
        <f t="shared" ref="D333:D347" si="2">TEXT(B333, "dddd")</f>
        <v>Monday</v>
      </c>
      <c r="E333" s="12">
        <v>2016</v>
      </c>
      <c r="F333" s="12" t="s">
        <v>40</v>
      </c>
      <c r="G333" s="12" t="s">
        <v>40</v>
      </c>
    </row>
    <row r="334" spans="1:7" x14ac:dyDescent="0.25">
      <c r="A334" s="12" t="s">
        <v>18</v>
      </c>
      <c r="B334" s="2">
        <v>45929</v>
      </c>
      <c r="C334" s="12" t="s">
        <v>25</v>
      </c>
      <c r="D334" s="12" t="str">
        <f t="shared" si="2"/>
        <v>Monday</v>
      </c>
      <c r="E334" s="12">
        <v>3384</v>
      </c>
      <c r="F334" s="12" t="s">
        <v>40</v>
      </c>
      <c r="G334" s="12" t="s">
        <v>40</v>
      </c>
    </row>
    <row r="335" spans="1:7" s="12" customFormat="1" x14ac:dyDescent="0.25">
      <c r="A335" s="12" t="s">
        <v>16</v>
      </c>
      <c r="B335" s="2">
        <v>45929</v>
      </c>
      <c r="C335" s="12" t="s">
        <v>24</v>
      </c>
      <c r="D335" s="12" t="str">
        <f t="shared" si="2"/>
        <v>Monday</v>
      </c>
      <c r="E335" s="12">
        <v>7245</v>
      </c>
      <c r="F335" s="12" t="s">
        <v>40</v>
      </c>
      <c r="G335" s="12" t="s">
        <v>40</v>
      </c>
    </row>
    <row r="336" spans="1:7" x14ac:dyDescent="0.25">
      <c r="A336" s="12" t="s">
        <v>12</v>
      </c>
      <c r="B336" s="2">
        <v>45929</v>
      </c>
      <c r="C336" s="12" t="s">
        <v>24</v>
      </c>
      <c r="D336" s="12" t="str">
        <f t="shared" si="2"/>
        <v>Monday</v>
      </c>
      <c r="E336" s="12">
        <v>6452</v>
      </c>
      <c r="F336" s="12" t="s">
        <v>40</v>
      </c>
      <c r="G336" s="12" t="s">
        <v>40</v>
      </c>
    </row>
    <row r="337" spans="1:7" x14ac:dyDescent="0.25">
      <c r="A337" s="12" t="s">
        <v>12</v>
      </c>
      <c r="B337" s="2">
        <v>45929</v>
      </c>
      <c r="C337" s="12" t="s">
        <v>25</v>
      </c>
      <c r="D337" s="12" t="str">
        <f t="shared" si="2"/>
        <v>Monday</v>
      </c>
      <c r="E337" s="12">
        <v>14517</v>
      </c>
      <c r="F337" s="12" t="s">
        <v>40</v>
      </c>
      <c r="G337" s="12" t="s">
        <v>40</v>
      </c>
    </row>
    <row r="338" spans="1:7" x14ac:dyDescent="0.25">
      <c r="A338" s="12" t="s">
        <v>19</v>
      </c>
      <c r="B338" s="2">
        <v>45929</v>
      </c>
      <c r="C338" s="12" t="s">
        <v>24</v>
      </c>
      <c r="D338" s="12" t="str">
        <f t="shared" si="2"/>
        <v>Monday</v>
      </c>
      <c r="E338" s="12">
        <v>1997</v>
      </c>
      <c r="F338" s="12" t="s">
        <v>40</v>
      </c>
      <c r="G338" s="12" t="s">
        <v>40</v>
      </c>
    </row>
    <row r="339" spans="1:7" x14ac:dyDescent="0.25">
      <c r="A339" s="12" t="s">
        <v>11</v>
      </c>
      <c r="B339" s="2">
        <v>45929</v>
      </c>
      <c r="C339" s="12" t="s">
        <v>24</v>
      </c>
      <c r="D339" s="12" t="str">
        <f t="shared" si="2"/>
        <v>Monday</v>
      </c>
      <c r="E339" s="12">
        <v>8715</v>
      </c>
      <c r="F339" s="12" t="s">
        <v>40</v>
      </c>
      <c r="G339" s="12" t="s">
        <v>40</v>
      </c>
    </row>
    <row r="340" spans="1:7" x14ac:dyDescent="0.25">
      <c r="A340" s="12" t="s">
        <v>11</v>
      </c>
      <c r="B340" s="2">
        <v>45929</v>
      </c>
      <c r="C340" s="12" t="s">
        <v>25</v>
      </c>
      <c r="D340" s="12" t="str">
        <f t="shared" si="2"/>
        <v>Monday</v>
      </c>
      <c r="E340" s="12">
        <v>10618</v>
      </c>
      <c r="F340" s="12" t="s">
        <v>40</v>
      </c>
      <c r="G340" s="12" t="s">
        <v>40</v>
      </c>
    </row>
    <row r="341" spans="1:7" x14ac:dyDescent="0.25">
      <c r="A341" s="12" t="s">
        <v>9</v>
      </c>
      <c r="B341" s="2">
        <v>45929</v>
      </c>
      <c r="C341" s="12" t="s">
        <v>24</v>
      </c>
      <c r="D341" s="12" t="str">
        <f t="shared" si="2"/>
        <v>Monday</v>
      </c>
      <c r="E341" s="12">
        <v>16860</v>
      </c>
      <c r="F341" s="12" t="s">
        <v>40</v>
      </c>
      <c r="G341" s="12" t="s">
        <v>40</v>
      </c>
    </row>
    <row r="342" spans="1:7" x14ac:dyDescent="0.25">
      <c r="A342" s="12" t="s">
        <v>9</v>
      </c>
      <c r="B342" s="2">
        <v>45929</v>
      </c>
      <c r="C342" s="12" t="s">
        <v>25</v>
      </c>
      <c r="D342" s="12" t="str">
        <f t="shared" si="2"/>
        <v>Monday</v>
      </c>
      <c r="E342" s="12">
        <v>14450</v>
      </c>
      <c r="F342" s="12" t="s">
        <v>40</v>
      </c>
      <c r="G342" s="12" t="s">
        <v>40</v>
      </c>
    </row>
    <row r="343" spans="1:7" x14ac:dyDescent="0.25">
      <c r="A343" s="12" t="s">
        <v>10</v>
      </c>
      <c r="B343" s="2">
        <v>45929</v>
      </c>
      <c r="C343" s="12" t="s">
        <v>24</v>
      </c>
      <c r="D343" s="12" t="str">
        <f t="shared" si="2"/>
        <v>Monday</v>
      </c>
      <c r="E343" s="12">
        <v>7042</v>
      </c>
      <c r="F343" s="12" t="s">
        <v>40</v>
      </c>
      <c r="G343" s="12" t="s">
        <v>40</v>
      </c>
    </row>
    <row r="344" spans="1:7" x14ac:dyDescent="0.25">
      <c r="A344" s="12" t="s">
        <v>17</v>
      </c>
      <c r="B344" s="2">
        <v>45929</v>
      </c>
      <c r="C344" s="12" t="s">
        <v>24</v>
      </c>
      <c r="D344" s="12" t="str">
        <f t="shared" si="2"/>
        <v>Monday</v>
      </c>
      <c r="E344" s="12">
        <v>5573</v>
      </c>
      <c r="F344" s="12" t="s">
        <v>40</v>
      </c>
      <c r="G344" s="12" t="s">
        <v>40</v>
      </c>
    </row>
    <row r="345" spans="1:7" x14ac:dyDescent="0.25">
      <c r="A345" s="12" t="s">
        <v>17</v>
      </c>
      <c r="B345" s="2">
        <v>45929</v>
      </c>
      <c r="C345" s="12" t="s">
        <v>25</v>
      </c>
      <c r="D345" s="12" t="str">
        <f t="shared" si="2"/>
        <v>Monday</v>
      </c>
      <c r="E345" s="12">
        <v>1467</v>
      </c>
      <c r="F345" s="12" t="s">
        <v>40</v>
      </c>
      <c r="G345" s="12" t="s">
        <v>40</v>
      </c>
    </row>
    <row r="346" spans="1:7" x14ac:dyDescent="0.25">
      <c r="A346" s="12" t="s">
        <v>15</v>
      </c>
      <c r="B346" s="2">
        <v>45929</v>
      </c>
      <c r="C346" s="12" t="s">
        <v>25</v>
      </c>
      <c r="D346" s="12" t="str">
        <f t="shared" si="2"/>
        <v>Monday</v>
      </c>
      <c r="E346" s="12"/>
      <c r="F346" s="12" t="s">
        <v>41</v>
      </c>
      <c r="G346" s="12" t="s">
        <v>40</v>
      </c>
    </row>
    <row r="347" spans="1:7" x14ac:dyDescent="0.25">
      <c r="A347" s="12" t="s">
        <v>16</v>
      </c>
      <c r="B347" s="2">
        <v>45929</v>
      </c>
      <c r="C347" s="12" t="s">
        <v>25</v>
      </c>
      <c r="D347" s="12" t="str">
        <f t="shared" si="2"/>
        <v>Monday</v>
      </c>
      <c r="E347" s="12"/>
      <c r="F347" s="12" t="s">
        <v>41</v>
      </c>
      <c r="G347" s="12" t="s">
        <v>40</v>
      </c>
    </row>
    <row r="348" spans="1:7" x14ac:dyDescent="0.25">
      <c r="A348" s="12" t="s">
        <v>19</v>
      </c>
      <c r="B348" s="2">
        <v>45929</v>
      </c>
      <c r="C348" s="12" t="s">
        <v>25</v>
      </c>
      <c r="D348" s="12" t="str">
        <f t="shared" si="1"/>
        <v>Monday</v>
      </c>
      <c r="E348" s="12"/>
      <c r="F348" s="12" t="s">
        <v>41</v>
      </c>
      <c r="G348" s="12" t="s">
        <v>40</v>
      </c>
    </row>
    <row r="349" spans="1:7" x14ac:dyDescent="0.25">
      <c r="A349" s="12" t="s">
        <v>10</v>
      </c>
      <c r="B349" s="2">
        <v>45929</v>
      </c>
      <c r="C349" s="12" t="s">
        <v>25</v>
      </c>
      <c r="D349" s="12" t="str">
        <f t="shared" si="1"/>
        <v>Monday</v>
      </c>
      <c r="E349" s="12"/>
      <c r="F349" s="12" t="s">
        <v>41</v>
      </c>
      <c r="G349" s="12" t="s">
        <v>40</v>
      </c>
    </row>
    <row r="350" spans="1:7" x14ac:dyDescent="0.25">
      <c r="A350" s="12" t="s">
        <v>14</v>
      </c>
      <c r="B350" s="2">
        <v>45926</v>
      </c>
      <c r="C350" s="12" t="s">
        <v>24</v>
      </c>
      <c r="D350" s="12" t="str">
        <f t="shared" ref="D350" si="3">TEXT(B350, "dddd")</f>
        <v>Friday</v>
      </c>
      <c r="E350" s="12">
        <v>3383</v>
      </c>
      <c r="F350" s="12" t="s">
        <v>40</v>
      </c>
      <c r="G350" s="12" t="s">
        <v>40</v>
      </c>
    </row>
    <row r="351" spans="1:7" x14ac:dyDescent="0.25">
      <c r="A351" s="12" t="s">
        <v>14</v>
      </c>
      <c r="B351" s="2">
        <v>45926</v>
      </c>
      <c r="C351" s="12" t="s">
        <v>25</v>
      </c>
      <c r="D351" s="12" t="str">
        <f>TEXT(B351, "dddd")</f>
        <v>Friday</v>
      </c>
      <c r="E351" s="12">
        <v>4910</v>
      </c>
      <c r="F351" s="12" t="s">
        <v>40</v>
      </c>
      <c r="G351" s="12" t="s">
        <v>40</v>
      </c>
    </row>
    <row r="352" spans="1:7" x14ac:dyDescent="0.25">
      <c r="A352" s="12" t="s">
        <v>15</v>
      </c>
      <c r="B352" s="2">
        <v>45926</v>
      </c>
      <c r="C352" s="12" t="s">
        <v>24</v>
      </c>
      <c r="D352" s="12" t="str">
        <f t="shared" ref="D352:D353" si="4">TEXT(B352, "dddd")</f>
        <v>Friday</v>
      </c>
      <c r="E352" s="12">
        <v>6282</v>
      </c>
      <c r="F352" s="12" t="s">
        <v>40</v>
      </c>
      <c r="G352" s="12" t="s">
        <v>40</v>
      </c>
    </row>
    <row r="353" spans="1:7" x14ac:dyDescent="0.25">
      <c r="A353" s="12" t="s">
        <v>20</v>
      </c>
      <c r="B353" s="2">
        <v>45926</v>
      </c>
      <c r="C353" s="12" t="s">
        <v>24</v>
      </c>
      <c r="D353" s="12" t="str">
        <f t="shared" si="4"/>
        <v>Friday</v>
      </c>
      <c r="E353" s="12"/>
      <c r="F353" s="12" t="s">
        <v>41</v>
      </c>
      <c r="G353" s="12" t="s">
        <v>40</v>
      </c>
    </row>
    <row r="354" spans="1:7" x14ac:dyDescent="0.25">
      <c r="A354" s="12" t="s">
        <v>18</v>
      </c>
      <c r="B354" s="2">
        <v>45926</v>
      </c>
      <c r="C354" s="12" t="s">
        <v>24</v>
      </c>
      <c r="D354" s="12" t="str">
        <f t="shared" ref="D354:D368" si="5">TEXT(B354, "dddd")</f>
        <v>Friday</v>
      </c>
      <c r="E354" s="12">
        <v>1920</v>
      </c>
      <c r="F354" s="12" t="s">
        <v>40</v>
      </c>
      <c r="G354" s="12" t="s">
        <v>40</v>
      </c>
    </row>
    <row r="355" spans="1:7" x14ac:dyDescent="0.25">
      <c r="A355" s="12" t="s">
        <v>18</v>
      </c>
      <c r="B355" s="2">
        <v>45926</v>
      </c>
      <c r="C355" s="12" t="s">
        <v>25</v>
      </c>
      <c r="D355" s="12" t="str">
        <f t="shared" si="5"/>
        <v>Friday</v>
      </c>
      <c r="E355" s="12">
        <v>2130</v>
      </c>
      <c r="F355" s="12" t="s">
        <v>40</v>
      </c>
      <c r="G355" s="12" t="s">
        <v>40</v>
      </c>
    </row>
    <row r="356" spans="1:7" x14ac:dyDescent="0.25">
      <c r="A356" s="12" t="s">
        <v>16</v>
      </c>
      <c r="B356" s="2">
        <v>45926</v>
      </c>
      <c r="C356" s="12" t="s">
        <v>24</v>
      </c>
      <c r="D356" s="12" t="str">
        <f t="shared" si="5"/>
        <v>Friday</v>
      </c>
      <c r="E356" s="12">
        <v>8684</v>
      </c>
      <c r="F356" s="12" t="s">
        <v>40</v>
      </c>
      <c r="G356" s="12" t="s">
        <v>40</v>
      </c>
    </row>
    <row r="357" spans="1:7" x14ac:dyDescent="0.25">
      <c r="A357" s="12" t="s">
        <v>12</v>
      </c>
      <c r="B357" s="2">
        <v>45926</v>
      </c>
      <c r="C357" s="12" t="s">
        <v>24</v>
      </c>
      <c r="D357" s="12" t="str">
        <f t="shared" si="5"/>
        <v>Friday</v>
      </c>
      <c r="E357" s="12">
        <v>8065</v>
      </c>
      <c r="F357" s="12" t="s">
        <v>40</v>
      </c>
      <c r="G357" s="12" t="s">
        <v>40</v>
      </c>
    </row>
    <row r="358" spans="1:7" x14ac:dyDescent="0.25">
      <c r="A358" s="12" t="s">
        <v>12</v>
      </c>
      <c r="B358" s="2">
        <v>45926</v>
      </c>
      <c r="C358" s="12" t="s">
        <v>25</v>
      </c>
      <c r="D358" s="12" t="str">
        <f t="shared" si="5"/>
        <v>Friday</v>
      </c>
      <c r="E358" s="12"/>
      <c r="F358" s="12" t="s">
        <v>41</v>
      </c>
      <c r="G358" s="12" t="s">
        <v>40</v>
      </c>
    </row>
    <row r="359" spans="1:7" x14ac:dyDescent="0.25">
      <c r="A359" s="12" t="s">
        <v>19</v>
      </c>
      <c r="B359" s="2">
        <v>45926</v>
      </c>
      <c r="C359" s="12" t="s">
        <v>24</v>
      </c>
      <c r="D359" s="12" t="str">
        <f t="shared" si="5"/>
        <v>Friday</v>
      </c>
      <c r="E359" s="12">
        <v>1742</v>
      </c>
      <c r="F359" s="12" t="s">
        <v>40</v>
      </c>
      <c r="G359" s="12" t="s">
        <v>40</v>
      </c>
    </row>
    <row r="360" spans="1:7" x14ac:dyDescent="0.25">
      <c r="A360" s="12" t="s">
        <v>11</v>
      </c>
      <c r="B360" s="2">
        <v>45926</v>
      </c>
      <c r="C360" s="12" t="s">
        <v>24</v>
      </c>
      <c r="D360" s="12" t="str">
        <f t="shared" si="5"/>
        <v>Friday</v>
      </c>
      <c r="E360" s="12">
        <v>3086</v>
      </c>
      <c r="F360" s="12" t="s">
        <v>40</v>
      </c>
      <c r="G360" s="12" t="s">
        <v>40</v>
      </c>
    </row>
    <row r="361" spans="1:7" x14ac:dyDescent="0.25">
      <c r="A361" s="12" t="s">
        <v>11</v>
      </c>
      <c r="B361" s="2">
        <v>45926</v>
      </c>
      <c r="C361" s="12" t="s">
        <v>25</v>
      </c>
      <c r="D361" s="12" t="str">
        <f t="shared" si="5"/>
        <v>Friday</v>
      </c>
      <c r="E361" s="12">
        <v>11742</v>
      </c>
      <c r="F361" s="12" t="s">
        <v>40</v>
      </c>
      <c r="G361" s="12" t="s">
        <v>40</v>
      </c>
    </row>
    <row r="362" spans="1:7" x14ac:dyDescent="0.25">
      <c r="A362" s="12" t="s">
        <v>9</v>
      </c>
      <c r="B362" s="2">
        <v>45926</v>
      </c>
      <c r="C362" s="12" t="s">
        <v>24</v>
      </c>
      <c r="D362" s="12" t="str">
        <f t="shared" si="5"/>
        <v>Friday</v>
      </c>
      <c r="E362" s="12">
        <v>5887</v>
      </c>
      <c r="F362" s="12" t="s">
        <v>40</v>
      </c>
      <c r="G362" s="12" t="s">
        <v>40</v>
      </c>
    </row>
    <row r="363" spans="1:7" x14ac:dyDescent="0.25">
      <c r="A363" s="12" t="s">
        <v>9</v>
      </c>
      <c r="B363" s="2">
        <v>45926</v>
      </c>
      <c r="C363" s="12" t="s">
        <v>25</v>
      </c>
      <c r="D363" s="12" t="str">
        <f t="shared" si="5"/>
        <v>Friday</v>
      </c>
      <c r="E363" s="12">
        <v>18882</v>
      </c>
      <c r="F363" s="12" t="s">
        <v>40</v>
      </c>
      <c r="G363" s="12" t="s">
        <v>40</v>
      </c>
    </row>
    <row r="364" spans="1:7" x14ac:dyDescent="0.25">
      <c r="A364" s="12" t="s">
        <v>10</v>
      </c>
      <c r="B364" s="2">
        <v>45926</v>
      </c>
      <c r="C364" s="12" t="s">
        <v>24</v>
      </c>
      <c r="D364" s="12" t="str">
        <f t="shared" si="5"/>
        <v>Friday</v>
      </c>
      <c r="E364" s="12">
        <v>10544</v>
      </c>
      <c r="F364" s="12" t="s">
        <v>40</v>
      </c>
      <c r="G364" s="12" t="s">
        <v>40</v>
      </c>
    </row>
    <row r="365" spans="1:7" x14ac:dyDescent="0.25">
      <c r="A365" s="12" t="s">
        <v>17</v>
      </c>
      <c r="B365" s="2">
        <v>45926</v>
      </c>
      <c r="C365" s="12" t="s">
        <v>24</v>
      </c>
      <c r="D365" s="12" t="str">
        <f t="shared" si="5"/>
        <v>Friday</v>
      </c>
      <c r="E365" s="12">
        <v>1706</v>
      </c>
      <c r="F365" s="12" t="s">
        <v>40</v>
      </c>
      <c r="G365" s="12" t="s">
        <v>40</v>
      </c>
    </row>
    <row r="366" spans="1:7" x14ac:dyDescent="0.25">
      <c r="A366" s="12" t="s">
        <v>17</v>
      </c>
      <c r="B366" s="2">
        <v>45926</v>
      </c>
      <c r="C366" s="12" t="s">
        <v>25</v>
      </c>
      <c r="D366" s="12" t="str">
        <f t="shared" si="5"/>
        <v>Friday</v>
      </c>
      <c r="E366" s="12">
        <v>1907</v>
      </c>
      <c r="F366" s="12" t="s">
        <v>40</v>
      </c>
      <c r="G366" s="12" t="s">
        <v>40</v>
      </c>
    </row>
    <row r="367" spans="1:7" x14ac:dyDescent="0.25">
      <c r="A367" s="12" t="s">
        <v>15</v>
      </c>
      <c r="B367" s="2">
        <v>45926</v>
      </c>
      <c r="C367" s="12" t="s">
        <v>25</v>
      </c>
      <c r="D367" s="12" t="str">
        <f t="shared" si="5"/>
        <v>Friday</v>
      </c>
      <c r="E367" s="12"/>
      <c r="F367" s="12" t="s">
        <v>41</v>
      </c>
      <c r="G367" s="12" t="s">
        <v>40</v>
      </c>
    </row>
    <row r="368" spans="1:7" x14ac:dyDescent="0.25">
      <c r="A368" s="12" t="s">
        <v>16</v>
      </c>
      <c r="B368" s="2">
        <v>45926</v>
      </c>
      <c r="C368" s="12" t="s">
        <v>25</v>
      </c>
      <c r="D368" s="12" t="str">
        <f t="shared" si="5"/>
        <v>Friday</v>
      </c>
      <c r="E368" s="12"/>
      <c r="F368" s="12" t="s">
        <v>41</v>
      </c>
      <c r="G368" s="12" t="s">
        <v>40</v>
      </c>
    </row>
    <row r="369" spans="1:7" x14ac:dyDescent="0.25">
      <c r="A369" s="12" t="s">
        <v>19</v>
      </c>
      <c r="B369" s="2">
        <v>45926</v>
      </c>
      <c r="C369" s="12" t="s">
        <v>25</v>
      </c>
      <c r="D369" s="12" t="str">
        <f t="shared" ref="D369:D371" si="6">TEXT(B369, "dddd")</f>
        <v>Friday</v>
      </c>
      <c r="E369" s="12"/>
      <c r="F369" s="12" t="s">
        <v>41</v>
      </c>
      <c r="G369" s="12" t="s">
        <v>40</v>
      </c>
    </row>
    <row r="370" spans="1:7" x14ac:dyDescent="0.25">
      <c r="A370" s="12" t="s">
        <v>10</v>
      </c>
      <c r="B370" s="2">
        <v>45926</v>
      </c>
      <c r="C370" s="12" t="s">
        <v>25</v>
      </c>
      <c r="D370" s="12" t="str">
        <f t="shared" si="6"/>
        <v>Friday</v>
      </c>
      <c r="E370" s="12"/>
      <c r="F370" s="12" t="s">
        <v>41</v>
      </c>
      <c r="G370" s="12" t="s">
        <v>40</v>
      </c>
    </row>
    <row r="371" spans="1:7" x14ac:dyDescent="0.25">
      <c r="A371" s="12" t="s">
        <v>14</v>
      </c>
      <c r="B371" s="2">
        <v>45931</v>
      </c>
      <c r="C371" s="12" t="s">
        <v>24</v>
      </c>
      <c r="D371" s="12" t="str">
        <f t="shared" si="6"/>
        <v>Wednesday</v>
      </c>
      <c r="E371" s="12">
        <v>3061</v>
      </c>
      <c r="F371" s="12" t="s">
        <v>40</v>
      </c>
      <c r="G371" s="12" t="s">
        <v>40</v>
      </c>
    </row>
    <row r="372" spans="1:7" x14ac:dyDescent="0.25">
      <c r="A372" s="12" t="s">
        <v>14</v>
      </c>
      <c r="B372" s="2">
        <v>45931</v>
      </c>
      <c r="C372" s="12" t="s">
        <v>25</v>
      </c>
      <c r="D372" s="12" t="str">
        <f>TEXT(B372, "dddd")</f>
        <v>Wednesday</v>
      </c>
      <c r="E372" s="12"/>
      <c r="F372" s="12" t="s">
        <v>41</v>
      </c>
      <c r="G372" s="12" t="s">
        <v>43</v>
      </c>
    </row>
    <row r="373" spans="1:7" x14ac:dyDescent="0.25">
      <c r="A373" s="12" t="s">
        <v>15</v>
      </c>
      <c r="B373" s="2">
        <v>45931</v>
      </c>
      <c r="C373" s="12" t="s">
        <v>24</v>
      </c>
      <c r="D373" s="12" t="str">
        <f t="shared" ref="D373:D374" si="7">TEXT(B373, "dddd")</f>
        <v>Wednesday</v>
      </c>
      <c r="E373" s="12">
        <v>5953</v>
      </c>
      <c r="F373" s="12" t="s">
        <v>40</v>
      </c>
      <c r="G373" s="12" t="s">
        <v>40</v>
      </c>
    </row>
    <row r="374" spans="1:7" x14ac:dyDescent="0.25">
      <c r="A374" s="12" t="s">
        <v>20</v>
      </c>
      <c r="B374" s="2">
        <v>45931</v>
      </c>
      <c r="C374" s="12" t="s">
        <v>24</v>
      </c>
      <c r="D374" s="12" t="str">
        <f t="shared" si="7"/>
        <v>Wednesday</v>
      </c>
      <c r="E374" s="12"/>
      <c r="F374" s="12" t="s">
        <v>41</v>
      </c>
      <c r="G374" s="12" t="s">
        <v>40</v>
      </c>
    </row>
    <row r="375" spans="1:7" x14ac:dyDescent="0.25">
      <c r="A375" s="12" t="s">
        <v>18</v>
      </c>
      <c r="B375" s="2">
        <v>45931</v>
      </c>
      <c r="C375" s="12" t="s">
        <v>24</v>
      </c>
      <c r="D375" s="12" t="str">
        <f t="shared" ref="D375:D389" si="8">TEXT(B375, "dddd")</f>
        <v>Wednesday</v>
      </c>
      <c r="E375" s="12">
        <v>3270</v>
      </c>
      <c r="F375" s="12" t="s">
        <v>40</v>
      </c>
      <c r="G375" s="12" t="s">
        <v>40</v>
      </c>
    </row>
    <row r="376" spans="1:7" x14ac:dyDescent="0.25">
      <c r="A376" s="12" t="s">
        <v>18</v>
      </c>
      <c r="B376" s="2">
        <v>45931</v>
      </c>
      <c r="C376" s="12" t="s">
        <v>25</v>
      </c>
      <c r="D376" s="12" t="str">
        <f t="shared" si="8"/>
        <v>Wednesday</v>
      </c>
      <c r="E376" s="12">
        <v>169</v>
      </c>
      <c r="F376" s="12" t="s">
        <v>40</v>
      </c>
      <c r="G376" s="12" t="s">
        <v>40</v>
      </c>
    </row>
    <row r="377" spans="1:7" x14ac:dyDescent="0.25">
      <c r="A377" s="12" t="s">
        <v>16</v>
      </c>
      <c r="B377" s="2">
        <v>45931</v>
      </c>
      <c r="C377" s="12" t="s">
        <v>24</v>
      </c>
      <c r="D377" s="12" t="str">
        <f t="shared" si="8"/>
        <v>Wednesday</v>
      </c>
      <c r="E377" s="12">
        <v>4130</v>
      </c>
      <c r="F377" s="12" t="s">
        <v>40</v>
      </c>
      <c r="G377" s="12" t="s">
        <v>40</v>
      </c>
    </row>
    <row r="378" spans="1:7" x14ac:dyDescent="0.25">
      <c r="A378" s="12" t="s">
        <v>12</v>
      </c>
      <c r="B378" s="2">
        <v>45931</v>
      </c>
      <c r="C378" s="12" t="s">
        <v>24</v>
      </c>
      <c r="D378" s="12" t="str">
        <f t="shared" si="8"/>
        <v>Wednesday</v>
      </c>
      <c r="E378" s="12">
        <v>5133</v>
      </c>
      <c r="F378" s="12" t="s">
        <v>40</v>
      </c>
      <c r="G378" s="12" t="s">
        <v>40</v>
      </c>
    </row>
    <row r="379" spans="1:7" x14ac:dyDescent="0.25">
      <c r="A379" s="12" t="s">
        <v>12</v>
      </c>
      <c r="B379" s="2">
        <v>45931</v>
      </c>
      <c r="C379" s="12" t="s">
        <v>25</v>
      </c>
      <c r="D379" s="12" t="str">
        <f t="shared" si="8"/>
        <v>Wednesday</v>
      </c>
      <c r="E379" s="12">
        <v>9648</v>
      </c>
      <c r="F379" s="12" t="s">
        <v>41</v>
      </c>
      <c r="G379" s="12" t="s">
        <v>40</v>
      </c>
    </row>
    <row r="380" spans="1:7" x14ac:dyDescent="0.25">
      <c r="A380" s="12" t="s">
        <v>19</v>
      </c>
      <c r="B380" s="2">
        <v>45931</v>
      </c>
      <c r="C380" s="12" t="s">
        <v>24</v>
      </c>
      <c r="D380" s="12" t="str">
        <f t="shared" si="8"/>
        <v>Wednesday</v>
      </c>
      <c r="E380" s="12">
        <v>2521</v>
      </c>
      <c r="F380" s="12" t="s">
        <v>40</v>
      </c>
      <c r="G380" s="12" t="s">
        <v>40</v>
      </c>
    </row>
    <row r="381" spans="1:7" x14ac:dyDescent="0.25">
      <c r="A381" s="12" t="s">
        <v>11</v>
      </c>
      <c r="B381" s="2">
        <v>45931</v>
      </c>
      <c r="C381" s="12" t="s">
        <v>24</v>
      </c>
      <c r="D381" s="12" t="str">
        <f t="shared" si="8"/>
        <v>Wednesday</v>
      </c>
      <c r="E381" s="12">
        <v>1671</v>
      </c>
      <c r="F381" s="12" t="s">
        <v>40</v>
      </c>
      <c r="G381" s="12" t="s">
        <v>40</v>
      </c>
    </row>
    <row r="382" spans="1:7" x14ac:dyDescent="0.25">
      <c r="A382" s="12" t="s">
        <v>11</v>
      </c>
      <c r="B382" s="2">
        <v>45931</v>
      </c>
      <c r="C382" s="12" t="s">
        <v>25</v>
      </c>
      <c r="D382" s="12" t="str">
        <f t="shared" si="8"/>
        <v>Wednesday</v>
      </c>
      <c r="E382" s="12">
        <v>12123</v>
      </c>
      <c r="F382" s="12" t="s">
        <v>40</v>
      </c>
      <c r="G382" s="12" t="s">
        <v>40</v>
      </c>
    </row>
    <row r="383" spans="1:7" x14ac:dyDescent="0.25">
      <c r="A383" s="12" t="s">
        <v>9</v>
      </c>
      <c r="B383" s="2">
        <v>45931</v>
      </c>
      <c r="C383" s="12" t="s">
        <v>24</v>
      </c>
      <c r="D383" s="12" t="str">
        <f t="shared" si="8"/>
        <v>Wednesday</v>
      </c>
      <c r="E383" s="12">
        <v>17876</v>
      </c>
      <c r="F383" s="12" t="s">
        <v>40</v>
      </c>
      <c r="G383" s="12" t="s">
        <v>40</v>
      </c>
    </row>
    <row r="384" spans="1:7" x14ac:dyDescent="0.25">
      <c r="A384" s="12" t="s">
        <v>9</v>
      </c>
      <c r="B384" s="2">
        <v>45931</v>
      </c>
      <c r="C384" s="12" t="s">
        <v>25</v>
      </c>
      <c r="D384" s="12" t="str">
        <f t="shared" si="8"/>
        <v>Wednesday</v>
      </c>
      <c r="E384" s="12">
        <v>20036</v>
      </c>
      <c r="F384" s="12" t="s">
        <v>40</v>
      </c>
      <c r="G384" s="12" t="s">
        <v>40</v>
      </c>
    </row>
    <row r="385" spans="1:7" x14ac:dyDescent="0.25">
      <c r="A385" s="12" t="s">
        <v>10</v>
      </c>
      <c r="B385" s="2">
        <v>45931</v>
      </c>
      <c r="C385" s="12" t="s">
        <v>24</v>
      </c>
      <c r="D385" s="12" t="str">
        <f t="shared" si="8"/>
        <v>Wednesday</v>
      </c>
      <c r="E385" s="12">
        <v>19606</v>
      </c>
      <c r="F385" s="12" t="s">
        <v>40</v>
      </c>
      <c r="G385" s="12" t="s">
        <v>40</v>
      </c>
    </row>
    <row r="386" spans="1:7" x14ac:dyDescent="0.25">
      <c r="A386" s="12" t="s">
        <v>17</v>
      </c>
      <c r="B386" s="2">
        <v>45931</v>
      </c>
      <c r="C386" s="12" t="s">
        <v>24</v>
      </c>
      <c r="D386" s="12" t="str">
        <f t="shared" si="8"/>
        <v>Wednesday</v>
      </c>
      <c r="E386" s="12"/>
      <c r="F386" s="12" t="s">
        <v>41</v>
      </c>
      <c r="G386" s="12" t="s">
        <v>62</v>
      </c>
    </row>
    <row r="387" spans="1:7" x14ac:dyDescent="0.25">
      <c r="A387" s="12" t="s">
        <v>17</v>
      </c>
      <c r="B387" s="2">
        <v>45931</v>
      </c>
      <c r="C387" s="12" t="s">
        <v>25</v>
      </c>
      <c r="D387" s="12" t="str">
        <f t="shared" si="8"/>
        <v>Wednesday</v>
      </c>
      <c r="E387" s="12"/>
      <c r="F387" s="12" t="s">
        <v>41</v>
      </c>
      <c r="G387" s="12" t="s">
        <v>40</v>
      </c>
    </row>
    <row r="388" spans="1:7" x14ac:dyDescent="0.25">
      <c r="A388" s="12" t="s">
        <v>15</v>
      </c>
      <c r="B388" s="2">
        <v>45931</v>
      </c>
      <c r="C388" s="12" t="s">
        <v>25</v>
      </c>
      <c r="D388" s="12" t="str">
        <f t="shared" si="8"/>
        <v>Wednesday</v>
      </c>
      <c r="E388" s="12"/>
      <c r="F388" s="12" t="s">
        <v>41</v>
      </c>
      <c r="G388" s="12" t="s">
        <v>40</v>
      </c>
    </row>
    <row r="389" spans="1:7" x14ac:dyDescent="0.25">
      <c r="A389" s="12" t="s">
        <v>16</v>
      </c>
      <c r="B389" s="2">
        <v>45931</v>
      </c>
      <c r="C389" s="12" t="s">
        <v>25</v>
      </c>
      <c r="D389" s="12" t="str">
        <f t="shared" si="8"/>
        <v>Wednesday</v>
      </c>
      <c r="E389" s="12"/>
      <c r="F389" s="12" t="s">
        <v>41</v>
      </c>
      <c r="G389" s="12" t="s">
        <v>40</v>
      </c>
    </row>
    <row r="390" spans="1:7" x14ac:dyDescent="0.25">
      <c r="A390" s="12" t="s">
        <v>19</v>
      </c>
      <c r="B390" s="2">
        <v>45931</v>
      </c>
      <c r="C390" s="12" t="s">
        <v>25</v>
      </c>
      <c r="D390" s="12" t="str">
        <f t="shared" ref="D390:D392" si="9">TEXT(B390, "dddd")</f>
        <v>Wednesday</v>
      </c>
      <c r="E390" s="12"/>
      <c r="F390" s="12" t="s">
        <v>41</v>
      </c>
      <c r="G390" s="12" t="s">
        <v>40</v>
      </c>
    </row>
    <row r="391" spans="1:7" x14ac:dyDescent="0.25">
      <c r="A391" s="12" t="s">
        <v>10</v>
      </c>
      <c r="B391" s="2">
        <v>45931</v>
      </c>
      <c r="C391" s="12" t="s">
        <v>25</v>
      </c>
      <c r="D391" s="12" t="str">
        <f t="shared" si="9"/>
        <v>Wednesday</v>
      </c>
      <c r="E391" s="12"/>
      <c r="F391" s="12" t="s">
        <v>41</v>
      </c>
      <c r="G391" s="12" t="s">
        <v>40</v>
      </c>
    </row>
    <row r="392" spans="1:7" x14ac:dyDescent="0.25">
      <c r="A392" s="12" t="s">
        <v>14</v>
      </c>
      <c r="B392" s="2">
        <v>45933</v>
      </c>
      <c r="C392" s="12" t="s">
        <v>24</v>
      </c>
      <c r="D392" s="12" t="str">
        <f t="shared" si="9"/>
        <v>Friday</v>
      </c>
      <c r="E392" s="12">
        <v>2480</v>
      </c>
      <c r="F392" s="12" t="s">
        <v>40</v>
      </c>
      <c r="G392" s="12" t="s">
        <v>40</v>
      </c>
    </row>
    <row r="393" spans="1:7" x14ac:dyDescent="0.25">
      <c r="A393" s="12" t="s">
        <v>14</v>
      </c>
      <c r="B393" s="2">
        <v>45933</v>
      </c>
      <c r="C393" s="12" t="s">
        <v>25</v>
      </c>
      <c r="D393" s="12" t="str">
        <f>TEXT(B393, "dddd")</f>
        <v>Friday</v>
      </c>
      <c r="E393" s="12">
        <v>3901</v>
      </c>
      <c r="F393" s="12" t="s">
        <v>40</v>
      </c>
      <c r="G393" s="12" t="s">
        <v>40</v>
      </c>
    </row>
    <row r="394" spans="1:7" x14ac:dyDescent="0.25">
      <c r="A394" s="12" t="s">
        <v>15</v>
      </c>
      <c r="B394" s="2">
        <v>45933</v>
      </c>
      <c r="C394" s="12" t="s">
        <v>24</v>
      </c>
      <c r="D394" s="12" t="str">
        <f t="shared" ref="D394:D395" si="10">TEXT(B394, "dddd")</f>
        <v>Friday</v>
      </c>
      <c r="E394" s="12">
        <v>5850</v>
      </c>
      <c r="F394" s="12" t="s">
        <v>40</v>
      </c>
      <c r="G394" s="12" t="s">
        <v>40</v>
      </c>
    </row>
    <row r="395" spans="1:7" x14ac:dyDescent="0.25">
      <c r="A395" s="12" t="s">
        <v>20</v>
      </c>
      <c r="B395" s="2">
        <v>45933</v>
      </c>
      <c r="C395" s="12" t="s">
        <v>24</v>
      </c>
      <c r="D395" s="12" t="str">
        <f t="shared" si="10"/>
        <v>Friday</v>
      </c>
      <c r="E395" s="12"/>
      <c r="F395" s="12" t="s">
        <v>41</v>
      </c>
      <c r="G395" s="12" t="s">
        <v>40</v>
      </c>
    </row>
    <row r="396" spans="1:7" x14ac:dyDescent="0.25">
      <c r="A396" s="12" t="s">
        <v>18</v>
      </c>
      <c r="B396" s="2">
        <v>45933</v>
      </c>
      <c r="C396" s="12" t="s">
        <v>24</v>
      </c>
      <c r="D396" s="12" t="str">
        <f t="shared" ref="D396:D410" si="11">TEXT(B396, "dddd")</f>
        <v>Friday</v>
      </c>
      <c r="E396" s="12">
        <v>837</v>
      </c>
      <c r="F396" s="12" t="s">
        <v>40</v>
      </c>
      <c r="G396" s="12" t="s">
        <v>40</v>
      </c>
    </row>
    <row r="397" spans="1:7" x14ac:dyDescent="0.25">
      <c r="A397" s="12" t="s">
        <v>18</v>
      </c>
      <c r="B397" s="2">
        <v>45933</v>
      </c>
      <c r="C397" s="12" t="s">
        <v>25</v>
      </c>
      <c r="D397" s="12" t="str">
        <f t="shared" si="11"/>
        <v>Friday</v>
      </c>
      <c r="E397" s="12">
        <v>1614</v>
      </c>
      <c r="F397" s="12" t="s">
        <v>40</v>
      </c>
      <c r="G397" s="12" t="s">
        <v>40</v>
      </c>
    </row>
    <row r="398" spans="1:7" x14ac:dyDescent="0.25">
      <c r="A398" s="12" t="s">
        <v>16</v>
      </c>
      <c r="B398" s="2">
        <v>45933</v>
      </c>
      <c r="C398" s="12" t="s">
        <v>24</v>
      </c>
      <c r="D398" s="12" t="str">
        <f t="shared" si="11"/>
        <v>Friday</v>
      </c>
      <c r="E398" s="12">
        <v>3775</v>
      </c>
      <c r="F398" s="12" t="s">
        <v>40</v>
      </c>
      <c r="G398" s="12" t="s">
        <v>40</v>
      </c>
    </row>
    <row r="399" spans="1:7" x14ac:dyDescent="0.25">
      <c r="A399" s="12" t="s">
        <v>12</v>
      </c>
      <c r="B399" s="2">
        <v>45933</v>
      </c>
      <c r="C399" s="12" t="s">
        <v>24</v>
      </c>
      <c r="D399" s="12" t="str">
        <f t="shared" si="11"/>
        <v>Friday</v>
      </c>
      <c r="E399" s="12">
        <v>6120</v>
      </c>
      <c r="F399" s="12" t="s">
        <v>40</v>
      </c>
      <c r="G399" s="12" t="s">
        <v>40</v>
      </c>
    </row>
    <row r="400" spans="1:7" x14ac:dyDescent="0.25">
      <c r="A400" s="12" t="s">
        <v>12</v>
      </c>
      <c r="B400" s="2">
        <v>45933</v>
      </c>
      <c r="C400" s="12" t="s">
        <v>25</v>
      </c>
      <c r="D400" s="12" t="str">
        <f t="shared" si="11"/>
        <v>Friday</v>
      </c>
      <c r="E400" s="12">
        <v>9588</v>
      </c>
      <c r="F400" s="12" t="s">
        <v>41</v>
      </c>
      <c r="G400" s="12" t="s">
        <v>40</v>
      </c>
    </row>
    <row r="401" spans="1:7" x14ac:dyDescent="0.25">
      <c r="A401" s="12" t="s">
        <v>19</v>
      </c>
      <c r="B401" s="2">
        <v>45933</v>
      </c>
      <c r="C401" s="12" t="s">
        <v>24</v>
      </c>
      <c r="D401" s="12" t="str">
        <f t="shared" si="11"/>
        <v>Friday</v>
      </c>
      <c r="E401" s="12">
        <v>3062</v>
      </c>
      <c r="F401" s="12" t="s">
        <v>40</v>
      </c>
      <c r="G401" s="12" t="s">
        <v>40</v>
      </c>
    </row>
    <row r="402" spans="1:7" x14ac:dyDescent="0.25">
      <c r="A402" s="12" t="s">
        <v>11</v>
      </c>
      <c r="B402" s="2">
        <v>45933</v>
      </c>
      <c r="C402" s="12" t="s">
        <v>24</v>
      </c>
      <c r="D402" s="12" t="str">
        <f t="shared" si="11"/>
        <v>Friday</v>
      </c>
      <c r="E402" s="12">
        <v>3780</v>
      </c>
      <c r="F402" s="12" t="s">
        <v>40</v>
      </c>
      <c r="G402" s="12" t="s">
        <v>40</v>
      </c>
    </row>
    <row r="403" spans="1:7" x14ac:dyDescent="0.25">
      <c r="A403" s="12" t="s">
        <v>11</v>
      </c>
      <c r="B403" s="2">
        <v>45933</v>
      </c>
      <c r="C403" s="12" t="s">
        <v>25</v>
      </c>
      <c r="D403" s="12" t="str">
        <f t="shared" si="11"/>
        <v>Friday</v>
      </c>
      <c r="E403" s="12">
        <v>7470</v>
      </c>
      <c r="F403" s="12" t="s">
        <v>40</v>
      </c>
      <c r="G403" s="12" t="s">
        <v>40</v>
      </c>
    </row>
    <row r="404" spans="1:7" x14ac:dyDescent="0.25">
      <c r="A404" s="12" t="s">
        <v>9</v>
      </c>
      <c r="B404" s="2">
        <v>45933</v>
      </c>
      <c r="C404" s="12" t="s">
        <v>24</v>
      </c>
      <c r="D404" s="12" t="str">
        <f t="shared" si="11"/>
        <v>Friday</v>
      </c>
      <c r="E404" s="12">
        <v>10784</v>
      </c>
      <c r="F404" s="12" t="s">
        <v>40</v>
      </c>
      <c r="G404" s="12" t="s">
        <v>40</v>
      </c>
    </row>
    <row r="405" spans="1:7" x14ac:dyDescent="0.25">
      <c r="A405" s="12" t="s">
        <v>9</v>
      </c>
      <c r="B405" s="2">
        <v>45933</v>
      </c>
      <c r="C405" s="12" t="s">
        <v>25</v>
      </c>
      <c r="D405" s="12" t="str">
        <f t="shared" si="11"/>
        <v>Friday</v>
      </c>
      <c r="E405" s="12">
        <v>13535</v>
      </c>
      <c r="F405" s="12" t="s">
        <v>40</v>
      </c>
      <c r="G405" s="12" t="s">
        <v>40</v>
      </c>
    </row>
    <row r="406" spans="1:7" x14ac:dyDescent="0.25">
      <c r="A406" s="12" t="s">
        <v>10</v>
      </c>
      <c r="B406" s="2">
        <v>45933</v>
      </c>
      <c r="C406" s="12" t="s">
        <v>24</v>
      </c>
      <c r="D406" s="12" t="str">
        <f t="shared" si="11"/>
        <v>Friday</v>
      </c>
      <c r="E406" s="12">
        <v>5145</v>
      </c>
      <c r="F406" s="12" t="s">
        <v>40</v>
      </c>
      <c r="G406" s="12" t="s">
        <v>40</v>
      </c>
    </row>
    <row r="407" spans="1:7" x14ac:dyDescent="0.25">
      <c r="A407" s="12" t="s">
        <v>17</v>
      </c>
      <c r="B407" s="2">
        <v>45933</v>
      </c>
      <c r="C407" s="12" t="s">
        <v>24</v>
      </c>
      <c r="D407" s="12" t="str">
        <f t="shared" si="11"/>
        <v>Friday</v>
      </c>
      <c r="E407" s="12">
        <v>2999</v>
      </c>
      <c r="F407" s="12" t="s">
        <v>40</v>
      </c>
      <c r="G407" s="12" t="s">
        <v>40</v>
      </c>
    </row>
    <row r="408" spans="1:7" x14ac:dyDescent="0.25">
      <c r="A408" s="12" t="s">
        <v>17</v>
      </c>
      <c r="B408" s="2">
        <v>45933</v>
      </c>
      <c r="C408" s="12" t="s">
        <v>25</v>
      </c>
      <c r="D408" s="12" t="str">
        <f t="shared" si="11"/>
        <v>Friday</v>
      </c>
      <c r="E408" s="12">
        <v>261</v>
      </c>
      <c r="F408" s="12" t="s">
        <v>40</v>
      </c>
      <c r="G408" s="12" t="s">
        <v>40</v>
      </c>
    </row>
    <row r="409" spans="1:7" x14ac:dyDescent="0.25">
      <c r="A409" s="12" t="s">
        <v>15</v>
      </c>
      <c r="B409" s="2">
        <v>45933</v>
      </c>
      <c r="C409" s="12" t="s">
        <v>25</v>
      </c>
      <c r="D409" s="12" t="str">
        <f t="shared" si="11"/>
        <v>Friday</v>
      </c>
      <c r="E409" s="12"/>
      <c r="F409" s="12" t="s">
        <v>41</v>
      </c>
      <c r="G409" s="12" t="s">
        <v>40</v>
      </c>
    </row>
    <row r="410" spans="1:7" x14ac:dyDescent="0.25">
      <c r="A410" s="12" t="s">
        <v>16</v>
      </c>
      <c r="B410" s="2">
        <v>45933</v>
      </c>
      <c r="C410" s="12" t="s">
        <v>25</v>
      </c>
      <c r="D410" s="12" t="str">
        <f t="shared" si="11"/>
        <v>Friday</v>
      </c>
      <c r="E410" s="12"/>
      <c r="F410" s="12" t="s">
        <v>41</v>
      </c>
      <c r="G410" s="12" t="s">
        <v>40</v>
      </c>
    </row>
    <row r="411" spans="1:7" x14ac:dyDescent="0.25">
      <c r="A411" s="12" t="s">
        <v>19</v>
      </c>
      <c r="B411" s="2">
        <v>45933</v>
      </c>
      <c r="C411" s="12" t="s">
        <v>25</v>
      </c>
      <c r="D411" s="12" t="str">
        <f t="shared" ref="D411:D413" si="12">TEXT(B411, "dddd")</f>
        <v>Friday</v>
      </c>
      <c r="E411" s="12"/>
      <c r="F411" s="12" t="s">
        <v>41</v>
      </c>
      <c r="G411" s="12" t="s">
        <v>40</v>
      </c>
    </row>
    <row r="412" spans="1:7" x14ac:dyDescent="0.25">
      <c r="A412" s="12" t="s">
        <v>10</v>
      </c>
      <c r="B412" s="2">
        <v>45933</v>
      </c>
      <c r="C412" s="12" t="s">
        <v>25</v>
      </c>
      <c r="D412" s="12" t="str">
        <f t="shared" si="12"/>
        <v>Friday</v>
      </c>
      <c r="E412" s="12"/>
      <c r="F412" s="12" t="s">
        <v>41</v>
      </c>
      <c r="G412" s="12" t="s">
        <v>40</v>
      </c>
    </row>
    <row r="413" spans="1:7" x14ac:dyDescent="0.25">
      <c r="A413" s="12" t="s">
        <v>14</v>
      </c>
      <c r="B413" s="2">
        <v>45932</v>
      </c>
      <c r="C413" s="12" t="s">
        <v>24</v>
      </c>
      <c r="D413" s="12" t="str">
        <f t="shared" si="12"/>
        <v>Thursday</v>
      </c>
      <c r="E413" s="12"/>
      <c r="F413" s="12" t="s">
        <v>41</v>
      </c>
      <c r="G413" s="12" t="s">
        <v>43</v>
      </c>
    </row>
    <row r="414" spans="1:7" x14ac:dyDescent="0.25">
      <c r="A414" s="12" t="s">
        <v>14</v>
      </c>
      <c r="B414" s="2">
        <v>45932</v>
      </c>
      <c r="C414" s="12" t="s">
        <v>25</v>
      </c>
      <c r="D414" s="12" t="str">
        <f>TEXT(B414, "dddd")</f>
        <v>Thursday</v>
      </c>
      <c r="E414" s="12">
        <v>7211</v>
      </c>
      <c r="F414" s="12" t="s">
        <v>40</v>
      </c>
      <c r="G414" s="12" t="s">
        <v>40</v>
      </c>
    </row>
    <row r="415" spans="1:7" x14ac:dyDescent="0.25">
      <c r="A415" s="12" t="s">
        <v>15</v>
      </c>
      <c r="B415" s="2">
        <v>45932</v>
      </c>
      <c r="C415" s="12" t="s">
        <v>24</v>
      </c>
      <c r="D415" s="12" t="str">
        <f t="shared" ref="D415:D416" si="13">TEXT(B415, "dddd")</f>
        <v>Thursday</v>
      </c>
      <c r="E415" s="12">
        <v>5213</v>
      </c>
      <c r="F415" s="12" t="s">
        <v>40</v>
      </c>
      <c r="G415" s="12" t="s">
        <v>40</v>
      </c>
    </row>
    <row r="416" spans="1:7" x14ac:dyDescent="0.25">
      <c r="A416" s="12" t="s">
        <v>20</v>
      </c>
      <c r="B416" s="2">
        <v>45932</v>
      </c>
      <c r="C416" s="12" t="s">
        <v>24</v>
      </c>
      <c r="D416" s="12" t="str">
        <f t="shared" si="13"/>
        <v>Thursday</v>
      </c>
      <c r="E416" s="12">
        <v>36</v>
      </c>
      <c r="F416" s="12" t="s">
        <v>40</v>
      </c>
      <c r="G416" s="12" t="s">
        <v>40</v>
      </c>
    </row>
    <row r="417" spans="1:7" x14ac:dyDescent="0.25">
      <c r="A417" s="12" t="s">
        <v>18</v>
      </c>
      <c r="B417" s="2">
        <v>45932</v>
      </c>
      <c r="C417" s="12" t="s">
        <v>24</v>
      </c>
      <c r="D417" s="12" t="str">
        <f t="shared" ref="D417:D431" si="14">TEXT(B417, "dddd")</f>
        <v>Thursday</v>
      </c>
      <c r="F417" s="12" t="s">
        <v>41</v>
      </c>
      <c r="G417" s="12" t="s">
        <v>40</v>
      </c>
    </row>
    <row r="418" spans="1:7" x14ac:dyDescent="0.25">
      <c r="A418" s="12" t="s">
        <v>18</v>
      </c>
      <c r="B418" s="2">
        <v>45932</v>
      </c>
      <c r="C418" s="12" t="s">
        <v>25</v>
      </c>
      <c r="D418" s="12" t="str">
        <f t="shared" si="14"/>
        <v>Thursday</v>
      </c>
      <c r="E418" s="12">
        <v>2268</v>
      </c>
      <c r="F418" s="12" t="s">
        <v>40</v>
      </c>
      <c r="G418" s="12" t="s">
        <v>40</v>
      </c>
    </row>
    <row r="419" spans="1:7" x14ac:dyDescent="0.25">
      <c r="A419" s="12" t="s">
        <v>16</v>
      </c>
      <c r="B419" s="2">
        <v>45932</v>
      </c>
      <c r="C419" s="12" t="s">
        <v>24</v>
      </c>
      <c r="D419" s="12" t="str">
        <f t="shared" si="14"/>
        <v>Thursday</v>
      </c>
      <c r="E419" s="12">
        <v>1484</v>
      </c>
      <c r="F419" s="12" t="s">
        <v>40</v>
      </c>
      <c r="G419" s="12" t="s">
        <v>40</v>
      </c>
    </row>
    <row r="420" spans="1:7" x14ac:dyDescent="0.25">
      <c r="A420" s="12" t="s">
        <v>12</v>
      </c>
      <c r="B420" s="2">
        <v>45932</v>
      </c>
      <c r="C420" s="12" t="s">
        <v>24</v>
      </c>
      <c r="D420" s="12" t="str">
        <f t="shared" si="14"/>
        <v>Thursday</v>
      </c>
      <c r="E420" s="12">
        <v>5686</v>
      </c>
      <c r="F420" s="12" t="s">
        <v>40</v>
      </c>
      <c r="G420" s="12" t="s">
        <v>40</v>
      </c>
    </row>
    <row r="421" spans="1:7" x14ac:dyDescent="0.25">
      <c r="A421" s="12" t="s">
        <v>12</v>
      </c>
      <c r="B421" s="2">
        <v>45932</v>
      </c>
      <c r="C421" s="12" t="s">
        <v>25</v>
      </c>
      <c r="D421" s="12" t="str">
        <f t="shared" si="14"/>
        <v>Thursday</v>
      </c>
      <c r="E421" s="12">
        <v>5825</v>
      </c>
      <c r="F421" s="12" t="s">
        <v>40</v>
      </c>
      <c r="G421" s="12" t="s">
        <v>40</v>
      </c>
    </row>
    <row r="422" spans="1:7" x14ac:dyDescent="0.25">
      <c r="A422" s="12" t="s">
        <v>19</v>
      </c>
      <c r="B422" s="2">
        <v>45932</v>
      </c>
      <c r="C422" s="12" t="s">
        <v>24</v>
      </c>
      <c r="D422" s="12" t="str">
        <f t="shared" si="14"/>
        <v>Thursday</v>
      </c>
      <c r="E422" s="12">
        <v>1464</v>
      </c>
      <c r="F422" s="12" t="s">
        <v>40</v>
      </c>
      <c r="G422" s="12" t="s">
        <v>40</v>
      </c>
    </row>
    <row r="423" spans="1:7" x14ac:dyDescent="0.25">
      <c r="A423" s="12" t="s">
        <v>11</v>
      </c>
      <c r="B423" s="2">
        <v>45932</v>
      </c>
      <c r="C423" s="12" t="s">
        <v>24</v>
      </c>
      <c r="D423" s="12" t="str">
        <f t="shared" si="14"/>
        <v>Thursday</v>
      </c>
      <c r="E423" s="12">
        <v>6406</v>
      </c>
      <c r="F423" s="12" t="s">
        <v>40</v>
      </c>
      <c r="G423" s="12" t="s">
        <v>40</v>
      </c>
    </row>
    <row r="424" spans="1:7" x14ac:dyDescent="0.25">
      <c r="A424" s="12" t="s">
        <v>11</v>
      </c>
      <c r="B424" s="2">
        <v>45932</v>
      </c>
      <c r="C424" s="12" t="s">
        <v>25</v>
      </c>
      <c r="D424" s="12" t="str">
        <f t="shared" si="14"/>
        <v>Thursday</v>
      </c>
      <c r="E424" s="12">
        <v>7823</v>
      </c>
      <c r="F424" s="12" t="s">
        <v>40</v>
      </c>
      <c r="G424" s="12" t="s">
        <v>40</v>
      </c>
    </row>
    <row r="425" spans="1:7" x14ac:dyDescent="0.25">
      <c r="A425" s="12" t="s">
        <v>9</v>
      </c>
      <c r="B425" s="2">
        <v>45932</v>
      </c>
      <c r="C425" s="12" t="s">
        <v>24</v>
      </c>
      <c r="D425" s="12" t="str">
        <f t="shared" si="14"/>
        <v>Thursday</v>
      </c>
      <c r="E425" s="12">
        <v>15063</v>
      </c>
      <c r="F425" s="12" t="s">
        <v>40</v>
      </c>
      <c r="G425" s="12" t="s">
        <v>40</v>
      </c>
    </row>
    <row r="426" spans="1:7" x14ac:dyDescent="0.25">
      <c r="A426" s="12" t="s">
        <v>9</v>
      </c>
      <c r="B426" s="2">
        <v>45932</v>
      </c>
      <c r="C426" s="12" t="s">
        <v>25</v>
      </c>
      <c r="D426" s="12" t="str">
        <f t="shared" si="14"/>
        <v>Thursday</v>
      </c>
      <c r="E426" s="12">
        <v>16797</v>
      </c>
      <c r="F426" s="12" t="s">
        <v>40</v>
      </c>
      <c r="G426" s="12" t="s">
        <v>40</v>
      </c>
    </row>
    <row r="427" spans="1:7" x14ac:dyDescent="0.25">
      <c r="A427" s="12" t="s">
        <v>10</v>
      </c>
      <c r="B427" s="2">
        <v>45932</v>
      </c>
      <c r="C427" s="12" t="s">
        <v>24</v>
      </c>
      <c r="D427" s="12" t="str">
        <f t="shared" si="14"/>
        <v>Thursday</v>
      </c>
      <c r="E427" s="12">
        <v>5884</v>
      </c>
      <c r="F427" s="12" t="s">
        <v>40</v>
      </c>
      <c r="G427" s="12" t="s">
        <v>40</v>
      </c>
    </row>
    <row r="428" spans="1:7" x14ac:dyDescent="0.25">
      <c r="A428" s="12" t="s">
        <v>17</v>
      </c>
      <c r="B428" s="2">
        <v>45932</v>
      </c>
      <c r="C428" s="12" t="s">
        <v>24</v>
      </c>
      <c r="D428" s="12" t="str">
        <f t="shared" si="14"/>
        <v>Thursday</v>
      </c>
      <c r="E428" s="12">
        <v>2612</v>
      </c>
      <c r="F428" s="12" t="s">
        <v>40</v>
      </c>
      <c r="G428" s="12" t="s">
        <v>40</v>
      </c>
    </row>
    <row r="429" spans="1:7" x14ac:dyDescent="0.25">
      <c r="A429" s="12" t="s">
        <v>17</v>
      </c>
      <c r="B429" s="2">
        <v>45932</v>
      </c>
      <c r="C429" s="12" t="s">
        <v>25</v>
      </c>
      <c r="D429" s="12" t="str">
        <f t="shared" si="14"/>
        <v>Thursday</v>
      </c>
      <c r="E429" s="12"/>
      <c r="F429" s="12" t="s">
        <v>41</v>
      </c>
      <c r="G429" s="12" t="s">
        <v>56</v>
      </c>
    </row>
    <row r="430" spans="1:7" x14ac:dyDescent="0.25">
      <c r="A430" s="12" t="s">
        <v>15</v>
      </c>
      <c r="B430" s="2">
        <v>45932</v>
      </c>
      <c r="C430" s="12" t="s">
        <v>25</v>
      </c>
      <c r="D430" s="12" t="str">
        <f t="shared" si="14"/>
        <v>Thursday</v>
      </c>
      <c r="E430" s="12"/>
      <c r="F430" s="12" t="s">
        <v>41</v>
      </c>
      <c r="G430" s="12" t="s">
        <v>40</v>
      </c>
    </row>
    <row r="431" spans="1:7" x14ac:dyDescent="0.25">
      <c r="A431" s="12" t="s">
        <v>16</v>
      </c>
      <c r="B431" s="2">
        <v>45932</v>
      </c>
      <c r="C431" s="12" t="s">
        <v>25</v>
      </c>
      <c r="D431" s="12" t="str">
        <f t="shared" si="14"/>
        <v>Thursday</v>
      </c>
      <c r="E431" s="12"/>
      <c r="F431" s="12" t="s">
        <v>41</v>
      </c>
      <c r="G431" s="12" t="s">
        <v>40</v>
      </c>
    </row>
    <row r="432" spans="1:7" x14ac:dyDescent="0.25">
      <c r="A432" s="12" t="s">
        <v>19</v>
      </c>
      <c r="B432" s="2">
        <v>45932</v>
      </c>
      <c r="C432" s="12" t="s">
        <v>25</v>
      </c>
      <c r="D432" s="12" t="str">
        <f t="shared" ref="D432:D434" si="15">TEXT(B432, "dddd")</f>
        <v>Thursday</v>
      </c>
      <c r="E432" s="12"/>
      <c r="F432" s="12" t="s">
        <v>41</v>
      </c>
      <c r="G432" s="12" t="s">
        <v>40</v>
      </c>
    </row>
    <row r="433" spans="1:7" x14ac:dyDescent="0.25">
      <c r="A433" s="12" t="s">
        <v>10</v>
      </c>
      <c r="B433" s="2">
        <v>45932</v>
      </c>
      <c r="C433" s="12" t="s">
        <v>25</v>
      </c>
      <c r="D433" s="12" t="str">
        <f t="shared" si="15"/>
        <v>Thursday</v>
      </c>
      <c r="E433" s="12"/>
      <c r="F433" s="12" t="s">
        <v>41</v>
      </c>
      <c r="G433" s="12" t="s">
        <v>40</v>
      </c>
    </row>
    <row r="434" spans="1:7" x14ac:dyDescent="0.25">
      <c r="A434" s="12" t="s">
        <v>14</v>
      </c>
      <c r="B434" s="2">
        <v>45936</v>
      </c>
      <c r="C434" s="12" t="s">
        <v>24</v>
      </c>
      <c r="D434" s="12" t="str">
        <f t="shared" si="15"/>
        <v>Monday</v>
      </c>
      <c r="E434" s="12">
        <v>3719</v>
      </c>
      <c r="F434" s="12" t="s">
        <v>40</v>
      </c>
      <c r="G434" s="12" t="s">
        <v>40</v>
      </c>
    </row>
    <row r="435" spans="1:7" x14ac:dyDescent="0.25">
      <c r="A435" s="12" t="s">
        <v>14</v>
      </c>
      <c r="B435" s="2">
        <v>45936</v>
      </c>
      <c r="C435" s="12" t="s">
        <v>25</v>
      </c>
      <c r="D435" s="12" t="str">
        <f>TEXT(B435, "dddd")</f>
        <v>Monday</v>
      </c>
      <c r="E435" s="12">
        <v>4751</v>
      </c>
      <c r="F435" s="12" t="s">
        <v>40</v>
      </c>
      <c r="G435" s="12" t="s">
        <v>40</v>
      </c>
    </row>
    <row r="436" spans="1:7" x14ac:dyDescent="0.25">
      <c r="A436" s="12" t="s">
        <v>15</v>
      </c>
      <c r="B436" s="2">
        <v>45936</v>
      </c>
      <c r="C436" s="12" t="s">
        <v>24</v>
      </c>
      <c r="D436" s="12" t="str">
        <f t="shared" ref="D436:D437" si="16">TEXT(B436, "dddd")</f>
        <v>Monday</v>
      </c>
      <c r="E436" s="12">
        <v>2754</v>
      </c>
      <c r="F436" s="12" t="s">
        <v>40</v>
      </c>
      <c r="G436" s="12" t="s">
        <v>40</v>
      </c>
    </row>
    <row r="437" spans="1:7" x14ac:dyDescent="0.25">
      <c r="A437" s="12" t="s">
        <v>20</v>
      </c>
      <c r="B437" s="2">
        <v>45936</v>
      </c>
      <c r="C437" s="12" t="s">
        <v>24</v>
      </c>
      <c r="D437" s="12" t="str">
        <f t="shared" si="16"/>
        <v>Monday</v>
      </c>
      <c r="E437" s="12"/>
      <c r="F437" s="12" t="s">
        <v>41</v>
      </c>
      <c r="G437" s="12" t="s">
        <v>40</v>
      </c>
    </row>
    <row r="438" spans="1:7" x14ac:dyDescent="0.25">
      <c r="A438" s="12" t="s">
        <v>18</v>
      </c>
      <c r="B438" s="2">
        <v>45936</v>
      </c>
      <c r="C438" s="12" t="s">
        <v>24</v>
      </c>
      <c r="D438" s="12" t="str">
        <f t="shared" ref="D438:D452" si="17">TEXT(B438, "dddd")</f>
        <v>Monday</v>
      </c>
      <c r="E438" s="12">
        <v>1426</v>
      </c>
      <c r="F438" s="12" t="s">
        <v>40</v>
      </c>
      <c r="G438" s="12" t="s">
        <v>40</v>
      </c>
    </row>
    <row r="439" spans="1:7" x14ac:dyDescent="0.25">
      <c r="A439" s="12" t="s">
        <v>18</v>
      </c>
      <c r="B439" s="2">
        <v>45936</v>
      </c>
      <c r="C439" s="12" t="s">
        <v>25</v>
      </c>
      <c r="D439" s="12" t="str">
        <f t="shared" si="17"/>
        <v>Monday</v>
      </c>
      <c r="E439" s="12">
        <v>1268</v>
      </c>
      <c r="F439" s="12" t="s">
        <v>40</v>
      </c>
      <c r="G439" s="12" t="s">
        <v>40</v>
      </c>
    </row>
    <row r="440" spans="1:7" x14ac:dyDescent="0.25">
      <c r="A440" s="12" t="s">
        <v>16</v>
      </c>
      <c r="B440" s="2">
        <v>45936</v>
      </c>
      <c r="C440" s="12" t="s">
        <v>24</v>
      </c>
      <c r="D440" s="12" t="str">
        <f t="shared" si="17"/>
        <v>Monday</v>
      </c>
      <c r="E440" s="12">
        <v>3101</v>
      </c>
      <c r="F440" s="12" t="s">
        <v>40</v>
      </c>
      <c r="G440" s="12" t="s">
        <v>40</v>
      </c>
    </row>
    <row r="441" spans="1:7" x14ac:dyDescent="0.25">
      <c r="A441" s="12" t="s">
        <v>12</v>
      </c>
      <c r="B441" s="2">
        <v>45936</v>
      </c>
      <c r="C441" s="12" t="s">
        <v>24</v>
      </c>
      <c r="D441" s="12" t="str">
        <f t="shared" si="17"/>
        <v>Monday</v>
      </c>
      <c r="E441" s="12">
        <v>4845</v>
      </c>
      <c r="F441" s="12" t="s">
        <v>40</v>
      </c>
      <c r="G441" s="12" t="s">
        <v>40</v>
      </c>
    </row>
    <row r="442" spans="1:7" x14ac:dyDescent="0.25">
      <c r="A442" s="12" t="s">
        <v>12</v>
      </c>
      <c r="B442" s="2">
        <v>45936</v>
      </c>
      <c r="C442" s="12" t="s">
        <v>25</v>
      </c>
      <c r="D442" s="12" t="str">
        <f t="shared" si="17"/>
        <v>Monday</v>
      </c>
      <c r="E442" s="12">
        <v>6962</v>
      </c>
      <c r="F442" s="12" t="s">
        <v>40</v>
      </c>
      <c r="G442" s="12" t="s">
        <v>40</v>
      </c>
    </row>
    <row r="443" spans="1:7" x14ac:dyDescent="0.25">
      <c r="A443" s="12" t="s">
        <v>19</v>
      </c>
      <c r="B443" s="2">
        <v>45936</v>
      </c>
      <c r="C443" s="12" t="s">
        <v>24</v>
      </c>
      <c r="D443" s="12" t="str">
        <f t="shared" si="17"/>
        <v>Monday</v>
      </c>
      <c r="E443" s="12">
        <v>2976</v>
      </c>
      <c r="F443" s="12" t="s">
        <v>40</v>
      </c>
      <c r="G443" s="12" t="s">
        <v>40</v>
      </c>
    </row>
    <row r="444" spans="1:7" x14ac:dyDescent="0.25">
      <c r="A444" s="12" t="s">
        <v>11</v>
      </c>
      <c r="B444" s="2">
        <v>45936</v>
      </c>
      <c r="C444" s="12" t="s">
        <v>24</v>
      </c>
      <c r="D444" s="12" t="str">
        <f t="shared" si="17"/>
        <v>Monday</v>
      </c>
      <c r="E444" s="12">
        <v>6768</v>
      </c>
      <c r="F444" s="12" t="s">
        <v>40</v>
      </c>
      <c r="G444" s="12" t="s">
        <v>40</v>
      </c>
    </row>
    <row r="445" spans="1:7" x14ac:dyDescent="0.25">
      <c r="A445" s="12" t="s">
        <v>11</v>
      </c>
      <c r="B445" s="2">
        <v>45936</v>
      </c>
      <c r="C445" s="12" t="s">
        <v>25</v>
      </c>
      <c r="D445" s="12" t="str">
        <f t="shared" si="17"/>
        <v>Monday</v>
      </c>
      <c r="E445" s="12">
        <v>3181</v>
      </c>
      <c r="F445" s="12" t="s">
        <v>40</v>
      </c>
      <c r="G445" s="12" t="s">
        <v>40</v>
      </c>
    </row>
    <row r="446" spans="1:7" x14ac:dyDescent="0.25">
      <c r="A446" s="12" t="s">
        <v>9</v>
      </c>
      <c r="B446" s="2">
        <v>45936</v>
      </c>
      <c r="C446" s="12" t="s">
        <v>24</v>
      </c>
      <c r="D446" s="12" t="str">
        <f t="shared" si="17"/>
        <v>Monday</v>
      </c>
      <c r="E446" s="12">
        <v>7864</v>
      </c>
      <c r="F446" s="12" t="s">
        <v>40</v>
      </c>
      <c r="G446" s="12" t="s">
        <v>40</v>
      </c>
    </row>
    <row r="447" spans="1:7" x14ac:dyDescent="0.25">
      <c r="A447" s="12" t="s">
        <v>9</v>
      </c>
      <c r="B447" s="2">
        <v>45936</v>
      </c>
      <c r="C447" s="12" t="s">
        <v>25</v>
      </c>
      <c r="D447" s="12" t="str">
        <f t="shared" si="17"/>
        <v>Monday</v>
      </c>
      <c r="E447" s="12">
        <v>16360</v>
      </c>
      <c r="F447" s="12" t="s">
        <v>40</v>
      </c>
      <c r="G447" s="12" t="s">
        <v>40</v>
      </c>
    </row>
    <row r="448" spans="1:7" x14ac:dyDescent="0.25">
      <c r="A448" s="12" t="s">
        <v>10</v>
      </c>
      <c r="B448" s="2">
        <v>45936</v>
      </c>
      <c r="C448" s="12" t="s">
        <v>24</v>
      </c>
      <c r="D448" s="12" t="str">
        <f t="shared" si="17"/>
        <v>Monday</v>
      </c>
      <c r="E448" s="12">
        <v>9177</v>
      </c>
      <c r="F448" s="12" t="s">
        <v>40</v>
      </c>
      <c r="G448" s="12" t="s">
        <v>40</v>
      </c>
    </row>
    <row r="449" spans="1:7" x14ac:dyDescent="0.25">
      <c r="A449" s="12" t="s">
        <v>17</v>
      </c>
      <c r="B449" s="2">
        <v>45936</v>
      </c>
      <c r="C449" s="12" t="s">
        <v>24</v>
      </c>
      <c r="D449" s="12" t="str">
        <f t="shared" si="17"/>
        <v>Monday</v>
      </c>
      <c r="E449" s="12"/>
      <c r="F449" s="12" t="s">
        <v>41</v>
      </c>
      <c r="G449" s="12" t="s">
        <v>40</v>
      </c>
    </row>
    <row r="450" spans="1:7" x14ac:dyDescent="0.25">
      <c r="A450" s="12" t="s">
        <v>17</v>
      </c>
      <c r="B450" s="2">
        <v>45936</v>
      </c>
      <c r="C450" s="12" t="s">
        <v>25</v>
      </c>
      <c r="D450" s="12" t="str">
        <f t="shared" si="17"/>
        <v>Monday</v>
      </c>
      <c r="E450" s="12"/>
      <c r="F450" s="12" t="s">
        <v>41</v>
      </c>
      <c r="G450" s="12" t="s">
        <v>40</v>
      </c>
    </row>
    <row r="451" spans="1:7" x14ac:dyDescent="0.25">
      <c r="A451" s="12" t="s">
        <v>15</v>
      </c>
      <c r="B451" s="2">
        <v>45936</v>
      </c>
      <c r="C451" s="12" t="s">
        <v>25</v>
      </c>
      <c r="D451" s="12" t="str">
        <f t="shared" si="17"/>
        <v>Monday</v>
      </c>
      <c r="E451" s="12"/>
      <c r="F451" s="12" t="s">
        <v>41</v>
      </c>
      <c r="G451" s="12" t="s">
        <v>40</v>
      </c>
    </row>
    <row r="452" spans="1:7" x14ac:dyDescent="0.25">
      <c r="A452" s="12" t="s">
        <v>16</v>
      </c>
      <c r="B452" s="2">
        <v>45936</v>
      </c>
      <c r="C452" s="12" t="s">
        <v>25</v>
      </c>
      <c r="D452" s="12" t="str">
        <f t="shared" si="17"/>
        <v>Monday</v>
      </c>
      <c r="E452" s="12"/>
      <c r="F452" s="12" t="s">
        <v>41</v>
      </c>
      <c r="G452" s="12" t="s">
        <v>40</v>
      </c>
    </row>
    <row r="453" spans="1:7" x14ac:dyDescent="0.25">
      <c r="A453" s="12" t="s">
        <v>19</v>
      </c>
      <c r="B453" s="2">
        <v>45936</v>
      </c>
      <c r="C453" s="12" t="s">
        <v>25</v>
      </c>
      <c r="D453" s="12" t="str">
        <f t="shared" ref="D453:D455" si="18">TEXT(B453, "dddd")</f>
        <v>Monday</v>
      </c>
      <c r="E453" s="12"/>
      <c r="F453" s="12" t="s">
        <v>41</v>
      </c>
      <c r="G453" s="12" t="s">
        <v>40</v>
      </c>
    </row>
    <row r="454" spans="1:7" x14ac:dyDescent="0.25">
      <c r="A454" s="12" t="s">
        <v>10</v>
      </c>
      <c r="B454" s="2">
        <v>45936</v>
      </c>
      <c r="C454" s="12" t="s">
        <v>25</v>
      </c>
      <c r="D454" s="12" t="str">
        <f t="shared" si="18"/>
        <v>Monday</v>
      </c>
      <c r="E454" s="12"/>
      <c r="F454" s="12" t="s">
        <v>41</v>
      </c>
      <c r="G454" s="12" t="s">
        <v>40</v>
      </c>
    </row>
    <row r="455" spans="1:7" x14ac:dyDescent="0.25">
      <c r="A455" s="13" t="s">
        <v>14</v>
      </c>
      <c r="B455" s="2">
        <v>45937</v>
      </c>
      <c r="C455" s="13" t="s">
        <v>24</v>
      </c>
      <c r="D455" s="13" t="str">
        <f t="shared" si="18"/>
        <v>Tuesday</v>
      </c>
      <c r="E455" s="13">
        <v>7090</v>
      </c>
      <c r="F455" s="13" t="s">
        <v>40</v>
      </c>
      <c r="G455" s="13" t="s">
        <v>40</v>
      </c>
    </row>
    <row r="456" spans="1:7" x14ac:dyDescent="0.25">
      <c r="A456" s="13" t="s">
        <v>14</v>
      </c>
      <c r="B456" s="2">
        <v>45937</v>
      </c>
      <c r="C456" s="13" t="s">
        <v>25</v>
      </c>
      <c r="D456" s="13" t="str">
        <f>TEXT(B456, "dddd")</f>
        <v>Tuesday</v>
      </c>
      <c r="E456" s="13">
        <v>8830</v>
      </c>
      <c r="F456" s="13" t="s">
        <v>40</v>
      </c>
      <c r="G456" s="13" t="s">
        <v>40</v>
      </c>
    </row>
    <row r="457" spans="1:7" x14ac:dyDescent="0.25">
      <c r="A457" s="13" t="s">
        <v>15</v>
      </c>
      <c r="B457" s="2">
        <v>45937</v>
      </c>
      <c r="C457" s="13" t="s">
        <v>24</v>
      </c>
      <c r="D457" s="13" t="str">
        <f t="shared" ref="D457:D476" si="19">TEXT(B457, "dddd")</f>
        <v>Tuesday</v>
      </c>
      <c r="E457" s="13">
        <v>4464</v>
      </c>
      <c r="F457" s="13" t="s">
        <v>40</v>
      </c>
      <c r="G457" s="13" t="s">
        <v>40</v>
      </c>
    </row>
    <row r="458" spans="1:7" x14ac:dyDescent="0.25">
      <c r="A458" s="13" t="s">
        <v>20</v>
      </c>
      <c r="B458" s="2">
        <v>45937</v>
      </c>
      <c r="C458" s="13" t="s">
        <v>24</v>
      </c>
      <c r="D458" s="13" t="str">
        <f t="shared" si="19"/>
        <v>Tuesday</v>
      </c>
      <c r="E458" s="13"/>
      <c r="F458" s="13" t="s">
        <v>41</v>
      </c>
      <c r="G458" s="13" t="s">
        <v>40</v>
      </c>
    </row>
    <row r="459" spans="1:7" x14ac:dyDescent="0.25">
      <c r="A459" s="13" t="s">
        <v>18</v>
      </c>
      <c r="B459" s="2">
        <v>45937</v>
      </c>
      <c r="C459" s="13" t="s">
        <v>24</v>
      </c>
      <c r="D459" s="13" t="str">
        <f t="shared" si="19"/>
        <v>Tuesday</v>
      </c>
      <c r="E459" s="13">
        <v>1560</v>
      </c>
      <c r="F459" s="13" t="s">
        <v>40</v>
      </c>
      <c r="G459" s="13" t="s">
        <v>40</v>
      </c>
    </row>
    <row r="460" spans="1:7" x14ac:dyDescent="0.25">
      <c r="A460" s="13" t="s">
        <v>18</v>
      </c>
      <c r="B460" s="2">
        <v>45937</v>
      </c>
      <c r="C460" s="13" t="s">
        <v>25</v>
      </c>
      <c r="D460" s="13" t="str">
        <f t="shared" si="19"/>
        <v>Tuesday</v>
      </c>
      <c r="E460" s="13">
        <v>1824</v>
      </c>
      <c r="F460" s="13" t="s">
        <v>40</v>
      </c>
      <c r="G460" s="13" t="s">
        <v>40</v>
      </c>
    </row>
    <row r="461" spans="1:7" x14ac:dyDescent="0.25">
      <c r="A461" s="13" t="s">
        <v>16</v>
      </c>
      <c r="B461" s="2">
        <v>45937</v>
      </c>
      <c r="C461" s="13" t="s">
        <v>24</v>
      </c>
      <c r="D461" s="13" t="str">
        <f t="shared" si="19"/>
        <v>Tuesday</v>
      </c>
      <c r="E461" s="13">
        <v>3781</v>
      </c>
      <c r="F461" s="13" t="s">
        <v>40</v>
      </c>
      <c r="G461" s="13" t="s">
        <v>40</v>
      </c>
    </row>
    <row r="462" spans="1:7" x14ac:dyDescent="0.25">
      <c r="A462" s="13" t="s">
        <v>12</v>
      </c>
      <c r="B462" s="2">
        <v>45937</v>
      </c>
      <c r="C462" s="13" t="s">
        <v>24</v>
      </c>
      <c r="D462" s="13" t="str">
        <f t="shared" si="19"/>
        <v>Tuesday</v>
      </c>
      <c r="E462" s="13">
        <v>5760</v>
      </c>
      <c r="F462" s="13" t="s">
        <v>40</v>
      </c>
      <c r="G462" s="13" t="s">
        <v>40</v>
      </c>
    </row>
    <row r="463" spans="1:7" x14ac:dyDescent="0.25">
      <c r="A463" s="13" t="s">
        <v>12</v>
      </c>
      <c r="B463" s="2">
        <v>45937</v>
      </c>
      <c r="C463" s="13" t="s">
        <v>25</v>
      </c>
      <c r="D463" s="13" t="str">
        <f t="shared" si="19"/>
        <v>Tuesday</v>
      </c>
      <c r="E463" s="13">
        <v>8325</v>
      </c>
      <c r="F463" s="13" t="s">
        <v>40</v>
      </c>
      <c r="G463" s="13" t="s">
        <v>40</v>
      </c>
    </row>
    <row r="464" spans="1:7" x14ac:dyDescent="0.25">
      <c r="A464" s="13" t="s">
        <v>19</v>
      </c>
      <c r="B464" s="2">
        <v>45937</v>
      </c>
      <c r="C464" s="13" t="s">
        <v>24</v>
      </c>
      <c r="D464" s="13" t="str">
        <f t="shared" si="19"/>
        <v>Tuesday</v>
      </c>
      <c r="E464" s="13"/>
      <c r="F464" s="13" t="s">
        <v>41</v>
      </c>
      <c r="G464" s="13" t="s">
        <v>40</v>
      </c>
    </row>
    <row r="465" spans="1:7" x14ac:dyDescent="0.25">
      <c r="A465" s="13" t="s">
        <v>11</v>
      </c>
      <c r="B465" s="2">
        <v>45937</v>
      </c>
      <c r="C465" s="13" t="s">
        <v>24</v>
      </c>
      <c r="D465" s="13" t="str">
        <f t="shared" si="19"/>
        <v>Tuesday</v>
      </c>
      <c r="E465" s="13">
        <v>141</v>
      </c>
      <c r="F465" s="13" t="s">
        <v>40</v>
      </c>
      <c r="G465" s="13" t="s">
        <v>34</v>
      </c>
    </row>
    <row r="466" spans="1:7" x14ac:dyDescent="0.25">
      <c r="A466" s="13" t="s">
        <v>11</v>
      </c>
      <c r="B466" s="2">
        <v>45937</v>
      </c>
      <c r="C466" s="13" t="s">
        <v>25</v>
      </c>
      <c r="D466" s="13" t="str">
        <f t="shared" si="19"/>
        <v>Tuesday</v>
      </c>
      <c r="E466" s="13">
        <v>3300</v>
      </c>
      <c r="F466" s="13" t="s">
        <v>40</v>
      </c>
      <c r="G466" s="13" t="s">
        <v>40</v>
      </c>
    </row>
    <row r="467" spans="1:7" x14ac:dyDescent="0.25">
      <c r="A467" s="13" t="s">
        <v>9</v>
      </c>
      <c r="B467" s="2">
        <v>45937</v>
      </c>
      <c r="C467" s="13" t="s">
        <v>24</v>
      </c>
      <c r="D467" s="13" t="str">
        <f t="shared" si="19"/>
        <v>Tuesday</v>
      </c>
      <c r="E467" s="13">
        <v>5280</v>
      </c>
      <c r="F467" s="13" t="s">
        <v>40</v>
      </c>
      <c r="G467" s="13" t="s">
        <v>40</v>
      </c>
    </row>
    <row r="468" spans="1:7" x14ac:dyDescent="0.25">
      <c r="A468" s="13" t="s">
        <v>9</v>
      </c>
      <c r="B468" s="2">
        <v>45937</v>
      </c>
      <c r="C468" s="13" t="s">
        <v>25</v>
      </c>
      <c r="D468" s="13" t="str">
        <f t="shared" si="19"/>
        <v>Tuesday</v>
      </c>
      <c r="E468" s="13">
        <v>15793</v>
      </c>
      <c r="F468" s="13" t="s">
        <v>40</v>
      </c>
      <c r="G468" s="13" t="s">
        <v>40</v>
      </c>
    </row>
    <row r="469" spans="1:7" x14ac:dyDescent="0.25">
      <c r="A469" s="13" t="s">
        <v>10</v>
      </c>
      <c r="B469" s="2">
        <v>45937</v>
      </c>
      <c r="C469" s="13" t="s">
        <v>24</v>
      </c>
      <c r="D469" s="13" t="str">
        <f t="shared" si="19"/>
        <v>Tuesday</v>
      </c>
      <c r="E469" s="13">
        <v>14597</v>
      </c>
      <c r="F469" s="13" t="s">
        <v>40</v>
      </c>
      <c r="G469" s="13" t="s">
        <v>40</v>
      </c>
    </row>
    <row r="470" spans="1:7" x14ac:dyDescent="0.25">
      <c r="A470" s="13" t="s">
        <v>17</v>
      </c>
      <c r="B470" s="2">
        <v>45937</v>
      </c>
      <c r="C470" s="13" t="s">
        <v>24</v>
      </c>
      <c r="D470" s="13" t="str">
        <f t="shared" si="19"/>
        <v>Tuesday</v>
      </c>
      <c r="E470" s="13"/>
      <c r="F470" s="13" t="s">
        <v>41</v>
      </c>
      <c r="G470" s="13" t="s">
        <v>40</v>
      </c>
    </row>
    <row r="471" spans="1:7" x14ac:dyDescent="0.25">
      <c r="A471" s="13" t="s">
        <v>17</v>
      </c>
      <c r="B471" s="2">
        <v>45937</v>
      </c>
      <c r="C471" s="13" t="s">
        <v>25</v>
      </c>
      <c r="D471" s="13" t="str">
        <f t="shared" si="19"/>
        <v>Tuesday</v>
      </c>
      <c r="E471" s="13">
        <v>2400</v>
      </c>
      <c r="F471" s="13" t="s">
        <v>40</v>
      </c>
      <c r="G471" s="13" t="s">
        <v>40</v>
      </c>
    </row>
    <row r="472" spans="1:7" x14ac:dyDescent="0.25">
      <c r="A472" s="13" t="s">
        <v>15</v>
      </c>
      <c r="B472" s="2">
        <v>45937</v>
      </c>
      <c r="C472" s="13" t="s">
        <v>25</v>
      </c>
      <c r="D472" s="13" t="str">
        <f t="shared" si="19"/>
        <v>Tuesday</v>
      </c>
      <c r="E472" s="13"/>
      <c r="F472" s="13" t="s">
        <v>41</v>
      </c>
      <c r="G472" s="13" t="s">
        <v>40</v>
      </c>
    </row>
    <row r="473" spans="1:7" x14ac:dyDescent="0.25">
      <c r="A473" s="13" t="s">
        <v>16</v>
      </c>
      <c r="B473" s="2">
        <v>45937</v>
      </c>
      <c r="C473" s="13" t="s">
        <v>25</v>
      </c>
      <c r="D473" s="13" t="str">
        <f t="shared" si="19"/>
        <v>Tuesday</v>
      </c>
      <c r="E473" s="13"/>
      <c r="F473" s="13" t="s">
        <v>41</v>
      </c>
      <c r="G473" s="13" t="s">
        <v>40</v>
      </c>
    </row>
    <row r="474" spans="1:7" x14ac:dyDescent="0.25">
      <c r="A474" s="13" t="s">
        <v>19</v>
      </c>
      <c r="B474" s="2">
        <v>45937</v>
      </c>
      <c r="C474" s="13" t="s">
        <v>25</v>
      </c>
      <c r="D474" s="13" t="str">
        <f t="shared" si="19"/>
        <v>Tuesday</v>
      </c>
      <c r="E474" s="13"/>
      <c r="F474" s="13" t="s">
        <v>41</v>
      </c>
      <c r="G474" s="13" t="s">
        <v>40</v>
      </c>
    </row>
    <row r="475" spans="1:7" x14ac:dyDescent="0.25">
      <c r="A475" s="13" t="s">
        <v>10</v>
      </c>
      <c r="B475" s="2">
        <v>45937</v>
      </c>
      <c r="C475" s="13" t="s">
        <v>25</v>
      </c>
      <c r="D475" s="13" t="str">
        <f t="shared" si="19"/>
        <v>Tuesday</v>
      </c>
      <c r="E475" s="13"/>
      <c r="F475" s="13" t="s">
        <v>41</v>
      </c>
      <c r="G475" s="13" t="s">
        <v>40</v>
      </c>
    </row>
    <row r="476" spans="1:7" x14ac:dyDescent="0.25">
      <c r="A476" s="13" t="s">
        <v>14</v>
      </c>
      <c r="B476" s="2">
        <v>45938</v>
      </c>
      <c r="C476" s="13" t="s">
        <v>24</v>
      </c>
      <c r="D476" s="13" t="str">
        <f t="shared" si="19"/>
        <v>Wednesday</v>
      </c>
      <c r="E476" s="13">
        <v>5411</v>
      </c>
      <c r="F476" s="13" t="s">
        <v>40</v>
      </c>
      <c r="G476" s="13" t="s">
        <v>40</v>
      </c>
    </row>
    <row r="477" spans="1:7" x14ac:dyDescent="0.25">
      <c r="A477" s="13" t="s">
        <v>14</v>
      </c>
      <c r="B477" s="2">
        <v>45938</v>
      </c>
      <c r="C477" s="13" t="s">
        <v>25</v>
      </c>
      <c r="D477" s="13" t="str">
        <f>TEXT(B477, "dddd")</f>
        <v>Wednesday</v>
      </c>
      <c r="E477" s="13">
        <v>3975</v>
      </c>
      <c r="F477" s="13" t="s">
        <v>40</v>
      </c>
      <c r="G477" s="13" t="s">
        <v>40</v>
      </c>
    </row>
    <row r="478" spans="1:7" x14ac:dyDescent="0.25">
      <c r="A478" s="13" t="s">
        <v>15</v>
      </c>
      <c r="B478" s="2">
        <v>45938</v>
      </c>
      <c r="C478" s="13" t="s">
        <v>24</v>
      </c>
      <c r="D478" s="13" t="str">
        <f t="shared" ref="D478:D497" si="20">TEXT(B478, "dddd")</f>
        <v>Wednesday</v>
      </c>
      <c r="E478" s="13">
        <v>2364</v>
      </c>
      <c r="F478" s="13" t="s">
        <v>40</v>
      </c>
      <c r="G478" s="13" t="s">
        <v>40</v>
      </c>
    </row>
    <row r="479" spans="1:7" x14ac:dyDescent="0.25">
      <c r="A479" s="13" t="s">
        <v>20</v>
      </c>
      <c r="B479" s="2">
        <v>45938</v>
      </c>
      <c r="C479" s="13" t="s">
        <v>24</v>
      </c>
      <c r="D479" s="13" t="str">
        <f t="shared" si="20"/>
        <v>Wednesday</v>
      </c>
      <c r="E479" s="13">
        <v>32</v>
      </c>
      <c r="F479" s="13" t="s">
        <v>40</v>
      </c>
      <c r="G479" s="13" t="s">
        <v>40</v>
      </c>
    </row>
    <row r="480" spans="1:7" x14ac:dyDescent="0.25">
      <c r="A480" s="13" t="s">
        <v>18</v>
      </c>
      <c r="B480" s="2">
        <v>45938</v>
      </c>
      <c r="C480" s="13" t="s">
        <v>24</v>
      </c>
      <c r="D480" s="13" t="str">
        <f t="shared" si="20"/>
        <v>Wednesday</v>
      </c>
      <c r="E480" s="13">
        <v>1872</v>
      </c>
      <c r="F480" s="13" t="s">
        <v>40</v>
      </c>
      <c r="G480" s="13" t="s">
        <v>40</v>
      </c>
    </row>
    <row r="481" spans="1:7" x14ac:dyDescent="0.25">
      <c r="A481" s="13" t="s">
        <v>18</v>
      </c>
      <c r="B481" s="2">
        <v>45938</v>
      </c>
      <c r="C481" s="13" t="s">
        <v>25</v>
      </c>
      <c r="D481" s="13" t="str">
        <f t="shared" si="20"/>
        <v>Wednesday</v>
      </c>
      <c r="E481" s="13">
        <v>2496</v>
      </c>
      <c r="F481" s="13" t="s">
        <v>40</v>
      </c>
      <c r="G481" s="13" t="s">
        <v>40</v>
      </c>
    </row>
    <row r="482" spans="1:7" x14ac:dyDescent="0.25">
      <c r="A482" s="13" t="s">
        <v>16</v>
      </c>
      <c r="B482" s="2">
        <v>45938</v>
      </c>
      <c r="C482" s="13" t="s">
        <v>24</v>
      </c>
      <c r="D482" s="13" t="str">
        <f t="shared" si="20"/>
        <v>Wednesday</v>
      </c>
      <c r="E482" s="13">
        <v>6431</v>
      </c>
      <c r="F482" s="13" t="s">
        <v>40</v>
      </c>
      <c r="G482" s="13" t="s">
        <v>40</v>
      </c>
    </row>
    <row r="483" spans="1:7" x14ac:dyDescent="0.25">
      <c r="A483" s="13" t="s">
        <v>12</v>
      </c>
      <c r="B483" s="2">
        <v>45938</v>
      </c>
      <c r="C483" s="13" t="s">
        <v>24</v>
      </c>
      <c r="D483" s="13" t="str">
        <f t="shared" si="20"/>
        <v>Wednesday</v>
      </c>
      <c r="E483" s="13">
        <v>4317</v>
      </c>
      <c r="F483" s="13" t="s">
        <v>40</v>
      </c>
      <c r="G483" s="13" t="s">
        <v>40</v>
      </c>
    </row>
    <row r="484" spans="1:7" x14ac:dyDescent="0.25">
      <c r="A484" s="13" t="s">
        <v>12</v>
      </c>
      <c r="B484" s="2">
        <v>45938</v>
      </c>
      <c r="C484" s="13" t="s">
        <v>25</v>
      </c>
      <c r="D484" s="13" t="str">
        <f t="shared" si="20"/>
        <v>Wednesday</v>
      </c>
      <c r="E484" s="13">
        <v>6804</v>
      </c>
      <c r="F484" s="13" t="s">
        <v>40</v>
      </c>
      <c r="G484" s="13" t="s">
        <v>40</v>
      </c>
    </row>
    <row r="485" spans="1:7" x14ac:dyDescent="0.25">
      <c r="A485" s="13" t="s">
        <v>19</v>
      </c>
      <c r="B485" s="2">
        <v>45938</v>
      </c>
      <c r="C485" s="13" t="s">
        <v>24</v>
      </c>
      <c r="D485" s="13" t="str">
        <f t="shared" si="20"/>
        <v>Wednesday</v>
      </c>
      <c r="E485" s="13"/>
      <c r="F485" s="13" t="s">
        <v>41</v>
      </c>
      <c r="G485" s="13" t="s">
        <v>40</v>
      </c>
    </row>
    <row r="486" spans="1:7" x14ac:dyDescent="0.25">
      <c r="A486" s="13" t="s">
        <v>11</v>
      </c>
      <c r="B486" s="2">
        <v>45938</v>
      </c>
      <c r="C486" s="13" t="s">
        <v>24</v>
      </c>
      <c r="D486" s="13" t="str">
        <f t="shared" si="20"/>
        <v>Wednesday</v>
      </c>
      <c r="E486" s="13"/>
      <c r="F486" s="13" t="s">
        <v>41</v>
      </c>
      <c r="G486" s="13" t="s">
        <v>63</v>
      </c>
    </row>
    <row r="487" spans="1:7" x14ac:dyDescent="0.25">
      <c r="A487" s="13" t="s">
        <v>11</v>
      </c>
      <c r="B487" s="2">
        <v>45938</v>
      </c>
      <c r="C487" s="13" t="s">
        <v>25</v>
      </c>
      <c r="D487" s="13" t="str">
        <f t="shared" si="20"/>
        <v>Wednesday</v>
      </c>
      <c r="F487" s="13" t="s">
        <v>41</v>
      </c>
      <c r="G487" s="13" t="s">
        <v>63</v>
      </c>
    </row>
    <row r="488" spans="1:7" x14ac:dyDescent="0.25">
      <c r="A488" s="13" t="s">
        <v>9</v>
      </c>
      <c r="B488" s="2">
        <v>45938</v>
      </c>
      <c r="C488" s="13" t="s">
        <v>24</v>
      </c>
      <c r="D488" s="13" t="str">
        <f t="shared" si="20"/>
        <v>Wednesday</v>
      </c>
      <c r="E488" s="13">
        <v>12829</v>
      </c>
      <c r="F488" s="13" t="s">
        <v>40</v>
      </c>
      <c r="G488" s="13" t="s">
        <v>40</v>
      </c>
    </row>
    <row r="489" spans="1:7" x14ac:dyDescent="0.25">
      <c r="A489" s="13" t="s">
        <v>9</v>
      </c>
      <c r="B489" s="2">
        <v>45938</v>
      </c>
      <c r="C489" s="13" t="s">
        <v>25</v>
      </c>
      <c r="D489" s="13" t="str">
        <f t="shared" si="20"/>
        <v>Wednesday</v>
      </c>
      <c r="E489" s="13">
        <v>16133</v>
      </c>
      <c r="F489" s="13" t="s">
        <v>40</v>
      </c>
      <c r="G489" s="13" t="s">
        <v>40</v>
      </c>
    </row>
    <row r="490" spans="1:7" x14ac:dyDescent="0.25">
      <c r="A490" s="13" t="s">
        <v>10</v>
      </c>
      <c r="B490" s="2">
        <v>45938</v>
      </c>
      <c r="C490" s="13" t="s">
        <v>24</v>
      </c>
      <c r="D490" s="13" t="str">
        <f t="shared" si="20"/>
        <v>Wednesday</v>
      </c>
      <c r="E490" s="13">
        <v>2044</v>
      </c>
      <c r="F490" s="13" t="s">
        <v>40</v>
      </c>
      <c r="G490" s="13" t="s">
        <v>40</v>
      </c>
    </row>
    <row r="491" spans="1:7" x14ac:dyDescent="0.25">
      <c r="A491" s="13" t="s">
        <v>17</v>
      </c>
      <c r="B491" s="2">
        <v>45938</v>
      </c>
      <c r="C491" s="13" t="s">
        <v>24</v>
      </c>
      <c r="D491" s="13" t="str">
        <f t="shared" si="20"/>
        <v>Wednesday</v>
      </c>
      <c r="E491" s="13"/>
      <c r="F491" s="13" t="s">
        <v>41</v>
      </c>
      <c r="G491" s="13" t="s">
        <v>64</v>
      </c>
    </row>
    <row r="492" spans="1:7" x14ac:dyDescent="0.25">
      <c r="A492" s="13" t="s">
        <v>17</v>
      </c>
      <c r="B492" s="2">
        <v>45938</v>
      </c>
      <c r="C492" s="13" t="s">
        <v>25</v>
      </c>
      <c r="D492" s="13" t="str">
        <f t="shared" si="20"/>
        <v>Wednesday</v>
      </c>
      <c r="E492" s="13">
        <v>1890</v>
      </c>
      <c r="F492" s="13" t="s">
        <v>40</v>
      </c>
      <c r="G492" s="13" t="s">
        <v>40</v>
      </c>
    </row>
    <row r="493" spans="1:7" x14ac:dyDescent="0.25">
      <c r="A493" s="13" t="s">
        <v>15</v>
      </c>
      <c r="B493" s="2">
        <v>45938</v>
      </c>
      <c r="C493" s="13" t="s">
        <v>25</v>
      </c>
      <c r="D493" s="13" t="str">
        <f t="shared" si="20"/>
        <v>Wednesday</v>
      </c>
      <c r="E493" s="13"/>
      <c r="F493" s="13" t="s">
        <v>41</v>
      </c>
      <c r="G493" s="13" t="s">
        <v>40</v>
      </c>
    </row>
    <row r="494" spans="1:7" x14ac:dyDescent="0.25">
      <c r="A494" s="13" t="s">
        <v>16</v>
      </c>
      <c r="B494" s="2">
        <v>45938</v>
      </c>
      <c r="C494" s="13" t="s">
        <v>25</v>
      </c>
      <c r="D494" s="13" t="str">
        <f t="shared" si="20"/>
        <v>Wednesday</v>
      </c>
      <c r="E494" s="13"/>
      <c r="F494" s="13" t="s">
        <v>41</v>
      </c>
      <c r="G494" s="13" t="s">
        <v>40</v>
      </c>
    </row>
    <row r="495" spans="1:7" x14ac:dyDescent="0.25">
      <c r="A495" s="13" t="s">
        <v>19</v>
      </c>
      <c r="B495" s="2">
        <v>45938</v>
      </c>
      <c r="C495" s="13" t="s">
        <v>25</v>
      </c>
      <c r="D495" s="13" t="str">
        <f t="shared" si="20"/>
        <v>Wednesday</v>
      </c>
      <c r="E495" s="13"/>
      <c r="F495" s="13" t="s">
        <v>41</v>
      </c>
      <c r="G495" s="13" t="s">
        <v>40</v>
      </c>
    </row>
    <row r="496" spans="1:7" x14ac:dyDescent="0.25">
      <c r="A496" s="13" t="s">
        <v>10</v>
      </c>
      <c r="B496" s="2">
        <v>45938</v>
      </c>
      <c r="C496" s="13" t="s">
        <v>25</v>
      </c>
      <c r="D496" s="13" t="str">
        <f t="shared" si="20"/>
        <v>Wednesday</v>
      </c>
      <c r="E496" s="13"/>
      <c r="F496" s="13" t="s">
        <v>41</v>
      </c>
      <c r="G496" s="13" t="s">
        <v>40</v>
      </c>
    </row>
    <row r="497" spans="1:7" x14ac:dyDescent="0.25">
      <c r="A497" s="13" t="s">
        <v>14</v>
      </c>
      <c r="B497" s="2">
        <v>45939</v>
      </c>
      <c r="C497" s="13" t="s">
        <v>24</v>
      </c>
      <c r="D497" s="13" t="str">
        <f t="shared" si="20"/>
        <v>Thursday</v>
      </c>
      <c r="E497" s="13">
        <v>900</v>
      </c>
      <c r="F497" s="13" t="s">
        <v>40</v>
      </c>
      <c r="G497" s="13" t="s">
        <v>34</v>
      </c>
    </row>
    <row r="498" spans="1:7" x14ac:dyDescent="0.25">
      <c r="A498" s="13" t="s">
        <v>14</v>
      </c>
      <c r="B498" s="2">
        <v>45939</v>
      </c>
      <c r="C498" s="13" t="s">
        <v>25</v>
      </c>
      <c r="D498" s="13" t="str">
        <f>TEXT(B498, "dddd")</f>
        <v>Thursday</v>
      </c>
      <c r="E498" s="13"/>
      <c r="F498" s="13" t="s">
        <v>41</v>
      </c>
      <c r="G498" s="13" t="s">
        <v>40</v>
      </c>
    </row>
    <row r="499" spans="1:7" x14ac:dyDescent="0.25">
      <c r="A499" s="13" t="s">
        <v>15</v>
      </c>
      <c r="B499" s="2">
        <v>45939</v>
      </c>
      <c r="C499" s="13" t="s">
        <v>24</v>
      </c>
      <c r="D499" s="13" t="str">
        <f t="shared" ref="D499:D517" si="21">TEXT(B499, "dddd")</f>
        <v>Thursday</v>
      </c>
      <c r="E499" s="13">
        <v>3424</v>
      </c>
      <c r="F499" s="13" t="s">
        <v>40</v>
      </c>
      <c r="G499" s="13" t="s">
        <v>40</v>
      </c>
    </row>
    <row r="500" spans="1:7" x14ac:dyDescent="0.25">
      <c r="A500" s="13" t="s">
        <v>20</v>
      </c>
      <c r="B500" s="2">
        <v>45939</v>
      </c>
      <c r="C500" s="13" t="s">
        <v>24</v>
      </c>
      <c r="D500" s="13" t="str">
        <f t="shared" si="21"/>
        <v>Thursday</v>
      </c>
      <c r="E500" s="13">
        <v>180</v>
      </c>
      <c r="F500" s="13" t="s">
        <v>40</v>
      </c>
      <c r="G500" s="13" t="s">
        <v>40</v>
      </c>
    </row>
    <row r="501" spans="1:7" x14ac:dyDescent="0.25">
      <c r="A501" s="13" t="s">
        <v>18</v>
      </c>
      <c r="B501" s="2">
        <v>45939</v>
      </c>
      <c r="C501" s="13" t="s">
        <v>24</v>
      </c>
      <c r="D501" s="13" t="str">
        <f t="shared" si="21"/>
        <v>Thursday</v>
      </c>
      <c r="E501" s="13">
        <v>1272</v>
      </c>
      <c r="F501" s="13" t="s">
        <v>40</v>
      </c>
      <c r="G501" s="13" t="s">
        <v>40</v>
      </c>
    </row>
    <row r="502" spans="1:7" x14ac:dyDescent="0.25">
      <c r="A502" s="13" t="s">
        <v>18</v>
      </c>
      <c r="B502" s="2">
        <v>45939</v>
      </c>
      <c r="C502" s="13" t="s">
        <v>25</v>
      </c>
      <c r="D502" s="13" t="str">
        <f t="shared" si="21"/>
        <v>Thursday</v>
      </c>
      <c r="E502" s="13">
        <v>1727</v>
      </c>
      <c r="F502" s="13" t="s">
        <v>40</v>
      </c>
      <c r="G502" s="13" t="s">
        <v>40</v>
      </c>
    </row>
    <row r="503" spans="1:7" x14ac:dyDescent="0.25">
      <c r="A503" s="13" t="s">
        <v>16</v>
      </c>
      <c r="B503" s="2">
        <v>45939</v>
      </c>
      <c r="C503" s="13" t="s">
        <v>24</v>
      </c>
      <c r="D503" s="13" t="str">
        <f t="shared" si="21"/>
        <v>Thursday</v>
      </c>
      <c r="E503" s="13">
        <v>3336</v>
      </c>
      <c r="F503" s="13" t="s">
        <v>40</v>
      </c>
      <c r="G503" s="13" t="s">
        <v>40</v>
      </c>
    </row>
    <row r="504" spans="1:7" x14ac:dyDescent="0.25">
      <c r="A504" s="13" t="s">
        <v>12</v>
      </c>
      <c r="B504" s="2">
        <v>45939</v>
      </c>
      <c r="C504" s="13" t="s">
        <v>24</v>
      </c>
      <c r="D504" s="13" t="str">
        <f t="shared" si="21"/>
        <v>Thursday</v>
      </c>
      <c r="E504" s="13">
        <v>4250</v>
      </c>
      <c r="F504" s="13" t="s">
        <v>40</v>
      </c>
      <c r="G504" s="13" t="s">
        <v>40</v>
      </c>
    </row>
    <row r="505" spans="1:7" x14ac:dyDescent="0.25">
      <c r="A505" s="13" t="s">
        <v>12</v>
      </c>
      <c r="B505" s="2">
        <v>45939</v>
      </c>
      <c r="C505" s="13" t="s">
        <v>25</v>
      </c>
      <c r="D505" s="13" t="str">
        <f t="shared" si="21"/>
        <v>Thursday</v>
      </c>
      <c r="E505" s="13">
        <v>6059</v>
      </c>
      <c r="F505" s="13" t="s">
        <v>40</v>
      </c>
      <c r="G505" s="13" t="s">
        <v>40</v>
      </c>
    </row>
    <row r="506" spans="1:7" x14ac:dyDescent="0.25">
      <c r="A506" s="13" t="s">
        <v>19</v>
      </c>
      <c r="B506" s="2">
        <v>45939</v>
      </c>
      <c r="C506" s="13" t="s">
        <v>24</v>
      </c>
      <c r="D506" s="13" t="str">
        <f t="shared" si="21"/>
        <v>Thursday</v>
      </c>
      <c r="E506" s="13">
        <v>1690</v>
      </c>
      <c r="F506" s="13" t="s">
        <v>40</v>
      </c>
      <c r="G506" s="13" t="s">
        <v>40</v>
      </c>
    </row>
    <row r="507" spans="1:7" x14ac:dyDescent="0.25">
      <c r="A507" s="13" t="s">
        <v>11</v>
      </c>
      <c r="B507" s="2">
        <v>45939</v>
      </c>
      <c r="C507" s="13" t="s">
        <v>24</v>
      </c>
      <c r="D507" s="13" t="str">
        <f t="shared" si="21"/>
        <v>Thursday</v>
      </c>
      <c r="E507" s="13"/>
      <c r="F507" s="13" t="s">
        <v>41</v>
      </c>
      <c r="G507" s="13" t="s">
        <v>63</v>
      </c>
    </row>
    <row r="508" spans="1:7" x14ac:dyDescent="0.25">
      <c r="A508" s="13" t="s">
        <v>11</v>
      </c>
      <c r="B508" s="2">
        <v>45939</v>
      </c>
      <c r="C508" s="13" t="s">
        <v>25</v>
      </c>
      <c r="D508" s="13" t="str">
        <f t="shared" si="21"/>
        <v>Thursday</v>
      </c>
      <c r="E508" s="13"/>
      <c r="F508" s="13" t="s">
        <v>41</v>
      </c>
      <c r="G508" s="13" t="s">
        <v>63</v>
      </c>
    </row>
    <row r="509" spans="1:7" x14ac:dyDescent="0.25">
      <c r="A509" s="13" t="s">
        <v>9</v>
      </c>
      <c r="B509" s="2">
        <v>45939</v>
      </c>
      <c r="C509" s="13" t="s">
        <v>24</v>
      </c>
      <c r="D509" s="13" t="str">
        <f t="shared" si="21"/>
        <v>Thursday</v>
      </c>
      <c r="E509" s="13">
        <v>13260</v>
      </c>
      <c r="F509" s="13" t="s">
        <v>40</v>
      </c>
      <c r="G509" s="13" t="s">
        <v>40</v>
      </c>
    </row>
    <row r="510" spans="1:7" x14ac:dyDescent="0.25">
      <c r="A510" s="13" t="s">
        <v>9</v>
      </c>
      <c r="B510" s="2">
        <v>45939</v>
      </c>
      <c r="C510" s="13" t="s">
        <v>25</v>
      </c>
      <c r="D510" s="13" t="str">
        <f t="shared" si="21"/>
        <v>Thursday</v>
      </c>
      <c r="E510" s="13">
        <v>15803</v>
      </c>
      <c r="F510" s="13" t="s">
        <v>40</v>
      </c>
      <c r="G510" s="13" t="s">
        <v>40</v>
      </c>
    </row>
    <row r="511" spans="1:7" x14ac:dyDescent="0.25">
      <c r="A511" s="13" t="s">
        <v>10</v>
      </c>
      <c r="B511" s="2">
        <v>45939</v>
      </c>
      <c r="C511" s="13" t="s">
        <v>24</v>
      </c>
      <c r="D511" s="13" t="str">
        <f t="shared" si="21"/>
        <v>Thursday</v>
      </c>
      <c r="E511" s="13">
        <v>6427</v>
      </c>
      <c r="F511" s="13" t="s">
        <v>40</v>
      </c>
      <c r="G511" s="13" t="s">
        <v>40</v>
      </c>
    </row>
    <row r="512" spans="1:7" x14ac:dyDescent="0.25">
      <c r="A512" s="13" t="s">
        <v>17</v>
      </c>
      <c r="B512" s="2">
        <v>45939</v>
      </c>
      <c r="C512" s="13" t="s">
        <v>24</v>
      </c>
      <c r="D512" s="13" t="str">
        <f t="shared" si="21"/>
        <v>Thursday</v>
      </c>
      <c r="E512" s="13">
        <v>5663</v>
      </c>
      <c r="F512" s="13" t="s">
        <v>40</v>
      </c>
      <c r="G512" s="13" t="s">
        <v>40</v>
      </c>
    </row>
    <row r="513" spans="1:7" x14ac:dyDescent="0.25">
      <c r="A513" s="13" t="s">
        <v>17</v>
      </c>
      <c r="B513" s="2">
        <v>45939</v>
      </c>
      <c r="C513" s="13" t="s">
        <v>25</v>
      </c>
      <c r="D513" s="13" t="str">
        <f t="shared" si="21"/>
        <v>Thursday</v>
      </c>
      <c r="E513" s="13">
        <v>1880</v>
      </c>
      <c r="F513" s="13" t="s">
        <v>40</v>
      </c>
      <c r="G513" s="13" t="s">
        <v>40</v>
      </c>
    </row>
    <row r="514" spans="1:7" x14ac:dyDescent="0.25">
      <c r="A514" s="13" t="s">
        <v>15</v>
      </c>
      <c r="B514" s="2">
        <v>45939</v>
      </c>
      <c r="C514" s="13" t="s">
        <v>25</v>
      </c>
      <c r="D514" s="13" t="str">
        <f t="shared" si="21"/>
        <v>Thursday</v>
      </c>
      <c r="E514" s="13"/>
      <c r="F514" s="13" t="s">
        <v>41</v>
      </c>
      <c r="G514" s="13" t="s">
        <v>40</v>
      </c>
    </row>
    <row r="515" spans="1:7" x14ac:dyDescent="0.25">
      <c r="A515" s="13" t="s">
        <v>16</v>
      </c>
      <c r="B515" s="2">
        <v>45939</v>
      </c>
      <c r="C515" s="13" t="s">
        <v>25</v>
      </c>
      <c r="D515" s="13" t="str">
        <f t="shared" si="21"/>
        <v>Thursday</v>
      </c>
      <c r="E515" s="13"/>
      <c r="F515" s="13" t="s">
        <v>41</v>
      </c>
      <c r="G515" s="13" t="s">
        <v>40</v>
      </c>
    </row>
    <row r="516" spans="1:7" x14ac:dyDescent="0.25">
      <c r="A516" s="13" t="s">
        <v>19</v>
      </c>
      <c r="B516" s="2">
        <v>45939</v>
      </c>
      <c r="C516" s="13" t="s">
        <v>25</v>
      </c>
      <c r="D516" s="13" t="str">
        <f t="shared" si="21"/>
        <v>Thursday</v>
      </c>
      <c r="E516" s="13"/>
      <c r="F516" s="13" t="s">
        <v>41</v>
      </c>
      <c r="G516" s="13" t="s">
        <v>40</v>
      </c>
    </row>
    <row r="517" spans="1:7" x14ac:dyDescent="0.25">
      <c r="A517" s="13" t="s">
        <v>10</v>
      </c>
      <c r="B517" s="2">
        <v>45939</v>
      </c>
      <c r="C517" s="13" t="s">
        <v>25</v>
      </c>
      <c r="D517" s="13" t="str">
        <f t="shared" si="21"/>
        <v>Thursday</v>
      </c>
      <c r="E517" s="13"/>
      <c r="F517" s="13" t="s">
        <v>41</v>
      </c>
      <c r="G517" s="13" t="s">
        <v>40</v>
      </c>
    </row>
    <row r="518" spans="1:7" x14ac:dyDescent="0.25">
      <c r="F518" s="12"/>
      <c r="G518" s="12"/>
    </row>
    <row r="519" spans="1:7" x14ac:dyDescent="0.25">
      <c r="F519" s="12"/>
      <c r="G519" s="12"/>
    </row>
    <row r="520" spans="1:7" x14ac:dyDescent="0.25">
      <c r="F520" s="12"/>
      <c r="G520" s="12"/>
    </row>
    <row r="521" spans="1:7" x14ac:dyDescent="0.25">
      <c r="F521" s="12"/>
      <c r="G521" s="12"/>
    </row>
    <row r="522" spans="1:7" x14ac:dyDescent="0.25">
      <c r="F522" s="12"/>
      <c r="G522" s="12"/>
    </row>
    <row r="523" spans="1:7" x14ac:dyDescent="0.25">
      <c r="F523" s="12"/>
      <c r="G523" s="12"/>
    </row>
    <row r="524" spans="1:7" x14ac:dyDescent="0.25">
      <c r="F524" s="12"/>
      <c r="G524" s="12"/>
    </row>
    <row r="525" spans="1:7" x14ac:dyDescent="0.25">
      <c r="F525" s="12"/>
      <c r="G525" s="12"/>
    </row>
    <row r="526" spans="1:7" x14ac:dyDescent="0.25">
      <c r="F526" s="12"/>
      <c r="G526" s="12"/>
    </row>
    <row r="527" spans="1:7" x14ac:dyDescent="0.25">
      <c r="F527" s="12"/>
      <c r="G527" s="12"/>
    </row>
    <row r="528" spans="1:7" x14ac:dyDescent="0.25">
      <c r="F528" s="12"/>
      <c r="G528" s="12"/>
    </row>
    <row r="529" spans="6:7" x14ac:dyDescent="0.25">
      <c r="F529" s="12"/>
      <c r="G529" s="12"/>
    </row>
    <row r="530" spans="6:7" x14ac:dyDescent="0.25">
      <c r="F530" s="12"/>
      <c r="G530" s="12"/>
    </row>
    <row r="531" spans="6:7" x14ac:dyDescent="0.25">
      <c r="F531" s="12"/>
      <c r="G531" s="12"/>
    </row>
    <row r="532" spans="6:7" x14ac:dyDescent="0.25">
      <c r="F532" s="12"/>
      <c r="G532" s="12"/>
    </row>
    <row r="533" spans="6:7" x14ac:dyDescent="0.25">
      <c r="F533" s="12"/>
      <c r="G533" s="12"/>
    </row>
    <row r="534" spans="6:7" x14ac:dyDescent="0.25">
      <c r="F534" s="12"/>
      <c r="G534" s="12"/>
    </row>
    <row r="535" spans="6:7" x14ac:dyDescent="0.25">
      <c r="F535" s="12"/>
      <c r="G535" s="12"/>
    </row>
    <row r="536" spans="6:7" x14ac:dyDescent="0.25">
      <c r="F536" s="12"/>
      <c r="G536" s="12"/>
    </row>
    <row r="537" spans="6:7" x14ac:dyDescent="0.25">
      <c r="F537" s="12"/>
      <c r="G537" s="12"/>
    </row>
    <row r="538" spans="6:7" x14ac:dyDescent="0.25">
      <c r="F538" s="12"/>
      <c r="G538" s="12"/>
    </row>
    <row r="539" spans="6:7" x14ac:dyDescent="0.25">
      <c r="F539" s="12"/>
      <c r="G539" s="12"/>
    </row>
    <row r="540" spans="6:7" x14ac:dyDescent="0.25">
      <c r="F540" s="12"/>
      <c r="G540" s="12"/>
    </row>
    <row r="541" spans="6:7" x14ac:dyDescent="0.25">
      <c r="F541" s="12"/>
      <c r="G541" s="12"/>
    </row>
    <row r="542" spans="6:7" x14ac:dyDescent="0.25">
      <c r="F542" s="12"/>
      <c r="G542" s="12"/>
    </row>
    <row r="543" spans="6:7" x14ac:dyDescent="0.25">
      <c r="F543" s="12"/>
      <c r="G543" s="12"/>
    </row>
    <row r="544" spans="6:7" x14ac:dyDescent="0.25">
      <c r="F544" s="12"/>
      <c r="G544" s="12"/>
    </row>
    <row r="545" spans="6:7" x14ac:dyDescent="0.25">
      <c r="F545" s="12"/>
      <c r="G545" s="12"/>
    </row>
    <row r="546" spans="6:7" x14ac:dyDescent="0.25">
      <c r="F546" s="12"/>
      <c r="G546" s="12"/>
    </row>
    <row r="547" spans="6:7" x14ac:dyDescent="0.25">
      <c r="F547" s="12"/>
      <c r="G547" s="12"/>
    </row>
    <row r="548" spans="6:7" x14ac:dyDescent="0.25">
      <c r="F548" s="12"/>
      <c r="G548" s="12"/>
    </row>
    <row r="549" spans="6:7" x14ac:dyDescent="0.25">
      <c r="F549" s="12"/>
      <c r="G549" s="12"/>
    </row>
    <row r="550" spans="6:7" x14ac:dyDescent="0.25">
      <c r="F550" s="12"/>
      <c r="G550" s="12"/>
    </row>
    <row r="551" spans="6:7" x14ac:dyDescent="0.25">
      <c r="F551" s="12"/>
      <c r="G551" s="12"/>
    </row>
    <row r="552" spans="6:7" x14ac:dyDescent="0.25">
      <c r="F552" s="12"/>
      <c r="G552" s="12"/>
    </row>
    <row r="553" spans="6:7" x14ac:dyDescent="0.25">
      <c r="F553" s="12"/>
      <c r="G553" s="12"/>
    </row>
    <row r="554" spans="6:7" x14ac:dyDescent="0.25">
      <c r="F554" s="12"/>
      <c r="G554" s="12"/>
    </row>
    <row r="555" spans="6:7" x14ac:dyDescent="0.25">
      <c r="F555" s="12"/>
      <c r="G555" s="12"/>
    </row>
    <row r="556" spans="6:7" x14ac:dyDescent="0.25">
      <c r="F556" s="12"/>
      <c r="G556" s="12"/>
    </row>
    <row r="557" spans="6:7" x14ac:dyDescent="0.25">
      <c r="F557" s="12"/>
      <c r="G557" s="12"/>
    </row>
    <row r="558" spans="6:7" x14ac:dyDescent="0.25">
      <c r="F558" s="12"/>
      <c r="G558" s="12"/>
    </row>
    <row r="559" spans="6:7" x14ac:dyDescent="0.25">
      <c r="F559" s="12"/>
      <c r="G559" s="12"/>
    </row>
    <row r="560" spans="6:7" x14ac:dyDescent="0.25">
      <c r="F560" s="12"/>
      <c r="G560" s="12"/>
    </row>
    <row r="561" spans="6:7" x14ac:dyDescent="0.25">
      <c r="F561" s="12"/>
      <c r="G561" s="12"/>
    </row>
    <row r="562" spans="6:7" x14ac:dyDescent="0.25">
      <c r="F562" s="12"/>
      <c r="G562" s="12"/>
    </row>
    <row r="563" spans="6:7" x14ac:dyDescent="0.25">
      <c r="F563" s="12"/>
      <c r="G563" s="12"/>
    </row>
    <row r="564" spans="6:7" x14ac:dyDescent="0.25">
      <c r="F564" s="12"/>
      <c r="G564" s="12"/>
    </row>
    <row r="565" spans="6:7" x14ac:dyDescent="0.25">
      <c r="F565" s="12"/>
      <c r="G565" s="12"/>
    </row>
    <row r="566" spans="6:7" x14ac:dyDescent="0.25">
      <c r="F566" s="12"/>
      <c r="G566" s="12"/>
    </row>
    <row r="567" spans="6:7" x14ac:dyDescent="0.25">
      <c r="F567" s="12"/>
      <c r="G567" s="12"/>
    </row>
    <row r="568" spans="6:7" x14ac:dyDescent="0.25">
      <c r="F568" s="12"/>
      <c r="G568" s="12"/>
    </row>
    <row r="569" spans="6:7" x14ac:dyDescent="0.25">
      <c r="F569" s="12"/>
      <c r="G569" s="12"/>
    </row>
    <row r="570" spans="6:7" x14ac:dyDescent="0.25">
      <c r="F570" s="12"/>
      <c r="G570" s="12"/>
    </row>
    <row r="571" spans="6:7" x14ac:dyDescent="0.25">
      <c r="F571" s="12"/>
      <c r="G571" s="12"/>
    </row>
    <row r="572" spans="6:7" x14ac:dyDescent="0.25">
      <c r="F572" s="12"/>
      <c r="G572" s="12"/>
    </row>
    <row r="573" spans="6:7" x14ac:dyDescent="0.25">
      <c r="F573" s="12"/>
      <c r="G573" s="12"/>
    </row>
    <row r="574" spans="6:7" x14ac:dyDescent="0.25">
      <c r="F574" s="12"/>
      <c r="G574" s="12"/>
    </row>
    <row r="575" spans="6:7" x14ac:dyDescent="0.25">
      <c r="F575" s="12"/>
      <c r="G575" s="12"/>
    </row>
    <row r="576" spans="6:7" x14ac:dyDescent="0.25">
      <c r="F576" s="12"/>
      <c r="G576" s="12"/>
    </row>
    <row r="577" spans="6:7" x14ac:dyDescent="0.25">
      <c r="F577" s="12"/>
      <c r="G577" s="12"/>
    </row>
    <row r="578" spans="6:7" x14ac:dyDescent="0.25">
      <c r="F578" s="12"/>
      <c r="G578" s="12"/>
    </row>
    <row r="579" spans="6:7" x14ac:dyDescent="0.25">
      <c r="F579" s="12"/>
      <c r="G579" s="12"/>
    </row>
    <row r="580" spans="6:7" x14ac:dyDescent="0.25">
      <c r="F580" s="12"/>
      <c r="G580" s="12"/>
    </row>
    <row r="581" spans="6:7" x14ac:dyDescent="0.25">
      <c r="F581" s="12"/>
      <c r="G581" s="12"/>
    </row>
    <row r="582" spans="6:7" x14ac:dyDescent="0.25">
      <c r="F582" s="12"/>
      <c r="G582" s="12"/>
    </row>
    <row r="583" spans="6:7" x14ac:dyDescent="0.25">
      <c r="F583" s="12"/>
      <c r="G583" s="12"/>
    </row>
    <row r="584" spans="6:7" x14ac:dyDescent="0.25">
      <c r="F584" s="12"/>
      <c r="G584" s="12"/>
    </row>
    <row r="585" spans="6:7" x14ac:dyDescent="0.25">
      <c r="F585" s="12"/>
      <c r="G585" s="12"/>
    </row>
    <row r="586" spans="6:7" x14ac:dyDescent="0.25">
      <c r="F586" s="12"/>
      <c r="G586" s="12"/>
    </row>
    <row r="587" spans="6:7" x14ac:dyDescent="0.25">
      <c r="F587" s="12"/>
      <c r="G587" s="12"/>
    </row>
    <row r="588" spans="6:7" x14ac:dyDescent="0.25">
      <c r="F588" s="12"/>
      <c r="G588" s="12"/>
    </row>
    <row r="589" spans="6:7" x14ac:dyDescent="0.25">
      <c r="F589" s="12"/>
      <c r="G589" s="12"/>
    </row>
    <row r="590" spans="6:7" x14ac:dyDescent="0.25">
      <c r="F590" s="12"/>
      <c r="G590" s="12"/>
    </row>
    <row r="591" spans="6:7" x14ac:dyDescent="0.25">
      <c r="F591" s="12"/>
      <c r="G591" s="12"/>
    </row>
    <row r="592" spans="6:7" x14ac:dyDescent="0.25">
      <c r="F592" s="12"/>
      <c r="G592" s="12"/>
    </row>
    <row r="593" spans="6:7" x14ac:dyDescent="0.25">
      <c r="F593" s="12"/>
      <c r="G593" s="12"/>
    </row>
    <row r="594" spans="6:7" x14ac:dyDescent="0.25">
      <c r="F594" s="12"/>
      <c r="G594" s="12"/>
    </row>
    <row r="595" spans="6:7" x14ac:dyDescent="0.25">
      <c r="F595" s="12"/>
      <c r="G595" s="12"/>
    </row>
    <row r="596" spans="6:7" x14ac:dyDescent="0.25">
      <c r="F596" s="12"/>
      <c r="G596" s="12"/>
    </row>
    <row r="597" spans="6:7" x14ac:dyDescent="0.25">
      <c r="F597" s="12"/>
      <c r="G597" s="12"/>
    </row>
    <row r="598" spans="6:7" x14ac:dyDescent="0.25">
      <c r="F598" s="12"/>
      <c r="G598" s="12"/>
    </row>
    <row r="599" spans="6:7" x14ac:dyDescent="0.25">
      <c r="F599" s="12"/>
      <c r="G599" s="12"/>
    </row>
    <row r="600" spans="6:7" x14ac:dyDescent="0.25">
      <c r="F600" s="12"/>
      <c r="G600" s="12"/>
    </row>
    <row r="601" spans="6:7" x14ac:dyDescent="0.25">
      <c r="F601" s="12"/>
      <c r="G601" s="12"/>
    </row>
    <row r="602" spans="6:7" x14ac:dyDescent="0.25">
      <c r="F602" s="12"/>
      <c r="G602" s="12"/>
    </row>
    <row r="603" spans="6:7" x14ac:dyDescent="0.25">
      <c r="F603" s="12"/>
      <c r="G603" s="12"/>
    </row>
    <row r="604" spans="6:7" x14ac:dyDescent="0.25">
      <c r="F604" s="12"/>
      <c r="G604" s="12"/>
    </row>
    <row r="605" spans="6:7" x14ac:dyDescent="0.25">
      <c r="F605" s="12"/>
      <c r="G605" s="12"/>
    </row>
    <row r="606" spans="6:7" x14ac:dyDescent="0.25">
      <c r="F606" s="12"/>
      <c r="G606" s="12"/>
    </row>
    <row r="607" spans="6:7" x14ac:dyDescent="0.25">
      <c r="F607" s="12"/>
      <c r="G607" s="12"/>
    </row>
    <row r="608" spans="6:7" x14ac:dyDescent="0.25">
      <c r="F608" s="12"/>
      <c r="G608" s="12"/>
    </row>
    <row r="609" spans="6:7" x14ac:dyDescent="0.25">
      <c r="F609" s="12"/>
      <c r="G609" s="12"/>
    </row>
    <row r="610" spans="6:7" x14ac:dyDescent="0.25">
      <c r="F610" s="12"/>
      <c r="G610" s="12"/>
    </row>
    <row r="611" spans="6:7" x14ac:dyDescent="0.25">
      <c r="F611" s="12"/>
      <c r="G611" s="12"/>
    </row>
    <row r="612" spans="6:7" x14ac:dyDescent="0.25">
      <c r="F612" s="12"/>
      <c r="G612" s="12"/>
    </row>
    <row r="613" spans="6:7" x14ac:dyDescent="0.25">
      <c r="F613" s="12"/>
      <c r="G613" s="12"/>
    </row>
    <row r="614" spans="6:7" x14ac:dyDescent="0.25">
      <c r="F614" s="12"/>
      <c r="G614" s="12"/>
    </row>
    <row r="615" spans="6:7" x14ac:dyDescent="0.25">
      <c r="F615" s="12"/>
      <c r="G615" s="12"/>
    </row>
    <row r="616" spans="6:7" x14ac:dyDescent="0.25">
      <c r="F616" s="12"/>
      <c r="G616" s="12"/>
    </row>
    <row r="617" spans="6:7" x14ac:dyDescent="0.25">
      <c r="F617" s="12"/>
      <c r="G617" s="12"/>
    </row>
    <row r="618" spans="6:7" x14ac:dyDescent="0.25">
      <c r="F618" s="12"/>
      <c r="G618" s="12"/>
    </row>
    <row r="619" spans="6:7" x14ac:dyDescent="0.25">
      <c r="F619" s="12"/>
      <c r="G619" s="12"/>
    </row>
    <row r="620" spans="6:7" x14ac:dyDescent="0.25">
      <c r="F620" s="12"/>
      <c r="G620" s="12"/>
    </row>
    <row r="621" spans="6:7" x14ac:dyDescent="0.25">
      <c r="F621" s="12"/>
      <c r="G621" s="12"/>
    </row>
    <row r="622" spans="6:7" x14ac:dyDescent="0.25">
      <c r="F622" s="12"/>
      <c r="G622" s="12"/>
    </row>
    <row r="623" spans="6:7" x14ac:dyDescent="0.25">
      <c r="F623" s="12"/>
      <c r="G623" s="12"/>
    </row>
    <row r="624" spans="6:7" x14ac:dyDescent="0.25">
      <c r="F624" s="12"/>
      <c r="G624" s="12"/>
    </row>
    <row r="625" spans="6:7" x14ac:dyDescent="0.25">
      <c r="F625" s="12"/>
      <c r="G625" s="12"/>
    </row>
    <row r="626" spans="6:7" x14ac:dyDescent="0.25">
      <c r="F626" s="12"/>
      <c r="G626" s="12"/>
    </row>
    <row r="627" spans="6:7" x14ac:dyDescent="0.25">
      <c r="F627" s="12"/>
      <c r="G627" s="12"/>
    </row>
    <row r="628" spans="6:7" x14ac:dyDescent="0.25">
      <c r="F628" s="12"/>
      <c r="G628" s="12"/>
    </row>
    <row r="629" spans="6:7" x14ac:dyDescent="0.25">
      <c r="F629" s="12"/>
      <c r="G629" s="12"/>
    </row>
    <row r="630" spans="6:7" x14ac:dyDescent="0.25">
      <c r="F630" s="12"/>
      <c r="G630" s="12"/>
    </row>
    <row r="631" spans="6:7" x14ac:dyDescent="0.25">
      <c r="F631" s="12"/>
      <c r="G631" s="12"/>
    </row>
    <row r="632" spans="6:7" x14ac:dyDescent="0.25">
      <c r="F632" s="12"/>
      <c r="G632" s="12"/>
    </row>
    <row r="633" spans="6:7" x14ac:dyDescent="0.25">
      <c r="F633" s="12"/>
      <c r="G633" s="12"/>
    </row>
    <row r="634" spans="6:7" x14ac:dyDescent="0.25">
      <c r="F634" s="12"/>
      <c r="G634" s="12"/>
    </row>
    <row r="635" spans="6:7" x14ac:dyDescent="0.25">
      <c r="F635" s="12"/>
      <c r="G635" s="12"/>
    </row>
    <row r="636" spans="6:7" x14ac:dyDescent="0.25">
      <c r="F636" s="12"/>
      <c r="G636" s="12"/>
    </row>
    <row r="637" spans="6:7" x14ac:dyDescent="0.25">
      <c r="F637" s="12"/>
      <c r="G637" s="12"/>
    </row>
    <row r="638" spans="6:7" x14ac:dyDescent="0.25">
      <c r="F638" s="12"/>
      <c r="G638" s="12"/>
    </row>
    <row r="639" spans="6:7" x14ac:dyDescent="0.25">
      <c r="F639" s="12"/>
      <c r="G639" s="12"/>
    </row>
    <row r="640" spans="6:7" x14ac:dyDescent="0.25">
      <c r="F640" s="12"/>
      <c r="G640" s="12"/>
    </row>
    <row r="641" spans="6:7" x14ac:dyDescent="0.25">
      <c r="F641" s="12"/>
      <c r="G641" s="12"/>
    </row>
    <row r="642" spans="6:7" x14ac:dyDescent="0.25">
      <c r="F642" s="12"/>
      <c r="G642" s="12"/>
    </row>
    <row r="643" spans="6:7" x14ac:dyDescent="0.25">
      <c r="F643" s="12"/>
      <c r="G643" s="12"/>
    </row>
    <row r="644" spans="6:7" x14ac:dyDescent="0.25">
      <c r="F644" s="12"/>
      <c r="G644" s="12"/>
    </row>
    <row r="645" spans="6:7" x14ac:dyDescent="0.25">
      <c r="F645" s="12"/>
      <c r="G645" s="12"/>
    </row>
    <row r="646" spans="6:7" x14ac:dyDescent="0.25">
      <c r="F646" s="12"/>
      <c r="G646" s="12"/>
    </row>
    <row r="647" spans="6:7" x14ac:dyDescent="0.25">
      <c r="F647" s="12"/>
      <c r="G647" s="12"/>
    </row>
    <row r="648" spans="6:7" x14ac:dyDescent="0.25">
      <c r="F648" s="12"/>
      <c r="G648" s="12"/>
    </row>
    <row r="649" spans="6:7" x14ac:dyDescent="0.25">
      <c r="F649" s="12"/>
      <c r="G649" s="12"/>
    </row>
    <row r="650" spans="6:7" x14ac:dyDescent="0.25">
      <c r="F650" s="12"/>
      <c r="G650" s="12"/>
    </row>
    <row r="651" spans="6:7" x14ac:dyDescent="0.25">
      <c r="F651" s="12"/>
      <c r="G651" s="12"/>
    </row>
    <row r="652" spans="6:7" x14ac:dyDescent="0.25">
      <c r="F652" s="12"/>
      <c r="G652" s="12"/>
    </row>
    <row r="653" spans="6:7" x14ac:dyDescent="0.25">
      <c r="F653" s="12"/>
      <c r="G653" s="12"/>
    </row>
    <row r="654" spans="6:7" x14ac:dyDescent="0.25">
      <c r="F654" s="12"/>
      <c r="G654" s="12"/>
    </row>
    <row r="655" spans="6:7" x14ac:dyDescent="0.25">
      <c r="F655" s="12"/>
      <c r="G655" s="12"/>
    </row>
    <row r="656" spans="6:7" x14ac:dyDescent="0.25">
      <c r="F656" s="12"/>
      <c r="G656" s="12"/>
    </row>
    <row r="657" spans="6:7" x14ac:dyDescent="0.25">
      <c r="F657" s="12"/>
      <c r="G657" s="12"/>
    </row>
    <row r="658" spans="6:7" x14ac:dyDescent="0.25">
      <c r="F658" s="12"/>
      <c r="G658" s="12"/>
    </row>
    <row r="659" spans="6:7" x14ac:dyDescent="0.25">
      <c r="F659" s="12"/>
      <c r="G659" s="12"/>
    </row>
    <row r="660" spans="6:7" x14ac:dyDescent="0.25">
      <c r="F660" s="12"/>
      <c r="G660" s="12"/>
    </row>
    <row r="661" spans="6:7" x14ac:dyDescent="0.25">
      <c r="F661" s="12"/>
      <c r="G661" s="12"/>
    </row>
    <row r="662" spans="6:7" x14ac:dyDescent="0.25">
      <c r="F662" s="12"/>
      <c r="G662" s="12"/>
    </row>
    <row r="663" spans="6:7" x14ac:dyDescent="0.25">
      <c r="F663" s="12"/>
      <c r="G663" s="12"/>
    </row>
    <row r="664" spans="6:7" x14ac:dyDescent="0.25">
      <c r="F664" s="12"/>
      <c r="G664" s="12"/>
    </row>
    <row r="665" spans="6:7" x14ac:dyDescent="0.25">
      <c r="F665" s="12"/>
      <c r="G665" s="12"/>
    </row>
    <row r="666" spans="6:7" x14ac:dyDescent="0.25">
      <c r="F666" s="12"/>
      <c r="G666" s="12"/>
    </row>
    <row r="667" spans="6:7" x14ac:dyDescent="0.25">
      <c r="F667" s="12"/>
      <c r="G667" s="12"/>
    </row>
    <row r="668" spans="6:7" x14ac:dyDescent="0.25">
      <c r="F668" s="12"/>
      <c r="G668" s="12"/>
    </row>
    <row r="669" spans="6:7" x14ac:dyDescent="0.25">
      <c r="F669" s="12"/>
      <c r="G669" s="12"/>
    </row>
    <row r="670" spans="6:7" x14ac:dyDescent="0.25">
      <c r="F670" s="12"/>
      <c r="G670" s="12"/>
    </row>
    <row r="671" spans="6:7" x14ac:dyDescent="0.25">
      <c r="F671" s="12"/>
      <c r="G671" s="12"/>
    </row>
    <row r="672" spans="6:7" x14ac:dyDescent="0.25">
      <c r="F672" s="12"/>
      <c r="G672" s="12"/>
    </row>
    <row r="673" spans="6:7" x14ac:dyDescent="0.25">
      <c r="F673" s="12"/>
      <c r="G673" s="12"/>
    </row>
    <row r="674" spans="6:7" x14ac:dyDescent="0.25">
      <c r="F674" s="12"/>
      <c r="G674" s="12"/>
    </row>
    <row r="675" spans="6:7" x14ac:dyDescent="0.25">
      <c r="F675" s="12"/>
      <c r="G675" s="12"/>
    </row>
    <row r="676" spans="6:7" x14ac:dyDescent="0.25">
      <c r="F676" s="12"/>
      <c r="G676" s="12"/>
    </row>
    <row r="677" spans="6:7" x14ac:dyDescent="0.25">
      <c r="F677" s="12"/>
      <c r="G677" s="12"/>
    </row>
    <row r="678" spans="6:7" x14ac:dyDescent="0.25">
      <c r="F678" s="12"/>
      <c r="G678" s="12"/>
    </row>
    <row r="679" spans="6:7" x14ac:dyDescent="0.25">
      <c r="F679" s="12"/>
      <c r="G679" s="12"/>
    </row>
    <row r="680" spans="6:7" x14ac:dyDescent="0.25">
      <c r="F680" s="12"/>
      <c r="G680" s="12"/>
    </row>
    <row r="681" spans="6:7" x14ac:dyDescent="0.25">
      <c r="F681" s="12"/>
      <c r="G681" s="12"/>
    </row>
    <row r="682" spans="6:7" x14ac:dyDescent="0.25">
      <c r="F682" s="12"/>
      <c r="G682" s="12"/>
    </row>
    <row r="683" spans="6:7" x14ac:dyDescent="0.25">
      <c r="F683" s="12"/>
      <c r="G683" s="12"/>
    </row>
    <row r="684" spans="6:7" x14ac:dyDescent="0.25">
      <c r="F684" s="12"/>
      <c r="G684" s="12"/>
    </row>
    <row r="685" spans="6:7" x14ac:dyDescent="0.25">
      <c r="F685" s="12"/>
      <c r="G685" s="12"/>
    </row>
    <row r="686" spans="6:7" x14ac:dyDescent="0.25">
      <c r="F686" s="12"/>
      <c r="G686" s="12"/>
    </row>
    <row r="687" spans="6:7" x14ac:dyDescent="0.25">
      <c r="F687" s="12"/>
      <c r="G687" s="12"/>
    </row>
    <row r="688" spans="6:7" x14ac:dyDescent="0.25">
      <c r="F688" s="12"/>
      <c r="G688" s="12"/>
    </row>
    <row r="689" spans="6:7" x14ac:dyDescent="0.25">
      <c r="F689" s="12"/>
      <c r="G689" s="12"/>
    </row>
    <row r="690" spans="6:7" x14ac:dyDescent="0.25">
      <c r="F690" s="12"/>
      <c r="G690" s="12"/>
    </row>
    <row r="691" spans="6:7" x14ac:dyDescent="0.25">
      <c r="F691" s="12"/>
      <c r="G691" s="12"/>
    </row>
    <row r="692" spans="6:7" x14ac:dyDescent="0.25">
      <c r="F692" s="12"/>
      <c r="G692" s="12"/>
    </row>
    <row r="693" spans="6:7" x14ac:dyDescent="0.25">
      <c r="F693" s="12"/>
      <c r="G693" s="12"/>
    </row>
    <row r="694" spans="6:7" x14ac:dyDescent="0.25">
      <c r="F694" s="12"/>
      <c r="G694" s="12"/>
    </row>
    <row r="695" spans="6:7" x14ac:dyDescent="0.25">
      <c r="F695" s="12"/>
      <c r="G695" s="12"/>
    </row>
    <row r="696" spans="6:7" x14ac:dyDescent="0.25">
      <c r="F696" s="12"/>
      <c r="G696" s="12"/>
    </row>
    <row r="697" spans="6:7" x14ac:dyDescent="0.25">
      <c r="F697" s="12"/>
      <c r="G697" s="12"/>
    </row>
    <row r="698" spans="6:7" x14ac:dyDescent="0.25">
      <c r="F698" s="12"/>
      <c r="G698" s="12"/>
    </row>
    <row r="699" spans="6:7" x14ac:dyDescent="0.25">
      <c r="F699" s="12"/>
      <c r="G699" s="12"/>
    </row>
    <row r="700" spans="6:7" x14ac:dyDescent="0.25">
      <c r="F700" s="12"/>
      <c r="G700" s="12"/>
    </row>
    <row r="701" spans="6:7" x14ac:dyDescent="0.25">
      <c r="F701" s="12"/>
      <c r="G701" s="12"/>
    </row>
    <row r="702" spans="6:7" x14ac:dyDescent="0.25">
      <c r="F702" s="12"/>
      <c r="G702" s="12"/>
    </row>
    <row r="703" spans="6:7" x14ac:dyDescent="0.25">
      <c r="F703" s="12"/>
      <c r="G703" s="12"/>
    </row>
    <row r="704" spans="6:7" x14ac:dyDescent="0.25">
      <c r="F704" s="12"/>
      <c r="G704" s="12"/>
    </row>
    <row r="705" spans="6:7" x14ac:dyDescent="0.25">
      <c r="F705" s="12"/>
      <c r="G705" s="12"/>
    </row>
    <row r="706" spans="6:7" x14ac:dyDescent="0.25">
      <c r="F706" s="12"/>
      <c r="G706" s="12"/>
    </row>
    <row r="707" spans="6:7" x14ac:dyDescent="0.25">
      <c r="F707" s="12"/>
      <c r="G707" s="12"/>
    </row>
    <row r="708" spans="6:7" x14ac:dyDescent="0.25">
      <c r="F708" s="12"/>
      <c r="G708" s="12"/>
    </row>
    <row r="709" spans="6:7" x14ac:dyDescent="0.25">
      <c r="F709" s="12"/>
      <c r="G709" s="12"/>
    </row>
    <row r="710" spans="6:7" x14ac:dyDescent="0.25">
      <c r="F710" s="12"/>
      <c r="G710" s="12"/>
    </row>
    <row r="711" spans="6:7" x14ac:dyDescent="0.25">
      <c r="F711" s="12"/>
      <c r="G711" s="12"/>
    </row>
    <row r="712" spans="6:7" x14ac:dyDescent="0.25">
      <c r="F712" s="12"/>
      <c r="G712" s="12"/>
    </row>
    <row r="713" spans="6:7" x14ac:dyDescent="0.25">
      <c r="F713" s="12"/>
      <c r="G713" s="12"/>
    </row>
    <row r="714" spans="6:7" x14ac:dyDescent="0.25">
      <c r="F714" s="12"/>
      <c r="G714" s="12"/>
    </row>
    <row r="715" spans="6:7" x14ac:dyDescent="0.25">
      <c r="F715" s="12"/>
      <c r="G715" s="12"/>
    </row>
    <row r="716" spans="6:7" x14ac:dyDescent="0.25">
      <c r="F716" s="12"/>
      <c r="G716" s="12"/>
    </row>
    <row r="717" spans="6:7" x14ac:dyDescent="0.25">
      <c r="F717" s="12"/>
      <c r="G717" s="12"/>
    </row>
    <row r="718" spans="6:7" x14ac:dyDescent="0.25">
      <c r="F718" s="12"/>
      <c r="G718" s="12"/>
    </row>
    <row r="719" spans="6:7" x14ac:dyDescent="0.25">
      <c r="F719" s="12"/>
      <c r="G719" s="12"/>
    </row>
    <row r="720" spans="6:7" x14ac:dyDescent="0.25">
      <c r="F720" s="12"/>
      <c r="G720" s="12"/>
    </row>
    <row r="721" spans="6:7" x14ac:dyDescent="0.25">
      <c r="F721" s="12"/>
      <c r="G721" s="12"/>
    </row>
    <row r="722" spans="6:7" x14ac:dyDescent="0.25">
      <c r="F722" s="12"/>
      <c r="G722" s="12"/>
    </row>
    <row r="723" spans="6:7" x14ac:dyDescent="0.25">
      <c r="F723" s="12"/>
      <c r="G723" s="12"/>
    </row>
    <row r="724" spans="6:7" x14ac:dyDescent="0.25">
      <c r="F724" s="12"/>
      <c r="G724" s="12"/>
    </row>
    <row r="725" spans="6:7" x14ac:dyDescent="0.25">
      <c r="F725" s="12"/>
      <c r="G725" s="12"/>
    </row>
    <row r="726" spans="6:7" x14ac:dyDescent="0.25">
      <c r="F726" s="12"/>
      <c r="G726" s="12"/>
    </row>
    <row r="727" spans="6:7" x14ac:dyDescent="0.25">
      <c r="F727" s="12"/>
      <c r="G727" s="12"/>
    </row>
    <row r="728" spans="6:7" x14ac:dyDescent="0.25">
      <c r="F728" s="12"/>
      <c r="G728" s="12"/>
    </row>
    <row r="729" spans="6:7" x14ac:dyDescent="0.25">
      <c r="F729" s="12"/>
      <c r="G729" s="12"/>
    </row>
    <row r="730" spans="6:7" x14ac:dyDescent="0.25">
      <c r="F730" s="12"/>
      <c r="G730" s="12"/>
    </row>
    <row r="731" spans="6:7" x14ac:dyDescent="0.25">
      <c r="F731" s="12"/>
      <c r="G731" s="12"/>
    </row>
    <row r="732" spans="6:7" x14ac:dyDescent="0.25">
      <c r="F732" s="12"/>
      <c r="G732" s="12"/>
    </row>
    <row r="733" spans="6:7" x14ac:dyDescent="0.25">
      <c r="F733" s="12"/>
      <c r="G733" s="12"/>
    </row>
    <row r="734" spans="6:7" x14ac:dyDescent="0.25">
      <c r="F734" s="12"/>
      <c r="G734" s="12"/>
    </row>
    <row r="735" spans="6:7" x14ac:dyDescent="0.25">
      <c r="F735" s="12"/>
      <c r="G735" s="12"/>
    </row>
    <row r="736" spans="6:7" x14ac:dyDescent="0.25">
      <c r="F736" s="12"/>
      <c r="G736" s="12"/>
    </row>
    <row r="737" spans="6:7" x14ac:dyDescent="0.25">
      <c r="F737" s="12"/>
      <c r="G737" s="12"/>
    </row>
    <row r="738" spans="6:7" x14ac:dyDescent="0.25">
      <c r="F738" s="12"/>
      <c r="G738" s="12"/>
    </row>
    <row r="739" spans="6:7" x14ac:dyDescent="0.25">
      <c r="F739" s="12"/>
      <c r="G739" s="12"/>
    </row>
    <row r="740" spans="6:7" x14ac:dyDescent="0.25">
      <c r="F740" s="12"/>
      <c r="G740" s="12"/>
    </row>
    <row r="741" spans="6:7" x14ac:dyDescent="0.25">
      <c r="F741" s="12"/>
      <c r="G741" s="12"/>
    </row>
    <row r="742" spans="6:7" x14ac:dyDescent="0.25">
      <c r="F742" s="12"/>
      <c r="G742" s="12"/>
    </row>
    <row r="743" spans="6:7" x14ac:dyDescent="0.25">
      <c r="F743" s="12"/>
      <c r="G743" s="12"/>
    </row>
    <row r="744" spans="6:7" x14ac:dyDescent="0.25">
      <c r="F744" s="12"/>
      <c r="G744" s="12"/>
    </row>
    <row r="745" spans="6:7" x14ac:dyDescent="0.25">
      <c r="F745" s="12"/>
      <c r="G745" s="12"/>
    </row>
    <row r="746" spans="6:7" x14ac:dyDescent="0.25">
      <c r="F746" s="12"/>
      <c r="G746" s="12"/>
    </row>
    <row r="747" spans="6:7" x14ac:dyDescent="0.25">
      <c r="F747" s="12"/>
      <c r="G747" s="12"/>
    </row>
    <row r="748" spans="6:7" x14ac:dyDescent="0.25">
      <c r="F748" s="12"/>
      <c r="G748" s="12"/>
    </row>
    <row r="749" spans="6:7" x14ac:dyDescent="0.25">
      <c r="F749" s="12"/>
      <c r="G749" s="12"/>
    </row>
    <row r="750" spans="6:7" x14ac:dyDescent="0.25">
      <c r="F750" s="12"/>
      <c r="G750" s="12"/>
    </row>
    <row r="751" spans="6:7" x14ac:dyDescent="0.25">
      <c r="F751" s="12"/>
      <c r="G751" s="12"/>
    </row>
    <row r="752" spans="6:7" x14ac:dyDescent="0.25">
      <c r="F752" s="12"/>
      <c r="G752" s="12"/>
    </row>
    <row r="753" spans="6:7" x14ac:dyDescent="0.25">
      <c r="F753" s="12"/>
      <c r="G753" s="12"/>
    </row>
    <row r="754" spans="6:7" x14ac:dyDescent="0.25">
      <c r="F754" s="12"/>
      <c r="G754" s="12"/>
    </row>
    <row r="755" spans="6:7" x14ac:dyDescent="0.25">
      <c r="F755" s="12"/>
      <c r="G755" s="12"/>
    </row>
    <row r="756" spans="6:7" x14ac:dyDescent="0.25">
      <c r="F756" s="12"/>
      <c r="G756" s="12"/>
    </row>
    <row r="757" spans="6:7" x14ac:dyDescent="0.25">
      <c r="F757" s="12"/>
      <c r="G757" s="12"/>
    </row>
    <row r="758" spans="6:7" x14ac:dyDescent="0.25">
      <c r="F758" s="12"/>
      <c r="G758" s="12"/>
    </row>
    <row r="759" spans="6:7" x14ac:dyDescent="0.25">
      <c r="F759" s="12"/>
      <c r="G759" s="12"/>
    </row>
    <row r="760" spans="6:7" x14ac:dyDescent="0.25">
      <c r="F760" s="12"/>
      <c r="G760" s="12"/>
    </row>
    <row r="761" spans="6:7" x14ac:dyDescent="0.25">
      <c r="F761" s="12"/>
      <c r="G761" s="12"/>
    </row>
    <row r="762" spans="6:7" x14ac:dyDescent="0.25">
      <c r="F762" s="12"/>
      <c r="G762" s="12"/>
    </row>
    <row r="763" spans="6:7" x14ac:dyDescent="0.25">
      <c r="F763" s="12"/>
      <c r="G763" s="12"/>
    </row>
    <row r="764" spans="6:7" x14ac:dyDescent="0.25">
      <c r="F764" s="12"/>
      <c r="G764" s="12"/>
    </row>
    <row r="765" spans="6:7" x14ac:dyDescent="0.25">
      <c r="F765" s="12"/>
      <c r="G765" s="12"/>
    </row>
    <row r="766" spans="6:7" x14ac:dyDescent="0.25">
      <c r="F766" s="12"/>
      <c r="G766" s="12"/>
    </row>
    <row r="767" spans="6:7" x14ac:dyDescent="0.25">
      <c r="F767" s="12"/>
      <c r="G767" s="12"/>
    </row>
    <row r="768" spans="6:7" x14ac:dyDescent="0.25">
      <c r="F768" s="12"/>
      <c r="G768" s="12"/>
    </row>
    <row r="769" spans="6:7" x14ac:dyDescent="0.25">
      <c r="F769" s="12"/>
      <c r="G769" s="12"/>
    </row>
    <row r="770" spans="6:7" x14ac:dyDescent="0.25">
      <c r="F770" s="12"/>
      <c r="G770" s="12"/>
    </row>
    <row r="771" spans="6:7" x14ac:dyDescent="0.25">
      <c r="F771" s="12"/>
      <c r="G771" s="12"/>
    </row>
    <row r="772" spans="6:7" x14ac:dyDescent="0.25">
      <c r="F772" s="12"/>
      <c r="G772" s="12"/>
    </row>
    <row r="773" spans="6:7" x14ac:dyDescent="0.25">
      <c r="F773" s="12"/>
      <c r="G773" s="12"/>
    </row>
    <row r="774" spans="6:7" x14ac:dyDescent="0.25">
      <c r="F774" s="12"/>
      <c r="G774" s="12"/>
    </row>
    <row r="775" spans="6:7" x14ac:dyDescent="0.25">
      <c r="F775" s="12"/>
      <c r="G775" s="12"/>
    </row>
    <row r="776" spans="6:7" x14ac:dyDescent="0.25">
      <c r="F776" s="12"/>
      <c r="G776" s="12"/>
    </row>
    <row r="777" spans="6:7" x14ac:dyDescent="0.25">
      <c r="F777" s="12"/>
      <c r="G777" s="12"/>
    </row>
    <row r="778" spans="6:7" x14ac:dyDescent="0.25">
      <c r="F778" s="12"/>
      <c r="G778" s="12"/>
    </row>
    <row r="779" spans="6:7" x14ac:dyDescent="0.25">
      <c r="F779" s="12"/>
      <c r="G779" s="12"/>
    </row>
    <row r="780" spans="6:7" x14ac:dyDescent="0.25">
      <c r="F780" s="12"/>
      <c r="G780" s="12"/>
    </row>
    <row r="781" spans="6:7" x14ac:dyDescent="0.25">
      <c r="F781" s="12"/>
      <c r="G781" s="12"/>
    </row>
    <row r="782" spans="6:7" x14ac:dyDescent="0.25">
      <c r="F782" s="12"/>
      <c r="G782" s="12"/>
    </row>
    <row r="783" spans="6:7" x14ac:dyDescent="0.25">
      <c r="F783" s="12"/>
      <c r="G783" s="12"/>
    </row>
    <row r="784" spans="6:7" x14ac:dyDescent="0.25">
      <c r="F784" s="12"/>
      <c r="G784" s="12"/>
    </row>
    <row r="785" spans="6:7" x14ac:dyDescent="0.25">
      <c r="F785" s="12"/>
      <c r="G785" s="12"/>
    </row>
    <row r="786" spans="6:7" x14ac:dyDescent="0.25">
      <c r="F786" s="12"/>
      <c r="G786" s="12"/>
    </row>
    <row r="787" spans="6:7" x14ac:dyDescent="0.25">
      <c r="F787" s="12"/>
      <c r="G787" s="12"/>
    </row>
    <row r="788" spans="6:7" x14ac:dyDescent="0.25">
      <c r="F788" s="12"/>
      <c r="G788" s="12"/>
    </row>
    <row r="789" spans="6:7" x14ac:dyDescent="0.25">
      <c r="F789" s="12"/>
      <c r="G789" s="12"/>
    </row>
    <row r="790" spans="6:7" x14ac:dyDescent="0.25">
      <c r="F790" s="12"/>
      <c r="G790" s="12"/>
    </row>
    <row r="791" spans="6:7" x14ac:dyDescent="0.25">
      <c r="F791" s="12"/>
      <c r="G791" s="12"/>
    </row>
    <row r="792" spans="6:7" x14ac:dyDescent="0.25">
      <c r="F792" s="12"/>
      <c r="G792" s="12"/>
    </row>
    <row r="793" spans="6:7" x14ac:dyDescent="0.25">
      <c r="F793" s="12"/>
      <c r="G793" s="12"/>
    </row>
    <row r="794" spans="6:7" x14ac:dyDescent="0.25">
      <c r="F794" s="12"/>
      <c r="G794" s="12"/>
    </row>
    <row r="795" spans="6:7" x14ac:dyDescent="0.25">
      <c r="F795" s="12"/>
      <c r="G795" s="12"/>
    </row>
    <row r="796" spans="6:7" x14ac:dyDescent="0.25">
      <c r="F796" s="12"/>
      <c r="G796" s="12"/>
    </row>
    <row r="797" spans="6:7" x14ac:dyDescent="0.25">
      <c r="F797" s="12"/>
      <c r="G797" s="12"/>
    </row>
    <row r="798" spans="6:7" x14ac:dyDescent="0.25">
      <c r="F798" s="12"/>
      <c r="G798" s="12"/>
    </row>
    <row r="799" spans="6:7" x14ac:dyDescent="0.25">
      <c r="F799" s="12"/>
      <c r="G799" s="12"/>
    </row>
    <row r="800" spans="6:7" x14ac:dyDescent="0.25">
      <c r="F800" s="12"/>
      <c r="G800" s="12"/>
    </row>
    <row r="801" spans="6:7" x14ac:dyDescent="0.25">
      <c r="F801" s="12"/>
      <c r="G801" s="12"/>
    </row>
    <row r="802" spans="6:7" x14ac:dyDescent="0.25">
      <c r="F802" s="12"/>
      <c r="G802" s="12"/>
    </row>
    <row r="803" spans="6:7" x14ac:dyDescent="0.25">
      <c r="F803" s="12"/>
      <c r="G803" s="12"/>
    </row>
    <row r="804" spans="6:7" x14ac:dyDescent="0.25">
      <c r="F804" s="12"/>
      <c r="G804" s="12"/>
    </row>
    <row r="805" spans="6:7" x14ac:dyDescent="0.25">
      <c r="F805" s="12"/>
      <c r="G805" s="12"/>
    </row>
    <row r="806" spans="6:7" x14ac:dyDescent="0.25">
      <c r="F806" s="12"/>
      <c r="G806" s="12"/>
    </row>
    <row r="807" spans="6:7" x14ac:dyDescent="0.25">
      <c r="F807" s="12"/>
      <c r="G807" s="12"/>
    </row>
    <row r="808" spans="6:7" x14ac:dyDescent="0.25">
      <c r="F808" s="12"/>
      <c r="G808" s="12"/>
    </row>
    <row r="809" spans="6:7" x14ac:dyDescent="0.25">
      <c r="F809" s="12"/>
      <c r="G809" s="12"/>
    </row>
    <row r="810" spans="6:7" x14ac:dyDescent="0.25">
      <c r="F810" s="12"/>
      <c r="G810" s="12"/>
    </row>
    <row r="811" spans="6:7" x14ac:dyDescent="0.25">
      <c r="F811" s="12"/>
      <c r="G811" s="12"/>
    </row>
    <row r="812" spans="6:7" x14ac:dyDescent="0.25">
      <c r="F812" s="12"/>
      <c r="G812" s="12"/>
    </row>
    <row r="813" spans="6:7" x14ac:dyDescent="0.25">
      <c r="F813" s="12"/>
      <c r="G813" s="12"/>
    </row>
    <row r="814" spans="6:7" x14ac:dyDescent="0.25">
      <c r="F814" s="12"/>
      <c r="G814" s="12"/>
    </row>
    <row r="815" spans="6:7" x14ac:dyDescent="0.25">
      <c r="F815" s="12"/>
      <c r="G815" s="12"/>
    </row>
    <row r="816" spans="6:7" x14ac:dyDescent="0.25">
      <c r="F816" s="12"/>
      <c r="G816" s="12"/>
    </row>
    <row r="817" spans="6:7" x14ac:dyDescent="0.25">
      <c r="F817" s="12"/>
      <c r="G817" s="12"/>
    </row>
    <row r="818" spans="6:7" x14ac:dyDescent="0.25">
      <c r="F818" s="12"/>
      <c r="G818" s="12"/>
    </row>
    <row r="819" spans="6:7" x14ac:dyDescent="0.25">
      <c r="F819" s="12"/>
      <c r="G819" s="12"/>
    </row>
    <row r="820" spans="6:7" x14ac:dyDescent="0.25">
      <c r="F820" s="12"/>
      <c r="G820" s="12"/>
    </row>
    <row r="821" spans="6:7" x14ac:dyDescent="0.25">
      <c r="F821" s="12"/>
      <c r="G821" s="12"/>
    </row>
    <row r="822" spans="6:7" x14ac:dyDescent="0.25">
      <c r="F822" s="12"/>
      <c r="G822" s="12"/>
    </row>
    <row r="823" spans="6:7" x14ac:dyDescent="0.25">
      <c r="F823" s="12"/>
      <c r="G823" s="12"/>
    </row>
    <row r="824" spans="6:7" x14ac:dyDescent="0.25">
      <c r="F824" s="12"/>
      <c r="G824" s="12"/>
    </row>
    <row r="825" spans="6:7" x14ac:dyDescent="0.25">
      <c r="F825" s="12"/>
      <c r="G825" s="12"/>
    </row>
    <row r="826" spans="6:7" x14ac:dyDescent="0.25">
      <c r="F826" s="12"/>
      <c r="G826" s="12"/>
    </row>
    <row r="827" spans="6:7" x14ac:dyDescent="0.25">
      <c r="F827" s="12"/>
      <c r="G827" s="12"/>
    </row>
    <row r="828" spans="6:7" x14ac:dyDescent="0.25">
      <c r="F828" s="12"/>
      <c r="G828" s="12"/>
    </row>
    <row r="829" spans="6:7" x14ac:dyDescent="0.25">
      <c r="F829" s="12"/>
      <c r="G829" s="12"/>
    </row>
    <row r="830" spans="6:7" x14ac:dyDescent="0.25">
      <c r="F830" s="12"/>
      <c r="G830" s="12"/>
    </row>
    <row r="831" spans="6:7" x14ac:dyDescent="0.25">
      <c r="F831" s="12"/>
      <c r="G831" s="12"/>
    </row>
    <row r="832" spans="6:7" x14ac:dyDescent="0.25">
      <c r="F832" s="12"/>
      <c r="G832" s="12"/>
    </row>
    <row r="833" spans="6:7" x14ac:dyDescent="0.25">
      <c r="F833" s="12"/>
      <c r="G833" s="12"/>
    </row>
    <row r="834" spans="6:7" x14ac:dyDescent="0.25">
      <c r="F834" s="12"/>
      <c r="G834" s="12"/>
    </row>
    <row r="835" spans="6:7" x14ac:dyDescent="0.25">
      <c r="F835" s="12"/>
      <c r="G835" s="12"/>
    </row>
    <row r="836" spans="6:7" x14ac:dyDescent="0.25">
      <c r="F836" s="12"/>
      <c r="G836" s="12"/>
    </row>
    <row r="837" spans="6:7" x14ac:dyDescent="0.25">
      <c r="F837" s="12"/>
      <c r="G837" s="12"/>
    </row>
    <row r="838" spans="6:7" x14ac:dyDescent="0.25">
      <c r="F838" s="12"/>
      <c r="G838" s="12"/>
    </row>
    <row r="839" spans="6:7" x14ac:dyDescent="0.25">
      <c r="F839" s="12"/>
      <c r="G839" s="12"/>
    </row>
    <row r="840" spans="6:7" x14ac:dyDescent="0.25">
      <c r="F840" s="12"/>
      <c r="G840" s="12"/>
    </row>
    <row r="841" spans="6:7" x14ac:dyDescent="0.25">
      <c r="F841" s="12"/>
      <c r="G841" s="12"/>
    </row>
    <row r="842" spans="6:7" x14ac:dyDescent="0.25">
      <c r="F842" s="12"/>
      <c r="G842" s="12"/>
    </row>
    <row r="843" spans="6:7" x14ac:dyDescent="0.25">
      <c r="F843" s="12"/>
      <c r="G843" s="12"/>
    </row>
    <row r="844" spans="6:7" x14ac:dyDescent="0.25">
      <c r="F844" s="12"/>
      <c r="G844" s="12"/>
    </row>
    <row r="845" spans="6:7" x14ac:dyDescent="0.25">
      <c r="F845" s="12"/>
      <c r="G845" s="12"/>
    </row>
    <row r="846" spans="6:7" x14ac:dyDescent="0.25">
      <c r="F846" s="12"/>
      <c r="G846" s="12"/>
    </row>
    <row r="847" spans="6:7" x14ac:dyDescent="0.25">
      <c r="F847" s="12"/>
      <c r="G847" s="12"/>
    </row>
    <row r="848" spans="6:7" x14ac:dyDescent="0.25">
      <c r="F848" s="12"/>
      <c r="G848" s="12"/>
    </row>
    <row r="849" spans="6:7" x14ac:dyDescent="0.25">
      <c r="F849" s="12"/>
      <c r="G849" s="12"/>
    </row>
    <row r="850" spans="6:7" x14ac:dyDescent="0.25">
      <c r="F850" s="12"/>
      <c r="G850" s="12"/>
    </row>
    <row r="851" spans="6:7" x14ac:dyDescent="0.25">
      <c r="F851" s="12"/>
      <c r="G851" s="12"/>
    </row>
    <row r="852" spans="6:7" x14ac:dyDescent="0.25">
      <c r="F852" s="12"/>
      <c r="G852" s="12"/>
    </row>
    <row r="853" spans="6:7" x14ac:dyDescent="0.25">
      <c r="F853" s="12"/>
      <c r="G853" s="12"/>
    </row>
    <row r="854" spans="6:7" x14ac:dyDescent="0.25">
      <c r="F854" s="12"/>
      <c r="G854" s="12"/>
    </row>
    <row r="855" spans="6:7" x14ac:dyDescent="0.25">
      <c r="F855" s="12"/>
      <c r="G855" s="12"/>
    </row>
    <row r="856" spans="6:7" x14ac:dyDescent="0.25">
      <c r="F856" s="12"/>
      <c r="G856" s="12"/>
    </row>
    <row r="857" spans="6:7" x14ac:dyDescent="0.25">
      <c r="F857" s="12"/>
      <c r="G857" s="12"/>
    </row>
    <row r="858" spans="6:7" x14ac:dyDescent="0.25">
      <c r="F858" s="12"/>
      <c r="G858" s="12"/>
    </row>
    <row r="859" spans="6:7" x14ac:dyDescent="0.25">
      <c r="F859" s="12"/>
      <c r="G859" s="12"/>
    </row>
    <row r="860" spans="6:7" x14ac:dyDescent="0.25">
      <c r="F860" s="12"/>
      <c r="G860" s="12"/>
    </row>
    <row r="861" spans="6:7" x14ac:dyDescent="0.25">
      <c r="F861" s="12"/>
      <c r="G861" s="12"/>
    </row>
    <row r="862" spans="6:7" x14ac:dyDescent="0.25">
      <c r="F862" s="12"/>
      <c r="G862" s="12"/>
    </row>
    <row r="863" spans="6:7" x14ac:dyDescent="0.25">
      <c r="F863" s="12"/>
      <c r="G863" s="12"/>
    </row>
    <row r="864" spans="6:7" x14ac:dyDescent="0.25">
      <c r="F864" s="12"/>
      <c r="G864" s="12"/>
    </row>
    <row r="865" spans="6:7" x14ac:dyDescent="0.25">
      <c r="F865" s="12"/>
      <c r="G865" s="12"/>
    </row>
    <row r="866" spans="6:7" x14ac:dyDescent="0.25">
      <c r="F866" s="12"/>
      <c r="G866" s="12"/>
    </row>
    <row r="867" spans="6:7" x14ac:dyDescent="0.25">
      <c r="F867" s="12"/>
      <c r="G867" s="12"/>
    </row>
    <row r="868" spans="6:7" x14ac:dyDescent="0.25">
      <c r="F868" s="12"/>
      <c r="G868" s="12"/>
    </row>
    <row r="869" spans="6:7" x14ac:dyDescent="0.25">
      <c r="F869" s="12"/>
      <c r="G869" s="12"/>
    </row>
    <row r="870" spans="6:7" x14ac:dyDescent="0.25">
      <c r="F870" s="12"/>
      <c r="G870" s="12"/>
    </row>
    <row r="871" spans="6:7" x14ac:dyDescent="0.25">
      <c r="F871" s="12"/>
      <c r="G871" s="12"/>
    </row>
    <row r="872" spans="6:7" x14ac:dyDescent="0.25">
      <c r="F872" s="12"/>
      <c r="G872" s="12"/>
    </row>
    <row r="873" spans="6:7" x14ac:dyDescent="0.25">
      <c r="F873" s="12"/>
      <c r="G873" s="12"/>
    </row>
    <row r="874" spans="6:7" x14ac:dyDescent="0.25">
      <c r="F874" s="12"/>
      <c r="G874" s="12"/>
    </row>
    <row r="875" spans="6:7" x14ac:dyDescent="0.25">
      <c r="F875" s="12"/>
      <c r="G875" s="12"/>
    </row>
    <row r="876" spans="6:7" x14ac:dyDescent="0.25">
      <c r="F876" s="12"/>
      <c r="G876" s="12"/>
    </row>
    <row r="877" spans="6:7" x14ac:dyDescent="0.25">
      <c r="F877" s="12"/>
      <c r="G877" s="12"/>
    </row>
    <row r="878" spans="6:7" x14ac:dyDescent="0.25">
      <c r="F878" s="12"/>
      <c r="G878" s="12"/>
    </row>
    <row r="879" spans="6:7" x14ac:dyDescent="0.25">
      <c r="F879" s="12"/>
      <c r="G879" s="12"/>
    </row>
    <row r="880" spans="6:7" x14ac:dyDescent="0.25">
      <c r="F880" s="12"/>
      <c r="G880" s="12"/>
    </row>
    <row r="881" spans="6:7" x14ac:dyDescent="0.25">
      <c r="F881" s="12"/>
      <c r="G881" s="12"/>
    </row>
    <row r="882" spans="6:7" x14ac:dyDescent="0.25">
      <c r="F882" s="12"/>
      <c r="G882" s="12"/>
    </row>
    <row r="883" spans="6:7" x14ac:dyDescent="0.25">
      <c r="F883" s="12"/>
      <c r="G883" s="12"/>
    </row>
    <row r="884" spans="6:7" x14ac:dyDescent="0.25">
      <c r="F884" s="12"/>
      <c r="G884" s="12"/>
    </row>
    <row r="885" spans="6:7" x14ac:dyDescent="0.25">
      <c r="F885" s="12"/>
      <c r="G885" s="12"/>
    </row>
    <row r="886" spans="6:7" x14ac:dyDescent="0.25">
      <c r="F886" s="12"/>
      <c r="G886" s="12"/>
    </row>
    <row r="887" spans="6:7" x14ac:dyDescent="0.25">
      <c r="F887" s="12"/>
      <c r="G887" s="12"/>
    </row>
    <row r="888" spans="6:7" x14ac:dyDescent="0.25">
      <c r="F888" s="12"/>
      <c r="G888" s="12"/>
    </row>
    <row r="889" spans="6:7" x14ac:dyDescent="0.25">
      <c r="F889" s="12"/>
      <c r="G889" s="12"/>
    </row>
    <row r="890" spans="6:7" x14ac:dyDescent="0.25">
      <c r="F890" s="12"/>
      <c r="G890" s="12"/>
    </row>
    <row r="891" spans="6:7" x14ac:dyDescent="0.25">
      <c r="F891" s="12"/>
      <c r="G891" s="12"/>
    </row>
    <row r="892" spans="6:7" x14ac:dyDescent="0.25">
      <c r="F892" s="12"/>
      <c r="G892" s="12"/>
    </row>
    <row r="893" spans="6:7" x14ac:dyDescent="0.25">
      <c r="F893" s="12"/>
      <c r="G893" s="12"/>
    </row>
    <row r="894" spans="6:7" x14ac:dyDescent="0.25">
      <c r="F894" s="12"/>
      <c r="G894" s="12"/>
    </row>
    <row r="895" spans="6:7" x14ac:dyDescent="0.25">
      <c r="F895" s="12"/>
      <c r="G895" s="12"/>
    </row>
    <row r="896" spans="6:7" x14ac:dyDescent="0.25">
      <c r="F896" s="12"/>
      <c r="G896" s="12"/>
    </row>
    <row r="897" spans="6:7" x14ac:dyDescent="0.25">
      <c r="F897" s="12"/>
      <c r="G897" s="12"/>
    </row>
    <row r="898" spans="6:7" x14ac:dyDescent="0.25">
      <c r="F898" s="12"/>
      <c r="G898" s="12"/>
    </row>
    <row r="899" spans="6:7" x14ac:dyDescent="0.25">
      <c r="F899" s="12"/>
      <c r="G899" s="12"/>
    </row>
    <row r="900" spans="6:7" x14ac:dyDescent="0.25">
      <c r="F900" s="12"/>
      <c r="G900" s="12"/>
    </row>
    <row r="901" spans="6:7" x14ac:dyDescent="0.25">
      <c r="F901" s="12"/>
      <c r="G901" s="12"/>
    </row>
    <row r="902" spans="6:7" x14ac:dyDescent="0.25">
      <c r="F902" s="12"/>
      <c r="G902" s="12"/>
    </row>
    <row r="903" spans="6:7" x14ac:dyDescent="0.25">
      <c r="F903" s="12"/>
      <c r="G903" s="12"/>
    </row>
    <row r="904" spans="6:7" x14ac:dyDescent="0.25">
      <c r="F904" s="12"/>
      <c r="G904" s="12"/>
    </row>
    <row r="905" spans="6:7" x14ac:dyDescent="0.25">
      <c r="F905" s="12"/>
      <c r="G905" s="12"/>
    </row>
    <row r="906" spans="6:7" x14ac:dyDescent="0.25">
      <c r="F906" s="12"/>
      <c r="G906" s="12"/>
    </row>
    <row r="907" spans="6:7" x14ac:dyDescent="0.25">
      <c r="F907" s="12"/>
      <c r="G907" s="12"/>
    </row>
    <row r="908" spans="6:7" x14ac:dyDescent="0.25">
      <c r="F908" s="12"/>
      <c r="G908" s="12"/>
    </row>
    <row r="909" spans="6:7" x14ac:dyDescent="0.25">
      <c r="F909" s="12"/>
      <c r="G909" s="12"/>
    </row>
    <row r="910" spans="6:7" x14ac:dyDescent="0.25">
      <c r="F910" s="12"/>
      <c r="G910" s="12"/>
    </row>
    <row r="911" spans="6:7" x14ac:dyDescent="0.25">
      <c r="F911" s="12"/>
      <c r="G911" s="12"/>
    </row>
    <row r="912" spans="6:7" x14ac:dyDescent="0.25">
      <c r="F912" s="12"/>
      <c r="G912" s="12"/>
    </row>
    <row r="913" spans="6:7" x14ac:dyDescent="0.25">
      <c r="F913" s="12"/>
      <c r="G913" s="12"/>
    </row>
    <row r="914" spans="6:7" x14ac:dyDescent="0.25">
      <c r="F914" s="12"/>
      <c r="G914" s="12"/>
    </row>
    <row r="915" spans="6:7" x14ac:dyDescent="0.25">
      <c r="F915" s="12"/>
      <c r="G915" s="12"/>
    </row>
    <row r="916" spans="6:7" x14ac:dyDescent="0.25">
      <c r="F916" s="12"/>
      <c r="G916" s="12"/>
    </row>
    <row r="917" spans="6:7" x14ac:dyDescent="0.25">
      <c r="F917" s="12"/>
      <c r="G917" s="12"/>
    </row>
    <row r="918" spans="6:7" x14ac:dyDescent="0.25">
      <c r="F918" s="12"/>
      <c r="G918" s="12"/>
    </row>
    <row r="919" spans="6:7" x14ac:dyDescent="0.25">
      <c r="F919" s="12"/>
      <c r="G919" s="12"/>
    </row>
    <row r="920" spans="6:7" x14ac:dyDescent="0.25">
      <c r="F920" s="12"/>
      <c r="G920" s="12"/>
    </row>
    <row r="921" spans="6:7" x14ac:dyDescent="0.25">
      <c r="F921" s="12"/>
      <c r="G921" s="12"/>
    </row>
    <row r="922" spans="6:7" x14ac:dyDescent="0.25">
      <c r="F922" s="12"/>
      <c r="G922" s="12"/>
    </row>
    <row r="923" spans="6:7" x14ac:dyDescent="0.25">
      <c r="F923" s="12"/>
      <c r="G923" s="12"/>
    </row>
    <row r="924" spans="6:7" x14ac:dyDescent="0.25">
      <c r="F924" s="12"/>
      <c r="G924" s="12"/>
    </row>
    <row r="925" spans="6:7" x14ac:dyDescent="0.25">
      <c r="F925" s="12"/>
      <c r="G925" s="12"/>
    </row>
    <row r="926" spans="6:7" x14ac:dyDescent="0.25">
      <c r="F926" s="12"/>
      <c r="G926" s="12"/>
    </row>
    <row r="927" spans="6:7" x14ac:dyDescent="0.25">
      <c r="F927" s="12"/>
      <c r="G927" s="12"/>
    </row>
    <row r="928" spans="6:7" x14ac:dyDescent="0.25">
      <c r="F928" s="12"/>
      <c r="G928" s="12"/>
    </row>
    <row r="929" spans="6:7" x14ac:dyDescent="0.25">
      <c r="F929" s="12"/>
      <c r="G929" s="12"/>
    </row>
    <row r="930" spans="6:7" x14ac:dyDescent="0.25">
      <c r="F930" s="12"/>
      <c r="G930" s="12"/>
    </row>
    <row r="931" spans="6:7" x14ac:dyDescent="0.25">
      <c r="F931" s="12"/>
      <c r="G931" s="1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</vt:lpstr>
      <vt:lpstr>Daily by 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Shao</dc:creator>
  <cp:lastModifiedBy>Dan Shao</cp:lastModifiedBy>
  <dcterms:created xsi:type="dcterms:W3CDTF">2025-10-10T17:33:21Z</dcterms:created>
  <dcterms:modified xsi:type="dcterms:W3CDTF">2025-10-17T15:35:10Z</dcterms:modified>
</cp:coreProperties>
</file>