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omaralliance-my.sharepoint.com/personal/dshao_komar_com/Documents/Production Logs/September 2025/streamlit/data/"/>
    </mc:Choice>
  </mc:AlternateContent>
  <xr:revisionPtr revIDLastSave="173" documentId="11_059E6298F1204774E05AB109A34D64EABD61621E" xr6:coauthVersionLast="47" xr6:coauthVersionMax="47" xr10:uidLastSave="{6E865093-3F03-4EDA-93D1-DC3712E99ED1}"/>
  <bookViews>
    <workbookView xWindow="-23148" yWindow="-108" windowWidth="23256" windowHeight="13896" activeTab="2" xr2:uid="{00000000-000D-0000-FFFF-FFFF00000000}"/>
  </bookViews>
  <sheets>
    <sheet name="Summary" sheetId="1" r:id="rId1"/>
    <sheet name="Daily" sheetId="2" state="hidden" r:id="rId2"/>
    <sheet name="Daily by Shifts" sheetId="3" r:id="rId3"/>
  </sheets>
  <definedNames>
    <definedName name="_xlnm._FilterDatabase" localSheetId="2" hidden="1">'Daily by Shifts'!$A$1:$G$517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9" i="3" l="1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22" i="3"/>
  <c r="E219" i="3"/>
  <c r="E216" i="3"/>
  <c r="E212" i="3"/>
  <c r="E209" i="3"/>
  <c r="E33" i="3"/>
  <c r="E9" i="3"/>
  <c r="E4" i="3"/>
  <c r="E2" i="3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C74" i="2"/>
  <c r="D73" i="2"/>
  <c r="C73" i="2"/>
  <c r="C72" i="2"/>
  <c r="C71" i="2"/>
  <c r="D70" i="2"/>
  <c r="C70" i="2"/>
  <c r="D69" i="2"/>
  <c r="C69" i="2"/>
  <c r="D68" i="2"/>
  <c r="C68" i="2"/>
  <c r="D67" i="2"/>
  <c r="C67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<sst xmlns="http://schemas.openxmlformats.org/spreadsheetml/2006/main" count="3220" uniqueCount="76">
  <si>
    <t>Production Output</t>
  </si>
  <si>
    <t>Dates: 9/4/2025 - 9/25/2025</t>
  </si>
  <si>
    <t>By Machine</t>
  </si>
  <si>
    <t>Machine</t>
  </si>
  <si>
    <t>Avg Daily LB Produced</t>
  </si>
  <si>
    <t># Shifts</t>
  </si>
  <si>
    <t>Most Productive Day</t>
  </si>
  <si>
    <t>Least Productive Day</t>
  </si>
  <si>
    <t>Dashboard Capacity</t>
  </si>
  <si>
    <t>Jenny</t>
  </si>
  <si>
    <t>Sheeter 1</t>
  </si>
  <si>
    <t>AW1</t>
  </si>
  <si>
    <t>PC3</t>
  </si>
  <si>
    <t>Cutter 3</t>
  </si>
  <si>
    <t>Cutter 1</t>
  </si>
  <si>
    <t>Cutter 2</t>
  </si>
  <si>
    <t>PC2</t>
  </si>
  <si>
    <t>Sheeter 2</t>
  </si>
  <si>
    <t>PC1</t>
  </si>
  <si>
    <t>PC5</t>
  </si>
  <si>
    <t>Die Cutter</t>
  </si>
  <si>
    <t>Grand Total</t>
  </si>
  <si>
    <t>By Shift and Machine</t>
  </si>
  <si>
    <t>Shift/ Machine</t>
  </si>
  <si>
    <t>Shift 1</t>
  </si>
  <si>
    <t>Shift 2</t>
  </si>
  <si>
    <t>Machine Name</t>
  </si>
  <si>
    <t>Date</t>
  </si>
  <si>
    <t>Day of Week</t>
  </si>
  <si>
    <t>Total Produced (LB)</t>
  </si>
  <si>
    <t>Notes</t>
  </si>
  <si>
    <t>1st shift no schedule</t>
  </si>
  <si>
    <t>43/65 Ask Maria</t>
  </si>
  <si>
    <t>1st Shift Sick</t>
  </si>
  <si>
    <t>No Schedule</t>
  </si>
  <si>
    <t>1st Shift Vacation</t>
  </si>
  <si>
    <t>Machine down after 11a</t>
  </si>
  <si>
    <t>2nd Shift Sick</t>
  </si>
  <si>
    <t>Shift</t>
  </si>
  <si>
    <t>2025-09-04</t>
  </si>
  <si>
    <t>None</t>
  </si>
  <si>
    <t>X</t>
  </si>
  <si>
    <t>2025-09-05</t>
  </si>
  <si>
    <t>Sick Operator</t>
  </si>
  <si>
    <t>2025-09-08</t>
  </si>
  <si>
    <t>2025-09-09</t>
  </si>
  <si>
    <t>2025-09-10</t>
  </si>
  <si>
    <t>2025-09-11</t>
  </si>
  <si>
    <t>2025-09-12</t>
  </si>
  <si>
    <t>2025-09-15</t>
  </si>
  <si>
    <t>2025-09-16</t>
  </si>
  <si>
    <t>2025-09-17</t>
  </si>
  <si>
    <t>2025-09-18</t>
  </si>
  <si>
    <t>Ask Maria</t>
  </si>
  <si>
    <t>2025-09-19</t>
  </si>
  <si>
    <t>2025-09-22</t>
  </si>
  <si>
    <t>Vacation Operator</t>
  </si>
  <si>
    <t>2025-09-23</t>
  </si>
  <si>
    <t>Machine not in operation after 11a</t>
  </si>
  <si>
    <t>2025-09-24</t>
  </si>
  <si>
    <t>2025-09-25</t>
  </si>
  <si>
    <t>2025-09-26 00:00:00</t>
  </si>
  <si>
    <t>2025-09-29 00:00:00</t>
  </si>
  <si>
    <t>2025-09-30 00:00:00</t>
  </si>
  <si>
    <t>Machine not in operation after 9:45am</t>
  </si>
  <si>
    <t>2025-10-01 00:00:00</t>
  </si>
  <si>
    <t>Not in operation</t>
  </si>
  <si>
    <t>2025-10-02 00:00:00</t>
  </si>
  <si>
    <t>2025-10-03 00:00:00</t>
  </si>
  <si>
    <t>2025-10-06 00:00:00</t>
  </si>
  <si>
    <t>2025-10-07 00:00:00</t>
  </si>
  <si>
    <t>2025-10-08 00:00:00</t>
  </si>
  <si>
    <t>Out of Service</t>
  </si>
  <si>
    <t>No AM Operator</t>
  </si>
  <si>
    <t>2025-10-09 00:00:00</t>
  </si>
  <si>
    <t>Machine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</si>
</sst>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Shao" refreshedDate="45940.557591898149" createdVersion="8" refreshedVersion="8" minRefreshableVersion="3" recordCount="307" xr:uid="{00000000-000A-0000-FFFF-FFFF00000000}">
  <cacheSource type="worksheet">
    <worksheetSource name="Table13"/>
  </cacheSource>
  <cacheFields count="7">
    <cacheField name="Machine Name" numFmtId="0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numFmtId="14">
      <sharedItems containsSemiMixedTypes="0" containsNonDate="0" containsDate="1" containsString="0" minDate="2025-09-04T00:00:00" maxDate="2025-09-26T00:00:00"/>
    </cacheField>
    <cacheField name="Day of Week" numFmtId="1">
      <sharedItems/>
    </cacheField>
    <cacheField name="Shift" numFmtId="1">
      <sharedItems count="2">
        <s v="Shift 1"/>
        <s v="Shift 2"/>
      </sharedItems>
    </cacheField>
    <cacheField name="Total Produced (LB)" numFmtId="0">
      <sharedItems containsString="0" containsBlank="1" containsNumber="1" minValue="55" maxValue="20070"/>
    </cacheField>
    <cacheField name="No Schedul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ft/ Machine">
  <location ref="A21:E46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0"/>
  </rowFields>
  <rowItems count="25">
    <i>
      <x/>
    </i>
    <i r="1">
      <x v="5"/>
    </i>
    <i r="1">
      <x v="10"/>
    </i>
    <i r="1">
      <x/>
    </i>
    <i r="1">
      <x v="8"/>
    </i>
    <i r="1">
      <x v="2"/>
    </i>
    <i r="1">
      <x v="1"/>
    </i>
    <i r="1">
      <x v="7"/>
    </i>
    <i r="1">
      <x v="11"/>
    </i>
    <i r="1">
      <x v="6"/>
    </i>
    <i r="1">
      <x v="9"/>
    </i>
    <i r="1">
      <x v="4"/>
    </i>
    <i>
      <x v="1"/>
    </i>
    <i r="1">
      <x v="5"/>
    </i>
    <i r="1">
      <x v="8"/>
    </i>
    <i r="1">
      <x/>
    </i>
    <i r="1">
      <x v="3"/>
    </i>
    <i r="1">
      <x v="1"/>
    </i>
    <i r="1">
      <x v="6"/>
    </i>
    <i r="1">
      <x v="11"/>
    </i>
    <i r="1">
      <x v="7"/>
    </i>
    <i r="1">
      <x v="10"/>
    </i>
    <i r="1">
      <x v="2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chine">
  <location ref="A5:E18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 v="5"/>
    </i>
    <i>
      <x v="10"/>
    </i>
    <i>
      <x/>
    </i>
    <i>
      <x v="8"/>
    </i>
    <i>
      <x v="3"/>
    </i>
    <i>
      <x v="1"/>
    </i>
    <i>
      <x v="2"/>
    </i>
    <i>
      <x v="7"/>
    </i>
    <i>
      <x v="11"/>
    </i>
    <i>
      <x v="6"/>
    </i>
    <i>
      <x v="9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3" type="button" dataOnly="0" labelOnly="1" outline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6" totalsRowShown="0" headerRowDxfId="4">
  <autoFilter ref="A1:E156" xr:uid="{00000000-0009-0000-0100-000001000000}"/>
  <sortState xmlns:xlrd2="http://schemas.microsoft.com/office/spreadsheetml/2017/richdata2" ref="A2:E107">
    <sortCondition ref="B1:B107"/>
  </sortState>
  <tableColumns count="5">
    <tableColumn id="1" xr3:uid="{00000000-0010-0000-0000-000001000000}" name="Machine Name"/>
    <tableColumn id="2" xr3:uid="{00000000-0010-0000-0000-000002000000}" name="Date" dataDxfId="3" totalsRowDxfId="2"/>
    <tableColumn id="3" xr3:uid="{00000000-0010-0000-0000-000003000000}" name="Day of Week" dataDxfId="1" totalsRowDxfId="0">
      <calculatedColumnFormula>TEXT(B2, "dddd")</calculatedColumnFormula>
    </tableColumn>
    <tableColumn id="4" xr3:uid="{00000000-0010-0000-0000-000004000000}" name="Total Produced (LB)"/>
    <tableColumn id="6" xr3:uid="{00000000-0010-0000-0000-00000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="145" zoomScaleNormal="145" workbookViewId="0">
      <selection activeCell="H6" sqref="H6"/>
    </sheetView>
  </sheetViews>
  <sheetFormatPr defaultRowHeight="15" x14ac:dyDescent="0.25"/>
  <cols>
    <col min="1" max="1" width="13.42578125" style="12" bestFit="1" customWidth="1"/>
    <col min="2" max="2" width="11.5703125" style="12" customWidth="1"/>
    <col min="3" max="3" width="7.7109375" style="12" bestFit="1" customWidth="1"/>
    <col min="4" max="4" width="15.140625" style="12" customWidth="1"/>
    <col min="5" max="5" width="14.42578125" style="12" customWidth="1"/>
    <col min="6" max="6" width="11.28515625" style="12" customWidth="1"/>
    <col min="9" max="9" width="16.42578125" style="12" bestFit="1" customWidth="1"/>
    <col min="11" max="11" width="7.7109375" style="12" bestFit="1" customWidth="1"/>
    <col min="12" max="13" width="8.5703125" style="12" bestFit="1" customWidth="1"/>
  </cols>
  <sheetData>
    <row r="1" spans="1:6" ht="26.25" customHeight="1" x14ac:dyDescent="0.4">
      <c r="A1" s="11" t="s">
        <v>0</v>
      </c>
    </row>
    <row r="2" spans="1:6" ht="26.25" customHeight="1" x14ac:dyDescent="0.4">
      <c r="A2" s="11" t="s">
        <v>1</v>
      </c>
    </row>
    <row r="4" spans="1:6" ht="24" customHeight="1" x14ac:dyDescent="0.4">
      <c r="A4" s="16" t="s">
        <v>2</v>
      </c>
      <c r="B4" s="17"/>
      <c r="C4" s="17"/>
      <c r="D4" s="17"/>
    </row>
    <row r="5" spans="1:6" ht="45" customHeight="1" x14ac:dyDescent="0.25">
      <c r="A5" s="5" t="s">
        <v>3</v>
      </c>
      <c r="B5" s="7" t="s">
        <v>4</v>
      </c>
      <c r="C5" t="s">
        <v>5</v>
      </c>
      <c r="D5" s="7" t="s">
        <v>6</v>
      </c>
      <c r="E5" s="7" t="s">
        <v>7</v>
      </c>
      <c r="F5" s="8" t="s">
        <v>8</v>
      </c>
    </row>
    <row r="6" spans="1:6" x14ac:dyDescent="0.25">
      <c r="A6" s="6" t="s">
        <v>9</v>
      </c>
      <c r="B6" s="3">
        <v>13347.72857142857</v>
      </c>
      <c r="C6" s="3">
        <v>30</v>
      </c>
      <c r="D6" s="3">
        <v>20070</v>
      </c>
      <c r="E6" s="3">
        <v>7064</v>
      </c>
    </row>
    <row r="7" spans="1:6" x14ac:dyDescent="0.25">
      <c r="A7" s="6" t="s">
        <v>10</v>
      </c>
      <c r="B7" s="3">
        <v>7679.9333333333334</v>
      </c>
      <c r="C7" s="3">
        <v>30</v>
      </c>
      <c r="D7" s="3">
        <v>16275</v>
      </c>
      <c r="E7" s="3">
        <v>1628</v>
      </c>
    </row>
    <row r="8" spans="1:6" x14ac:dyDescent="0.25">
      <c r="A8" s="6" t="s">
        <v>11</v>
      </c>
      <c r="B8" s="3">
        <v>5919.3892857142864</v>
      </c>
      <c r="C8" s="3">
        <v>30</v>
      </c>
      <c r="D8" s="3">
        <v>9804</v>
      </c>
      <c r="E8" s="3">
        <v>2080</v>
      </c>
    </row>
    <row r="9" spans="1:6" x14ac:dyDescent="0.25">
      <c r="A9" s="6" t="s">
        <v>12</v>
      </c>
      <c r="B9" s="3">
        <v>5727.5172413793107</v>
      </c>
      <c r="C9" s="3">
        <v>30</v>
      </c>
      <c r="D9" s="3">
        <v>11000</v>
      </c>
      <c r="E9" s="3">
        <v>1932</v>
      </c>
    </row>
    <row r="10" spans="1:6" x14ac:dyDescent="0.25">
      <c r="A10" s="6" t="s">
        <v>13</v>
      </c>
      <c r="B10" s="3">
        <v>5299</v>
      </c>
      <c r="C10" s="3">
        <v>2</v>
      </c>
      <c r="D10" s="3">
        <v>7460</v>
      </c>
      <c r="E10" s="3">
        <v>3138</v>
      </c>
    </row>
    <row r="11" spans="1:6" x14ac:dyDescent="0.25">
      <c r="A11" s="6" t="s">
        <v>14</v>
      </c>
      <c r="B11" s="3">
        <v>4769.0714285714284</v>
      </c>
      <c r="C11" s="3">
        <v>30</v>
      </c>
      <c r="D11" s="3">
        <v>11808</v>
      </c>
      <c r="E11" s="3">
        <v>1543</v>
      </c>
    </row>
    <row r="12" spans="1:6" x14ac:dyDescent="0.25">
      <c r="A12" s="6" t="s">
        <v>15</v>
      </c>
      <c r="B12" s="3">
        <v>4573.875</v>
      </c>
      <c r="C12" s="3">
        <v>32</v>
      </c>
      <c r="D12" s="3">
        <v>9928</v>
      </c>
      <c r="E12" s="3">
        <v>973</v>
      </c>
    </row>
    <row r="13" spans="1:6" x14ac:dyDescent="0.25">
      <c r="A13" s="6" t="s">
        <v>16</v>
      </c>
      <c r="B13" s="3">
        <v>3445.7142857142858</v>
      </c>
      <c r="C13" s="3">
        <v>30</v>
      </c>
      <c r="D13" s="3">
        <v>9180</v>
      </c>
      <c r="E13" s="3">
        <v>810</v>
      </c>
    </row>
    <row r="14" spans="1:6" x14ac:dyDescent="0.25">
      <c r="A14" s="6" t="s">
        <v>17</v>
      </c>
      <c r="B14" s="3">
        <v>2431.821428571428</v>
      </c>
      <c r="C14" s="3">
        <v>30</v>
      </c>
      <c r="D14" s="3">
        <v>6270</v>
      </c>
      <c r="E14" s="3">
        <v>640</v>
      </c>
    </row>
    <row r="15" spans="1:6" x14ac:dyDescent="0.25">
      <c r="A15" s="6" t="s">
        <v>18</v>
      </c>
      <c r="B15" s="3">
        <v>2046.826086956522</v>
      </c>
      <c r="C15" s="3">
        <v>30</v>
      </c>
      <c r="D15" s="3">
        <v>3608</v>
      </c>
      <c r="E15" s="3">
        <v>110</v>
      </c>
    </row>
    <row r="16" spans="1:6" x14ac:dyDescent="0.25">
      <c r="A16" s="6" t="s">
        <v>19</v>
      </c>
      <c r="B16" s="3">
        <v>1532.0666666666671</v>
      </c>
      <c r="C16" s="3">
        <v>30</v>
      </c>
      <c r="D16" s="3">
        <v>2150</v>
      </c>
      <c r="E16" s="3">
        <v>494</v>
      </c>
    </row>
    <row r="17" spans="1:6" x14ac:dyDescent="0.25">
      <c r="A17" s="6" t="s">
        <v>20</v>
      </c>
      <c r="B17" s="3">
        <v>103.3333333333333</v>
      </c>
      <c r="C17" s="3">
        <v>3</v>
      </c>
      <c r="D17" s="3">
        <v>132</v>
      </c>
      <c r="E17" s="3">
        <v>55</v>
      </c>
    </row>
    <row r="18" spans="1:6" x14ac:dyDescent="0.25">
      <c r="A18" s="6" t="s">
        <v>21</v>
      </c>
      <c r="B18" s="3">
        <v>5348.424890829695</v>
      </c>
      <c r="C18" s="3">
        <v>307</v>
      </c>
      <c r="D18" s="3">
        <v>20070</v>
      </c>
      <c r="E18" s="3">
        <v>55</v>
      </c>
    </row>
    <row r="19" spans="1:6" x14ac:dyDescent="0.25">
      <c r="A19" s="6"/>
      <c r="B19" s="3"/>
      <c r="C19" s="3"/>
      <c r="D19" s="3"/>
      <c r="E19" s="3"/>
    </row>
    <row r="20" spans="1:6" ht="24" customHeight="1" x14ac:dyDescent="0.4">
      <c r="A20" s="16" t="s">
        <v>22</v>
      </c>
      <c r="B20" s="17"/>
      <c r="C20" s="17"/>
      <c r="D20" s="17"/>
    </row>
    <row r="21" spans="1:6" ht="45" customHeight="1" x14ac:dyDescent="0.25">
      <c r="A21" s="10" t="s">
        <v>23</v>
      </c>
      <c r="B21" s="7" t="s">
        <v>4</v>
      </c>
      <c r="C21" t="s">
        <v>5</v>
      </c>
      <c r="D21" s="7" t="s">
        <v>6</v>
      </c>
      <c r="E21" s="7" t="s">
        <v>7</v>
      </c>
      <c r="F21" s="8" t="s">
        <v>8</v>
      </c>
    </row>
    <row r="22" spans="1:6" x14ac:dyDescent="0.25">
      <c r="A22" s="6" t="s">
        <v>24</v>
      </c>
      <c r="B22" s="3">
        <v>4741.2124137931041</v>
      </c>
      <c r="C22" s="3">
        <v>155</v>
      </c>
      <c r="D22" s="3">
        <v>16275</v>
      </c>
      <c r="E22" s="3">
        <v>55</v>
      </c>
    </row>
    <row r="23" spans="1:6" x14ac:dyDescent="0.25">
      <c r="A23" s="9" t="s">
        <v>9</v>
      </c>
      <c r="B23" s="3">
        <v>11907.75384615385</v>
      </c>
      <c r="C23" s="3">
        <v>15</v>
      </c>
      <c r="D23" s="3">
        <v>15877</v>
      </c>
      <c r="E23" s="3">
        <v>7939</v>
      </c>
    </row>
    <row r="24" spans="1:6" x14ac:dyDescent="0.25">
      <c r="A24" s="9" t="s">
        <v>10</v>
      </c>
      <c r="B24" s="3">
        <v>7679.9333333333334</v>
      </c>
      <c r="C24" s="3">
        <v>15</v>
      </c>
      <c r="D24" s="3">
        <v>16275</v>
      </c>
      <c r="E24" s="3">
        <v>1628</v>
      </c>
    </row>
    <row r="25" spans="1:6" x14ac:dyDescent="0.25">
      <c r="A25" s="9" t="s">
        <v>11</v>
      </c>
      <c r="B25" s="3">
        <v>5608.7142857142853</v>
      </c>
      <c r="C25" s="3">
        <v>15</v>
      </c>
      <c r="D25" s="3">
        <v>9804</v>
      </c>
      <c r="E25" s="3">
        <v>3166</v>
      </c>
    </row>
    <row r="26" spans="1:6" x14ac:dyDescent="0.25">
      <c r="A26" s="9" t="s">
        <v>12</v>
      </c>
      <c r="B26" s="3">
        <v>4920.8571428571431</v>
      </c>
      <c r="C26" s="3">
        <v>15</v>
      </c>
      <c r="D26" s="3">
        <v>7128</v>
      </c>
      <c r="E26" s="3">
        <v>1932</v>
      </c>
    </row>
    <row r="27" spans="1:6" x14ac:dyDescent="0.25">
      <c r="A27" s="9" t="s">
        <v>15</v>
      </c>
      <c r="B27" s="3">
        <v>4573.875</v>
      </c>
      <c r="C27" s="3">
        <v>16</v>
      </c>
      <c r="D27" s="3">
        <v>9928</v>
      </c>
      <c r="E27" s="3">
        <v>973</v>
      </c>
    </row>
    <row r="28" spans="1:6" x14ac:dyDescent="0.25">
      <c r="A28" s="9" t="s">
        <v>14</v>
      </c>
      <c r="B28" s="3">
        <v>4387</v>
      </c>
      <c r="C28" s="3">
        <v>16</v>
      </c>
      <c r="D28" s="3">
        <v>10240</v>
      </c>
      <c r="E28" s="3">
        <v>1948</v>
      </c>
    </row>
    <row r="29" spans="1:6" x14ac:dyDescent="0.25">
      <c r="A29" s="9" t="s">
        <v>16</v>
      </c>
      <c r="B29" s="3">
        <v>3445.7142857142858</v>
      </c>
      <c r="C29" s="3">
        <v>15</v>
      </c>
      <c r="D29" s="3">
        <v>9180</v>
      </c>
      <c r="E29" s="3">
        <v>810</v>
      </c>
    </row>
    <row r="30" spans="1:6" x14ac:dyDescent="0.25">
      <c r="A30" s="9" t="s">
        <v>17</v>
      </c>
      <c r="B30" s="3">
        <v>2674.6428571428569</v>
      </c>
      <c r="C30" s="3">
        <v>15</v>
      </c>
      <c r="D30" s="3">
        <v>6270</v>
      </c>
      <c r="E30" s="3">
        <v>640</v>
      </c>
    </row>
    <row r="31" spans="1:6" x14ac:dyDescent="0.25">
      <c r="A31" s="9" t="s">
        <v>18</v>
      </c>
      <c r="B31" s="3">
        <v>1841.583333333333</v>
      </c>
      <c r="C31" s="3">
        <v>15</v>
      </c>
      <c r="D31" s="3">
        <v>2898</v>
      </c>
      <c r="E31" s="3">
        <v>110</v>
      </c>
    </row>
    <row r="32" spans="1:6" x14ac:dyDescent="0.25">
      <c r="A32" s="9" t="s">
        <v>19</v>
      </c>
      <c r="B32" s="3">
        <v>1532.0666666666671</v>
      </c>
      <c r="C32" s="3">
        <v>15</v>
      </c>
      <c r="D32" s="3">
        <v>2150</v>
      </c>
      <c r="E32" s="3">
        <v>494</v>
      </c>
    </row>
    <row r="33" spans="1:5" x14ac:dyDescent="0.25">
      <c r="A33" s="9" t="s">
        <v>20</v>
      </c>
      <c r="B33" s="3">
        <v>103.3333333333333</v>
      </c>
      <c r="C33" s="3">
        <v>3</v>
      </c>
      <c r="D33" s="3">
        <v>132</v>
      </c>
      <c r="E33" s="3">
        <v>55</v>
      </c>
    </row>
    <row r="34" spans="1:5" x14ac:dyDescent="0.25">
      <c r="A34" s="6" t="s">
        <v>25</v>
      </c>
      <c r="B34" s="3">
        <v>6396.5892857142853</v>
      </c>
      <c r="C34" s="3">
        <v>152</v>
      </c>
      <c r="D34" s="3">
        <v>20070</v>
      </c>
      <c r="E34" s="3">
        <v>370</v>
      </c>
    </row>
    <row r="35" spans="1:5" x14ac:dyDescent="0.25">
      <c r="A35" s="9" t="s">
        <v>9</v>
      </c>
      <c r="B35" s="3">
        <v>14595.706666666671</v>
      </c>
      <c r="C35" s="3">
        <v>15</v>
      </c>
      <c r="D35" s="3">
        <v>20070</v>
      </c>
      <c r="E35" s="3">
        <v>7064</v>
      </c>
    </row>
    <row r="36" spans="1:5" x14ac:dyDescent="0.25">
      <c r="A36" s="9" t="s">
        <v>12</v>
      </c>
      <c r="B36" s="3">
        <v>6480.4</v>
      </c>
      <c r="C36" s="3">
        <v>15</v>
      </c>
      <c r="D36" s="3">
        <v>11000</v>
      </c>
      <c r="E36" s="3">
        <v>1950</v>
      </c>
    </row>
    <row r="37" spans="1:5" x14ac:dyDescent="0.25">
      <c r="A37" s="9" t="s">
        <v>11</v>
      </c>
      <c r="B37" s="3">
        <v>6230.0642857142857</v>
      </c>
      <c r="C37" s="3">
        <v>15</v>
      </c>
      <c r="D37" s="3">
        <v>8856</v>
      </c>
      <c r="E37" s="3">
        <v>2080</v>
      </c>
    </row>
    <row r="38" spans="1:5" x14ac:dyDescent="0.25">
      <c r="A38" s="9" t="s">
        <v>13</v>
      </c>
      <c r="B38" s="3">
        <v>5299</v>
      </c>
      <c r="C38" s="3">
        <v>2</v>
      </c>
      <c r="D38" s="3">
        <v>7460</v>
      </c>
      <c r="E38" s="3">
        <v>3138</v>
      </c>
    </row>
    <row r="39" spans="1:5" x14ac:dyDescent="0.25">
      <c r="A39" s="9" t="s">
        <v>14</v>
      </c>
      <c r="B39" s="3">
        <v>5209.9230769230771</v>
      </c>
      <c r="C39" s="3">
        <v>14</v>
      </c>
      <c r="D39" s="3">
        <v>11808</v>
      </c>
      <c r="E39" s="3">
        <v>1543</v>
      </c>
    </row>
    <row r="40" spans="1:5" x14ac:dyDescent="0.25">
      <c r="A40" s="9" t="s">
        <v>18</v>
      </c>
      <c r="B40" s="3">
        <v>2270.727272727273</v>
      </c>
      <c r="C40" s="3">
        <v>15</v>
      </c>
      <c r="D40" s="3">
        <v>3608</v>
      </c>
      <c r="E40" s="3">
        <v>370</v>
      </c>
    </row>
    <row r="41" spans="1:5" x14ac:dyDescent="0.25">
      <c r="A41" s="9" t="s">
        <v>17</v>
      </c>
      <c r="B41" s="3">
        <v>2189</v>
      </c>
      <c r="C41" s="3">
        <v>15</v>
      </c>
      <c r="D41" s="3">
        <v>4138</v>
      </c>
      <c r="E41" s="3">
        <v>1200</v>
      </c>
    </row>
    <row r="42" spans="1:5" x14ac:dyDescent="0.25">
      <c r="A42" s="9" t="s">
        <v>16</v>
      </c>
      <c r="B42" s="3"/>
      <c r="C42" s="3">
        <v>15</v>
      </c>
      <c r="D42" s="3"/>
      <c r="E42" s="3"/>
    </row>
    <row r="43" spans="1:5" x14ac:dyDescent="0.25">
      <c r="A43" s="9" t="s">
        <v>10</v>
      </c>
      <c r="B43" s="3"/>
      <c r="C43" s="3">
        <v>15</v>
      </c>
      <c r="D43" s="3"/>
      <c r="E43" s="3"/>
    </row>
    <row r="44" spans="1:5" x14ac:dyDescent="0.25">
      <c r="A44" s="9" t="s">
        <v>15</v>
      </c>
      <c r="B44" s="3"/>
      <c r="C44" s="3">
        <v>16</v>
      </c>
      <c r="D44" s="3"/>
      <c r="E44" s="3"/>
    </row>
    <row r="45" spans="1:5" x14ac:dyDescent="0.25">
      <c r="A45" s="9" t="s">
        <v>19</v>
      </c>
      <c r="B45" s="3"/>
      <c r="C45" s="3">
        <v>15</v>
      </c>
      <c r="D45" s="3"/>
      <c r="E45" s="3"/>
    </row>
    <row r="46" spans="1:5" x14ac:dyDescent="0.25">
      <c r="A46" s="6" t="s">
        <v>21</v>
      </c>
      <c r="B46" s="3">
        <v>5348.424890829695</v>
      </c>
      <c r="C46" s="3">
        <v>307</v>
      </c>
      <c r="D46" s="3">
        <v>20070</v>
      </c>
      <c r="E46" s="3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defaultRowHeight="15" x14ac:dyDescent="0.25"/>
  <cols>
    <col min="1" max="1" width="14.42578125" style="12" bestFit="1" customWidth="1"/>
    <col min="2" max="2" width="9.5703125" style="12" bestFit="1" customWidth="1"/>
    <col min="3" max="3" width="12.28515625" style="12" bestFit="1" customWidth="1"/>
    <col min="4" max="4" width="14.5703125" style="12" bestFit="1" customWidth="1"/>
    <col min="5" max="5" width="16.28515625" style="12" bestFit="1" customWidth="1"/>
  </cols>
  <sheetData>
    <row r="1" spans="1:5" ht="30" customHeight="1" x14ac:dyDescent="0.25">
      <c r="A1" s="1" t="s">
        <v>26</v>
      </c>
      <c r="B1" s="1" t="s">
        <v>27</v>
      </c>
      <c r="C1" s="1" t="s">
        <v>28</v>
      </c>
      <c r="D1" s="4" t="s">
        <v>29</v>
      </c>
      <c r="E1" s="1" t="s">
        <v>30</v>
      </c>
    </row>
    <row r="2" spans="1:5" x14ac:dyDescent="0.25">
      <c r="A2" t="s">
        <v>9</v>
      </c>
      <c r="B2" s="2">
        <v>45905</v>
      </c>
      <c r="C2" s="3" t="str">
        <f t="shared" ref="C2:C33" si="0">TEXT(B2, "dddd")</f>
        <v>Friday</v>
      </c>
      <c r="D2">
        <f>14935+16509</f>
        <v>31444</v>
      </c>
    </row>
    <row r="3" spans="1:5" x14ac:dyDescent="0.25">
      <c r="A3" t="s">
        <v>9</v>
      </c>
      <c r="B3" s="2">
        <v>45908</v>
      </c>
      <c r="C3" s="3" t="str">
        <f t="shared" si="0"/>
        <v>Monday</v>
      </c>
      <c r="D3">
        <f>12385+14301</f>
        <v>26686</v>
      </c>
    </row>
    <row r="4" spans="1:5" x14ac:dyDescent="0.25">
      <c r="A4" t="s">
        <v>9</v>
      </c>
      <c r="B4" s="2">
        <v>45909</v>
      </c>
      <c r="C4" s="3" t="str">
        <f t="shared" si="0"/>
        <v>Tuesday</v>
      </c>
      <c r="D4">
        <f>10783+20070</f>
        <v>30853</v>
      </c>
    </row>
    <row r="5" spans="1:5" x14ac:dyDescent="0.25">
      <c r="A5" t="s">
        <v>9</v>
      </c>
      <c r="B5" s="2">
        <v>45910</v>
      </c>
      <c r="C5" s="3" t="str">
        <f t="shared" si="0"/>
        <v>Wednesday</v>
      </c>
      <c r="D5">
        <f>15378+16490</f>
        <v>31868</v>
      </c>
    </row>
    <row r="6" spans="1:5" x14ac:dyDescent="0.25">
      <c r="A6" t="s">
        <v>9</v>
      </c>
      <c r="B6" s="2">
        <v>45911</v>
      </c>
      <c r="C6" s="3" t="str">
        <f t="shared" si="0"/>
        <v>Thursday</v>
      </c>
      <c r="D6">
        <f>12347+17000</f>
        <v>29347</v>
      </c>
    </row>
    <row r="7" spans="1:5" x14ac:dyDescent="0.25">
      <c r="A7" t="s">
        <v>9</v>
      </c>
      <c r="B7" s="2">
        <v>45912</v>
      </c>
      <c r="C7" s="3" t="str">
        <f t="shared" si="0"/>
        <v>Friday</v>
      </c>
      <c r="D7">
        <f>8440+7064</f>
        <v>15504</v>
      </c>
    </row>
    <row r="8" spans="1:5" x14ac:dyDescent="0.25">
      <c r="A8" t="s">
        <v>15</v>
      </c>
      <c r="B8" s="2">
        <v>45912</v>
      </c>
      <c r="C8" s="3" t="str">
        <f t="shared" si="0"/>
        <v>Friday</v>
      </c>
      <c r="D8">
        <f>1380+1380+1440+360+360+90+576+144</f>
        <v>5730</v>
      </c>
    </row>
    <row r="9" spans="1:5" x14ac:dyDescent="0.25">
      <c r="A9" t="s">
        <v>18</v>
      </c>
      <c r="B9" s="2">
        <v>45912</v>
      </c>
      <c r="C9" s="3" t="str">
        <f t="shared" si="0"/>
        <v>Friday</v>
      </c>
      <c r="D9">
        <f>1332+2381</f>
        <v>3713</v>
      </c>
    </row>
    <row r="10" spans="1:5" x14ac:dyDescent="0.25">
      <c r="A10" t="s">
        <v>14</v>
      </c>
      <c r="B10" s="2">
        <v>45912</v>
      </c>
      <c r="C10" s="3" t="str">
        <f t="shared" si="0"/>
        <v>Friday</v>
      </c>
      <c r="D10">
        <f>4095+3138</f>
        <v>7233</v>
      </c>
    </row>
    <row r="11" spans="1:5" x14ac:dyDescent="0.25">
      <c r="A11" t="s">
        <v>16</v>
      </c>
      <c r="B11" s="2">
        <v>45912</v>
      </c>
      <c r="C11" s="3" t="str">
        <f t="shared" si="0"/>
        <v>Friday</v>
      </c>
      <c r="D11">
        <f>2240</f>
        <v>2240</v>
      </c>
    </row>
    <row r="12" spans="1:5" x14ac:dyDescent="0.25">
      <c r="A12" t="s">
        <v>12</v>
      </c>
      <c r="B12" s="2">
        <v>45912</v>
      </c>
      <c r="C12" s="3" t="str">
        <f t="shared" si="0"/>
        <v>Friday</v>
      </c>
      <c r="D12">
        <f>6325+8602</f>
        <v>14927</v>
      </c>
    </row>
    <row r="13" spans="1:5" x14ac:dyDescent="0.25">
      <c r="A13" t="s">
        <v>19</v>
      </c>
      <c r="B13" s="2">
        <v>45912</v>
      </c>
      <c r="C13" s="3" t="str">
        <f t="shared" si="0"/>
        <v>Friday</v>
      </c>
      <c r="D13">
        <f>925</f>
        <v>925</v>
      </c>
    </row>
    <row r="14" spans="1:5" x14ac:dyDescent="0.25">
      <c r="A14" t="s">
        <v>11</v>
      </c>
      <c r="B14" s="2">
        <v>45912</v>
      </c>
      <c r="C14" s="3" t="str">
        <f t="shared" si="0"/>
        <v>Friday</v>
      </c>
      <c r="D14">
        <f>5010+7038</f>
        <v>12048</v>
      </c>
    </row>
    <row r="15" spans="1:5" x14ac:dyDescent="0.25">
      <c r="A15" t="s">
        <v>10</v>
      </c>
      <c r="B15" s="2">
        <v>45912</v>
      </c>
      <c r="C15" s="3" t="str">
        <f t="shared" si="0"/>
        <v>Friday</v>
      </c>
      <c r="D15">
        <f>6560</f>
        <v>6560</v>
      </c>
    </row>
    <row r="16" spans="1:5" x14ac:dyDescent="0.25">
      <c r="A16" t="s">
        <v>17</v>
      </c>
      <c r="B16" s="2">
        <v>45912</v>
      </c>
      <c r="C16" s="3" t="str">
        <f t="shared" si="0"/>
        <v>Friday</v>
      </c>
      <c r="D16">
        <f>2417+1858</f>
        <v>4275</v>
      </c>
    </row>
    <row r="17" spans="1:4" x14ac:dyDescent="0.25">
      <c r="A17" t="s">
        <v>9</v>
      </c>
      <c r="B17" s="2">
        <v>45915</v>
      </c>
      <c r="C17" s="3" t="str">
        <f t="shared" si="0"/>
        <v>Monday</v>
      </c>
      <c r="D17">
        <f>12483+16601</f>
        <v>29084</v>
      </c>
    </row>
    <row r="18" spans="1:4" x14ac:dyDescent="0.25">
      <c r="A18" t="s">
        <v>14</v>
      </c>
      <c r="B18" s="2">
        <v>45915</v>
      </c>
      <c r="C18" s="3" t="str">
        <f t="shared" si="0"/>
        <v>Monday</v>
      </c>
      <c r="D18">
        <f>4594</f>
        <v>4594</v>
      </c>
    </row>
    <row r="19" spans="1:4" x14ac:dyDescent="0.25">
      <c r="A19" t="s">
        <v>15</v>
      </c>
      <c r="B19" s="2">
        <v>45915</v>
      </c>
      <c r="C19" s="3" t="str">
        <f t="shared" si="0"/>
        <v>Monday</v>
      </c>
      <c r="D19">
        <f>6227</f>
        <v>6227</v>
      </c>
    </row>
    <row r="20" spans="1:4" x14ac:dyDescent="0.25">
      <c r="A20" t="s">
        <v>13</v>
      </c>
      <c r="B20" s="2">
        <v>45915</v>
      </c>
      <c r="C20" s="3" t="str">
        <f t="shared" si="0"/>
        <v>Monday</v>
      </c>
      <c r="D20">
        <f>3465</f>
        <v>3465</v>
      </c>
    </row>
    <row r="21" spans="1:4" x14ac:dyDescent="0.25">
      <c r="A21" t="s">
        <v>18</v>
      </c>
      <c r="B21" s="2">
        <v>45915</v>
      </c>
      <c r="C21" s="3" t="str">
        <f t="shared" si="0"/>
        <v>Monday</v>
      </c>
      <c r="D21">
        <f>2898</f>
        <v>2898</v>
      </c>
    </row>
    <row r="22" spans="1:4" x14ac:dyDescent="0.25">
      <c r="A22" t="s">
        <v>16</v>
      </c>
      <c r="B22" s="2">
        <v>45915</v>
      </c>
      <c r="C22" s="3" t="str">
        <f t="shared" si="0"/>
        <v>Monday</v>
      </c>
      <c r="D22">
        <f>3142</f>
        <v>3142</v>
      </c>
    </row>
    <row r="23" spans="1:4" x14ac:dyDescent="0.25">
      <c r="A23" t="s">
        <v>12</v>
      </c>
      <c r="B23" s="2">
        <v>45915</v>
      </c>
      <c r="C23" s="3" t="str">
        <f t="shared" si="0"/>
        <v>Monday</v>
      </c>
      <c r="D23">
        <f>4702+7500</f>
        <v>12202</v>
      </c>
    </row>
    <row r="24" spans="1:4" x14ac:dyDescent="0.25">
      <c r="A24" t="s">
        <v>19</v>
      </c>
      <c r="B24" s="2">
        <v>45915</v>
      </c>
      <c r="C24" s="3" t="str">
        <f t="shared" si="0"/>
        <v>Monday</v>
      </c>
      <c r="D24">
        <f>1650</f>
        <v>1650</v>
      </c>
    </row>
    <row r="25" spans="1:4" x14ac:dyDescent="0.25">
      <c r="A25" t="s">
        <v>11</v>
      </c>
      <c r="B25" s="2">
        <v>45915</v>
      </c>
      <c r="C25" s="3" t="str">
        <f t="shared" si="0"/>
        <v>Monday</v>
      </c>
      <c r="D25">
        <f>4746+5698</f>
        <v>10444</v>
      </c>
    </row>
    <row r="26" spans="1:4" x14ac:dyDescent="0.25">
      <c r="A26" t="s">
        <v>10</v>
      </c>
      <c r="B26" s="2">
        <v>45915</v>
      </c>
      <c r="C26" s="3" t="str">
        <f t="shared" si="0"/>
        <v>Monday</v>
      </c>
      <c r="D26">
        <f>10344</f>
        <v>10344</v>
      </c>
    </row>
    <row r="27" spans="1:4" x14ac:dyDescent="0.25">
      <c r="A27" t="s">
        <v>17</v>
      </c>
      <c r="B27" s="2">
        <v>45915</v>
      </c>
      <c r="C27" s="3" t="str">
        <f t="shared" si="0"/>
        <v>Monday</v>
      </c>
      <c r="D27">
        <f>2518+2660</f>
        <v>5178</v>
      </c>
    </row>
    <row r="28" spans="1:4" x14ac:dyDescent="0.25">
      <c r="A28" t="s">
        <v>9</v>
      </c>
      <c r="B28" s="2">
        <v>45916</v>
      </c>
      <c r="C28" s="3" t="str">
        <f t="shared" si="0"/>
        <v>Tuesday</v>
      </c>
      <c r="D28">
        <f>9599+19322</f>
        <v>28921</v>
      </c>
    </row>
    <row r="29" spans="1:4" x14ac:dyDescent="0.25">
      <c r="A29" t="s">
        <v>14</v>
      </c>
      <c r="B29" s="2">
        <v>45916</v>
      </c>
      <c r="C29" s="3" t="str">
        <f t="shared" si="0"/>
        <v>Tuesday</v>
      </c>
      <c r="D29">
        <f>3829+11808</f>
        <v>15637</v>
      </c>
    </row>
    <row r="30" spans="1:4" x14ac:dyDescent="0.25">
      <c r="A30" t="s">
        <v>15</v>
      </c>
      <c r="B30" s="2">
        <v>45916</v>
      </c>
      <c r="C30" s="3" t="str">
        <f t="shared" si="0"/>
        <v>Tuesday</v>
      </c>
      <c r="D30">
        <f>3352</f>
        <v>3352</v>
      </c>
    </row>
    <row r="31" spans="1:4" x14ac:dyDescent="0.25">
      <c r="A31" t="s">
        <v>16</v>
      </c>
      <c r="B31" s="2">
        <v>45916</v>
      </c>
      <c r="C31" s="3" t="str">
        <f t="shared" si="0"/>
        <v>Tuesday</v>
      </c>
      <c r="D31">
        <f>4836</f>
        <v>4836</v>
      </c>
    </row>
    <row r="32" spans="1:4" x14ac:dyDescent="0.25">
      <c r="A32" t="s">
        <v>12</v>
      </c>
      <c r="B32" s="2">
        <v>45916</v>
      </c>
      <c r="C32" s="3" t="str">
        <f t="shared" si="0"/>
        <v>Tuesday</v>
      </c>
      <c r="D32">
        <f>5720+4527</f>
        <v>10247</v>
      </c>
    </row>
    <row r="33" spans="1:5" x14ac:dyDescent="0.25">
      <c r="A33" t="s">
        <v>19</v>
      </c>
      <c r="B33" s="2">
        <v>45916</v>
      </c>
      <c r="C33" s="3" t="str">
        <f t="shared" si="0"/>
        <v>Tuesday</v>
      </c>
      <c r="D33">
        <f>2049</f>
        <v>2049</v>
      </c>
    </row>
    <row r="34" spans="1:5" x14ac:dyDescent="0.25">
      <c r="A34" t="s">
        <v>11</v>
      </c>
      <c r="B34" s="2">
        <v>45916</v>
      </c>
      <c r="C34" s="3" t="str">
        <f t="shared" ref="C34:C65" si="1">TEXT(B34, "dddd")</f>
        <v>Tuesday</v>
      </c>
      <c r="D34">
        <f>3166+3536</f>
        <v>6702</v>
      </c>
    </row>
    <row r="35" spans="1:5" x14ac:dyDescent="0.25">
      <c r="A35" t="s">
        <v>10</v>
      </c>
      <c r="B35" s="2">
        <v>45916</v>
      </c>
      <c r="C35" s="3" t="str">
        <f t="shared" si="1"/>
        <v>Tuesday</v>
      </c>
      <c r="D35">
        <f>16275</f>
        <v>16275</v>
      </c>
    </row>
    <row r="36" spans="1:5" x14ac:dyDescent="0.25">
      <c r="A36" t="s">
        <v>17</v>
      </c>
      <c r="B36" s="2">
        <v>45916</v>
      </c>
      <c r="C36" s="3" t="str">
        <f t="shared" si="1"/>
        <v>Tuesday</v>
      </c>
      <c r="D36">
        <f>6270+2945</f>
        <v>9215</v>
      </c>
    </row>
    <row r="37" spans="1:5" x14ac:dyDescent="0.25">
      <c r="A37" t="s">
        <v>9</v>
      </c>
      <c r="B37" s="2">
        <v>45917</v>
      </c>
      <c r="C37" s="3" t="str">
        <f t="shared" si="1"/>
        <v>Wednesday</v>
      </c>
      <c r="D37">
        <f>15877+14745</f>
        <v>30622</v>
      </c>
    </row>
    <row r="38" spans="1:5" x14ac:dyDescent="0.25">
      <c r="A38" t="s">
        <v>14</v>
      </c>
      <c r="B38" s="2">
        <v>45917</v>
      </c>
      <c r="C38" s="3" t="str">
        <f t="shared" si="1"/>
        <v>Wednesday</v>
      </c>
      <c r="D38">
        <f>10240+9184</f>
        <v>19424</v>
      </c>
    </row>
    <row r="39" spans="1:5" x14ac:dyDescent="0.25">
      <c r="A39" t="s">
        <v>15</v>
      </c>
      <c r="B39" s="2">
        <v>45917</v>
      </c>
      <c r="C39" s="3" t="str">
        <f t="shared" si="1"/>
        <v>Wednesday</v>
      </c>
      <c r="D39">
        <f>9928</f>
        <v>9928</v>
      </c>
    </row>
    <row r="40" spans="1:5" x14ac:dyDescent="0.25">
      <c r="A40" t="s">
        <v>20</v>
      </c>
      <c r="B40" s="2">
        <v>45917</v>
      </c>
      <c r="C40" s="3" t="str">
        <f t="shared" si="1"/>
        <v>Wednesday</v>
      </c>
      <c r="D40">
        <f>55</f>
        <v>55</v>
      </c>
    </row>
    <row r="41" spans="1:5" x14ac:dyDescent="0.25">
      <c r="A41" t="s">
        <v>18</v>
      </c>
      <c r="B41" s="2">
        <v>45917</v>
      </c>
      <c r="C41" s="3" t="str">
        <f t="shared" si="1"/>
        <v>Wednesday</v>
      </c>
      <c r="D41">
        <f>3036</f>
        <v>3036</v>
      </c>
      <c r="E41" t="s">
        <v>31</v>
      </c>
    </row>
    <row r="42" spans="1:5" x14ac:dyDescent="0.25">
      <c r="A42" t="s">
        <v>16</v>
      </c>
      <c r="B42" s="2">
        <v>45917</v>
      </c>
      <c r="C42" s="3" t="str">
        <f t="shared" si="1"/>
        <v>Wednesday</v>
      </c>
      <c r="D42">
        <f>9180</f>
        <v>9180</v>
      </c>
    </row>
    <row r="43" spans="1:5" x14ac:dyDescent="0.25">
      <c r="A43" t="s">
        <v>12</v>
      </c>
      <c r="B43" s="2">
        <v>45917</v>
      </c>
      <c r="C43" s="3" t="str">
        <f t="shared" si="1"/>
        <v>Wednesday</v>
      </c>
      <c r="D43">
        <f>3627+8400</f>
        <v>12027</v>
      </c>
    </row>
    <row r="44" spans="1:5" x14ac:dyDescent="0.25">
      <c r="A44" t="s">
        <v>19</v>
      </c>
      <c r="B44" s="2">
        <v>45917</v>
      </c>
      <c r="C44" s="3" t="str">
        <f t="shared" si="1"/>
        <v>Wednesday</v>
      </c>
      <c r="D44">
        <f>1716</f>
        <v>1716</v>
      </c>
    </row>
    <row r="45" spans="1:5" x14ac:dyDescent="0.25">
      <c r="A45" t="s">
        <v>11</v>
      </c>
      <c r="B45" s="2">
        <v>45917</v>
      </c>
      <c r="C45" s="3" t="str">
        <f t="shared" si="1"/>
        <v>Wednesday</v>
      </c>
      <c r="D45">
        <f>4772</f>
        <v>4772</v>
      </c>
    </row>
    <row r="46" spans="1:5" x14ac:dyDescent="0.25">
      <c r="A46" t="s">
        <v>10</v>
      </c>
      <c r="B46" s="2">
        <v>45917</v>
      </c>
      <c r="C46" s="3" t="str">
        <f t="shared" si="1"/>
        <v>Wednesday</v>
      </c>
      <c r="D46">
        <f>4741+4772</f>
        <v>9513</v>
      </c>
    </row>
    <row r="47" spans="1:5" x14ac:dyDescent="0.25">
      <c r="A47" t="s">
        <v>17</v>
      </c>
      <c r="B47" s="2">
        <v>45917</v>
      </c>
      <c r="C47" s="3" t="str">
        <f t="shared" si="1"/>
        <v>Wednesday</v>
      </c>
      <c r="D47">
        <f>1628+1900+2668</f>
        <v>6196</v>
      </c>
    </row>
    <row r="48" spans="1:5" x14ac:dyDescent="0.25">
      <c r="A48" t="s">
        <v>9</v>
      </c>
      <c r="B48" s="2">
        <v>45918</v>
      </c>
      <c r="C48" s="3" t="str">
        <f t="shared" si="1"/>
        <v>Thursday</v>
      </c>
      <c r="D48">
        <f>7939+13426</f>
        <v>21365</v>
      </c>
    </row>
    <row r="49" spans="1:5" x14ac:dyDescent="0.25">
      <c r="A49" t="s">
        <v>14</v>
      </c>
      <c r="B49" s="2">
        <v>45918</v>
      </c>
      <c r="C49" s="3" t="str">
        <f t="shared" si="1"/>
        <v>Thursday</v>
      </c>
      <c r="D49">
        <f>4266+5688</f>
        <v>9954</v>
      </c>
    </row>
    <row r="50" spans="1:5" x14ac:dyDescent="0.25">
      <c r="A50" t="s">
        <v>15</v>
      </c>
      <c r="B50" s="2">
        <v>45918</v>
      </c>
      <c r="C50" s="3" t="str">
        <f t="shared" si="1"/>
        <v>Thursday</v>
      </c>
      <c r="D50">
        <f>3345</f>
        <v>3345</v>
      </c>
    </row>
    <row r="51" spans="1:5" x14ac:dyDescent="0.25">
      <c r="A51" t="s">
        <v>18</v>
      </c>
      <c r="B51" s="2">
        <v>45918</v>
      </c>
      <c r="C51" s="3" t="str">
        <f t="shared" si="1"/>
        <v>Thursday</v>
      </c>
      <c r="D51">
        <f>1770+1170</f>
        <v>2940</v>
      </c>
    </row>
    <row r="52" spans="1:5" x14ac:dyDescent="0.25">
      <c r="A52" t="s">
        <v>16</v>
      </c>
      <c r="B52" s="2">
        <v>45918</v>
      </c>
      <c r="C52" s="3" t="str">
        <f t="shared" si="1"/>
        <v>Thursday</v>
      </c>
      <c r="D52">
        <f>15*78</f>
        <v>1170</v>
      </c>
      <c r="E52" t="s">
        <v>32</v>
      </c>
    </row>
    <row r="53" spans="1:5" x14ac:dyDescent="0.25">
      <c r="A53" t="s">
        <v>12</v>
      </c>
      <c r="B53" s="2">
        <v>45918</v>
      </c>
      <c r="C53" s="3" t="str">
        <f t="shared" si="1"/>
        <v>Thursday</v>
      </c>
      <c r="D53">
        <f>1950</f>
        <v>1950</v>
      </c>
      <c r="E53" t="s">
        <v>33</v>
      </c>
    </row>
    <row r="54" spans="1:5" x14ac:dyDescent="0.25">
      <c r="A54" t="s">
        <v>19</v>
      </c>
      <c r="B54" s="2">
        <v>45918</v>
      </c>
      <c r="C54" s="3" t="str">
        <f t="shared" si="1"/>
        <v>Thursday</v>
      </c>
      <c r="D54">
        <f>1782</f>
        <v>1782</v>
      </c>
    </row>
    <row r="55" spans="1:5" x14ac:dyDescent="0.25">
      <c r="A55" t="s">
        <v>11</v>
      </c>
      <c r="B55" s="2">
        <v>45918</v>
      </c>
      <c r="C55" s="3" t="str">
        <f t="shared" si="1"/>
        <v>Thursday</v>
      </c>
      <c r="D55">
        <f>6948</f>
        <v>6948</v>
      </c>
      <c r="E55" t="s">
        <v>33</v>
      </c>
    </row>
    <row r="56" spans="1:5" x14ac:dyDescent="0.25">
      <c r="A56" t="s">
        <v>10</v>
      </c>
      <c r="B56" s="2">
        <v>45918</v>
      </c>
      <c r="C56" s="3" t="str">
        <f t="shared" si="1"/>
        <v>Thursday</v>
      </c>
      <c r="D56">
        <f>11467</f>
        <v>11467</v>
      </c>
    </row>
    <row r="57" spans="1:5" x14ac:dyDescent="0.25">
      <c r="A57" t="s">
        <v>17</v>
      </c>
      <c r="B57" s="2">
        <v>45918</v>
      </c>
      <c r="C57" s="3" t="str">
        <f t="shared" si="1"/>
        <v>Thursday</v>
      </c>
      <c r="D57">
        <f>4085+1917</f>
        <v>6002</v>
      </c>
    </row>
    <row r="58" spans="1:5" x14ac:dyDescent="0.25">
      <c r="A58" t="s">
        <v>9</v>
      </c>
      <c r="B58" s="2">
        <v>45919</v>
      </c>
      <c r="C58" s="3" t="str">
        <f t="shared" si="1"/>
        <v>Friday</v>
      </c>
      <c r="D58">
        <f>87*25.6+26*26+80*25.7+56*21+56*21+22*21.3+16*25.5+34*25.6+38*25.6+38*25.6+224*19.1+228*18.9</f>
        <v>19591.400000000001</v>
      </c>
    </row>
    <row r="59" spans="1:5" x14ac:dyDescent="0.25">
      <c r="A59" t="s">
        <v>14</v>
      </c>
      <c r="B59" s="2">
        <v>45919</v>
      </c>
      <c r="C59" s="3" t="str">
        <f t="shared" si="1"/>
        <v>Friday</v>
      </c>
      <c r="D59">
        <f>7963+6359</f>
        <v>14322</v>
      </c>
    </row>
    <row r="60" spans="1:5" x14ac:dyDescent="0.25">
      <c r="A60" t="s">
        <v>15</v>
      </c>
      <c r="B60" s="2">
        <v>45919</v>
      </c>
      <c r="C60" s="3" t="str">
        <f t="shared" si="1"/>
        <v>Friday</v>
      </c>
      <c r="D60">
        <f>1630</f>
        <v>1630</v>
      </c>
    </row>
    <row r="61" spans="1:5" x14ac:dyDescent="0.25">
      <c r="A61" t="s">
        <v>18</v>
      </c>
      <c r="B61" s="2">
        <v>45919</v>
      </c>
      <c r="C61" s="3" t="str">
        <f t="shared" si="1"/>
        <v>Friday</v>
      </c>
      <c r="D61">
        <f>110</f>
        <v>110</v>
      </c>
      <c r="E61" t="s">
        <v>34</v>
      </c>
    </row>
    <row r="62" spans="1:5" x14ac:dyDescent="0.25">
      <c r="A62" t="s">
        <v>16</v>
      </c>
      <c r="B62" s="2">
        <v>45919</v>
      </c>
      <c r="C62" s="3" t="str">
        <f t="shared" si="1"/>
        <v>Friday</v>
      </c>
      <c r="D62">
        <f>2351</f>
        <v>2351</v>
      </c>
    </row>
    <row r="63" spans="1:5" x14ac:dyDescent="0.25">
      <c r="A63" t="s">
        <v>12</v>
      </c>
      <c r="B63" s="2">
        <v>45919</v>
      </c>
      <c r="C63" s="3" t="str">
        <f t="shared" si="1"/>
        <v>Friday</v>
      </c>
      <c r="D63">
        <f>5859+5342</f>
        <v>11201</v>
      </c>
    </row>
    <row r="64" spans="1:5" x14ac:dyDescent="0.25">
      <c r="A64" t="s">
        <v>19</v>
      </c>
      <c r="B64" s="2">
        <v>45919</v>
      </c>
      <c r="C64" s="3" t="str">
        <f t="shared" si="1"/>
        <v>Friday</v>
      </c>
      <c r="D64">
        <f>8*22+10*22+20*2+29*2</f>
        <v>494</v>
      </c>
    </row>
    <row r="65" spans="1:5" x14ac:dyDescent="0.25">
      <c r="A65" t="s">
        <v>11</v>
      </c>
      <c r="B65" s="2">
        <v>45919</v>
      </c>
      <c r="C65" s="3" t="str">
        <f t="shared" si="1"/>
        <v>Friday</v>
      </c>
      <c r="D65">
        <f>42*82+53*57+45*62+36*57+2*16+13*127.3</f>
        <v>12993.9</v>
      </c>
    </row>
    <row r="66" spans="1:5" x14ac:dyDescent="0.25">
      <c r="A66" t="s">
        <v>10</v>
      </c>
      <c r="B66" s="2">
        <v>45919</v>
      </c>
      <c r="C66" s="3" t="str">
        <f t="shared" ref="C66:C97" si="2">TEXT(B66, "dddd")</f>
        <v>Friday</v>
      </c>
      <c r="D66">
        <v>7428</v>
      </c>
    </row>
    <row r="67" spans="1:5" x14ac:dyDescent="0.25">
      <c r="A67" t="s">
        <v>17</v>
      </c>
      <c r="B67" s="2">
        <v>45919</v>
      </c>
      <c r="C67" s="3" t="str">
        <f t="shared" si="2"/>
        <v>Friday</v>
      </c>
      <c r="D67">
        <f>3467+1842</f>
        <v>5309</v>
      </c>
    </row>
    <row r="68" spans="1:5" x14ac:dyDescent="0.25">
      <c r="A68" t="s">
        <v>9</v>
      </c>
      <c r="B68" s="2">
        <v>45922</v>
      </c>
      <c r="C68" s="3" t="str">
        <f t="shared" si="2"/>
        <v>Monday</v>
      </c>
      <c r="D68">
        <f>7535</f>
        <v>7535</v>
      </c>
      <c r="E68" t="s">
        <v>35</v>
      </c>
    </row>
    <row r="69" spans="1:5" x14ac:dyDescent="0.25">
      <c r="A69" t="s">
        <v>14</v>
      </c>
      <c r="B69" s="2">
        <v>45922</v>
      </c>
      <c r="C69" s="3" t="str">
        <f t="shared" si="2"/>
        <v>Monday</v>
      </c>
      <c r="D69">
        <f>6509+8641</f>
        <v>15150</v>
      </c>
    </row>
    <row r="70" spans="1:5" x14ac:dyDescent="0.25">
      <c r="A70" t="s">
        <v>15</v>
      </c>
      <c r="B70" s="2">
        <v>45922</v>
      </c>
      <c r="C70" s="3" t="str">
        <f t="shared" si="2"/>
        <v>Monday</v>
      </c>
      <c r="D70">
        <f>298+744+744+744+744+780+744+744+744+428</f>
        <v>6714</v>
      </c>
    </row>
    <row r="71" spans="1:5" x14ac:dyDescent="0.25">
      <c r="A71" t="s">
        <v>18</v>
      </c>
      <c r="B71" s="2">
        <v>45922</v>
      </c>
      <c r="C71" s="3" t="str">
        <f t="shared" si="2"/>
        <v>Monday</v>
      </c>
      <c r="D71">
        <v>2482</v>
      </c>
      <c r="E71" t="s">
        <v>31</v>
      </c>
    </row>
    <row r="72" spans="1:5" x14ac:dyDescent="0.25">
      <c r="A72" t="s">
        <v>16</v>
      </c>
      <c r="B72" s="2">
        <v>45922</v>
      </c>
      <c r="C72" s="3" t="str">
        <f t="shared" si="2"/>
        <v>Monday</v>
      </c>
      <c r="D72">
        <v>2724</v>
      </c>
    </row>
    <row r="73" spans="1:5" x14ac:dyDescent="0.25">
      <c r="A73" t="s">
        <v>12</v>
      </c>
      <c r="B73" s="2">
        <v>45922</v>
      </c>
      <c r="C73" s="3" t="str">
        <f t="shared" si="2"/>
        <v>Monday</v>
      </c>
      <c r="D73">
        <f>3406+2986</f>
        <v>6392</v>
      </c>
    </row>
    <row r="74" spans="1:5" x14ac:dyDescent="0.25">
      <c r="A74" t="s">
        <v>19</v>
      </c>
      <c r="B74" s="2">
        <v>45922</v>
      </c>
      <c r="C74" s="3" t="str">
        <f t="shared" si="2"/>
        <v>Monday</v>
      </c>
      <c r="D74">
        <v>1776</v>
      </c>
    </row>
    <row r="75" spans="1:5" x14ac:dyDescent="0.25">
      <c r="A75" t="s">
        <v>11</v>
      </c>
      <c r="B75" s="2">
        <v>45922</v>
      </c>
      <c r="C75" s="3" t="str">
        <f t="shared" si="2"/>
        <v>Monday</v>
      </c>
      <c r="D75">
        <f>3680+7273</f>
        <v>10953</v>
      </c>
    </row>
    <row r="76" spans="1:5" x14ac:dyDescent="0.25">
      <c r="A76" t="s">
        <v>10</v>
      </c>
      <c r="B76" s="2">
        <v>45922</v>
      </c>
      <c r="C76" s="3" t="str">
        <f t="shared" si="2"/>
        <v>Monday</v>
      </c>
      <c r="D76">
        <f>2961</f>
        <v>2961</v>
      </c>
    </row>
    <row r="77" spans="1:5" x14ac:dyDescent="0.25">
      <c r="A77" t="s">
        <v>17</v>
      </c>
      <c r="B77" s="2">
        <v>45922</v>
      </c>
      <c r="C77" s="3" t="str">
        <f t="shared" si="2"/>
        <v>Monday</v>
      </c>
      <c r="D77">
        <f>824+1742</f>
        <v>2566</v>
      </c>
    </row>
    <row r="78" spans="1:5" x14ac:dyDescent="0.25">
      <c r="A78" t="s">
        <v>9</v>
      </c>
      <c r="B78" s="2">
        <v>45923</v>
      </c>
      <c r="C78" s="3" t="str">
        <f t="shared" si="2"/>
        <v>Tuesday</v>
      </c>
      <c r="D78">
        <f>13612</f>
        <v>13612</v>
      </c>
      <c r="E78" t="s">
        <v>35</v>
      </c>
    </row>
    <row r="79" spans="1:5" x14ac:dyDescent="0.25">
      <c r="A79" t="s">
        <v>14</v>
      </c>
      <c r="B79" s="2">
        <v>45923</v>
      </c>
      <c r="C79" s="3" t="str">
        <f t="shared" si="2"/>
        <v>Tuesday</v>
      </c>
      <c r="D79">
        <f>2516+3171</f>
        <v>5687</v>
      </c>
    </row>
    <row r="80" spans="1:5" x14ac:dyDescent="0.25">
      <c r="A80" t="s">
        <v>15</v>
      </c>
      <c r="B80" s="2">
        <v>45923</v>
      </c>
      <c r="C80" s="3" t="str">
        <f t="shared" si="2"/>
        <v>Tuesday</v>
      </c>
      <c r="D80">
        <f>5517</f>
        <v>5517</v>
      </c>
    </row>
    <row r="81" spans="1:5" x14ac:dyDescent="0.25">
      <c r="A81" t="s">
        <v>18</v>
      </c>
      <c r="B81" s="2">
        <v>45923</v>
      </c>
      <c r="C81" s="3" t="str">
        <f t="shared" si="2"/>
        <v>Tuesday</v>
      </c>
      <c r="D81">
        <f>2201+3423</f>
        <v>5624</v>
      </c>
    </row>
    <row r="82" spans="1:5" x14ac:dyDescent="0.25">
      <c r="A82" t="s">
        <v>16</v>
      </c>
      <c r="B82" s="2">
        <v>45923</v>
      </c>
      <c r="C82" s="3" t="str">
        <f t="shared" si="2"/>
        <v>Tuesday</v>
      </c>
      <c r="D82">
        <f>1764</f>
        <v>1764</v>
      </c>
    </row>
    <row r="83" spans="1:5" x14ac:dyDescent="0.25">
      <c r="A83" t="s">
        <v>12</v>
      </c>
      <c r="B83" s="2">
        <v>45923</v>
      </c>
      <c r="C83" s="3" t="str">
        <f t="shared" si="2"/>
        <v>Tuesday</v>
      </c>
      <c r="D83">
        <f>1932+5401</f>
        <v>7333</v>
      </c>
    </row>
    <row r="84" spans="1:5" x14ac:dyDescent="0.25">
      <c r="A84" t="s">
        <v>19</v>
      </c>
      <c r="B84" s="2">
        <v>45923</v>
      </c>
      <c r="C84" s="3" t="str">
        <f t="shared" si="2"/>
        <v>Tuesday</v>
      </c>
      <c r="D84">
        <f>2150</f>
        <v>2150</v>
      </c>
    </row>
    <row r="85" spans="1:5" x14ac:dyDescent="0.25">
      <c r="A85" t="s">
        <v>11</v>
      </c>
      <c r="B85" s="2">
        <v>45923</v>
      </c>
      <c r="C85" s="3" t="str">
        <f t="shared" si="2"/>
        <v>Tuesday</v>
      </c>
      <c r="D85">
        <f>3208+7091</f>
        <v>10299</v>
      </c>
    </row>
    <row r="86" spans="1:5" x14ac:dyDescent="0.25">
      <c r="A86" t="s">
        <v>10</v>
      </c>
      <c r="B86" s="2">
        <v>45923</v>
      </c>
      <c r="C86" s="3" t="str">
        <f t="shared" si="2"/>
        <v>Tuesday</v>
      </c>
      <c r="D86">
        <f>5502</f>
        <v>5502</v>
      </c>
    </row>
    <row r="87" spans="1:5" x14ac:dyDescent="0.25">
      <c r="A87" t="s">
        <v>17</v>
      </c>
      <c r="B87" s="2">
        <v>45923</v>
      </c>
      <c r="C87" s="3" t="str">
        <f t="shared" si="2"/>
        <v>Tuesday</v>
      </c>
      <c r="D87">
        <f>767</f>
        <v>767</v>
      </c>
      <c r="E87" t="s">
        <v>36</v>
      </c>
    </row>
    <row r="88" spans="1:5" x14ac:dyDescent="0.25">
      <c r="A88" t="s">
        <v>9</v>
      </c>
      <c r="B88" s="2">
        <v>45924</v>
      </c>
      <c r="C88" s="3" t="str">
        <f t="shared" si="2"/>
        <v>Wednesday</v>
      </c>
      <c r="D88">
        <f>11294+18173</f>
        <v>29467</v>
      </c>
    </row>
    <row r="89" spans="1:5" x14ac:dyDescent="0.25">
      <c r="A89" t="s">
        <v>14</v>
      </c>
      <c r="B89" s="2">
        <v>45924</v>
      </c>
      <c r="C89" s="3" t="str">
        <f t="shared" si="2"/>
        <v>Wednesday</v>
      </c>
      <c r="D89">
        <f>2826+2653</f>
        <v>5479</v>
      </c>
    </row>
    <row r="90" spans="1:5" x14ac:dyDescent="0.25">
      <c r="A90" t="s">
        <v>15</v>
      </c>
      <c r="B90" s="2">
        <v>45924</v>
      </c>
      <c r="C90" s="3" t="str">
        <f t="shared" si="2"/>
        <v>Wednesday</v>
      </c>
      <c r="D90">
        <f>4787</f>
        <v>4787</v>
      </c>
    </row>
    <row r="91" spans="1:5" x14ac:dyDescent="0.25">
      <c r="A91" t="s">
        <v>18</v>
      </c>
      <c r="B91" s="2">
        <v>45924</v>
      </c>
      <c r="C91" s="3" t="str">
        <f t="shared" si="2"/>
        <v>Wednesday</v>
      </c>
      <c r="D91">
        <f>2850</f>
        <v>2850</v>
      </c>
      <c r="E91" t="s">
        <v>37</v>
      </c>
    </row>
    <row r="92" spans="1:5" x14ac:dyDescent="0.25">
      <c r="A92" t="s">
        <v>16</v>
      </c>
      <c r="B92" s="2">
        <v>45924</v>
      </c>
      <c r="C92" s="3" t="str">
        <f t="shared" si="2"/>
        <v>Wednesday</v>
      </c>
      <c r="D92">
        <f>2408</f>
        <v>2408</v>
      </c>
    </row>
    <row r="93" spans="1:5" x14ac:dyDescent="0.25">
      <c r="A93" t="s">
        <v>12</v>
      </c>
      <c r="B93" s="2">
        <v>45924</v>
      </c>
      <c r="C93" s="3" t="str">
        <f t="shared" si="2"/>
        <v>Wednesday</v>
      </c>
      <c r="D93">
        <f>3885+4881</f>
        <v>8766</v>
      </c>
    </row>
    <row r="94" spans="1:5" x14ac:dyDescent="0.25">
      <c r="A94" t="s">
        <v>19</v>
      </c>
      <c r="B94" s="2">
        <v>45924</v>
      </c>
      <c r="C94" s="3" t="str">
        <f t="shared" si="2"/>
        <v>Wednesday</v>
      </c>
      <c r="D94">
        <f>1336</f>
        <v>1336</v>
      </c>
    </row>
    <row r="95" spans="1:5" x14ac:dyDescent="0.25">
      <c r="A95" t="s">
        <v>11</v>
      </c>
      <c r="B95" s="2">
        <v>45924</v>
      </c>
      <c r="C95" s="3" t="str">
        <f t="shared" si="2"/>
        <v>Wednesday</v>
      </c>
      <c r="D95">
        <f>9804+6515</f>
        <v>16319</v>
      </c>
    </row>
    <row r="96" spans="1:5" x14ac:dyDescent="0.25">
      <c r="A96" t="s">
        <v>10</v>
      </c>
      <c r="B96" s="2">
        <v>45924</v>
      </c>
      <c r="C96" s="3" t="str">
        <f t="shared" si="2"/>
        <v>Wednesday</v>
      </c>
      <c r="D96">
        <f>6441</f>
        <v>6441</v>
      </c>
    </row>
    <row r="97" spans="1:4" x14ac:dyDescent="0.25">
      <c r="A97" t="s">
        <v>17</v>
      </c>
      <c r="B97" s="2">
        <v>45924</v>
      </c>
      <c r="C97" s="3" t="str">
        <f t="shared" si="2"/>
        <v>Wednesday</v>
      </c>
      <c r="D97">
        <f>640+1200</f>
        <v>1840</v>
      </c>
    </row>
    <row r="98" spans="1:4" x14ac:dyDescent="0.25">
      <c r="A98" t="s">
        <v>9</v>
      </c>
      <c r="B98" s="2">
        <v>45925</v>
      </c>
      <c r="C98" s="3" t="str">
        <f t="shared" ref="C98:C129" si="3">TEXT(B98, "dddd")</f>
        <v>Thursday</v>
      </c>
      <c r="D98">
        <f>14093+12276</f>
        <v>26369</v>
      </c>
    </row>
    <row r="99" spans="1:4" x14ac:dyDescent="0.25">
      <c r="A99" t="s">
        <v>14</v>
      </c>
      <c r="B99" s="2">
        <v>45925</v>
      </c>
      <c r="C99" s="3" t="str">
        <f t="shared" si="3"/>
        <v>Thursday</v>
      </c>
      <c r="D99">
        <f>4663+3945</f>
        <v>8608</v>
      </c>
    </row>
    <row r="100" spans="1:4" x14ac:dyDescent="0.25">
      <c r="A100" t="s">
        <v>15</v>
      </c>
      <c r="B100" s="2">
        <v>45925</v>
      </c>
      <c r="C100" s="3" t="str">
        <f t="shared" si="3"/>
        <v>Thursday</v>
      </c>
      <c r="D100">
        <f>3643</f>
        <v>3643</v>
      </c>
    </row>
    <row r="101" spans="1:4" x14ac:dyDescent="0.25">
      <c r="A101" t="s">
        <v>18</v>
      </c>
      <c r="B101" s="2">
        <v>45925</v>
      </c>
      <c r="C101" s="3" t="str">
        <f t="shared" si="3"/>
        <v>Thursday</v>
      </c>
      <c r="D101">
        <f>1620+1680</f>
        <v>3300</v>
      </c>
    </row>
    <row r="102" spans="1:4" x14ac:dyDescent="0.25">
      <c r="A102" t="s">
        <v>16</v>
      </c>
      <c r="B102" s="2">
        <v>45925</v>
      </c>
      <c r="C102" s="3" t="str">
        <f t="shared" si="3"/>
        <v>Thursday</v>
      </c>
      <c r="D102">
        <f>6220</f>
        <v>6220</v>
      </c>
    </row>
    <row r="103" spans="1:4" x14ac:dyDescent="0.25">
      <c r="A103" t="s">
        <v>12</v>
      </c>
      <c r="B103" s="2">
        <v>45925</v>
      </c>
      <c r="C103" s="3" t="str">
        <f t="shared" si="3"/>
        <v>Thursday</v>
      </c>
      <c r="D103">
        <f>5445+8267</f>
        <v>13712</v>
      </c>
    </row>
    <row r="104" spans="1:4" x14ac:dyDescent="0.25">
      <c r="A104" t="s">
        <v>19</v>
      </c>
      <c r="B104" s="2">
        <v>45925</v>
      </c>
      <c r="C104" s="3" t="str">
        <f t="shared" si="3"/>
        <v>Thursday</v>
      </c>
      <c r="D104">
        <f>2106</f>
        <v>2106</v>
      </c>
    </row>
    <row r="105" spans="1:4" x14ac:dyDescent="0.25">
      <c r="A105" t="s">
        <v>11</v>
      </c>
      <c r="B105" s="2">
        <v>45925</v>
      </c>
      <c r="C105" s="3" t="str">
        <f t="shared" si="3"/>
        <v>Thursday</v>
      </c>
      <c r="D105">
        <f>6930+6127</f>
        <v>13057</v>
      </c>
    </row>
    <row r="106" spans="1:4" x14ac:dyDescent="0.25">
      <c r="A106" t="s">
        <v>10</v>
      </c>
      <c r="B106" s="2">
        <v>45925</v>
      </c>
      <c r="C106" s="3" t="str">
        <f t="shared" si="3"/>
        <v>Thursday</v>
      </c>
      <c r="D106">
        <f>6870</f>
        <v>6870</v>
      </c>
    </row>
    <row r="107" spans="1:4" x14ac:dyDescent="0.25">
      <c r="A107" t="s">
        <v>17</v>
      </c>
      <c r="B107" s="2">
        <v>45925</v>
      </c>
      <c r="C107" s="3" t="str">
        <f t="shared" si="3"/>
        <v>Thursday</v>
      </c>
      <c r="D107">
        <f>1814+1500</f>
        <v>3314</v>
      </c>
    </row>
    <row r="108" spans="1:4" x14ac:dyDescent="0.25">
      <c r="A108" t="s">
        <v>14</v>
      </c>
      <c r="B108" s="2">
        <v>45911</v>
      </c>
      <c r="C108" s="3" t="str">
        <f t="shared" si="3"/>
        <v>Thursday</v>
      </c>
      <c r="D108">
        <f>3199</f>
        <v>3199</v>
      </c>
    </row>
    <row r="109" spans="1:4" x14ac:dyDescent="0.25">
      <c r="A109" t="s">
        <v>15</v>
      </c>
      <c r="B109" s="2">
        <v>45911</v>
      </c>
      <c r="C109" s="3" t="str">
        <f t="shared" si="3"/>
        <v>Thursday</v>
      </c>
      <c r="D109">
        <f>4598</f>
        <v>4598</v>
      </c>
    </row>
    <row r="110" spans="1:4" x14ac:dyDescent="0.25">
      <c r="A110" t="s">
        <v>13</v>
      </c>
      <c r="B110" s="2">
        <v>45911</v>
      </c>
      <c r="C110" s="3" t="str">
        <f t="shared" si="3"/>
        <v>Thursday</v>
      </c>
      <c r="D110">
        <f>7460</f>
        <v>7460</v>
      </c>
    </row>
    <row r="111" spans="1:4" x14ac:dyDescent="0.25">
      <c r="A111" t="s">
        <v>18</v>
      </c>
      <c r="B111" s="2">
        <v>45911</v>
      </c>
      <c r="C111" s="3" t="str">
        <f t="shared" si="3"/>
        <v>Thursday</v>
      </c>
      <c r="D111">
        <f>1670+1780</f>
        <v>3450</v>
      </c>
    </row>
    <row r="112" spans="1:4" x14ac:dyDescent="0.25">
      <c r="A112" t="s">
        <v>16</v>
      </c>
      <c r="B112" s="2">
        <v>45911</v>
      </c>
      <c r="C112" s="3" t="str">
        <f t="shared" si="3"/>
        <v>Thursday</v>
      </c>
      <c r="D112">
        <f>1420</f>
        <v>1420</v>
      </c>
    </row>
    <row r="113" spans="1:4" x14ac:dyDescent="0.25">
      <c r="A113" t="s">
        <v>12</v>
      </c>
      <c r="B113" s="2">
        <v>45911</v>
      </c>
      <c r="C113" s="3" t="str">
        <f t="shared" si="3"/>
        <v>Thursday</v>
      </c>
      <c r="D113">
        <f>5868+7488</f>
        <v>13356</v>
      </c>
    </row>
    <row r="114" spans="1:4" x14ac:dyDescent="0.25">
      <c r="A114" t="s">
        <v>19</v>
      </c>
      <c r="B114" s="2">
        <v>45911</v>
      </c>
      <c r="C114" s="3" t="str">
        <f t="shared" si="3"/>
        <v>Thursday</v>
      </c>
      <c r="D114">
        <f>1884</f>
        <v>1884</v>
      </c>
    </row>
    <row r="115" spans="1:4" x14ac:dyDescent="0.25">
      <c r="A115" t="s">
        <v>11</v>
      </c>
      <c r="B115" s="2">
        <v>45911</v>
      </c>
      <c r="C115" s="3" t="str">
        <f t="shared" si="3"/>
        <v>Thursday</v>
      </c>
      <c r="D115">
        <f>4770+5862</f>
        <v>10632</v>
      </c>
    </row>
    <row r="116" spans="1:4" x14ac:dyDescent="0.25">
      <c r="A116" t="s">
        <v>10</v>
      </c>
      <c r="B116" s="2">
        <v>45911</v>
      </c>
      <c r="C116" s="3" t="str">
        <f t="shared" si="3"/>
        <v>Thursday</v>
      </c>
      <c r="D116">
        <f>12691</f>
        <v>12691</v>
      </c>
    </row>
    <row r="117" spans="1:4" x14ac:dyDescent="0.25">
      <c r="A117" t="s">
        <v>17</v>
      </c>
      <c r="B117" s="2">
        <v>45911</v>
      </c>
      <c r="C117" s="3" t="str">
        <f t="shared" si="3"/>
        <v>Thursday</v>
      </c>
      <c r="D117">
        <f>1968+1520</f>
        <v>3488</v>
      </c>
    </row>
    <row r="118" spans="1:4" x14ac:dyDescent="0.25">
      <c r="A118" t="s">
        <v>14</v>
      </c>
      <c r="B118" s="2">
        <v>45910</v>
      </c>
      <c r="C118" s="3" t="str">
        <f t="shared" si="3"/>
        <v>Wednesday</v>
      </c>
      <c r="D118">
        <f>1948+2608</f>
        <v>4556</v>
      </c>
    </row>
    <row r="119" spans="1:4" x14ac:dyDescent="0.25">
      <c r="A119" t="s">
        <v>15</v>
      </c>
      <c r="B119" s="2">
        <v>45910</v>
      </c>
      <c r="C119" s="3" t="str">
        <f t="shared" si="3"/>
        <v>Wednesday</v>
      </c>
      <c r="D119">
        <f>3694</f>
        <v>3694</v>
      </c>
    </row>
    <row r="120" spans="1:4" x14ac:dyDescent="0.25">
      <c r="A120" t="s">
        <v>18</v>
      </c>
      <c r="B120" s="2">
        <v>45910</v>
      </c>
      <c r="C120" s="3" t="str">
        <f t="shared" si="3"/>
        <v>Wednesday</v>
      </c>
      <c r="D120">
        <f>2808+3608</f>
        <v>6416</v>
      </c>
    </row>
    <row r="121" spans="1:4" x14ac:dyDescent="0.25">
      <c r="A121" t="s">
        <v>16</v>
      </c>
      <c r="B121" s="2">
        <v>45910</v>
      </c>
      <c r="C121" s="3" t="str">
        <f t="shared" si="3"/>
        <v>Wednesday</v>
      </c>
      <c r="D121">
        <f>810</f>
        <v>810</v>
      </c>
    </row>
    <row r="122" spans="1:4" x14ac:dyDescent="0.25">
      <c r="A122" t="s">
        <v>12</v>
      </c>
      <c r="B122" s="2">
        <v>45910</v>
      </c>
      <c r="C122" s="3" t="str">
        <f t="shared" si="3"/>
        <v>Wednesday</v>
      </c>
      <c r="D122">
        <f>4925+6196</f>
        <v>11121</v>
      </c>
    </row>
    <row r="123" spans="1:4" x14ac:dyDescent="0.25">
      <c r="A123" t="s">
        <v>19</v>
      </c>
      <c r="B123" s="2">
        <v>45910</v>
      </c>
      <c r="C123" s="3" t="str">
        <f t="shared" si="3"/>
        <v>Wednesday</v>
      </c>
      <c r="D123">
        <f>1446</f>
        <v>1446</v>
      </c>
    </row>
    <row r="124" spans="1:4" x14ac:dyDescent="0.25">
      <c r="A124" t="s">
        <v>11</v>
      </c>
      <c r="B124" s="2">
        <v>45910</v>
      </c>
      <c r="C124" s="3" t="str">
        <f t="shared" si="3"/>
        <v>Wednesday</v>
      </c>
      <c r="D124">
        <f>6681+2080</f>
        <v>8761</v>
      </c>
    </row>
    <row r="125" spans="1:4" x14ac:dyDescent="0.25">
      <c r="A125" t="s">
        <v>10</v>
      </c>
      <c r="B125" s="2">
        <v>45910</v>
      </c>
      <c r="C125" s="3" t="str">
        <f t="shared" si="3"/>
        <v>Wednesday</v>
      </c>
      <c r="D125">
        <f>12357</f>
        <v>12357</v>
      </c>
    </row>
    <row r="126" spans="1:4" x14ac:dyDescent="0.25">
      <c r="A126" t="s">
        <v>17</v>
      </c>
      <c r="B126" s="2">
        <v>45910</v>
      </c>
      <c r="C126" s="3" t="str">
        <f t="shared" si="3"/>
        <v>Wednesday</v>
      </c>
      <c r="D126">
        <f>5320+4138</f>
        <v>9458</v>
      </c>
    </row>
    <row r="127" spans="1:4" x14ac:dyDescent="0.25">
      <c r="A127" t="s">
        <v>14</v>
      </c>
      <c r="B127" s="2">
        <v>45909</v>
      </c>
      <c r="C127" s="3" t="str">
        <f t="shared" si="3"/>
        <v>Tuesday</v>
      </c>
      <c r="D127">
        <f>2664</f>
        <v>2664</v>
      </c>
    </row>
    <row r="128" spans="1:4" x14ac:dyDescent="0.25">
      <c r="A128" t="s">
        <v>15</v>
      </c>
      <c r="B128" s="2">
        <v>45909</v>
      </c>
      <c r="C128" s="3" t="str">
        <f t="shared" si="3"/>
        <v>Tuesday</v>
      </c>
      <c r="D128">
        <f>973</f>
        <v>973</v>
      </c>
    </row>
    <row r="129" spans="1:4" x14ac:dyDescent="0.25">
      <c r="A129" t="s">
        <v>18</v>
      </c>
      <c r="B129" s="2">
        <v>45909</v>
      </c>
      <c r="C129" s="3" t="str">
        <f t="shared" si="3"/>
        <v>Tuesday</v>
      </c>
      <c r="D129">
        <f>1610+2720</f>
        <v>4330</v>
      </c>
    </row>
    <row r="130" spans="1:4" x14ac:dyDescent="0.25">
      <c r="A130" t="s">
        <v>16</v>
      </c>
      <c r="B130" s="2">
        <v>45909</v>
      </c>
      <c r="C130" s="3" t="str">
        <f t="shared" ref="C130:C156" si="4">TEXT(B130, "dddd")</f>
        <v>Tuesday</v>
      </c>
      <c r="D130">
        <f>3195</f>
        <v>3195</v>
      </c>
    </row>
    <row r="131" spans="1:4" x14ac:dyDescent="0.25">
      <c r="A131" t="s">
        <v>12</v>
      </c>
      <c r="B131" s="2">
        <v>45909</v>
      </c>
      <c r="C131" s="3" t="str">
        <f t="shared" si="4"/>
        <v>Tuesday</v>
      </c>
      <c r="D131">
        <f>4570+11000</f>
        <v>15570</v>
      </c>
    </row>
    <row r="132" spans="1:4" x14ac:dyDescent="0.25">
      <c r="A132" t="s">
        <v>19</v>
      </c>
      <c r="B132" s="2">
        <v>45909</v>
      </c>
      <c r="C132" s="3" t="str">
        <f t="shared" si="4"/>
        <v>Tuesday</v>
      </c>
      <c r="D132">
        <f>719</f>
        <v>719</v>
      </c>
    </row>
    <row r="133" spans="1:4" x14ac:dyDescent="0.25">
      <c r="A133" t="s">
        <v>11</v>
      </c>
      <c r="B133" s="2">
        <v>45909</v>
      </c>
      <c r="C133" s="3" t="str">
        <f t="shared" si="4"/>
        <v>Tuesday</v>
      </c>
      <c r="D133">
        <f>6627+8856</f>
        <v>15483</v>
      </c>
    </row>
    <row r="134" spans="1:4" x14ac:dyDescent="0.25">
      <c r="A134" t="s">
        <v>10</v>
      </c>
      <c r="B134" s="2">
        <v>45909</v>
      </c>
      <c r="C134" s="3" t="str">
        <f t="shared" si="4"/>
        <v>Tuesday</v>
      </c>
      <c r="D134">
        <f>6080</f>
        <v>6080</v>
      </c>
    </row>
    <row r="135" spans="1:4" x14ac:dyDescent="0.25">
      <c r="A135" t="s">
        <v>17</v>
      </c>
      <c r="B135" s="2">
        <v>45909</v>
      </c>
      <c r="C135" s="3" t="str">
        <f t="shared" si="4"/>
        <v>Tuesday</v>
      </c>
      <c r="D135">
        <f>2093+1330</f>
        <v>3423</v>
      </c>
    </row>
    <row r="136" spans="1:4" x14ac:dyDescent="0.25">
      <c r="A136" t="s">
        <v>14</v>
      </c>
      <c r="B136" s="2">
        <v>45908</v>
      </c>
      <c r="C136" s="3" t="str">
        <f t="shared" si="4"/>
        <v>Monday</v>
      </c>
      <c r="D136">
        <f>4733+1543</f>
        <v>6276</v>
      </c>
    </row>
    <row r="137" spans="1:4" x14ac:dyDescent="0.25">
      <c r="A137" t="s">
        <v>15</v>
      </c>
      <c r="B137" s="2">
        <v>45908</v>
      </c>
      <c r="C137" s="3" t="str">
        <f t="shared" si="4"/>
        <v>Monday</v>
      </c>
      <c r="D137">
        <f>5098</f>
        <v>5098</v>
      </c>
    </row>
    <row r="138" spans="1:4" x14ac:dyDescent="0.25">
      <c r="A138" t="s">
        <v>20</v>
      </c>
      <c r="B138" s="2">
        <v>45908</v>
      </c>
      <c r="C138" s="3" t="str">
        <f t="shared" si="4"/>
        <v>Monday</v>
      </c>
      <c r="D138">
        <f>132</f>
        <v>132</v>
      </c>
    </row>
    <row r="139" spans="1:4" x14ac:dyDescent="0.25">
      <c r="A139" t="s">
        <v>18</v>
      </c>
      <c r="B139" s="2">
        <v>45908</v>
      </c>
      <c r="C139" s="3" t="str">
        <f t="shared" si="4"/>
        <v>Monday</v>
      </c>
      <c r="D139">
        <f>1518+2328</f>
        <v>3846</v>
      </c>
    </row>
    <row r="140" spans="1:4" x14ac:dyDescent="0.25">
      <c r="A140" t="s">
        <v>16</v>
      </c>
      <c r="B140" s="2">
        <v>45908</v>
      </c>
      <c r="C140" s="3" t="str">
        <f t="shared" si="4"/>
        <v>Monday</v>
      </c>
      <c r="D140">
        <f>2796+1030</f>
        <v>3826</v>
      </c>
    </row>
    <row r="141" spans="1:4" x14ac:dyDescent="0.25">
      <c r="A141" t="s">
        <v>12</v>
      </c>
      <c r="B141" s="2">
        <v>45908</v>
      </c>
      <c r="C141" s="3" t="str">
        <f t="shared" si="4"/>
        <v>Monday</v>
      </c>
      <c r="D141">
        <f>7128+6600</f>
        <v>13728</v>
      </c>
    </row>
    <row r="142" spans="1:4" x14ac:dyDescent="0.25">
      <c r="A142" t="s">
        <v>19</v>
      </c>
      <c r="B142" s="2">
        <v>45908</v>
      </c>
      <c r="C142" s="3" t="str">
        <f t="shared" si="4"/>
        <v>Monday</v>
      </c>
      <c r="D142">
        <f>1628</f>
        <v>1628</v>
      </c>
    </row>
    <row r="143" spans="1:4" x14ac:dyDescent="0.25">
      <c r="A143" t="s">
        <v>11</v>
      </c>
      <c r="B143" s="2">
        <v>45908</v>
      </c>
      <c r="C143" s="3" t="str">
        <f t="shared" si="4"/>
        <v>Monday</v>
      </c>
      <c r="D143">
        <f>6145</f>
        <v>6145</v>
      </c>
    </row>
    <row r="144" spans="1:4" x14ac:dyDescent="0.25">
      <c r="A144" t="s">
        <v>10</v>
      </c>
      <c r="B144" s="2">
        <v>45908</v>
      </c>
      <c r="C144" s="3" t="str">
        <f t="shared" si="4"/>
        <v>Monday</v>
      </c>
      <c r="D144">
        <f>5055</f>
        <v>5055</v>
      </c>
    </row>
    <row r="145" spans="1:5" x14ac:dyDescent="0.25">
      <c r="A145" t="s">
        <v>17</v>
      </c>
      <c r="B145" s="2">
        <v>45908</v>
      </c>
      <c r="C145" s="3" t="str">
        <f t="shared" si="4"/>
        <v>Monday</v>
      </c>
      <c r="D145">
        <f>1833</f>
        <v>1833</v>
      </c>
    </row>
    <row r="146" spans="1:5" x14ac:dyDescent="0.25">
      <c r="A146" t="s">
        <v>14</v>
      </c>
      <c r="B146" s="2">
        <v>45905</v>
      </c>
      <c r="C146" s="3" t="str">
        <f t="shared" si="4"/>
        <v>Friday</v>
      </c>
      <c r="D146">
        <f>3105</f>
        <v>3105</v>
      </c>
      <c r="E146" t="s">
        <v>37</v>
      </c>
    </row>
    <row r="147" spans="1:5" x14ac:dyDescent="0.25">
      <c r="A147" t="s">
        <v>15</v>
      </c>
      <c r="B147" s="2">
        <v>45905</v>
      </c>
      <c r="C147" s="3" t="str">
        <f t="shared" si="4"/>
        <v>Friday</v>
      </c>
      <c r="D147">
        <f>3464</f>
        <v>3464</v>
      </c>
    </row>
    <row r="148" spans="1:5" x14ac:dyDescent="0.25">
      <c r="A148" t="s">
        <v>20</v>
      </c>
      <c r="B148" s="2">
        <v>45905</v>
      </c>
      <c r="C148" s="3" t="str">
        <f t="shared" si="4"/>
        <v>Friday</v>
      </c>
      <c r="D148">
        <f>9+114</f>
        <v>123</v>
      </c>
    </row>
    <row r="149" spans="1:5" x14ac:dyDescent="0.25">
      <c r="A149" t="s">
        <v>18</v>
      </c>
      <c r="B149" s="2">
        <v>45905</v>
      </c>
      <c r="C149" s="3" t="str">
        <f t="shared" si="4"/>
        <v>Friday</v>
      </c>
      <c r="D149">
        <f>1712+370</f>
        <v>2082</v>
      </c>
    </row>
    <row r="150" spans="1:5" x14ac:dyDescent="0.25">
      <c r="A150" t="s">
        <v>16</v>
      </c>
      <c r="B150" s="2">
        <v>45905</v>
      </c>
      <c r="C150" s="3" t="str">
        <f t="shared" si="4"/>
        <v>Friday</v>
      </c>
      <c r="D150">
        <f>4124</f>
        <v>4124</v>
      </c>
    </row>
    <row r="151" spans="1:5" x14ac:dyDescent="0.25">
      <c r="A151" t="s">
        <v>12</v>
      </c>
      <c r="B151" s="2">
        <v>45905</v>
      </c>
      <c r="C151" s="3" t="str">
        <f t="shared" si="4"/>
        <v>Friday</v>
      </c>
      <c r="D151">
        <f>5500+8066</f>
        <v>13566</v>
      </c>
    </row>
    <row r="152" spans="1:5" x14ac:dyDescent="0.25">
      <c r="A152" t="s">
        <v>19</v>
      </c>
      <c r="B152" s="2">
        <v>45905</v>
      </c>
      <c r="C152" s="3" t="str">
        <f t="shared" si="4"/>
        <v>Friday</v>
      </c>
      <c r="D152">
        <f>1320</f>
        <v>1320</v>
      </c>
    </row>
    <row r="153" spans="1:5" x14ac:dyDescent="0.25">
      <c r="A153" t="s">
        <v>11</v>
      </c>
      <c r="B153" s="2">
        <v>45905</v>
      </c>
      <c r="C153" s="3" t="str">
        <f t="shared" si="4"/>
        <v>Friday</v>
      </c>
      <c r="D153">
        <f>6549+8696</f>
        <v>15245</v>
      </c>
    </row>
    <row r="154" spans="1:5" x14ac:dyDescent="0.25">
      <c r="A154" t="s">
        <v>10</v>
      </c>
      <c r="B154" s="2">
        <v>45905</v>
      </c>
      <c r="C154" s="3" t="str">
        <f t="shared" si="4"/>
        <v>Friday</v>
      </c>
      <c r="D154">
        <f>3540</f>
        <v>3540</v>
      </c>
    </row>
    <row r="155" spans="1:5" x14ac:dyDescent="0.25">
      <c r="A155" t="s">
        <v>17</v>
      </c>
      <c r="B155" s="2">
        <v>45905</v>
      </c>
      <c r="C155" s="3" t="str">
        <f t="shared" si="4"/>
        <v>Friday</v>
      </c>
      <c r="D155">
        <f>3362+3493</f>
        <v>6855</v>
      </c>
    </row>
    <row r="156" spans="1:5" x14ac:dyDescent="0.25">
      <c r="A156" t="s">
        <v>15</v>
      </c>
      <c r="B156" s="2">
        <v>45904</v>
      </c>
      <c r="C156" s="3" t="str">
        <f t="shared" si="4"/>
        <v>Thursday</v>
      </c>
      <c r="D156">
        <f>4180</f>
        <v>4180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9"/>
  <sheetViews>
    <sheetView tabSelected="1" zoomScale="175" zoomScaleNormal="175" workbookViewId="0">
      <pane ySplit="1" topLeftCell="A601" activePane="bottomLeft" state="frozen"/>
      <selection pane="bottomLeft" activeCell="B619" sqref="B619"/>
    </sheetView>
  </sheetViews>
  <sheetFormatPr defaultRowHeight="15" x14ac:dyDescent="0.25"/>
  <cols>
    <col min="2" max="2" width="18.28515625" bestFit="1" customWidth="1"/>
    <col min="4" max="4" width="13.85546875" bestFit="1" customWidth="1"/>
  </cols>
  <sheetData>
    <row r="1" spans="1:7" x14ac:dyDescent="0.25">
      <c r="A1" t="s">
        <v>26</v>
      </c>
      <c r="B1" t="s">
        <v>27</v>
      </c>
      <c r="C1" t="s">
        <v>38</v>
      </c>
      <c r="D1" t="s">
        <v>28</v>
      </c>
      <c r="E1" t="s">
        <v>29</v>
      </c>
      <c r="F1" t="s">
        <v>34</v>
      </c>
      <c r="G1" t="s">
        <v>30</v>
      </c>
    </row>
    <row r="2" spans="1:7" x14ac:dyDescent="0.25">
      <c r="A2" t="s">
        <v>14</v>
      </c>
      <c r="B2" s="15" t="s">
        <v>39</v>
      </c>
      <c r="C2" t="s">
        <v>24</v>
      </c>
      <c r="D2" s="12" t="str">
        <f>TEXT(B2, "dddd")</f>
        <v>Thursday</v>
      </c>
      <c r="E2">
        <f>2448</f>
        <v>2448</v>
      </c>
      <c r="F2" t="s">
        <v>40</v>
      </c>
      <c r="G2" t="s">
        <v>40</v>
      </c>
    </row>
    <row r="3" spans="1:7" x14ac:dyDescent="0.25">
      <c r="A3" t="s">
        <v>15</v>
      </c>
      <c r="B3" s="15" t="s">
        <v>39</v>
      </c>
      <c r="C3" t="s">
        <v>24</v>
      </c>
      <c r="D3" s="12" t="str">
        <f>TEXT(B3, "dddd")</f>
        <v>Thursday</v>
      </c>
      <c r="E3">
        <v>4180</v>
      </c>
      <c r="F3" t="s">
        <v>40</v>
      </c>
      <c r="G3" t="s">
        <v>40</v>
      </c>
    </row>
    <row r="4" spans="1:7" x14ac:dyDescent="0.25">
      <c r="A4" t="s">
        <v>14</v>
      </c>
      <c r="B4" s="15" t="s">
        <v>39</v>
      </c>
      <c r="C4" t="s">
        <v>25</v>
      </c>
      <c r="D4" s="12" t="str">
        <f>TEXT(B4, "dddd")</f>
        <v>Thursday</v>
      </c>
      <c r="E4">
        <f>5173</f>
        <v>5173</v>
      </c>
      <c r="F4" t="s">
        <v>40</v>
      </c>
      <c r="G4" t="s">
        <v>40</v>
      </c>
    </row>
    <row r="5" spans="1:7" x14ac:dyDescent="0.25">
      <c r="A5" t="s">
        <v>15</v>
      </c>
      <c r="B5" s="15" t="s">
        <v>39</v>
      </c>
      <c r="C5" t="s">
        <v>25</v>
      </c>
      <c r="D5" s="12" t="str">
        <f>TEXT(B5, "dddd")</f>
        <v>Thursday</v>
      </c>
      <c r="F5" t="s">
        <v>41</v>
      </c>
      <c r="G5" t="s">
        <v>40</v>
      </c>
    </row>
    <row r="6" spans="1:7" x14ac:dyDescent="0.25">
      <c r="A6" t="s">
        <v>11</v>
      </c>
      <c r="B6" s="15" t="s">
        <v>42</v>
      </c>
      <c r="C6" t="s">
        <v>24</v>
      </c>
      <c r="D6" s="12" t="str">
        <f>TEXT(B6, "dddd")</f>
        <v>Friday</v>
      </c>
      <c r="E6">
        <v>6549</v>
      </c>
      <c r="F6" t="s">
        <v>40</v>
      </c>
      <c r="G6" t="s">
        <v>40</v>
      </c>
    </row>
    <row r="7" spans="1:7" x14ac:dyDescent="0.25">
      <c r="A7" t="s">
        <v>14</v>
      </c>
      <c r="B7" s="15" t="s">
        <v>42</v>
      </c>
      <c r="C7" t="s">
        <v>24</v>
      </c>
      <c r="D7" s="12" t="str">
        <f>TEXT(B7, "dddd")</f>
        <v>Friday</v>
      </c>
      <c r="E7">
        <v>3105</v>
      </c>
      <c r="F7" t="s">
        <v>40</v>
      </c>
      <c r="G7" t="s">
        <v>40</v>
      </c>
    </row>
    <row r="8" spans="1:7" x14ac:dyDescent="0.25">
      <c r="A8" t="s">
        <v>15</v>
      </c>
      <c r="B8" s="15" t="s">
        <v>42</v>
      </c>
      <c r="C8" t="s">
        <v>24</v>
      </c>
      <c r="D8" s="12" t="str">
        <f>TEXT(B8, "dddd")</f>
        <v>Friday</v>
      </c>
      <c r="E8">
        <v>3464</v>
      </c>
      <c r="F8" t="s">
        <v>40</v>
      </c>
      <c r="G8" t="s">
        <v>40</v>
      </c>
    </row>
    <row r="9" spans="1:7" x14ac:dyDescent="0.25">
      <c r="A9" t="s">
        <v>20</v>
      </c>
      <c r="B9" s="15" t="s">
        <v>42</v>
      </c>
      <c r="C9" t="s">
        <v>24</v>
      </c>
      <c r="D9" s="12" t="str">
        <f>TEXT(B9, "dddd")</f>
        <v>Friday</v>
      </c>
      <c r="E9">
        <f>9+114</f>
        <v>123</v>
      </c>
      <c r="F9" t="s">
        <v>40</v>
      </c>
      <c r="G9" t="s">
        <v>40</v>
      </c>
    </row>
    <row r="10" spans="1:7" x14ac:dyDescent="0.25">
      <c r="A10" t="s">
        <v>9</v>
      </c>
      <c r="B10" s="15" t="s">
        <v>42</v>
      </c>
      <c r="C10" t="s">
        <v>24</v>
      </c>
      <c r="D10" s="12" t="str">
        <f>TEXT(B10, "dddd")</f>
        <v>Friday</v>
      </c>
      <c r="E10">
        <v>14935</v>
      </c>
      <c r="F10" t="s">
        <v>40</v>
      </c>
      <c r="G10" t="s">
        <v>40</v>
      </c>
    </row>
    <row r="11" spans="1:7" x14ac:dyDescent="0.25">
      <c r="A11" t="s">
        <v>18</v>
      </c>
      <c r="B11" s="15" t="s">
        <v>42</v>
      </c>
      <c r="C11" t="s">
        <v>24</v>
      </c>
      <c r="D11" s="12" t="str">
        <f>TEXT(B11, "dddd")</f>
        <v>Friday</v>
      </c>
      <c r="E11">
        <v>1712</v>
      </c>
      <c r="F11" t="s">
        <v>40</v>
      </c>
      <c r="G11" t="s">
        <v>40</v>
      </c>
    </row>
    <row r="12" spans="1:7" x14ac:dyDescent="0.25">
      <c r="A12" t="s">
        <v>16</v>
      </c>
      <c r="B12" s="15" t="s">
        <v>42</v>
      </c>
      <c r="C12" t="s">
        <v>24</v>
      </c>
      <c r="D12" s="12" t="str">
        <f>TEXT(B12, "dddd")</f>
        <v>Friday</v>
      </c>
      <c r="E12">
        <v>4124</v>
      </c>
      <c r="F12" t="s">
        <v>40</v>
      </c>
      <c r="G12" t="s">
        <v>40</v>
      </c>
    </row>
    <row r="13" spans="1:7" x14ac:dyDescent="0.25">
      <c r="A13" t="s">
        <v>12</v>
      </c>
      <c r="B13" s="15" t="s">
        <v>42</v>
      </c>
      <c r="C13" t="s">
        <v>24</v>
      </c>
      <c r="D13" s="12" t="str">
        <f>TEXT(B13, "dddd")</f>
        <v>Friday</v>
      </c>
      <c r="E13">
        <v>5500</v>
      </c>
      <c r="F13" t="s">
        <v>40</v>
      </c>
      <c r="G13" t="s">
        <v>40</v>
      </c>
    </row>
    <row r="14" spans="1:7" x14ac:dyDescent="0.25">
      <c r="A14" t="s">
        <v>19</v>
      </c>
      <c r="B14" s="15" t="s">
        <v>42</v>
      </c>
      <c r="C14" t="s">
        <v>24</v>
      </c>
      <c r="D14" s="12" t="str">
        <f>TEXT(B14, "dddd")</f>
        <v>Friday</v>
      </c>
      <c r="E14">
        <v>1320</v>
      </c>
      <c r="F14" t="s">
        <v>40</v>
      </c>
      <c r="G14" t="s">
        <v>40</v>
      </c>
    </row>
    <row r="15" spans="1:7" x14ac:dyDescent="0.25">
      <c r="A15" t="s">
        <v>10</v>
      </c>
      <c r="B15" s="15" t="s">
        <v>42</v>
      </c>
      <c r="C15" t="s">
        <v>24</v>
      </c>
      <c r="D15" s="12" t="str">
        <f>TEXT(B15, "dddd")</f>
        <v>Friday</v>
      </c>
      <c r="E15">
        <v>3540</v>
      </c>
      <c r="F15" t="s">
        <v>40</v>
      </c>
      <c r="G15" t="s">
        <v>40</v>
      </c>
    </row>
    <row r="16" spans="1:7" x14ac:dyDescent="0.25">
      <c r="A16" t="s">
        <v>17</v>
      </c>
      <c r="B16" s="15" t="s">
        <v>42</v>
      </c>
      <c r="C16" t="s">
        <v>24</v>
      </c>
      <c r="D16" s="12" t="str">
        <f>TEXT(B16, "dddd")</f>
        <v>Friday</v>
      </c>
      <c r="E16">
        <v>3362</v>
      </c>
      <c r="F16" t="s">
        <v>40</v>
      </c>
      <c r="G16" t="s">
        <v>40</v>
      </c>
    </row>
    <row r="17" spans="1:7" x14ac:dyDescent="0.25">
      <c r="A17" t="s">
        <v>11</v>
      </c>
      <c r="B17" s="15" t="s">
        <v>42</v>
      </c>
      <c r="C17" t="s">
        <v>25</v>
      </c>
      <c r="D17" s="12" t="str">
        <f>TEXT(B17, "dddd")</f>
        <v>Friday</v>
      </c>
      <c r="E17">
        <v>8696</v>
      </c>
      <c r="F17" t="s">
        <v>40</v>
      </c>
      <c r="G17" t="s">
        <v>40</v>
      </c>
    </row>
    <row r="18" spans="1:7" x14ac:dyDescent="0.25">
      <c r="A18" t="s">
        <v>14</v>
      </c>
      <c r="B18" s="15" t="s">
        <v>42</v>
      </c>
      <c r="C18" t="s">
        <v>25</v>
      </c>
      <c r="D18" s="12" t="str">
        <f>TEXT(B18, "dddd")</f>
        <v>Friday</v>
      </c>
      <c r="F18" t="s">
        <v>41</v>
      </c>
      <c r="G18" t="s">
        <v>43</v>
      </c>
    </row>
    <row r="19" spans="1:7" x14ac:dyDescent="0.25">
      <c r="A19" t="s">
        <v>15</v>
      </c>
      <c r="B19" s="15" t="s">
        <v>42</v>
      </c>
      <c r="C19" t="s">
        <v>25</v>
      </c>
      <c r="D19" s="12" t="str">
        <f>TEXT(B19, "dddd")</f>
        <v>Friday</v>
      </c>
      <c r="F19" t="s">
        <v>41</v>
      </c>
      <c r="G19" t="s">
        <v>40</v>
      </c>
    </row>
    <row r="20" spans="1:7" x14ac:dyDescent="0.25">
      <c r="A20" t="s">
        <v>9</v>
      </c>
      <c r="B20" s="15" t="s">
        <v>42</v>
      </c>
      <c r="C20" t="s">
        <v>25</v>
      </c>
      <c r="D20" s="12" t="str">
        <f>TEXT(B20, "dddd")</f>
        <v>Friday</v>
      </c>
      <c r="E20">
        <v>16509</v>
      </c>
      <c r="F20" t="s">
        <v>40</v>
      </c>
      <c r="G20" t="s">
        <v>40</v>
      </c>
    </row>
    <row r="21" spans="1:7" x14ac:dyDescent="0.25">
      <c r="A21" t="s">
        <v>18</v>
      </c>
      <c r="B21" s="15" t="s">
        <v>42</v>
      </c>
      <c r="C21" t="s">
        <v>25</v>
      </c>
      <c r="D21" s="12" t="str">
        <f>TEXT(B21, "dddd")</f>
        <v>Friday</v>
      </c>
      <c r="E21">
        <v>370</v>
      </c>
      <c r="F21" t="s">
        <v>40</v>
      </c>
      <c r="G21" t="s">
        <v>40</v>
      </c>
    </row>
    <row r="22" spans="1:7" x14ac:dyDescent="0.25">
      <c r="A22" t="s">
        <v>16</v>
      </c>
      <c r="B22" s="15" t="s">
        <v>42</v>
      </c>
      <c r="C22" t="s">
        <v>25</v>
      </c>
      <c r="D22" s="12" t="str">
        <f>TEXT(B22, "dddd")</f>
        <v>Friday</v>
      </c>
      <c r="F22" t="s">
        <v>41</v>
      </c>
      <c r="G22" t="s">
        <v>40</v>
      </c>
    </row>
    <row r="23" spans="1:7" x14ac:dyDescent="0.25">
      <c r="A23" t="s">
        <v>12</v>
      </c>
      <c r="B23" s="15" t="s">
        <v>42</v>
      </c>
      <c r="C23" t="s">
        <v>25</v>
      </c>
      <c r="D23" s="12" t="str">
        <f>TEXT(B23, "dddd")</f>
        <v>Friday</v>
      </c>
      <c r="E23">
        <v>8066</v>
      </c>
      <c r="F23" t="s">
        <v>40</v>
      </c>
      <c r="G23" t="s">
        <v>40</v>
      </c>
    </row>
    <row r="24" spans="1:7" x14ac:dyDescent="0.25">
      <c r="A24" t="s">
        <v>19</v>
      </c>
      <c r="B24" s="15" t="s">
        <v>42</v>
      </c>
      <c r="C24" t="s">
        <v>25</v>
      </c>
      <c r="D24" s="12" t="str">
        <f>TEXT(B24, "dddd")</f>
        <v>Friday</v>
      </c>
      <c r="F24" t="s">
        <v>41</v>
      </c>
      <c r="G24" t="s">
        <v>40</v>
      </c>
    </row>
    <row r="25" spans="1:7" x14ac:dyDescent="0.25">
      <c r="A25" t="s">
        <v>10</v>
      </c>
      <c r="B25" s="15" t="s">
        <v>42</v>
      </c>
      <c r="C25" t="s">
        <v>25</v>
      </c>
      <c r="D25" s="12" t="str">
        <f>TEXT(B25, "dddd")</f>
        <v>Friday</v>
      </c>
      <c r="F25" t="s">
        <v>41</v>
      </c>
      <c r="G25" t="s">
        <v>40</v>
      </c>
    </row>
    <row r="26" spans="1:7" x14ac:dyDescent="0.25">
      <c r="A26" t="s">
        <v>17</v>
      </c>
      <c r="B26" s="15" t="s">
        <v>42</v>
      </c>
      <c r="C26" t="s">
        <v>25</v>
      </c>
      <c r="D26" s="12" t="str">
        <f>TEXT(B26, "dddd")</f>
        <v>Friday</v>
      </c>
      <c r="E26">
        <v>3493</v>
      </c>
      <c r="F26" t="s">
        <v>40</v>
      </c>
      <c r="G26" t="s">
        <v>40</v>
      </c>
    </row>
    <row r="27" spans="1:7" x14ac:dyDescent="0.25">
      <c r="A27" t="s">
        <v>11</v>
      </c>
      <c r="B27" s="15" t="s">
        <v>44</v>
      </c>
      <c r="C27" t="s">
        <v>24</v>
      </c>
      <c r="D27" s="12" t="str">
        <f>TEXT(B27, "dddd")</f>
        <v>Monday</v>
      </c>
      <c r="E27">
        <v>6145</v>
      </c>
      <c r="F27" t="s">
        <v>40</v>
      </c>
      <c r="G27" t="s">
        <v>40</v>
      </c>
    </row>
    <row r="28" spans="1:7" x14ac:dyDescent="0.25">
      <c r="A28" t="s">
        <v>14</v>
      </c>
      <c r="B28" s="15" t="s">
        <v>44</v>
      </c>
      <c r="C28" t="s">
        <v>24</v>
      </c>
      <c r="D28" s="12" t="str">
        <f>TEXT(B28, "dddd")</f>
        <v>Monday</v>
      </c>
      <c r="E28">
        <v>4733</v>
      </c>
      <c r="F28" t="s">
        <v>40</v>
      </c>
      <c r="G28" t="s">
        <v>40</v>
      </c>
    </row>
    <row r="29" spans="1:7" x14ac:dyDescent="0.25">
      <c r="A29" t="s">
        <v>15</v>
      </c>
      <c r="B29" s="15" t="s">
        <v>44</v>
      </c>
      <c r="C29" t="s">
        <v>24</v>
      </c>
      <c r="D29" s="12" t="str">
        <f>TEXT(B29, "dddd")</f>
        <v>Monday</v>
      </c>
      <c r="E29">
        <v>5098</v>
      </c>
      <c r="F29" t="s">
        <v>40</v>
      </c>
      <c r="G29" t="s">
        <v>40</v>
      </c>
    </row>
    <row r="30" spans="1:7" x14ac:dyDescent="0.25">
      <c r="A30" t="s">
        <v>20</v>
      </c>
      <c r="B30" s="15" t="s">
        <v>44</v>
      </c>
      <c r="C30" t="s">
        <v>24</v>
      </c>
      <c r="D30" s="12" t="str">
        <f>TEXT(B30, "dddd")</f>
        <v>Monday</v>
      </c>
      <c r="E30">
        <v>132</v>
      </c>
      <c r="F30" t="s">
        <v>40</v>
      </c>
      <c r="G30" t="s">
        <v>40</v>
      </c>
    </row>
    <row r="31" spans="1:7" x14ac:dyDescent="0.25">
      <c r="A31" t="s">
        <v>9</v>
      </c>
      <c r="B31" s="15" t="s">
        <v>44</v>
      </c>
      <c r="C31" t="s">
        <v>24</v>
      </c>
      <c r="D31" s="12" t="str">
        <f>TEXT(B31, "dddd")</f>
        <v>Monday</v>
      </c>
      <c r="E31">
        <v>12385</v>
      </c>
      <c r="F31" t="s">
        <v>40</v>
      </c>
      <c r="G31" t="s">
        <v>40</v>
      </c>
    </row>
    <row r="32" spans="1:7" x14ac:dyDescent="0.25">
      <c r="A32" t="s">
        <v>18</v>
      </c>
      <c r="B32" s="15" t="s">
        <v>44</v>
      </c>
      <c r="C32" t="s">
        <v>24</v>
      </c>
      <c r="D32" s="12" t="str">
        <f>TEXT(B32, "dddd")</f>
        <v>Monday</v>
      </c>
      <c r="E32">
        <v>1518</v>
      </c>
      <c r="F32" t="s">
        <v>40</v>
      </c>
      <c r="G32" t="s">
        <v>40</v>
      </c>
    </row>
    <row r="33" spans="1:7" x14ac:dyDescent="0.25">
      <c r="A33" t="s">
        <v>16</v>
      </c>
      <c r="B33" s="15" t="s">
        <v>44</v>
      </c>
      <c r="C33" t="s">
        <v>24</v>
      </c>
      <c r="D33" s="12" t="str">
        <f>TEXT(B33, "dddd")</f>
        <v>Monday</v>
      </c>
      <c r="E33">
        <f>2796+1030</f>
        <v>3826</v>
      </c>
      <c r="F33" t="s">
        <v>40</v>
      </c>
      <c r="G33" t="s">
        <v>40</v>
      </c>
    </row>
    <row r="34" spans="1:7" x14ac:dyDescent="0.25">
      <c r="A34" t="s">
        <v>12</v>
      </c>
      <c r="B34" s="15" t="s">
        <v>44</v>
      </c>
      <c r="C34" t="s">
        <v>24</v>
      </c>
      <c r="D34" s="12" t="str">
        <f>TEXT(B34, "dddd")</f>
        <v>Monday</v>
      </c>
      <c r="E34">
        <v>7128</v>
      </c>
      <c r="F34" t="s">
        <v>40</v>
      </c>
      <c r="G34" t="s">
        <v>40</v>
      </c>
    </row>
    <row r="35" spans="1:7" x14ac:dyDescent="0.25">
      <c r="A35" t="s">
        <v>19</v>
      </c>
      <c r="B35" s="15" t="s">
        <v>44</v>
      </c>
      <c r="C35" t="s">
        <v>24</v>
      </c>
      <c r="D35" s="12" t="str">
        <f>TEXT(B35, "dddd")</f>
        <v>Monday</v>
      </c>
      <c r="E35">
        <v>1628</v>
      </c>
      <c r="F35" t="s">
        <v>40</v>
      </c>
      <c r="G35" t="s">
        <v>40</v>
      </c>
    </row>
    <row r="36" spans="1:7" x14ac:dyDescent="0.25">
      <c r="A36" t="s">
        <v>10</v>
      </c>
      <c r="B36" s="15" t="s">
        <v>44</v>
      </c>
      <c r="C36" t="s">
        <v>24</v>
      </c>
      <c r="D36" s="12" t="str">
        <f>TEXT(B36, "dddd")</f>
        <v>Monday</v>
      </c>
      <c r="E36">
        <v>5055</v>
      </c>
      <c r="F36" t="s">
        <v>40</v>
      </c>
      <c r="G36" t="s">
        <v>40</v>
      </c>
    </row>
    <row r="37" spans="1:7" x14ac:dyDescent="0.25">
      <c r="A37" t="s">
        <v>17</v>
      </c>
      <c r="B37" s="15" t="s">
        <v>44</v>
      </c>
      <c r="C37" t="s">
        <v>24</v>
      </c>
      <c r="D37" s="12" t="str">
        <f>TEXT(B37, "dddd")</f>
        <v>Monday</v>
      </c>
      <c r="F37" t="s">
        <v>41</v>
      </c>
      <c r="G37" t="s">
        <v>40</v>
      </c>
    </row>
    <row r="38" spans="1:7" x14ac:dyDescent="0.25">
      <c r="A38" t="s">
        <v>11</v>
      </c>
      <c r="B38" s="15" t="s">
        <v>44</v>
      </c>
      <c r="C38" t="s">
        <v>25</v>
      </c>
      <c r="D38" s="12" t="str">
        <f>TEXT(B38, "dddd")</f>
        <v>Monday</v>
      </c>
      <c r="F38" t="s">
        <v>41</v>
      </c>
      <c r="G38" t="s">
        <v>43</v>
      </c>
    </row>
    <row r="39" spans="1:7" x14ac:dyDescent="0.25">
      <c r="A39" t="s">
        <v>14</v>
      </c>
      <c r="B39" s="15" t="s">
        <v>44</v>
      </c>
      <c r="C39" t="s">
        <v>25</v>
      </c>
      <c r="D39" s="12" t="str">
        <f>TEXT(B39, "dddd")</f>
        <v>Monday</v>
      </c>
      <c r="E39">
        <v>1543</v>
      </c>
      <c r="F39" t="s">
        <v>40</v>
      </c>
      <c r="G39" t="s">
        <v>40</v>
      </c>
    </row>
    <row r="40" spans="1:7" x14ac:dyDescent="0.25">
      <c r="A40" t="s">
        <v>15</v>
      </c>
      <c r="B40" s="15" t="s">
        <v>44</v>
      </c>
      <c r="C40" t="s">
        <v>25</v>
      </c>
      <c r="D40" s="12" t="str">
        <f>TEXT(B40, "dddd")</f>
        <v>Monday</v>
      </c>
      <c r="F40" t="s">
        <v>41</v>
      </c>
      <c r="G40" t="s">
        <v>40</v>
      </c>
    </row>
    <row r="41" spans="1:7" x14ac:dyDescent="0.25">
      <c r="A41" t="s">
        <v>9</v>
      </c>
      <c r="B41" s="15" t="s">
        <v>44</v>
      </c>
      <c r="C41" t="s">
        <v>25</v>
      </c>
      <c r="D41" s="12" t="str">
        <f>TEXT(B41, "dddd")</f>
        <v>Monday</v>
      </c>
      <c r="E41">
        <v>14301</v>
      </c>
      <c r="F41" t="s">
        <v>40</v>
      </c>
      <c r="G41" t="s">
        <v>40</v>
      </c>
    </row>
    <row r="42" spans="1:7" x14ac:dyDescent="0.25">
      <c r="A42" t="s">
        <v>18</v>
      </c>
      <c r="B42" s="15" t="s">
        <v>44</v>
      </c>
      <c r="C42" t="s">
        <v>25</v>
      </c>
      <c r="D42" s="12" t="str">
        <f>TEXT(B42, "dddd")</f>
        <v>Monday</v>
      </c>
      <c r="E42">
        <v>2328</v>
      </c>
      <c r="F42" t="s">
        <v>40</v>
      </c>
      <c r="G42" t="s">
        <v>40</v>
      </c>
    </row>
    <row r="43" spans="1:7" x14ac:dyDescent="0.25">
      <c r="A43" t="s">
        <v>16</v>
      </c>
      <c r="B43" s="15" t="s">
        <v>44</v>
      </c>
      <c r="C43" t="s">
        <v>25</v>
      </c>
      <c r="D43" s="12" t="str">
        <f>TEXT(B43, "dddd")</f>
        <v>Monday</v>
      </c>
      <c r="F43" t="s">
        <v>41</v>
      </c>
      <c r="G43" t="s">
        <v>40</v>
      </c>
    </row>
    <row r="44" spans="1:7" x14ac:dyDescent="0.25">
      <c r="A44" t="s">
        <v>12</v>
      </c>
      <c r="B44" s="15" t="s">
        <v>44</v>
      </c>
      <c r="C44" t="s">
        <v>25</v>
      </c>
      <c r="D44" s="12" t="str">
        <f>TEXT(B44, "dddd")</f>
        <v>Monday</v>
      </c>
      <c r="E44">
        <v>6600</v>
      </c>
      <c r="F44" t="s">
        <v>40</v>
      </c>
      <c r="G44" t="s">
        <v>40</v>
      </c>
    </row>
    <row r="45" spans="1:7" x14ac:dyDescent="0.25">
      <c r="A45" t="s">
        <v>19</v>
      </c>
      <c r="B45" s="15" t="s">
        <v>44</v>
      </c>
      <c r="C45" t="s">
        <v>25</v>
      </c>
      <c r="D45" s="12" t="str">
        <f>TEXT(B45, "dddd")</f>
        <v>Monday</v>
      </c>
      <c r="F45" t="s">
        <v>41</v>
      </c>
      <c r="G45" t="s">
        <v>40</v>
      </c>
    </row>
    <row r="46" spans="1:7" x14ac:dyDescent="0.25">
      <c r="A46" t="s">
        <v>10</v>
      </c>
      <c r="B46" s="15" t="s">
        <v>44</v>
      </c>
      <c r="C46" t="s">
        <v>25</v>
      </c>
      <c r="D46" s="12" t="str">
        <f>TEXT(B46, "dddd")</f>
        <v>Monday</v>
      </c>
      <c r="F46" t="s">
        <v>41</v>
      </c>
      <c r="G46" t="s">
        <v>40</v>
      </c>
    </row>
    <row r="47" spans="1:7" x14ac:dyDescent="0.25">
      <c r="A47" t="s">
        <v>17</v>
      </c>
      <c r="B47" s="15" t="s">
        <v>44</v>
      </c>
      <c r="C47" t="s">
        <v>25</v>
      </c>
      <c r="D47" s="12" t="str">
        <f>TEXT(B47, "dddd")</f>
        <v>Monday</v>
      </c>
      <c r="E47">
        <v>1833</v>
      </c>
      <c r="F47" t="s">
        <v>40</v>
      </c>
      <c r="G47" t="s">
        <v>40</v>
      </c>
    </row>
    <row r="48" spans="1:7" x14ac:dyDescent="0.25">
      <c r="A48" t="s">
        <v>11</v>
      </c>
      <c r="B48" s="15" t="s">
        <v>45</v>
      </c>
      <c r="C48" t="s">
        <v>24</v>
      </c>
      <c r="D48" s="12" t="str">
        <f>TEXT(B48, "dddd")</f>
        <v>Tuesday</v>
      </c>
      <c r="E48">
        <v>6627</v>
      </c>
      <c r="F48" t="s">
        <v>40</v>
      </c>
      <c r="G48" t="s">
        <v>40</v>
      </c>
    </row>
    <row r="49" spans="1:7" x14ac:dyDescent="0.25">
      <c r="A49" t="s">
        <v>14</v>
      </c>
      <c r="B49" s="15" t="s">
        <v>45</v>
      </c>
      <c r="C49" t="s">
        <v>24</v>
      </c>
      <c r="D49" s="12" t="str">
        <f>TEXT(B49, "dddd")</f>
        <v>Tuesday</v>
      </c>
      <c r="F49" t="s">
        <v>40</v>
      </c>
      <c r="G49" t="s">
        <v>40</v>
      </c>
    </row>
    <row r="50" spans="1:7" x14ac:dyDescent="0.25">
      <c r="A50" t="s">
        <v>15</v>
      </c>
      <c r="B50" s="15" t="s">
        <v>45</v>
      </c>
      <c r="C50" t="s">
        <v>24</v>
      </c>
      <c r="D50" s="12" t="str">
        <f>TEXT(B50, "dddd")</f>
        <v>Tuesday</v>
      </c>
      <c r="E50">
        <v>973</v>
      </c>
      <c r="F50" t="s">
        <v>40</v>
      </c>
      <c r="G50" t="s">
        <v>40</v>
      </c>
    </row>
    <row r="51" spans="1:7" x14ac:dyDescent="0.25">
      <c r="A51" t="s">
        <v>9</v>
      </c>
      <c r="B51" s="15" t="s">
        <v>45</v>
      </c>
      <c r="C51" t="s">
        <v>24</v>
      </c>
      <c r="D51" s="12" t="str">
        <f>TEXT(B51, "dddd")</f>
        <v>Tuesday</v>
      </c>
      <c r="E51">
        <v>10783</v>
      </c>
      <c r="F51" t="s">
        <v>40</v>
      </c>
      <c r="G51" t="s">
        <v>40</v>
      </c>
    </row>
    <row r="52" spans="1:7" x14ac:dyDescent="0.25">
      <c r="A52" t="s">
        <v>18</v>
      </c>
      <c r="B52" s="15" t="s">
        <v>45</v>
      </c>
      <c r="C52" t="s">
        <v>24</v>
      </c>
      <c r="D52" s="12" t="str">
        <f>TEXT(B52, "dddd")</f>
        <v>Tuesday</v>
      </c>
      <c r="E52">
        <v>1610</v>
      </c>
      <c r="F52" t="s">
        <v>40</v>
      </c>
      <c r="G52" t="s">
        <v>40</v>
      </c>
    </row>
    <row r="53" spans="1:7" x14ac:dyDescent="0.25">
      <c r="A53" t="s">
        <v>16</v>
      </c>
      <c r="B53" s="15" t="s">
        <v>45</v>
      </c>
      <c r="C53" t="s">
        <v>24</v>
      </c>
      <c r="D53" s="12" t="str">
        <f>TEXT(B53, "dddd")</f>
        <v>Tuesday</v>
      </c>
      <c r="E53">
        <v>3195</v>
      </c>
      <c r="F53" t="s">
        <v>40</v>
      </c>
      <c r="G53" t="s">
        <v>40</v>
      </c>
    </row>
    <row r="54" spans="1:7" x14ac:dyDescent="0.25">
      <c r="A54" t="s">
        <v>12</v>
      </c>
      <c r="B54" s="15" t="s">
        <v>45</v>
      </c>
      <c r="C54" t="s">
        <v>24</v>
      </c>
      <c r="D54" s="12" t="str">
        <f>TEXT(B54, "dddd")</f>
        <v>Tuesday</v>
      </c>
      <c r="E54">
        <v>4570</v>
      </c>
      <c r="F54" t="s">
        <v>40</v>
      </c>
      <c r="G54" t="s">
        <v>40</v>
      </c>
    </row>
    <row r="55" spans="1:7" x14ac:dyDescent="0.25">
      <c r="A55" t="s">
        <v>19</v>
      </c>
      <c r="B55" s="15" t="s">
        <v>45</v>
      </c>
      <c r="C55" t="s">
        <v>24</v>
      </c>
      <c r="D55" s="12" t="str">
        <f>TEXT(B55, "dddd")</f>
        <v>Tuesday</v>
      </c>
      <c r="E55">
        <v>719</v>
      </c>
      <c r="F55" t="s">
        <v>40</v>
      </c>
      <c r="G55" t="s">
        <v>40</v>
      </c>
    </row>
    <row r="56" spans="1:7" x14ac:dyDescent="0.25">
      <c r="A56" t="s">
        <v>10</v>
      </c>
      <c r="B56" s="15" t="s">
        <v>45</v>
      </c>
      <c r="C56" t="s">
        <v>24</v>
      </c>
      <c r="D56" s="12" t="str">
        <f>TEXT(B56, "dddd")</f>
        <v>Tuesday</v>
      </c>
      <c r="E56">
        <v>6080</v>
      </c>
      <c r="F56" t="s">
        <v>40</v>
      </c>
      <c r="G56" t="s">
        <v>40</v>
      </c>
    </row>
    <row r="57" spans="1:7" x14ac:dyDescent="0.25">
      <c r="A57" t="s">
        <v>17</v>
      </c>
      <c r="B57" s="15" t="s">
        <v>45</v>
      </c>
      <c r="C57" t="s">
        <v>24</v>
      </c>
      <c r="D57" s="12" t="str">
        <f>TEXT(B57, "dddd")</f>
        <v>Tuesday</v>
      </c>
      <c r="E57">
        <v>2093</v>
      </c>
      <c r="F57" t="s">
        <v>40</v>
      </c>
      <c r="G57" t="s">
        <v>40</v>
      </c>
    </row>
    <row r="58" spans="1:7" x14ac:dyDescent="0.25">
      <c r="A58" t="s">
        <v>11</v>
      </c>
      <c r="B58" s="15" t="s">
        <v>45</v>
      </c>
      <c r="C58" t="s">
        <v>25</v>
      </c>
      <c r="D58" s="12" t="str">
        <f>TEXT(B58, "dddd")</f>
        <v>Tuesday</v>
      </c>
      <c r="E58">
        <v>8856</v>
      </c>
      <c r="F58" t="s">
        <v>40</v>
      </c>
      <c r="G58" t="s">
        <v>40</v>
      </c>
    </row>
    <row r="59" spans="1:7" x14ac:dyDescent="0.25">
      <c r="A59" t="s">
        <v>14</v>
      </c>
      <c r="B59" s="15" t="s">
        <v>45</v>
      </c>
      <c r="C59" t="s">
        <v>25</v>
      </c>
      <c r="D59" s="12" t="str">
        <f>TEXT(B59, "dddd")</f>
        <v>Tuesday</v>
      </c>
      <c r="E59">
        <v>2664</v>
      </c>
      <c r="F59" t="s">
        <v>40</v>
      </c>
      <c r="G59" t="s">
        <v>40</v>
      </c>
    </row>
    <row r="60" spans="1:7" x14ac:dyDescent="0.25">
      <c r="A60" t="s">
        <v>15</v>
      </c>
      <c r="B60" s="15" t="s">
        <v>45</v>
      </c>
      <c r="C60" t="s">
        <v>25</v>
      </c>
      <c r="D60" s="12" t="str">
        <f>TEXT(B60, "dddd")</f>
        <v>Tuesday</v>
      </c>
      <c r="F60" t="s">
        <v>41</v>
      </c>
      <c r="G60" t="s">
        <v>40</v>
      </c>
    </row>
    <row r="61" spans="1:7" x14ac:dyDescent="0.25">
      <c r="A61" t="s">
        <v>9</v>
      </c>
      <c r="B61" s="15" t="s">
        <v>45</v>
      </c>
      <c r="C61" t="s">
        <v>25</v>
      </c>
      <c r="D61" s="12" t="str">
        <f>TEXT(B61, "dddd")</f>
        <v>Tuesday</v>
      </c>
      <c r="E61">
        <v>20070</v>
      </c>
      <c r="F61" t="s">
        <v>40</v>
      </c>
      <c r="G61" t="s">
        <v>40</v>
      </c>
    </row>
    <row r="62" spans="1:7" x14ac:dyDescent="0.25">
      <c r="A62" t="s">
        <v>18</v>
      </c>
      <c r="B62" s="15" t="s">
        <v>45</v>
      </c>
      <c r="C62" t="s">
        <v>25</v>
      </c>
      <c r="D62" s="12" t="str">
        <f>TEXT(B62, "dddd")</f>
        <v>Tuesday</v>
      </c>
      <c r="E62">
        <v>2720</v>
      </c>
      <c r="F62" t="s">
        <v>40</v>
      </c>
      <c r="G62" t="s">
        <v>40</v>
      </c>
    </row>
    <row r="63" spans="1:7" x14ac:dyDescent="0.25">
      <c r="A63" t="s">
        <v>16</v>
      </c>
      <c r="B63" s="15" t="s">
        <v>45</v>
      </c>
      <c r="C63" t="s">
        <v>25</v>
      </c>
      <c r="D63" s="12" t="str">
        <f>TEXT(B63, "dddd")</f>
        <v>Tuesday</v>
      </c>
      <c r="F63" t="s">
        <v>41</v>
      </c>
      <c r="G63" t="s">
        <v>40</v>
      </c>
    </row>
    <row r="64" spans="1:7" x14ac:dyDescent="0.25">
      <c r="A64" t="s">
        <v>12</v>
      </c>
      <c r="B64" s="15" t="s">
        <v>45</v>
      </c>
      <c r="C64" t="s">
        <v>25</v>
      </c>
      <c r="D64" s="12" t="str">
        <f>TEXT(B64, "dddd")</f>
        <v>Tuesday</v>
      </c>
      <c r="E64">
        <v>11000</v>
      </c>
      <c r="F64" t="s">
        <v>40</v>
      </c>
      <c r="G64" t="s">
        <v>40</v>
      </c>
    </row>
    <row r="65" spans="1:7" x14ac:dyDescent="0.25">
      <c r="A65" t="s">
        <v>19</v>
      </c>
      <c r="B65" s="15" t="s">
        <v>45</v>
      </c>
      <c r="C65" t="s">
        <v>25</v>
      </c>
      <c r="D65" s="12" t="str">
        <f>TEXT(B65, "dddd")</f>
        <v>Tuesday</v>
      </c>
      <c r="F65" t="s">
        <v>41</v>
      </c>
      <c r="G65" t="s">
        <v>40</v>
      </c>
    </row>
    <row r="66" spans="1:7" x14ac:dyDescent="0.25">
      <c r="A66" t="s">
        <v>10</v>
      </c>
      <c r="B66" s="15" t="s">
        <v>45</v>
      </c>
      <c r="C66" t="s">
        <v>25</v>
      </c>
      <c r="D66" s="12" t="str">
        <f>TEXT(B66, "dddd")</f>
        <v>Tuesday</v>
      </c>
      <c r="F66" t="s">
        <v>41</v>
      </c>
      <c r="G66" t="s">
        <v>40</v>
      </c>
    </row>
    <row r="67" spans="1:7" x14ac:dyDescent="0.25">
      <c r="A67" t="s">
        <v>17</v>
      </c>
      <c r="B67" s="15" t="s">
        <v>45</v>
      </c>
      <c r="C67" t="s">
        <v>25</v>
      </c>
      <c r="D67" s="12" t="str">
        <f>TEXT(B67, "dddd")</f>
        <v>Tuesday</v>
      </c>
      <c r="E67">
        <v>1330</v>
      </c>
      <c r="F67" t="s">
        <v>40</v>
      </c>
      <c r="G67" t="s">
        <v>40</v>
      </c>
    </row>
    <row r="68" spans="1:7" x14ac:dyDescent="0.25">
      <c r="A68" t="s">
        <v>11</v>
      </c>
      <c r="B68" s="15" t="s">
        <v>46</v>
      </c>
      <c r="C68" t="s">
        <v>24</v>
      </c>
      <c r="D68" s="12" t="str">
        <f>TEXT(B68, "dddd")</f>
        <v>Wednesday</v>
      </c>
      <c r="E68">
        <v>6681</v>
      </c>
      <c r="F68" t="s">
        <v>40</v>
      </c>
      <c r="G68" t="s">
        <v>40</v>
      </c>
    </row>
    <row r="69" spans="1:7" x14ac:dyDescent="0.25">
      <c r="A69" t="s">
        <v>14</v>
      </c>
      <c r="B69" s="15" t="s">
        <v>46</v>
      </c>
      <c r="C69" t="s">
        <v>24</v>
      </c>
      <c r="D69" s="12" t="str">
        <f>TEXT(B69, "dddd")</f>
        <v>Wednesday</v>
      </c>
      <c r="E69">
        <v>1948</v>
      </c>
      <c r="F69" t="s">
        <v>40</v>
      </c>
      <c r="G69" t="s">
        <v>40</v>
      </c>
    </row>
    <row r="70" spans="1:7" x14ac:dyDescent="0.25">
      <c r="A70" t="s">
        <v>15</v>
      </c>
      <c r="B70" s="15" t="s">
        <v>46</v>
      </c>
      <c r="C70" t="s">
        <v>24</v>
      </c>
      <c r="D70" s="12" t="str">
        <f>TEXT(B70, "dddd")</f>
        <v>Wednesday</v>
      </c>
      <c r="E70">
        <v>3694</v>
      </c>
      <c r="F70" t="s">
        <v>40</v>
      </c>
      <c r="G70" t="s">
        <v>40</v>
      </c>
    </row>
    <row r="71" spans="1:7" x14ac:dyDescent="0.25">
      <c r="A71" t="s">
        <v>9</v>
      </c>
      <c r="B71" s="15" t="s">
        <v>46</v>
      </c>
      <c r="C71" t="s">
        <v>24</v>
      </c>
      <c r="D71" s="12" t="str">
        <f>TEXT(B71, "dddd")</f>
        <v>Wednesday</v>
      </c>
      <c r="E71">
        <v>15378</v>
      </c>
      <c r="F71" t="s">
        <v>40</v>
      </c>
      <c r="G71" t="s">
        <v>40</v>
      </c>
    </row>
    <row r="72" spans="1:7" x14ac:dyDescent="0.25">
      <c r="A72" t="s">
        <v>18</v>
      </c>
      <c r="B72" s="15" t="s">
        <v>46</v>
      </c>
      <c r="C72" t="s">
        <v>24</v>
      </c>
      <c r="D72" s="12" t="str">
        <f>TEXT(B72, "dddd")</f>
        <v>Wednesday</v>
      </c>
      <c r="E72">
        <v>2808</v>
      </c>
      <c r="F72" t="s">
        <v>40</v>
      </c>
      <c r="G72" t="s">
        <v>40</v>
      </c>
    </row>
    <row r="73" spans="1:7" x14ac:dyDescent="0.25">
      <c r="A73" t="s">
        <v>16</v>
      </c>
      <c r="B73" s="15" t="s">
        <v>46</v>
      </c>
      <c r="C73" t="s">
        <v>24</v>
      </c>
      <c r="D73" s="12" t="str">
        <f>TEXT(B73, "dddd")</f>
        <v>Wednesday</v>
      </c>
      <c r="E73">
        <v>810</v>
      </c>
      <c r="F73" t="s">
        <v>40</v>
      </c>
      <c r="G73" t="s">
        <v>40</v>
      </c>
    </row>
    <row r="74" spans="1:7" x14ac:dyDescent="0.25">
      <c r="A74" t="s">
        <v>12</v>
      </c>
      <c r="B74" s="15" t="s">
        <v>46</v>
      </c>
      <c r="C74" t="s">
        <v>24</v>
      </c>
      <c r="D74" s="12" t="str">
        <f>TEXT(B74, "dddd")</f>
        <v>Wednesday</v>
      </c>
      <c r="E74">
        <v>4925</v>
      </c>
      <c r="F74" t="s">
        <v>40</v>
      </c>
      <c r="G74" t="s">
        <v>40</v>
      </c>
    </row>
    <row r="75" spans="1:7" x14ac:dyDescent="0.25">
      <c r="A75" t="s">
        <v>19</v>
      </c>
      <c r="B75" s="15" t="s">
        <v>46</v>
      </c>
      <c r="C75" t="s">
        <v>24</v>
      </c>
      <c r="D75" s="12" t="str">
        <f>TEXT(B75, "dddd")</f>
        <v>Wednesday</v>
      </c>
      <c r="E75">
        <v>1446</v>
      </c>
      <c r="F75" t="s">
        <v>40</v>
      </c>
      <c r="G75" t="s">
        <v>40</v>
      </c>
    </row>
    <row r="76" spans="1:7" x14ac:dyDescent="0.25">
      <c r="A76" t="s">
        <v>10</v>
      </c>
      <c r="B76" s="15" t="s">
        <v>46</v>
      </c>
      <c r="C76" t="s">
        <v>24</v>
      </c>
      <c r="D76" s="12" t="str">
        <f>TEXT(B76, "dddd")</f>
        <v>Wednesday</v>
      </c>
      <c r="E76">
        <v>12357</v>
      </c>
      <c r="F76" t="s">
        <v>40</v>
      </c>
      <c r="G76" t="s">
        <v>40</v>
      </c>
    </row>
    <row r="77" spans="1:7" x14ac:dyDescent="0.25">
      <c r="A77" t="s">
        <v>17</v>
      </c>
      <c r="B77" s="15" t="s">
        <v>46</v>
      </c>
      <c r="C77" t="s">
        <v>24</v>
      </c>
      <c r="D77" s="12" t="str">
        <f>TEXT(B77, "dddd")</f>
        <v>Wednesday</v>
      </c>
      <c r="E77">
        <v>5320</v>
      </c>
      <c r="F77" t="s">
        <v>40</v>
      </c>
      <c r="G77" t="s">
        <v>40</v>
      </c>
    </row>
    <row r="78" spans="1:7" x14ac:dyDescent="0.25">
      <c r="A78" t="s">
        <v>11</v>
      </c>
      <c r="B78" s="15" t="s">
        <v>46</v>
      </c>
      <c r="C78" t="s">
        <v>25</v>
      </c>
      <c r="D78" s="12" t="str">
        <f>TEXT(B78, "dddd")</f>
        <v>Wednesday</v>
      </c>
      <c r="E78">
        <v>2080</v>
      </c>
      <c r="F78" t="s">
        <v>40</v>
      </c>
      <c r="G78" t="s">
        <v>40</v>
      </c>
    </row>
    <row r="79" spans="1:7" x14ac:dyDescent="0.25">
      <c r="A79" t="s">
        <v>14</v>
      </c>
      <c r="B79" s="15" t="s">
        <v>46</v>
      </c>
      <c r="C79" t="s">
        <v>25</v>
      </c>
      <c r="D79" s="12" t="str">
        <f>TEXT(B79, "dddd")</f>
        <v>Wednesday</v>
      </c>
      <c r="E79">
        <v>2608</v>
      </c>
      <c r="F79" t="s">
        <v>40</v>
      </c>
      <c r="G79" t="s">
        <v>40</v>
      </c>
    </row>
    <row r="80" spans="1:7" x14ac:dyDescent="0.25">
      <c r="A80" t="s">
        <v>15</v>
      </c>
      <c r="B80" s="15" t="s">
        <v>46</v>
      </c>
      <c r="C80" t="s">
        <v>25</v>
      </c>
      <c r="D80" s="12" t="str">
        <f>TEXT(B80, "dddd")</f>
        <v>Wednesday</v>
      </c>
      <c r="F80" t="s">
        <v>41</v>
      </c>
      <c r="G80" t="s">
        <v>40</v>
      </c>
    </row>
    <row r="81" spans="1:7" x14ac:dyDescent="0.25">
      <c r="A81" t="s">
        <v>9</v>
      </c>
      <c r="B81" s="15" t="s">
        <v>46</v>
      </c>
      <c r="C81" t="s">
        <v>25</v>
      </c>
      <c r="D81" s="12" t="str">
        <f>TEXT(B81, "dddd")</f>
        <v>Wednesday</v>
      </c>
      <c r="E81">
        <v>16490</v>
      </c>
      <c r="F81" t="s">
        <v>40</v>
      </c>
      <c r="G81" t="s">
        <v>40</v>
      </c>
    </row>
    <row r="82" spans="1:7" x14ac:dyDescent="0.25">
      <c r="A82" t="s">
        <v>18</v>
      </c>
      <c r="B82" s="15" t="s">
        <v>46</v>
      </c>
      <c r="C82" t="s">
        <v>25</v>
      </c>
      <c r="D82" s="12" t="str">
        <f>TEXT(B82, "dddd")</f>
        <v>Wednesday</v>
      </c>
      <c r="E82">
        <v>3608</v>
      </c>
      <c r="F82" t="s">
        <v>40</v>
      </c>
      <c r="G82" t="s">
        <v>40</v>
      </c>
    </row>
    <row r="83" spans="1:7" x14ac:dyDescent="0.25">
      <c r="A83" t="s">
        <v>16</v>
      </c>
      <c r="B83" s="15" t="s">
        <v>46</v>
      </c>
      <c r="C83" t="s">
        <v>25</v>
      </c>
      <c r="D83" s="12" t="str">
        <f>TEXT(B83, "dddd")</f>
        <v>Wednesday</v>
      </c>
      <c r="F83" t="s">
        <v>41</v>
      </c>
      <c r="G83" t="s">
        <v>40</v>
      </c>
    </row>
    <row r="84" spans="1:7" x14ac:dyDescent="0.25">
      <c r="A84" t="s">
        <v>12</v>
      </c>
      <c r="B84" s="15" t="s">
        <v>46</v>
      </c>
      <c r="C84" t="s">
        <v>25</v>
      </c>
      <c r="D84" s="12" t="str">
        <f>TEXT(B84, "dddd")</f>
        <v>Wednesday</v>
      </c>
      <c r="E84">
        <v>6196</v>
      </c>
      <c r="F84" t="s">
        <v>40</v>
      </c>
      <c r="G84" t="s">
        <v>40</v>
      </c>
    </row>
    <row r="85" spans="1:7" x14ac:dyDescent="0.25">
      <c r="A85" t="s">
        <v>19</v>
      </c>
      <c r="B85" s="15" t="s">
        <v>46</v>
      </c>
      <c r="C85" t="s">
        <v>25</v>
      </c>
      <c r="D85" s="12" t="str">
        <f>TEXT(B85, "dddd")</f>
        <v>Wednesday</v>
      </c>
      <c r="F85" t="s">
        <v>41</v>
      </c>
      <c r="G85" t="s">
        <v>40</v>
      </c>
    </row>
    <row r="86" spans="1:7" x14ac:dyDescent="0.25">
      <c r="A86" t="s">
        <v>10</v>
      </c>
      <c r="B86" s="15" t="s">
        <v>46</v>
      </c>
      <c r="C86" t="s">
        <v>25</v>
      </c>
      <c r="D86" s="12" t="str">
        <f>TEXT(B86, "dddd")</f>
        <v>Wednesday</v>
      </c>
      <c r="F86" t="s">
        <v>41</v>
      </c>
      <c r="G86" t="s">
        <v>40</v>
      </c>
    </row>
    <row r="87" spans="1:7" x14ac:dyDescent="0.25">
      <c r="A87" t="s">
        <v>17</v>
      </c>
      <c r="B87" s="15" t="s">
        <v>46</v>
      </c>
      <c r="C87" t="s">
        <v>25</v>
      </c>
      <c r="D87" s="12" t="str">
        <f>TEXT(B87, "dddd")</f>
        <v>Wednesday</v>
      </c>
      <c r="E87">
        <v>4138</v>
      </c>
      <c r="F87" t="s">
        <v>40</v>
      </c>
      <c r="G87" t="s">
        <v>40</v>
      </c>
    </row>
    <row r="88" spans="1:7" x14ac:dyDescent="0.25">
      <c r="A88" t="s">
        <v>11</v>
      </c>
      <c r="B88" s="15" t="s">
        <v>47</v>
      </c>
      <c r="C88" t="s">
        <v>24</v>
      </c>
      <c r="D88" s="12" t="str">
        <f>TEXT(B88, "dddd")</f>
        <v>Thursday</v>
      </c>
      <c r="E88">
        <v>4770</v>
      </c>
      <c r="F88" t="s">
        <v>40</v>
      </c>
      <c r="G88" t="s">
        <v>40</v>
      </c>
    </row>
    <row r="89" spans="1:7" x14ac:dyDescent="0.25">
      <c r="A89" t="s">
        <v>14</v>
      </c>
      <c r="B89" s="15" t="s">
        <v>47</v>
      </c>
      <c r="C89" t="s">
        <v>24</v>
      </c>
      <c r="D89" s="12" t="str">
        <f>TEXT(B89, "dddd")</f>
        <v>Thursday</v>
      </c>
      <c r="E89">
        <v>3199</v>
      </c>
      <c r="F89" t="s">
        <v>40</v>
      </c>
      <c r="G89" t="s">
        <v>40</v>
      </c>
    </row>
    <row r="90" spans="1:7" x14ac:dyDescent="0.25">
      <c r="A90" t="s">
        <v>15</v>
      </c>
      <c r="B90" s="15" t="s">
        <v>47</v>
      </c>
      <c r="C90" t="s">
        <v>24</v>
      </c>
      <c r="D90" s="12" t="str">
        <f>TEXT(B90, "dddd")</f>
        <v>Thursday</v>
      </c>
      <c r="E90">
        <v>4598</v>
      </c>
      <c r="F90" t="s">
        <v>40</v>
      </c>
      <c r="G90" t="s">
        <v>40</v>
      </c>
    </row>
    <row r="91" spans="1:7" x14ac:dyDescent="0.25">
      <c r="A91" t="s">
        <v>9</v>
      </c>
      <c r="B91" s="15" t="s">
        <v>47</v>
      </c>
      <c r="C91" t="s">
        <v>24</v>
      </c>
      <c r="D91" s="12" t="str">
        <f>TEXT(B91, "dddd")</f>
        <v>Thursday</v>
      </c>
      <c r="E91">
        <v>12347</v>
      </c>
      <c r="F91" t="s">
        <v>40</v>
      </c>
      <c r="G91" t="s">
        <v>40</v>
      </c>
    </row>
    <row r="92" spans="1:7" x14ac:dyDescent="0.25">
      <c r="A92" t="s">
        <v>18</v>
      </c>
      <c r="B92" s="15" t="s">
        <v>47</v>
      </c>
      <c r="C92" t="s">
        <v>24</v>
      </c>
      <c r="D92" s="12" t="str">
        <f>TEXT(B92, "dddd")</f>
        <v>Thursday</v>
      </c>
      <c r="E92">
        <v>1670</v>
      </c>
      <c r="F92" t="s">
        <v>40</v>
      </c>
      <c r="G92" t="s">
        <v>40</v>
      </c>
    </row>
    <row r="93" spans="1:7" x14ac:dyDescent="0.25">
      <c r="A93" t="s">
        <v>16</v>
      </c>
      <c r="B93" s="15" t="s">
        <v>47</v>
      </c>
      <c r="C93" t="s">
        <v>24</v>
      </c>
      <c r="D93" s="12" t="str">
        <f>TEXT(B93, "dddd")</f>
        <v>Thursday</v>
      </c>
      <c r="E93">
        <v>1420</v>
      </c>
      <c r="F93" t="s">
        <v>40</v>
      </c>
      <c r="G93" t="s">
        <v>40</v>
      </c>
    </row>
    <row r="94" spans="1:7" x14ac:dyDescent="0.25">
      <c r="A94" t="s">
        <v>12</v>
      </c>
      <c r="B94" s="15" t="s">
        <v>47</v>
      </c>
      <c r="C94" t="s">
        <v>24</v>
      </c>
      <c r="D94" s="12" t="str">
        <f>TEXT(B94, "dddd")</f>
        <v>Thursday</v>
      </c>
      <c r="E94">
        <v>5868</v>
      </c>
      <c r="F94" t="s">
        <v>40</v>
      </c>
      <c r="G94" t="s">
        <v>40</v>
      </c>
    </row>
    <row r="95" spans="1:7" x14ac:dyDescent="0.25">
      <c r="A95" t="s">
        <v>19</v>
      </c>
      <c r="B95" s="15" t="s">
        <v>47</v>
      </c>
      <c r="C95" t="s">
        <v>24</v>
      </c>
      <c r="D95" s="12" t="str">
        <f>TEXT(B95, "dddd")</f>
        <v>Thursday</v>
      </c>
      <c r="E95">
        <v>1884</v>
      </c>
      <c r="F95" t="s">
        <v>40</v>
      </c>
      <c r="G95" t="s">
        <v>40</v>
      </c>
    </row>
    <row r="96" spans="1:7" x14ac:dyDescent="0.25">
      <c r="A96" t="s">
        <v>10</v>
      </c>
      <c r="B96" s="15" t="s">
        <v>47</v>
      </c>
      <c r="C96" t="s">
        <v>24</v>
      </c>
      <c r="D96" s="12" t="str">
        <f>TEXT(B96, "dddd")</f>
        <v>Thursday</v>
      </c>
      <c r="E96">
        <v>12691</v>
      </c>
      <c r="F96" t="s">
        <v>40</v>
      </c>
      <c r="G96" t="s">
        <v>40</v>
      </c>
    </row>
    <row r="97" spans="1:7" x14ac:dyDescent="0.25">
      <c r="A97" t="s">
        <v>17</v>
      </c>
      <c r="B97" s="15" t="s">
        <v>47</v>
      </c>
      <c r="C97" t="s">
        <v>24</v>
      </c>
      <c r="D97" s="12" t="str">
        <f>TEXT(B97, "dddd")</f>
        <v>Thursday</v>
      </c>
      <c r="E97">
        <v>1968</v>
      </c>
      <c r="F97" t="s">
        <v>40</v>
      </c>
      <c r="G97" t="s">
        <v>40</v>
      </c>
    </row>
    <row r="98" spans="1:7" x14ac:dyDescent="0.25">
      <c r="A98" t="s">
        <v>11</v>
      </c>
      <c r="B98" s="15" t="s">
        <v>47</v>
      </c>
      <c r="C98" t="s">
        <v>25</v>
      </c>
      <c r="D98" s="12" t="str">
        <f>TEXT(B98, "dddd")</f>
        <v>Thursday</v>
      </c>
      <c r="E98">
        <v>5862</v>
      </c>
      <c r="F98" t="s">
        <v>40</v>
      </c>
      <c r="G98" t="s">
        <v>40</v>
      </c>
    </row>
    <row r="99" spans="1:7" x14ac:dyDescent="0.25">
      <c r="A99" t="s">
        <v>15</v>
      </c>
      <c r="B99" s="15" t="s">
        <v>47</v>
      </c>
      <c r="C99" t="s">
        <v>25</v>
      </c>
      <c r="D99" s="12" t="str">
        <f>TEXT(B99, "dddd")</f>
        <v>Thursday</v>
      </c>
      <c r="F99" t="s">
        <v>41</v>
      </c>
      <c r="G99" t="s">
        <v>40</v>
      </c>
    </row>
    <row r="100" spans="1:7" x14ac:dyDescent="0.25">
      <c r="A100" t="s">
        <v>13</v>
      </c>
      <c r="B100" s="15" t="s">
        <v>47</v>
      </c>
      <c r="C100" t="s">
        <v>25</v>
      </c>
      <c r="D100" s="12" t="str">
        <f>TEXT(B100, "dddd")</f>
        <v>Thursday</v>
      </c>
      <c r="E100">
        <v>7460</v>
      </c>
      <c r="F100" t="s">
        <v>40</v>
      </c>
      <c r="G100" t="s">
        <v>40</v>
      </c>
    </row>
    <row r="101" spans="1:7" x14ac:dyDescent="0.25">
      <c r="A101" t="s">
        <v>9</v>
      </c>
      <c r="B101" s="15" t="s">
        <v>47</v>
      </c>
      <c r="C101" t="s">
        <v>25</v>
      </c>
      <c r="D101" s="12" t="str">
        <f>TEXT(B101, "dddd")</f>
        <v>Thursday</v>
      </c>
      <c r="E101">
        <v>17000</v>
      </c>
      <c r="F101" t="s">
        <v>40</v>
      </c>
      <c r="G101" t="s">
        <v>40</v>
      </c>
    </row>
    <row r="102" spans="1:7" x14ac:dyDescent="0.25">
      <c r="A102" t="s">
        <v>18</v>
      </c>
      <c r="B102" s="15" t="s">
        <v>47</v>
      </c>
      <c r="C102" t="s">
        <v>25</v>
      </c>
      <c r="D102" s="12" t="str">
        <f>TEXT(B102, "dddd")</f>
        <v>Thursday</v>
      </c>
      <c r="E102">
        <v>1780</v>
      </c>
      <c r="F102" t="s">
        <v>40</v>
      </c>
      <c r="G102" t="s">
        <v>40</v>
      </c>
    </row>
    <row r="103" spans="1:7" x14ac:dyDescent="0.25">
      <c r="A103" t="s">
        <v>16</v>
      </c>
      <c r="B103" s="15" t="s">
        <v>47</v>
      </c>
      <c r="C103" t="s">
        <v>25</v>
      </c>
      <c r="D103" s="12" t="str">
        <f>TEXT(B103, "dddd")</f>
        <v>Thursday</v>
      </c>
      <c r="F103" t="s">
        <v>41</v>
      </c>
      <c r="G103" t="s">
        <v>40</v>
      </c>
    </row>
    <row r="104" spans="1:7" x14ac:dyDescent="0.25">
      <c r="A104" t="s">
        <v>12</v>
      </c>
      <c r="B104" t="s">
        <v>47</v>
      </c>
      <c r="C104" t="s">
        <v>25</v>
      </c>
      <c r="D104" s="12" t="str">
        <f>TEXT(B104, "dddd")</f>
        <v>Thursday</v>
      </c>
      <c r="E104">
        <v>7488</v>
      </c>
      <c r="F104" t="s">
        <v>40</v>
      </c>
      <c r="G104" t="s">
        <v>40</v>
      </c>
    </row>
    <row r="105" spans="1:7" x14ac:dyDescent="0.25">
      <c r="A105" t="s">
        <v>19</v>
      </c>
      <c r="B105" t="s">
        <v>47</v>
      </c>
      <c r="C105" t="s">
        <v>25</v>
      </c>
      <c r="D105" s="12" t="str">
        <f>TEXT(B105, "dddd")</f>
        <v>Thursday</v>
      </c>
      <c r="F105" t="s">
        <v>41</v>
      </c>
      <c r="G105" t="s">
        <v>40</v>
      </c>
    </row>
    <row r="106" spans="1:7" x14ac:dyDescent="0.25">
      <c r="A106" t="s">
        <v>10</v>
      </c>
      <c r="B106" t="s">
        <v>47</v>
      </c>
      <c r="C106" t="s">
        <v>25</v>
      </c>
      <c r="D106" s="12" t="str">
        <f>TEXT(B106, "dddd")</f>
        <v>Thursday</v>
      </c>
      <c r="F106" t="s">
        <v>41</v>
      </c>
      <c r="G106" t="s">
        <v>40</v>
      </c>
    </row>
    <row r="107" spans="1:7" x14ac:dyDescent="0.25">
      <c r="A107" t="s">
        <v>17</v>
      </c>
      <c r="B107" t="s">
        <v>47</v>
      </c>
      <c r="C107" t="s">
        <v>25</v>
      </c>
      <c r="D107" s="12" t="str">
        <f>TEXT(B107, "dddd")</f>
        <v>Thursday</v>
      </c>
      <c r="E107">
        <v>1520</v>
      </c>
      <c r="F107" t="s">
        <v>40</v>
      </c>
      <c r="G107" t="s">
        <v>40</v>
      </c>
    </row>
    <row r="108" spans="1:7" x14ac:dyDescent="0.25">
      <c r="A108" t="s">
        <v>11</v>
      </c>
      <c r="B108" t="s">
        <v>48</v>
      </c>
      <c r="C108" t="s">
        <v>24</v>
      </c>
      <c r="D108" s="12" t="str">
        <f>TEXT(B108, "dddd")</f>
        <v>Friday</v>
      </c>
      <c r="E108">
        <v>5010</v>
      </c>
      <c r="F108" t="s">
        <v>40</v>
      </c>
      <c r="G108" t="s">
        <v>40</v>
      </c>
    </row>
    <row r="109" spans="1:7" x14ac:dyDescent="0.25">
      <c r="A109" t="s">
        <v>14</v>
      </c>
      <c r="B109" t="s">
        <v>48</v>
      </c>
      <c r="C109" t="s">
        <v>24</v>
      </c>
      <c r="D109" s="12" t="str">
        <f>TEXT(B109, "dddd")</f>
        <v>Friday</v>
      </c>
      <c r="E109">
        <v>4095</v>
      </c>
      <c r="F109" t="s">
        <v>40</v>
      </c>
      <c r="G109" t="s">
        <v>40</v>
      </c>
    </row>
    <row r="110" spans="1:7" x14ac:dyDescent="0.25">
      <c r="A110" t="s">
        <v>15</v>
      </c>
      <c r="B110" t="s">
        <v>48</v>
      </c>
      <c r="C110" t="s">
        <v>24</v>
      </c>
      <c r="D110" s="12" t="str">
        <f>TEXT(B110, "dddd")</f>
        <v>Friday</v>
      </c>
      <c r="E110">
        <v>5730</v>
      </c>
      <c r="F110" t="s">
        <v>40</v>
      </c>
      <c r="G110" t="s">
        <v>40</v>
      </c>
    </row>
    <row r="111" spans="1:7" x14ac:dyDescent="0.25">
      <c r="A111" t="s">
        <v>9</v>
      </c>
      <c r="B111" t="s">
        <v>48</v>
      </c>
      <c r="C111" t="s">
        <v>24</v>
      </c>
      <c r="D111" s="12" t="str">
        <f>TEXT(B111, "dddd")</f>
        <v>Friday</v>
      </c>
      <c r="E111">
        <v>8440</v>
      </c>
      <c r="F111" t="s">
        <v>40</v>
      </c>
      <c r="G111" t="s">
        <v>40</v>
      </c>
    </row>
    <row r="112" spans="1:7" x14ac:dyDescent="0.25">
      <c r="A112" t="s">
        <v>18</v>
      </c>
      <c r="B112" t="s">
        <v>48</v>
      </c>
      <c r="C112" t="s">
        <v>24</v>
      </c>
      <c r="D112" s="12" t="str">
        <f>TEXT(B112, "dddd")</f>
        <v>Friday</v>
      </c>
      <c r="E112">
        <v>1332</v>
      </c>
      <c r="F112" t="s">
        <v>40</v>
      </c>
      <c r="G112" t="s">
        <v>40</v>
      </c>
    </row>
    <row r="113" spans="1:7" x14ac:dyDescent="0.25">
      <c r="A113" t="s">
        <v>16</v>
      </c>
      <c r="B113" t="s">
        <v>48</v>
      </c>
      <c r="C113" t="s">
        <v>24</v>
      </c>
      <c r="D113" s="12" t="str">
        <f>TEXT(B113, "dddd")</f>
        <v>Friday</v>
      </c>
      <c r="E113">
        <v>2240</v>
      </c>
      <c r="F113" t="s">
        <v>40</v>
      </c>
      <c r="G113" t="s">
        <v>40</v>
      </c>
    </row>
    <row r="114" spans="1:7" x14ac:dyDescent="0.25">
      <c r="A114" t="s">
        <v>12</v>
      </c>
      <c r="B114" t="s">
        <v>48</v>
      </c>
      <c r="C114" t="s">
        <v>24</v>
      </c>
      <c r="D114" s="12" t="str">
        <f>TEXT(B114, "dddd")</f>
        <v>Friday</v>
      </c>
      <c r="E114">
        <v>6325</v>
      </c>
      <c r="F114" t="s">
        <v>40</v>
      </c>
      <c r="G114" t="s">
        <v>40</v>
      </c>
    </row>
    <row r="115" spans="1:7" x14ac:dyDescent="0.25">
      <c r="A115" t="s">
        <v>19</v>
      </c>
      <c r="B115" t="s">
        <v>48</v>
      </c>
      <c r="C115" t="s">
        <v>24</v>
      </c>
      <c r="D115" s="12" t="str">
        <f>TEXT(B115, "dddd")</f>
        <v>Friday</v>
      </c>
      <c r="E115">
        <v>925</v>
      </c>
      <c r="F115" t="s">
        <v>40</v>
      </c>
      <c r="G115" t="s">
        <v>40</v>
      </c>
    </row>
    <row r="116" spans="1:7" x14ac:dyDescent="0.25">
      <c r="A116" t="s">
        <v>10</v>
      </c>
      <c r="B116" t="s">
        <v>48</v>
      </c>
      <c r="C116" t="s">
        <v>24</v>
      </c>
      <c r="D116" s="12" t="str">
        <f>TEXT(B116, "dddd")</f>
        <v>Friday</v>
      </c>
      <c r="E116">
        <v>6560</v>
      </c>
      <c r="F116" t="s">
        <v>40</v>
      </c>
      <c r="G116" t="s">
        <v>40</v>
      </c>
    </row>
    <row r="117" spans="1:7" x14ac:dyDescent="0.25">
      <c r="A117" t="s">
        <v>17</v>
      </c>
      <c r="B117" t="s">
        <v>48</v>
      </c>
      <c r="C117" t="s">
        <v>24</v>
      </c>
      <c r="D117" s="12" t="str">
        <f>TEXT(B117, "dddd")</f>
        <v>Friday</v>
      </c>
      <c r="E117">
        <v>2417</v>
      </c>
      <c r="F117" t="s">
        <v>40</v>
      </c>
      <c r="G117" t="s">
        <v>40</v>
      </c>
    </row>
    <row r="118" spans="1:7" x14ac:dyDescent="0.25">
      <c r="A118" t="s">
        <v>11</v>
      </c>
      <c r="B118" t="s">
        <v>48</v>
      </c>
      <c r="C118" t="s">
        <v>25</v>
      </c>
      <c r="D118" s="12" t="str">
        <f>TEXT(B118, "dddd")</f>
        <v>Friday</v>
      </c>
      <c r="E118">
        <v>7038</v>
      </c>
      <c r="F118" t="s">
        <v>40</v>
      </c>
      <c r="G118" t="s">
        <v>40</v>
      </c>
    </row>
    <row r="119" spans="1:7" x14ac:dyDescent="0.25">
      <c r="A119" t="s">
        <v>15</v>
      </c>
      <c r="B119" t="s">
        <v>48</v>
      </c>
      <c r="C119" t="s">
        <v>25</v>
      </c>
      <c r="D119" s="12" t="str">
        <f>TEXT(B119, "dddd")</f>
        <v>Friday</v>
      </c>
      <c r="F119" t="s">
        <v>41</v>
      </c>
      <c r="G119" t="s">
        <v>40</v>
      </c>
    </row>
    <row r="120" spans="1:7" x14ac:dyDescent="0.25">
      <c r="A120" t="s">
        <v>13</v>
      </c>
      <c r="B120" t="s">
        <v>48</v>
      </c>
      <c r="C120" t="s">
        <v>25</v>
      </c>
      <c r="D120" s="12" t="str">
        <f>TEXT(B120, "dddd")</f>
        <v>Friday</v>
      </c>
      <c r="E120">
        <v>3138</v>
      </c>
      <c r="F120" t="s">
        <v>40</v>
      </c>
      <c r="G120" t="s">
        <v>40</v>
      </c>
    </row>
    <row r="121" spans="1:7" x14ac:dyDescent="0.25">
      <c r="A121" t="s">
        <v>9</v>
      </c>
      <c r="B121" t="s">
        <v>48</v>
      </c>
      <c r="C121" t="s">
        <v>25</v>
      </c>
      <c r="D121" s="12" t="str">
        <f>TEXT(B121, "dddd")</f>
        <v>Friday</v>
      </c>
      <c r="E121">
        <v>7064</v>
      </c>
      <c r="F121" t="s">
        <v>40</v>
      </c>
      <c r="G121" t="s">
        <v>40</v>
      </c>
    </row>
    <row r="122" spans="1:7" x14ac:dyDescent="0.25">
      <c r="A122" t="s">
        <v>18</v>
      </c>
      <c r="B122" t="s">
        <v>48</v>
      </c>
      <c r="C122" t="s">
        <v>25</v>
      </c>
      <c r="D122" s="12" t="str">
        <f>TEXT(B122, "dddd")</f>
        <v>Friday</v>
      </c>
      <c r="E122">
        <v>2381</v>
      </c>
      <c r="F122" t="s">
        <v>40</v>
      </c>
      <c r="G122" t="s">
        <v>40</v>
      </c>
    </row>
    <row r="123" spans="1:7" x14ac:dyDescent="0.25">
      <c r="A123" t="s">
        <v>16</v>
      </c>
      <c r="B123" t="s">
        <v>48</v>
      </c>
      <c r="C123" t="s">
        <v>25</v>
      </c>
      <c r="D123" s="12" t="str">
        <f>TEXT(B123, "dddd")</f>
        <v>Friday</v>
      </c>
      <c r="F123" t="s">
        <v>41</v>
      </c>
      <c r="G123" t="s">
        <v>40</v>
      </c>
    </row>
    <row r="124" spans="1:7" x14ac:dyDescent="0.25">
      <c r="A124" t="s">
        <v>12</v>
      </c>
      <c r="B124" t="s">
        <v>48</v>
      </c>
      <c r="C124" t="s">
        <v>25</v>
      </c>
      <c r="D124" s="12" t="str">
        <f>TEXT(B124, "dddd")</f>
        <v>Friday</v>
      </c>
      <c r="E124">
        <v>8602</v>
      </c>
      <c r="F124" t="s">
        <v>40</v>
      </c>
      <c r="G124" t="s">
        <v>40</v>
      </c>
    </row>
    <row r="125" spans="1:7" x14ac:dyDescent="0.25">
      <c r="A125" t="s">
        <v>19</v>
      </c>
      <c r="B125" t="s">
        <v>48</v>
      </c>
      <c r="C125" t="s">
        <v>25</v>
      </c>
      <c r="D125" s="12" t="str">
        <f>TEXT(B125, "dddd")</f>
        <v>Friday</v>
      </c>
      <c r="F125" t="s">
        <v>41</v>
      </c>
      <c r="G125" t="s">
        <v>40</v>
      </c>
    </row>
    <row r="126" spans="1:7" x14ac:dyDescent="0.25">
      <c r="A126" t="s">
        <v>10</v>
      </c>
      <c r="B126" t="s">
        <v>48</v>
      </c>
      <c r="C126" t="s">
        <v>25</v>
      </c>
      <c r="D126" s="12" t="str">
        <f>TEXT(B126, "dddd")</f>
        <v>Friday</v>
      </c>
      <c r="F126" t="s">
        <v>41</v>
      </c>
      <c r="G126" t="s">
        <v>40</v>
      </c>
    </row>
    <row r="127" spans="1:7" x14ac:dyDescent="0.25">
      <c r="A127" t="s">
        <v>17</v>
      </c>
      <c r="B127" t="s">
        <v>48</v>
      </c>
      <c r="C127" t="s">
        <v>25</v>
      </c>
      <c r="D127" s="12" t="str">
        <f>TEXT(B127, "dddd")</f>
        <v>Friday</v>
      </c>
      <c r="E127">
        <v>1858</v>
      </c>
      <c r="F127" t="s">
        <v>40</v>
      </c>
      <c r="G127" t="s">
        <v>40</v>
      </c>
    </row>
    <row r="128" spans="1:7" x14ac:dyDescent="0.25">
      <c r="A128" t="s">
        <v>11</v>
      </c>
      <c r="B128" t="s">
        <v>49</v>
      </c>
      <c r="C128" t="s">
        <v>24</v>
      </c>
      <c r="D128" s="12" t="str">
        <f>TEXT(B128, "dddd")</f>
        <v>Monday</v>
      </c>
      <c r="E128">
        <v>4746</v>
      </c>
      <c r="F128" t="s">
        <v>40</v>
      </c>
      <c r="G128" t="s">
        <v>40</v>
      </c>
    </row>
    <row r="129" spans="1:7" x14ac:dyDescent="0.25">
      <c r="A129" t="s">
        <v>14</v>
      </c>
      <c r="B129" t="s">
        <v>49</v>
      </c>
      <c r="C129" t="s">
        <v>24</v>
      </c>
      <c r="D129" s="12" t="str">
        <f>TEXT(B129, "dddd")</f>
        <v>Monday</v>
      </c>
      <c r="E129">
        <v>3465</v>
      </c>
      <c r="F129" t="s">
        <v>40</v>
      </c>
      <c r="G129" t="s">
        <v>40</v>
      </c>
    </row>
    <row r="130" spans="1:7" x14ac:dyDescent="0.25">
      <c r="A130" t="s">
        <v>15</v>
      </c>
      <c r="B130" t="s">
        <v>49</v>
      </c>
      <c r="C130" t="s">
        <v>24</v>
      </c>
      <c r="D130" s="12" t="str">
        <f>TEXT(B130, "dddd")</f>
        <v>Monday</v>
      </c>
      <c r="E130">
        <v>6227</v>
      </c>
      <c r="F130" t="s">
        <v>40</v>
      </c>
      <c r="G130" t="s">
        <v>40</v>
      </c>
    </row>
    <row r="131" spans="1:7" x14ac:dyDescent="0.25">
      <c r="A131" t="s">
        <v>9</v>
      </c>
      <c r="B131" t="s">
        <v>49</v>
      </c>
      <c r="C131" t="s">
        <v>24</v>
      </c>
      <c r="D131" s="12" t="str">
        <f>TEXT(B131, "dddd")</f>
        <v>Monday</v>
      </c>
      <c r="E131">
        <v>12483</v>
      </c>
      <c r="F131" t="s">
        <v>40</v>
      </c>
      <c r="G131" t="s">
        <v>40</v>
      </c>
    </row>
    <row r="132" spans="1:7" x14ac:dyDescent="0.25">
      <c r="A132" t="s">
        <v>18</v>
      </c>
      <c r="B132" t="s">
        <v>49</v>
      </c>
      <c r="C132" t="s">
        <v>24</v>
      </c>
      <c r="D132" s="12" t="str">
        <f>TEXT(B132, "dddd")</f>
        <v>Monday</v>
      </c>
      <c r="E132">
        <v>2898</v>
      </c>
      <c r="F132" t="s">
        <v>40</v>
      </c>
      <c r="G132" t="s">
        <v>40</v>
      </c>
    </row>
    <row r="133" spans="1:7" x14ac:dyDescent="0.25">
      <c r="A133" t="s">
        <v>16</v>
      </c>
      <c r="B133" t="s">
        <v>49</v>
      </c>
      <c r="C133" t="s">
        <v>24</v>
      </c>
      <c r="D133" s="12" t="str">
        <f>TEXT(B133, "dddd")</f>
        <v>Monday</v>
      </c>
      <c r="E133">
        <v>3142</v>
      </c>
      <c r="F133" t="s">
        <v>40</v>
      </c>
      <c r="G133" t="s">
        <v>40</v>
      </c>
    </row>
    <row r="134" spans="1:7" x14ac:dyDescent="0.25">
      <c r="A134" t="s">
        <v>12</v>
      </c>
      <c r="B134" t="s">
        <v>49</v>
      </c>
      <c r="C134" t="s">
        <v>24</v>
      </c>
      <c r="D134" s="12" t="str">
        <f>TEXT(B134, "dddd")</f>
        <v>Monday</v>
      </c>
      <c r="E134">
        <v>4702</v>
      </c>
      <c r="F134" t="s">
        <v>40</v>
      </c>
      <c r="G134" t="s">
        <v>40</v>
      </c>
    </row>
    <row r="135" spans="1:7" x14ac:dyDescent="0.25">
      <c r="A135" t="s">
        <v>19</v>
      </c>
      <c r="B135" t="s">
        <v>49</v>
      </c>
      <c r="C135" t="s">
        <v>24</v>
      </c>
      <c r="D135" s="12" t="str">
        <f>TEXT(B135, "dddd")</f>
        <v>Monday</v>
      </c>
      <c r="E135">
        <v>1650</v>
      </c>
      <c r="F135" t="s">
        <v>40</v>
      </c>
      <c r="G135" t="s">
        <v>40</v>
      </c>
    </row>
    <row r="136" spans="1:7" x14ac:dyDescent="0.25">
      <c r="A136" t="s">
        <v>10</v>
      </c>
      <c r="B136" t="s">
        <v>49</v>
      </c>
      <c r="C136" t="s">
        <v>24</v>
      </c>
      <c r="D136" s="12" t="str">
        <f>TEXT(B136, "dddd")</f>
        <v>Monday</v>
      </c>
      <c r="E136">
        <v>10344</v>
      </c>
      <c r="F136" t="s">
        <v>40</v>
      </c>
      <c r="G136" t="s">
        <v>40</v>
      </c>
    </row>
    <row r="137" spans="1:7" x14ac:dyDescent="0.25">
      <c r="A137" t="s">
        <v>17</v>
      </c>
      <c r="B137" t="s">
        <v>49</v>
      </c>
      <c r="C137" t="s">
        <v>24</v>
      </c>
      <c r="D137" s="12" t="str">
        <f>TEXT(B137, "dddd")</f>
        <v>Monday</v>
      </c>
      <c r="E137">
        <v>2518</v>
      </c>
      <c r="F137" t="s">
        <v>40</v>
      </c>
      <c r="G137" t="s">
        <v>40</v>
      </c>
    </row>
    <row r="138" spans="1:7" x14ac:dyDescent="0.25">
      <c r="A138" t="s">
        <v>11</v>
      </c>
      <c r="B138" t="s">
        <v>49</v>
      </c>
      <c r="C138" t="s">
        <v>25</v>
      </c>
      <c r="D138" s="12" t="str">
        <f>TEXT(B138, "dddd")</f>
        <v>Monday</v>
      </c>
      <c r="E138">
        <v>5698</v>
      </c>
      <c r="F138" t="s">
        <v>40</v>
      </c>
      <c r="G138" t="s">
        <v>40</v>
      </c>
    </row>
    <row r="139" spans="1:7" x14ac:dyDescent="0.25">
      <c r="A139" t="s">
        <v>14</v>
      </c>
      <c r="B139" t="s">
        <v>49</v>
      </c>
      <c r="C139" t="s">
        <v>25</v>
      </c>
      <c r="D139" s="12" t="str">
        <f>TEXT(B139, "dddd")</f>
        <v>Monday</v>
      </c>
      <c r="E139">
        <v>4594</v>
      </c>
      <c r="F139" t="s">
        <v>40</v>
      </c>
      <c r="G139" t="s">
        <v>40</v>
      </c>
    </row>
    <row r="140" spans="1:7" x14ac:dyDescent="0.25">
      <c r="A140" t="s">
        <v>15</v>
      </c>
      <c r="B140" t="s">
        <v>49</v>
      </c>
      <c r="C140" t="s">
        <v>25</v>
      </c>
      <c r="D140" s="12" t="str">
        <f>TEXT(B140, "dddd")</f>
        <v>Monday</v>
      </c>
      <c r="F140" t="s">
        <v>41</v>
      </c>
      <c r="G140" t="s">
        <v>40</v>
      </c>
    </row>
    <row r="141" spans="1:7" x14ac:dyDescent="0.25">
      <c r="A141" t="s">
        <v>9</v>
      </c>
      <c r="B141" t="s">
        <v>49</v>
      </c>
      <c r="C141" t="s">
        <v>25</v>
      </c>
      <c r="D141" s="12" t="str">
        <f>TEXT(B141, "dddd")</f>
        <v>Monday</v>
      </c>
      <c r="E141">
        <v>16601</v>
      </c>
      <c r="F141" t="s">
        <v>40</v>
      </c>
      <c r="G141" t="s">
        <v>40</v>
      </c>
    </row>
    <row r="142" spans="1:7" x14ac:dyDescent="0.25">
      <c r="A142" t="s">
        <v>18</v>
      </c>
      <c r="B142" t="s">
        <v>49</v>
      </c>
      <c r="C142" t="s">
        <v>25</v>
      </c>
      <c r="D142" s="12" t="str">
        <f>TEXT(B142, "dddd")</f>
        <v>Monday</v>
      </c>
      <c r="F142" t="s">
        <v>41</v>
      </c>
      <c r="G142" t="s">
        <v>40</v>
      </c>
    </row>
    <row r="143" spans="1:7" x14ac:dyDescent="0.25">
      <c r="A143" t="s">
        <v>16</v>
      </c>
      <c r="B143" t="s">
        <v>49</v>
      </c>
      <c r="C143" t="s">
        <v>25</v>
      </c>
      <c r="D143" s="12" t="str">
        <f>TEXT(B143, "dddd")</f>
        <v>Monday</v>
      </c>
      <c r="F143" t="s">
        <v>41</v>
      </c>
      <c r="G143" t="s">
        <v>40</v>
      </c>
    </row>
    <row r="144" spans="1:7" x14ac:dyDescent="0.25">
      <c r="A144" t="s">
        <v>12</v>
      </c>
      <c r="B144" t="s">
        <v>49</v>
      </c>
      <c r="C144" t="s">
        <v>25</v>
      </c>
      <c r="D144" s="12" t="str">
        <f>TEXT(B144, "dddd")</f>
        <v>Monday</v>
      </c>
      <c r="E144">
        <v>7500</v>
      </c>
      <c r="F144" t="s">
        <v>40</v>
      </c>
      <c r="G144" t="s">
        <v>40</v>
      </c>
    </row>
    <row r="145" spans="1:7" x14ac:dyDescent="0.25">
      <c r="A145" t="s">
        <v>19</v>
      </c>
      <c r="B145" t="s">
        <v>49</v>
      </c>
      <c r="C145" t="s">
        <v>25</v>
      </c>
      <c r="D145" s="12" t="str">
        <f>TEXT(B145, "dddd")</f>
        <v>Monday</v>
      </c>
      <c r="F145" t="s">
        <v>41</v>
      </c>
      <c r="G145" t="s">
        <v>40</v>
      </c>
    </row>
    <row r="146" spans="1:7" x14ac:dyDescent="0.25">
      <c r="A146" t="s">
        <v>10</v>
      </c>
      <c r="B146" t="s">
        <v>49</v>
      </c>
      <c r="C146" t="s">
        <v>25</v>
      </c>
      <c r="D146" s="12" t="str">
        <f>TEXT(B146, "dddd")</f>
        <v>Monday</v>
      </c>
      <c r="F146" t="s">
        <v>41</v>
      </c>
      <c r="G146" t="s">
        <v>40</v>
      </c>
    </row>
    <row r="147" spans="1:7" x14ac:dyDescent="0.25">
      <c r="A147" t="s">
        <v>17</v>
      </c>
      <c r="B147" t="s">
        <v>49</v>
      </c>
      <c r="C147" t="s">
        <v>25</v>
      </c>
      <c r="D147" s="12" t="str">
        <f>TEXT(B147, "dddd")</f>
        <v>Monday</v>
      </c>
      <c r="E147">
        <v>2660</v>
      </c>
      <c r="F147" t="s">
        <v>40</v>
      </c>
      <c r="G147" t="s">
        <v>40</v>
      </c>
    </row>
    <row r="148" spans="1:7" x14ac:dyDescent="0.25">
      <c r="A148" t="s">
        <v>11</v>
      </c>
      <c r="B148" t="s">
        <v>50</v>
      </c>
      <c r="C148" t="s">
        <v>24</v>
      </c>
      <c r="D148" s="12" t="str">
        <f>TEXT(B148, "dddd")</f>
        <v>Tuesday</v>
      </c>
      <c r="E148">
        <v>3166</v>
      </c>
      <c r="F148" t="s">
        <v>40</v>
      </c>
      <c r="G148" t="s">
        <v>40</v>
      </c>
    </row>
    <row r="149" spans="1:7" x14ac:dyDescent="0.25">
      <c r="A149" t="s">
        <v>14</v>
      </c>
      <c r="B149" t="s">
        <v>50</v>
      </c>
      <c r="C149" t="s">
        <v>24</v>
      </c>
      <c r="D149" s="12" t="str">
        <f>TEXT(B149, "dddd")</f>
        <v>Tuesday</v>
      </c>
      <c r="E149">
        <v>3829</v>
      </c>
      <c r="F149" t="s">
        <v>40</v>
      </c>
      <c r="G149" t="s">
        <v>40</v>
      </c>
    </row>
    <row r="150" spans="1:7" x14ac:dyDescent="0.25">
      <c r="A150" t="s">
        <v>15</v>
      </c>
      <c r="B150" t="s">
        <v>50</v>
      </c>
      <c r="C150" t="s">
        <v>24</v>
      </c>
      <c r="D150" s="12" t="str">
        <f>TEXT(B150, "dddd")</f>
        <v>Tuesday</v>
      </c>
      <c r="E150">
        <v>3352</v>
      </c>
      <c r="F150" t="s">
        <v>40</v>
      </c>
      <c r="G150" t="s">
        <v>40</v>
      </c>
    </row>
    <row r="151" spans="1:7" x14ac:dyDescent="0.25">
      <c r="A151" t="s">
        <v>9</v>
      </c>
      <c r="B151" t="s">
        <v>50</v>
      </c>
      <c r="C151" t="s">
        <v>24</v>
      </c>
      <c r="D151" s="12" t="str">
        <f>TEXT(B151, "dddd")</f>
        <v>Tuesday</v>
      </c>
      <c r="E151">
        <v>9599</v>
      </c>
      <c r="F151" t="s">
        <v>40</v>
      </c>
      <c r="G151" t="s">
        <v>40</v>
      </c>
    </row>
    <row r="152" spans="1:7" x14ac:dyDescent="0.25">
      <c r="A152" t="s">
        <v>18</v>
      </c>
      <c r="B152" t="s">
        <v>50</v>
      </c>
      <c r="C152" t="s">
        <v>24</v>
      </c>
      <c r="D152" s="12" t="str">
        <f>TEXT(B152, "dddd")</f>
        <v>Tuesday</v>
      </c>
      <c r="F152" t="s">
        <v>41</v>
      </c>
      <c r="G152" t="s">
        <v>40</v>
      </c>
    </row>
    <row r="153" spans="1:7" x14ac:dyDescent="0.25">
      <c r="A153" t="s">
        <v>16</v>
      </c>
      <c r="B153" t="s">
        <v>50</v>
      </c>
      <c r="C153" t="s">
        <v>24</v>
      </c>
      <c r="D153" s="12" t="str">
        <f>TEXT(B153, "dddd")</f>
        <v>Tuesday</v>
      </c>
      <c r="E153">
        <v>4836</v>
      </c>
      <c r="F153" t="s">
        <v>40</v>
      </c>
      <c r="G153" t="s">
        <v>40</v>
      </c>
    </row>
    <row r="154" spans="1:7" x14ac:dyDescent="0.25">
      <c r="A154" t="s">
        <v>12</v>
      </c>
      <c r="B154" t="s">
        <v>50</v>
      </c>
      <c r="C154" t="s">
        <v>24</v>
      </c>
      <c r="D154" s="12" t="str">
        <f>TEXT(B154, "dddd")</f>
        <v>Tuesday</v>
      </c>
      <c r="E154">
        <v>5720</v>
      </c>
      <c r="F154" t="s">
        <v>40</v>
      </c>
      <c r="G154" t="s">
        <v>40</v>
      </c>
    </row>
    <row r="155" spans="1:7" x14ac:dyDescent="0.25">
      <c r="A155" t="s">
        <v>19</v>
      </c>
      <c r="B155" t="s">
        <v>50</v>
      </c>
      <c r="C155" t="s">
        <v>24</v>
      </c>
      <c r="D155" s="12" t="str">
        <f>TEXT(B155, "dddd")</f>
        <v>Tuesday</v>
      </c>
      <c r="E155">
        <v>2049</v>
      </c>
      <c r="F155" t="s">
        <v>40</v>
      </c>
      <c r="G155" t="s">
        <v>40</v>
      </c>
    </row>
    <row r="156" spans="1:7" x14ac:dyDescent="0.25">
      <c r="A156" t="s">
        <v>10</v>
      </c>
      <c r="B156" t="s">
        <v>50</v>
      </c>
      <c r="C156" t="s">
        <v>24</v>
      </c>
      <c r="D156" s="12" t="str">
        <f>TEXT(B156, "dddd")</f>
        <v>Tuesday</v>
      </c>
      <c r="E156">
        <v>16275</v>
      </c>
      <c r="F156" t="s">
        <v>40</v>
      </c>
      <c r="G156" t="s">
        <v>40</v>
      </c>
    </row>
    <row r="157" spans="1:7" x14ac:dyDescent="0.25">
      <c r="A157" t="s">
        <v>17</v>
      </c>
      <c r="B157" t="s">
        <v>50</v>
      </c>
      <c r="C157" t="s">
        <v>24</v>
      </c>
      <c r="D157" s="12" t="str">
        <f>TEXT(B157, "dddd")</f>
        <v>Tuesday</v>
      </c>
      <c r="E157">
        <v>6270</v>
      </c>
      <c r="F157" t="s">
        <v>40</v>
      </c>
      <c r="G157" t="s">
        <v>40</v>
      </c>
    </row>
    <row r="158" spans="1:7" x14ac:dyDescent="0.25">
      <c r="A158" t="s">
        <v>11</v>
      </c>
      <c r="B158" t="s">
        <v>50</v>
      </c>
      <c r="C158" t="s">
        <v>25</v>
      </c>
      <c r="D158" s="12" t="str">
        <f>TEXT(B158, "dddd")</f>
        <v>Tuesday</v>
      </c>
      <c r="E158">
        <v>3536</v>
      </c>
      <c r="F158" t="s">
        <v>40</v>
      </c>
      <c r="G158" t="s">
        <v>40</v>
      </c>
    </row>
    <row r="159" spans="1:7" x14ac:dyDescent="0.25">
      <c r="A159" t="s">
        <v>14</v>
      </c>
      <c r="B159" t="s">
        <v>50</v>
      </c>
      <c r="C159" t="s">
        <v>25</v>
      </c>
      <c r="D159" s="12" t="str">
        <f>TEXT(B159, "dddd")</f>
        <v>Tuesday</v>
      </c>
      <c r="E159">
        <v>11808</v>
      </c>
      <c r="F159" t="s">
        <v>40</v>
      </c>
      <c r="G159" t="s">
        <v>40</v>
      </c>
    </row>
    <row r="160" spans="1:7" x14ac:dyDescent="0.25">
      <c r="A160" t="s">
        <v>15</v>
      </c>
      <c r="B160" t="s">
        <v>50</v>
      </c>
      <c r="C160" t="s">
        <v>25</v>
      </c>
      <c r="D160" s="12" t="str">
        <f>TEXT(B160, "dddd")</f>
        <v>Tuesday</v>
      </c>
      <c r="F160" t="s">
        <v>41</v>
      </c>
      <c r="G160" t="s">
        <v>40</v>
      </c>
    </row>
    <row r="161" spans="1:7" x14ac:dyDescent="0.25">
      <c r="A161" t="s">
        <v>9</v>
      </c>
      <c r="B161" t="s">
        <v>50</v>
      </c>
      <c r="C161" t="s">
        <v>25</v>
      </c>
      <c r="D161" s="12" t="str">
        <f>TEXT(B161, "dddd")</f>
        <v>Tuesday</v>
      </c>
      <c r="E161">
        <v>19322</v>
      </c>
      <c r="F161" t="s">
        <v>40</v>
      </c>
      <c r="G161" t="s">
        <v>40</v>
      </c>
    </row>
    <row r="162" spans="1:7" x14ac:dyDescent="0.25">
      <c r="A162" t="s">
        <v>18</v>
      </c>
      <c r="B162" t="s">
        <v>50</v>
      </c>
      <c r="C162" t="s">
        <v>25</v>
      </c>
      <c r="D162" s="12" t="str">
        <f>TEXT(B162, "dddd")</f>
        <v>Tuesday</v>
      </c>
      <c r="F162" t="s">
        <v>41</v>
      </c>
      <c r="G162" t="s">
        <v>40</v>
      </c>
    </row>
    <row r="163" spans="1:7" x14ac:dyDescent="0.25">
      <c r="A163" t="s">
        <v>16</v>
      </c>
      <c r="B163" t="s">
        <v>50</v>
      </c>
      <c r="C163" t="s">
        <v>25</v>
      </c>
      <c r="D163" s="12" t="str">
        <f>TEXT(B163, "dddd")</f>
        <v>Tuesday</v>
      </c>
      <c r="F163" t="s">
        <v>41</v>
      </c>
      <c r="G163" t="s">
        <v>40</v>
      </c>
    </row>
    <row r="164" spans="1:7" x14ac:dyDescent="0.25">
      <c r="A164" t="s">
        <v>12</v>
      </c>
      <c r="B164" t="s">
        <v>50</v>
      </c>
      <c r="C164" t="s">
        <v>25</v>
      </c>
      <c r="D164" s="12" t="str">
        <f>TEXT(B164, "dddd")</f>
        <v>Tuesday</v>
      </c>
      <c r="E164">
        <v>4527</v>
      </c>
      <c r="F164" t="s">
        <v>40</v>
      </c>
      <c r="G164" t="s">
        <v>40</v>
      </c>
    </row>
    <row r="165" spans="1:7" x14ac:dyDescent="0.25">
      <c r="A165" t="s">
        <v>19</v>
      </c>
      <c r="B165" t="s">
        <v>50</v>
      </c>
      <c r="C165" t="s">
        <v>25</v>
      </c>
      <c r="D165" s="12" t="str">
        <f>TEXT(B165, "dddd")</f>
        <v>Tuesday</v>
      </c>
      <c r="F165" t="s">
        <v>41</v>
      </c>
      <c r="G165" t="s">
        <v>40</v>
      </c>
    </row>
    <row r="166" spans="1:7" x14ac:dyDescent="0.25">
      <c r="A166" t="s">
        <v>10</v>
      </c>
      <c r="B166" t="s">
        <v>50</v>
      </c>
      <c r="C166" t="s">
        <v>25</v>
      </c>
      <c r="D166" s="12" t="str">
        <f>TEXT(B166, "dddd")</f>
        <v>Tuesday</v>
      </c>
      <c r="F166" t="s">
        <v>41</v>
      </c>
      <c r="G166" t="s">
        <v>40</v>
      </c>
    </row>
    <row r="167" spans="1:7" x14ac:dyDescent="0.25">
      <c r="A167" t="s">
        <v>17</v>
      </c>
      <c r="B167" t="s">
        <v>50</v>
      </c>
      <c r="C167" t="s">
        <v>25</v>
      </c>
      <c r="D167" s="12" t="str">
        <f>TEXT(B167, "dddd")</f>
        <v>Tuesday</v>
      </c>
      <c r="E167">
        <v>2945</v>
      </c>
      <c r="F167" t="s">
        <v>40</v>
      </c>
      <c r="G167" t="s">
        <v>40</v>
      </c>
    </row>
    <row r="168" spans="1:7" x14ac:dyDescent="0.25">
      <c r="A168" t="s">
        <v>11</v>
      </c>
      <c r="B168" t="s">
        <v>51</v>
      </c>
      <c r="C168" t="s">
        <v>24</v>
      </c>
      <c r="D168" s="12" t="str">
        <f>TEXT(B168, "dddd")</f>
        <v>Wednesday</v>
      </c>
      <c r="E168">
        <v>4741</v>
      </c>
      <c r="F168" t="s">
        <v>40</v>
      </c>
      <c r="G168" t="s">
        <v>40</v>
      </c>
    </row>
    <row r="169" spans="1:7" x14ac:dyDescent="0.25">
      <c r="A169" t="s">
        <v>14</v>
      </c>
      <c r="B169" t="s">
        <v>51</v>
      </c>
      <c r="C169" t="s">
        <v>24</v>
      </c>
      <c r="D169" s="12" t="str">
        <f>TEXT(B169, "dddd")</f>
        <v>Wednesday</v>
      </c>
      <c r="E169">
        <v>10240</v>
      </c>
      <c r="F169" t="s">
        <v>40</v>
      </c>
      <c r="G169" t="s">
        <v>40</v>
      </c>
    </row>
    <row r="170" spans="1:7" x14ac:dyDescent="0.25">
      <c r="A170" t="s">
        <v>15</v>
      </c>
      <c r="B170" t="s">
        <v>51</v>
      </c>
      <c r="C170" t="s">
        <v>24</v>
      </c>
      <c r="D170" s="12" t="str">
        <f>TEXT(B170, "dddd")</f>
        <v>Wednesday</v>
      </c>
      <c r="E170">
        <v>9928</v>
      </c>
      <c r="F170" t="s">
        <v>40</v>
      </c>
      <c r="G170" t="s">
        <v>40</v>
      </c>
    </row>
    <row r="171" spans="1:7" x14ac:dyDescent="0.25">
      <c r="A171" t="s">
        <v>20</v>
      </c>
      <c r="B171" t="s">
        <v>51</v>
      </c>
      <c r="C171" t="s">
        <v>24</v>
      </c>
      <c r="D171" s="12" t="str">
        <f>TEXT(B171, "dddd")</f>
        <v>Wednesday</v>
      </c>
      <c r="E171">
        <v>55</v>
      </c>
      <c r="F171" t="s">
        <v>40</v>
      </c>
      <c r="G171" t="s">
        <v>40</v>
      </c>
    </row>
    <row r="172" spans="1:7" x14ac:dyDescent="0.25">
      <c r="A172" t="s">
        <v>9</v>
      </c>
      <c r="B172" t="s">
        <v>51</v>
      </c>
      <c r="C172" t="s">
        <v>24</v>
      </c>
      <c r="D172" s="12" t="str">
        <f>TEXT(B172, "dddd")</f>
        <v>Wednesday</v>
      </c>
      <c r="E172">
        <v>15877</v>
      </c>
      <c r="F172" t="s">
        <v>40</v>
      </c>
      <c r="G172" t="s">
        <v>40</v>
      </c>
    </row>
    <row r="173" spans="1:7" x14ac:dyDescent="0.25">
      <c r="A173" t="s">
        <v>18</v>
      </c>
      <c r="B173" t="s">
        <v>51</v>
      </c>
      <c r="C173" t="s">
        <v>24</v>
      </c>
      <c r="D173" s="12" t="str">
        <f>TEXT(B173, "dddd")</f>
        <v>Wednesday</v>
      </c>
      <c r="F173" t="s">
        <v>41</v>
      </c>
      <c r="G173" t="s">
        <v>40</v>
      </c>
    </row>
    <row r="174" spans="1:7" x14ac:dyDescent="0.25">
      <c r="A174" t="s">
        <v>16</v>
      </c>
      <c r="B174" t="s">
        <v>51</v>
      </c>
      <c r="C174" t="s">
        <v>24</v>
      </c>
      <c r="D174" s="12" t="str">
        <f>TEXT(B174, "dddd")</f>
        <v>Wednesday</v>
      </c>
      <c r="E174">
        <v>9180</v>
      </c>
      <c r="F174" t="s">
        <v>40</v>
      </c>
      <c r="G174" t="s">
        <v>40</v>
      </c>
    </row>
    <row r="175" spans="1:7" x14ac:dyDescent="0.25">
      <c r="A175" t="s">
        <v>12</v>
      </c>
      <c r="B175" t="s">
        <v>51</v>
      </c>
      <c r="C175" t="s">
        <v>24</v>
      </c>
      <c r="D175" s="12" t="str">
        <f>TEXT(B175, "dddd")</f>
        <v>Wednesday</v>
      </c>
      <c r="E175">
        <v>3627</v>
      </c>
      <c r="F175" t="s">
        <v>40</v>
      </c>
      <c r="G175" t="s">
        <v>40</v>
      </c>
    </row>
    <row r="176" spans="1:7" x14ac:dyDescent="0.25">
      <c r="A176" t="s">
        <v>19</v>
      </c>
      <c r="B176" t="s">
        <v>51</v>
      </c>
      <c r="C176" t="s">
        <v>24</v>
      </c>
      <c r="D176" s="12" t="str">
        <f>TEXT(B176, "dddd")</f>
        <v>Wednesday</v>
      </c>
      <c r="E176">
        <v>1716</v>
      </c>
      <c r="F176" t="s">
        <v>40</v>
      </c>
      <c r="G176" t="s">
        <v>40</v>
      </c>
    </row>
    <row r="177" spans="1:7" x14ac:dyDescent="0.25">
      <c r="A177" t="s">
        <v>10</v>
      </c>
      <c r="B177" t="s">
        <v>51</v>
      </c>
      <c r="C177" t="s">
        <v>24</v>
      </c>
      <c r="D177" s="12" t="str">
        <f>TEXT(B177, "dddd")</f>
        <v>Wednesday</v>
      </c>
      <c r="E177">
        <v>1628</v>
      </c>
      <c r="F177" t="s">
        <v>40</v>
      </c>
      <c r="G177" t="s">
        <v>40</v>
      </c>
    </row>
    <row r="178" spans="1:7" x14ac:dyDescent="0.25">
      <c r="A178" t="s">
        <v>17</v>
      </c>
      <c r="B178" t="s">
        <v>51</v>
      </c>
      <c r="C178" t="s">
        <v>24</v>
      </c>
      <c r="D178" s="12" t="str">
        <f>TEXT(B178, "dddd")</f>
        <v>Wednesday</v>
      </c>
      <c r="E178">
        <v>1900</v>
      </c>
      <c r="F178" t="s">
        <v>40</v>
      </c>
      <c r="G178" t="s">
        <v>40</v>
      </c>
    </row>
    <row r="179" spans="1:7" x14ac:dyDescent="0.25">
      <c r="A179" t="s">
        <v>11</v>
      </c>
      <c r="B179" t="s">
        <v>51</v>
      </c>
      <c r="C179" t="s">
        <v>25</v>
      </c>
      <c r="D179" s="12" t="str">
        <f>TEXT(B179, "dddd")</f>
        <v>Wednesday</v>
      </c>
      <c r="E179">
        <v>4772</v>
      </c>
      <c r="F179" t="s">
        <v>40</v>
      </c>
      <c r="G179" t="s">
        <v>40</v>
      </c>
    </row>
    <row r="180" spans="1:7" x14ac:dyDescent="0.25">
      <c r="A180" t="s">
        <v>14</v>
      </c>
      <c r="B180" t="s">
        <v>51</v>
      </c>
      <c r="C180" t="s">
        <v>25</v>
      </c>
      <c r="D180" s="12" t="str">
        <f>TEXT(B180, "dddd")</f>
        <v>Wednesday</v>
      </c>
      <c r="E180">
        <v>9184</v>
      </c>
      <c r="F180" t="s">
        <v>40</v>
      </c>
      <c r="G180" t="s">
        <v>40</v>
      </c>
    </row>
    <row r="181" spans="1:7" x14ac:dyDescent="0.25">
      <c r="A181" t="s">
        <v>15</v>
      </c>
      <c r="B181" t="s">
        <v>51</v>
      </c>
      <c r="C181" t="s">
        <v>25</v>
      </c>
      <c r="D181" s="12" t="str">
        <f>TEXT(B181, "dddd")</f>
        <v>Wednesday</v>
      </c>
      <c r="F181" t="s">
        <v>41</v>
      </c>
      <c r="G181" t="s">
        <v>40</v>
      </c>
    </row>
    <row r="182" spans="1:7" x14ac:dyDescent="0.25">
      <c r="A182" t="s">
        <v>9</v>
      </c>
      <c r="B182" t="s">
        <v>51</v>
      </c>
      <c r="C182" t="s">
        <v>25</v>
      </c>
      <c r="D182" s="12" t="str">
        <f>TEXT(B182, "dddd")</f>
        <v>Wednesday</v>
      </c>
      <c r="E182">
        <v>14745</v>
      </c>
      <c r="F182" t="s">
        <v>40</v>
      </c>
      <c r="G182" t="s">
        <v>40</v>
      </c>
    </row>
    <row r="183" spans="1:7" x14ac:dyDescent="0.25">
      <c r="A183" t="s">
        <v>18</v>
      </c>
      <c r="B183" t="s">
        <v>51</v>
      </c>
      <c r="C183" t="s">
        <v>25</v>
      </c>
      <c r="D183" s="12" t="str">
        <f>TEXT(B183, "dddd")</f>
        <v>Wednesday</v>
      </c>
      <c r="E183">
        <v>3036</v>
      </c>
      <c r="F183" t="s">
        <v>40</v>
      </c>
      <c r="G183" t="s">
        <v>40</v>
      </c>
    </row>
    <row r="184" spans="1:7" x14ac:dyDescent="0.25">
      <c r="A184" t="s">
        <v>16</v>
      </c>
      <c r="B184" t="s">
        <v>51</v>
      </c>
      <c r="C184" t="s">
        <v>25</v>
      </c>
      <c r="D184" s="12" t="str">
        <f>TEXT(B184, "dddd")</f>
        <v>Wednesday</v>
      </c>
      <c r="F184" t="s">
        <v>41</v>
      </c>
      <c r="G184" t="s">
        <v>40</v>
      </c>
    </row>
    <row r="185" spans="1:7" x14ac:dyDescent="0.25">
      <c r="A185" t="s">
        <v>12</v>
      </c>
      <c r="B185" t="s">
        <v>51</v>
      </c>
      <c r="C185" t="s">
        <v>25</v>
      </c>
      <c r="D185" s="12" t="str">
        <f>TEXT(B185, "dddd")</f>
        <v>Wednesday</v>
      </c>
      <c r="E185">
        <v>8400</v>
      </c>
      <c r="F185" t="s">
        <v>40</v>
      </c>
      <c r="G185" t="s">
        <v>40</v>
      </c>
    </row>
    <row r="186" spans="1:7" x14ac:dyDescent="0.25">
      <c r="A186" t="s">
        <v>19</v>
      </c>
      <c r="B186" t="s">
        <v>51</v>
      </c>
      <c r="C186" t="s">
        <v>25</v>
      </c>
      <c r="D186" s="12" t="str">
        <f>TEXT(B186, "dddd")</f>
        <v>Wednesday</v>
      </c>
      <c r="F186" t="s">
        <v>41</v>
      </c>
      <c r="G186" t="s">
        <v>40</v>
      </c>
    </row>
    <row r="187" spans="1:7" x14ac:dyDescent="0.25">
      <c r="A187" t="s">
        <v>10</v>
      </c>
      <c r="B187" t="s">
        <v>51</v>
      </c>
      <c r="C187" t="s">
        <v>25</v>
      </c>
      <c r="D187" s="12" t="str">
        <f>TEXT(B187, "dddd")</f>
        <v>Wednesday</v>
      </c>
      <c r="F187" t="s">
        <v>41</v>
      </c>
      <c r="G187" t="s">
        <v>40</v>
      </c>
    </row>
    <row r="188" spans="1:7" x14ac:dyDescent="0.25">
      <c r="A188" t="s">
        <v>17</v>
      </c>
      <c r="B188" t="s">
        <v>51</v>
      </c>
      <c r="C188" t="s">
        <v>25</v>
      </c>
      <c r="D188" s="12" t="str">
        <f>TEXT(B188, "dddd")</f>
        <v>Wednesday</v>
      </c>
      <c r="E188">
        <v>2668</v>
      </c>
      <c r="F188" t="s">
        <v>40</v>
      </c>
      <c r="G188" t="s">
        <v>40</v>
      </c>
    </row>
    <row r="189" spans="1:7" x14ac:dyDescent="0.25">
      <c r="A189" t="s">
        <v>11</v>
      </c>
      <c r="B189" t="s">
        <v>52</v>
      </c>
      <c r="C189" t="s">
        <v>24</v>
      </c>
      <c r="D189" s="12" t="str">
        <f>TEXT(B189, "dddd")</f>
        <v>Thursday</v>
      </c>
      <c r="F189" t="s">
        <v>41</v>
      </c>
      <c r="G189" t="s">
        <v>43</v>
      </c>
    </row>
    <row r="190" spans="1:7" x14ac:dyDescent="0.25">
      <c r="A190" t="s">
        <v>14</v>
      </c>
      <c r="B190" t="s">
        <v>52</v>
      </c>
      <c r="C190" t="s">
        <v>24</v>
      </c>
      <c r="D190" s="12" t="str">
        <f>TEXT(B190, "dddd")</f>
        <v>Thursday</v>
      </c>
      <c r="E190">
        <v>4266</v>
      </c>
      <c r="F190" t="s">
        <v>40</v>
      </c>
      <c r="G190" t="s">
        <v>40</v>
      </c>
    </row>
    <row r="191" spans="1:7" x14ac:dyDescent="0.25">
      <c r="A191" t="s">
        <v>15</v>
      </c>
      <c r="B191" t="s">
        <v>52</v>
      </c>
      <c r="C191" t="s">
        <v>24</v>
      </c>
      <c r="D191" s="12" t="str">
        <f>TEXT(B191, "dddd")</f>
        <v>Thursday</v>
      </c>
      <c r="E191">
        <v>3345</v>
      </c>
      <c r="F191" t="s">
        <v>40</v>
      </c>
      <c r="G191" t="s">
        <v>40</v>
      </c>
    </row>
    <row r="192" spans="1:7" x14ac:dyDescent="0.25">
      <c r="A192" t="s">
        <v>9</v>
      </c>
      <c r="B192" t="s">
        <v>52</v>
      </c>
      <c r="C192" t="s">
        <v>24</v>
      </c>
      <c r="D192" s="12" t="str">
        <f>TEXT(B192, "dddd")</f>
        <v>Thursday</v>
      </c>
      <c r="E192">
        <v>7939</v>
      </c>
      <c r="F192" t="s">
        <v>40</v>
      </c>
      <c r="G192" t="s">
        <v>40</v>
      </c>
    </row>
    <row r="193" spans="1:7" x14ac:dyDescent="0.25">
      <c r="A193" t="s">
        <v>18</v>
      </c>
      <c r="B193" t="s">
        <v>52</v>
      </c>
      <c r="C193" t="s">
        <v>24</v>
      </c>
      <c r="D193" s="12" t="str">
        <f>TEXT(B193, "dddd")</f>
        <v>Thursday</v>
      </c>
      <c r="E193">
        <v>1770</v>
      </c>
      <c r="F193" t="s">
        <v>40</v>
      </c>
      <c r="G193" t="s">
        <v>40</v>
      </c>
    </row>
    <row r="194" spans="1:7" x14ac:dyDescent="0.25">
      <c r="A194" t="s">
        <v>16</v>
      </c>
      <c r="B194" t="s">
        <v>52</v>
      </c>
      <c r="C194" t="s">
        <v>24</v>
      </c>
      <c r="D194" s="12" t="str">
        <f>TEXT(B194, "dddd")</f>
        <v>Thursday</v>
      </c>
      <c r="F194" t="s">
        <v>40</v>
      </c>
      <c r="G194" t="s">
        <v>53</v>
      </c>
    </row>
    <row r="195" spans="1:7" x14ac:dyDescent="0.25">
      <c r="A195" t="s">
        <v>12</v>
      </c>
      <c r="B195" t="s">
        <v>52</v>
      </c>
      <c r="C195" t="s">
        <v>24</v>
      </c>
      <c r="D195" s="12" t="str">
        <f>TEXT(B195, "dddd")</f>
        <v>Thursday</v>
      </c>
      <c r="F195" t="s">
        <v>41</v>
      </c>
      <c r="G195" t="s">
        <v>43</v>
      </c>
    </row>
    <row r="196" spans="1:7" x14ac:dyDescent="0.25">
      <c r="A196" t="s">
        <v>19</v>
      </c>
      <c r="B196" t="s">
        <v>52</v>
      </c>
      <c r="C196" t="s">
        <v>24</v>
      </c>
      <c r="D196" s="12" t="str">
        <f>TEXT(B196, "dddd")</f>
        <v>Thursday</v>
      </c>
      <c r="E196">
        <v>1782</v>
      </c>
      <c r="F196" t="s">
        <v>40</v>
      </c>
      <c r="G196" t="s">
        <v>40</v>
      </c>
    </row>
    <row r="197" spans="1:7" x14ac:dyDescent="0.25">
      <c r="A197" t="s">
        <v>10</v>
      </c>
      <c r="B197" t="s">
        <v>52</v>
      </c>
      <c r="C197" t="s">
        <v>24</v>
      </c>
      <c r="D197" s="12" t="str">
        <f>TEXT(B197, "dddd")</f>
        <v>Thursday</v>
      </c>
      <c r="E197">
        <v>11467</v>
      </c>
      <c r="F197" t="s">
        <v>40</v>
      </c>
      <c r="G197" t="s">
        <v>40</v>
      </c>
    </row>
    <row r="198" spans="1:7" x14ac:dyDescent="0.25">
      <c r="A198" t="s">
        <v>17</v>
      </c>
      <c r="B198" t="s">
        <v>52</v>
      </c>
      <c r="C198" t="s">
        <v>24</v>
      </c>
      <c r="D198" s="12" t="str">
        <f>TEXT(B198, "dddd")</f>
        <v>Thursday</v>
      </c>
      <c r="E198">
        <v>4085</v>
      </c>
      <c r="F198" t="s">
        <v>40</v>
      </c>
      <c r="G198" t="s">
        <v>40</v>
      </c>
    </row>
    <row r="199" spans="1:7" x14ac:dyDescent="0.25">
      <c r="A199" t="s">
        <v>11</v>
      </c>
      <c r="B199" t="s">
        <v>52</v>
      </c>
      <c r="C199" t="s">
        <v>25</v>
      </c>
      <c r="D199" s="12" t="str">
        <f>TEXT(B199, "dddd")</f>
        <v>Thursday</v>
      </c>
      <c r="E199">
        <v>6948</v>
      </c>
      <c r="F199" t="s">
        <v>40</v>
      </c>
      <c r="G199" t="s">
        <v>40</v>
      </c>
    </row>
    <row r="200" spans="1:7" x14ac:dyDescent="0.25">
      <c r="A200" t="s">
        <v>14</v>
      </c>
      <c r="B200" t="s">
        <v>52</v>
      </c>
      <c r="C200" t="s">
        <v>25</v>
      </c>
      <c r="D200" s="12" t="str">
        <f>TEXT(B200, "dddd")</f>
        <v>Thursday</v>
      </c>
      <c r="E200">
        <v>5688</v>
      </c>
      <c r="F200" t="s">
        <v>40</v>
      </c>
      <c r="G200" t="s">
        <v>40</v>
      </c>
    </row>
    <row r="201" spans="1:7" x14ac:dyDescent="0.25">
      <c r="A201" t="s">
        <v>15</v>
      </c>
      <c r="B201" t="s">
        <v>52</v>
      </c>
      <c r="C201" t="s">
        <v>25</v>
      </c>
      <c r="D201" s="12" t="str">
        <f>TEXT(B201, "dddd")</f>
        <v>Thursday</v>
      </c>
      <c r="F201" t="s">
        <v>41</v>
      </c>
      <c r="G201" t="s">
        <v>40</v>
      </c>
    </row>
    <row r="202" spans="1:7" x14ac:dyDescent="0.25">
      <c r="A202" t="s">
        <v>9</v>
      </c>
      <c r="B202" t="s">
        <v>52</v>
      </c>
      <c r="C202" t="s">
        <v>25</v>
      </c>
      <c r="D202" s="12" t="str">
        <f>TEXT(B202, "dddd")</f>
        <v>Thursday</v>
      </c>
      <c r="E202">
        <v>13426</v>
      </c>
      <c r="F202" t="s">
        <v>40</v>
      </c>
      <c r="G202" t="s">
        <v>40</v>
      </c>
    </row>
    <row r="203" spans="1:7" x14ac:dyDescent="0.25">
      <c r="A203" t="s">
        <v>18</v>
      </c>
      <c r="B203" t="s">
        <v>52</v>
      </c>
      <c r="C203" t="s">
        <v>25</v>
      </c>
      <c r="D203" s="12" t="str">
        <f>TEXT(B203, "dddd")</f>
        <v>Thursday</v>
      </c>
      <c r="E203">
        <v>1170</v>
      </c>
      <c r="F203" t="s">
        <v>40</v>
      </c>
      <c r="G203" t="s">
        <v>40</v>
      </c>
    </row>
    <row r="204" spans="1:7" x14ac:dyDescent="0.25">
      <c r="A204" t="s">
        <v>16</v>
      </c>
      <c r="B204" t="s">
        <v>52</v>
      </c>
      <c r="C204" t="s">
        <v>25</v>
      </c>
      <c r="D204" s="12" t="str">
        <f>TEXT(B204, "dddd")</f>
        <v>Thursday</v>
      </c>
      <c r="F204" t="s">
        <v>41</v>
      </c>
      <c r="G204" t="s">
        <v>40</v>
      </c>
    </row>
    <row r="205" spans="1:7" x14ac:dyDescent="0.25">
      <c r="A205" t="s">
        <v>12</v>
      </c>
      <c r="B205" t="s">
        <v>52</v>
      </c>
      <c r="C205" t="s">
        <v>25</v>
      </c>
      <c r="D205" s="12" t="str">
        <f>TEXT(B205, "dddd")</f>
        <v>Thursday</v>
      </c>
      <c r="E205">
        <v>1950</v>
      </c>
      <c r="F205" t="s">
        <v>40</v>
      </c>
      <c r="G205" t="s">
        <v>40</v>
      </c>
    </row>
    <row r="206" spans="1:7" x14ac:dyDescent="0.25">
      <c r="A206" t="s">
        <v>19</v>
      </c>
      <c r="B206" t="s">
        <v>52</v>
      </c>
      <c r="C206" t="s">
        <v>25</v>
      </c>
      <c r="D206" s="12" t="str">
        <f>TEXT(B206, "dddd")</f>
        <v>Thursday</v>
      </c>
      <c r="F206" t="s">
        <v>41</v>
      </c>
      <c r="G206" t="s">
        <v>40</v>
      </c>
    </row>
    <row r="207" spans="1:7" x14ac:dyDescent="0.25">
      <c r="A207" t="s">
        <v>10</v>
      </c>
      <c r="B207" t="s">
        <v>52</v>
      </c>
      <c r="C207" t="s">
        <v>25</v>
      </c>
      <c r="D207" s="12" t="str">
        <f>TEXT(B207, "dddd")</f>
        <v>Thursday</v>
      </c>
      <c r="F207" t="s">
        <v>41</v>
      </c>
      <c r="G207" t="s">
        <v>40</v>
      </c>
    </row>
    <row r="208" spans="1:7" x14ac:dyDescent="0.25">
      <c r="A208" t="s">
        <v>17</v>
      </c>
      <c r="B208" t="s">
        <v>52</v>
      </c>
      <c r="C208" t="s">
        <v>25</v>
      </c>
      <c r="D208" s="12" t="str">
        <f>TEXT(B208, "dddd")</f>
        <v>Thursday</v>
      </c>
      <c r="E208">
        <v>1917</v>
      </c>
      <c r="F208" t="s">
        <v>40</v>
      </c>
      <c r="G208" t="s">
        <v>40</v>
      </c>
    </row>
    <row r="209" spans="1:7" x14ac:dyDescent="0.25">
      <c r="A209" t="s">
        <v>11</v>
      </c>
      <c r="B209" t="s">
        <v>54</v>
      </c>
      <c r="C209" t="s">
        <v>24</v>
      </c>
      <c r="D209" s="12" t="str">
        <f>TEXT(B209, "dddd")</f>
        <v>Friday</v>
      </c>
      <c r="E209">
        <f>42*82+53*57</f>
        <v>6465</v>
      </c>
      <c r="F209" t="s">
        <v>40</v>
      </c>
      <c r="G209" t="s">
        <v>40</v>
      </c>
    </row>
    <row r="210" spans="1:7" x14ac:dyDescent="0.25">
      <c r="A210" t="s">
        <v>14</v>
      </c>
      <c r="B210" t="s">
        <v>54</v>
      </c>
      <c r="C210" t="s">
        <v>24</v>
      </c>
      <c r="D210" s="12" t="str">
        <f>TEXT(B210, "dddd")</f>
        <v>Friday</v>
      </c>
      <c r="E210">
        <v>7963</v>
      </c>
      <c r="F210" t="s">
        <v>40</v>
      </c>
      <c r="G210" t="s">
        <v>40</v>
      </c>
    </row>
    <row r="211" spans="1:7" x14ac:dyDescent="0.25">
      <c r="A211" t="s">
        <v>15</v>
      </c>
      <c r="B211" t="s">
        <v>54</v>
      </c>
      <c r="C211" t="s">
        <v>24</v>
      </c>
      <c r="D211" s="12" t="str">
        <f>TEXT(B211, "dddd")</f>
        <v>Friday</v>
      </c>
      <c r="E211">
        <v>1630</v>
      </c>
      <c r="F211" t="s">
        <v>40</v>
      </c>
      <c r="G211" t="s">
        <v>40</v>
      </c>
    </row>
    <row r="212" spans="1:7" x14ac:dyDescent="0.25">
      <c r="A212" t="s">
        <v>9</v>
      </c>
      <c r="B212" t="s">
        <v>54</v>
      </c>
      <c r="C212" t="s">
        <v>24</v>
      </c>
      <c r="D212" s="12" t="str">
        <f>TEXT(B212, "dddd")</f>
        <v>Friday</v>
      </c>
      <c r="E212">
        <f>87*25.6+76*26+80*25.7+56*24+56*21+22*21.3</f>
        <v>9247.8000000000011</v>
      </c>
      <c r="F212" t="s">
        <v>40</v>
      </c>
      <c r="G212" t="s">
        <v>40</v>
      </c>
    </row>
    <row r="213" spans="1:7" x14ac:dyDescent="0.25">
      <c r="A213" t="s">
        <v>18</v>
      </c>
      <c r="B213" t="s">
        <v>54</v>
      </c>
      <c r="C213" t="s">
        <v>24</v>
      </c>
      <c r="D213" s="12" t="str">
        <f>TEXT(B213, "dddd")</f>
        <v>Friday</v>
      </c>
      <c r="E213">
        <v>110</v>
      </c>
      <c r="F213" t="s">
        <v>40</v>
      </c>
      <c r="G213" t="s">
        <v>40</v>
      </c>
    </row>
    <row r="214" spans="1:7" x14ac:dyDescent="0.25">
      <c r="A214" t="s">
        <v>16</v>
      </c>
      <c r="B214" t="s">
        <v>54</v>
      </c>
      <c r="C214" t="s">
        <v>24</v>
      </c>
      <c r="D214" s="12" t="str">
        <f>TEXT(B214, "dddd")</f>
        <v>Friday</v>
      </c>
      <c r="E214">
        <v>2351</v>
      </c>
      <c r="F214" t="s">
        <v>40</v>
      </c>
      <c r="G214" t="s">
        <v>40</v>
      </c>
    </row>
    <row r="215" spans="1:7" x14ac:dyDescent="0.25">
      <c r="A215" t="s">
        <v>12</v>
      </c>
      <c r="B215" t="s">
        <v>54</v>
      </c>
      <c r="C215" t="s">
        <v>24</v>
      </c>
      <c r="D215" s="12" t="str">
        <f>TEXT(B215, "dddd")</f>
        <v>Friday</v>
      </c>
      <c r="E215">
        <v>5859</v>
      </c>
      <c r="F215" t="s">
        <v>40</v>
      </c>
      <c r="G215" t="s">
        <v>40</v>
      </c>
    </row>
    <row r="216" spans="1:7" x14ac:dyDescent="0.25">
      <c r="A216" t="s">
        <v>19</v>
      </c>
      <c r="B216" t="s">
        <v>54</v>
      </c>
      <c r="C216" t="s">
        <v>24</v>
      </c>
      <c r="D216" s="12" t="str">
        <f>TEXT(B216, "dddd")</f>
        <v>Friday</v>
      </c>
      <c r="E216">
        <f>8*22+10*22+20*2+29*2</f>
        <v>494</v>
      </c>
      <c r="F216" t="s">
        <v>40</v>
      </c>
      <c r="G216" t="s">
        <v>40</v>
      </c>
    </row>
    <row r="217" spans="1:7" x14ac:dyDescent="0.25">
      <c r="A217" t="s">
        <v>10</v>
      </c>
      <c r="B217" t="s">
        <v>54</v>
      </c>
      <c r="C217" t="s">
        <v>24</v>
      </c>
      <c r="D217" s="12" t="str">
        <f>TEXT(B217, "dddd")</f>
        <v>Friday</v>
      </c>
      <c r="E217">
        <v>7428</v>
      </c>
      <c r="F217" t="s">
        <v>40</v>
      </c>
      <c r="G217" t="s">
        <v>40</v>
      </c>
    </row>
    <row r="218" spans="1:7" x14ac:dyDescent="0.25">
      <c r="A218" t="s">
        <v>17</v>
      </c>
      <c r="B218" t="s">
        <v>54</v>
      </c>
      <c r="C218" t="s">
        <v>24</v>
      </c>
      <c r="D218" s="12" t="str">
        <f>TEXT(B218, "dddd")</f>
        <v>Friday</v>
      </c>
      <c r="E218">
        <v>3467</v>
      </c>
      <c r="F218" t="s">
        <v>40</v>
      </c>
      <c r="G218" t="s">
        <v>40</v>
      </c>
    </row>
    <row r="219" spans="1:7" x14ac:dyDescent="0.25">
      <c r="A219" t="s">
        <v>11</v>
      </c>
      <c r="B219" t="s">
        <v>54</v>
      </c>
      <c r="C219" t="s">
        <v>25</v>
      </c>
      <c r="D219" s="12" t="str">
        <f>TEXT(B219, "dddd")</f>
        <v>Friday</v>
      </c>
      <c r="E219">
        <f>45*62+36*57+2*116+13*127.3</f>
        <v>6728.9</v>
      </c>
      <c r="F219" t="s">
        <v>40</v>
      </c>
      <c r="G219" t="s">
        <v>40</v>
      </c>
    </row>
    <row r="220" spans="1:7" x14ac:dyDescent="0.25">
      <c r="A220" t="s">
        <v>14</v>
      </c>
      <c r="B220" t="s">
        <v>54</v>
      </c>
      <c r="C220" t="s">
        <v>25</v>
      </c>
      <c r="D220" s="12" t="str">
        <f>TEXT(B220, "dddd")</f>
        <v>Friday</v>
      </c>
      <c r="E220">
        <v>6359</v>
      </c>
      <c r="F220" t="s">
        <v>40</v>
      </c>
      <c r="G220" t="s">
        <v>40</v>
      </c>
    </row>
    <row r="221" spans="1:7" x14ac:dyDescent="0.25">
      <c r="A221" t="s">
        <v>15</v>
      </c>
      <c r="B221" t="s">
        <v>54</v>
      </c>
      <c r="C221" t="s">
        <v>25</v>
      </c>
      <c r="D221" s="12" t="str">
        <f>TEXT(B221, "dddd")</f>
        <v>Friday</v>
      </c>
      <c r="F221" t="s">
        <v>41</v>
      </c>
      <c r="G221" t="s">
        <v>40</v>
      </c>
    </row>
    <row r="222" spans="1:7" x14ac:dyDescent="0.25">
      <c r="A222" t="s">
        <v>9</v>
      </c>
      <c r="B222" t="s">
        <v>54</v>
      </c>
      <c r="C222" t="s">
        <v>25</v>
      </c>
      <c r="D222" s="12" t="str">
        <f>TEXT(B222, "dddd")</f>
        <v>Friday</v>
      </c>
      <c r="E222">
        <f>16*25.5+34*25.6+38*25.6+38*25.6+224*19.1+228*18.9</f>
        <v>11811.600000000002</v>
      </c>
      <c r="F222" t="s">
        <v>40</v>
      </c>
      <c r="G222" t="s">
        <v>40</v>
      </c>
    </row>
    <row r="223" spans="1:7" x14ac:dyDescent="0.25">
      <c r="A223" t="s">
        <v>18</v>
      </c>
      <c r="B223" t="s">
        <v>54</v>
      </c>
      <c r="C223" t="s">
        <v>25</v>
      </c>
      <c r="D223" s="12" t="str">
        <f>TEXT(B223, "dddd")</f>
        <v>Friday</v>
      </c>
      <c r="F223" t="s">
        <v>41</v>
      </c>
      <c r="G223" t="s">
        <v>40</v>
      </c>
    </row>
    <row r="224" spans="1:7" x14ac:dyDescent="0.25">
      <c r="A224" t="s">
        <v>16</v>
      </c>
      <c r="B224" t="s">
        <v>54</v>
      </c>
      <c r="C224" t="s">
        <v>25</v>
      </c>
      <c r="D224" s="12" t="str">
        <f>TEXT(B224, "dddd")</f>
        <v>Friday</v>
      </c>
      <c r="F224" t="s">
        <v>41</v>
      </c>
      <c r="G224" t="s">
        <v>40</v>
      </c>
    </row>
    <row r="225" spans="1:7" x14ac:dyDescent="0.25">
      <c r="A225" t="s">
        <v>12</v>
      </c>
      <c r="B225" t="s">
        <v>54</v>
      </c>
      <c r="C225" t="s">
        <v>25</v>
      </c>
      <c r="D225" s="12" t="str">
        <f>TEXT(B225, "dddd")</f>
        <v>Friday</v>
      </c>
      <c r="E225">
        <v>5342</v>
      </c>
      <c r="F225" t="s">
        <v>40</v>
      </c>
      <c r="G225" t="s">
        <v>40</v>
      </c>
    </row>
    <row r="226" spans="1:7" x14ac:dyDescent="0.25">
      <c r="A226" t="s">
        <v>19</v>
      </c>
      <c r="B226" t="s">
        <v>54</v>
      </c>
      <c r="C226" t="s">
        <v>25</v>
      </c>
      <c r="D226" s="12" t="str">
        <f>TEXT(B226, "dddd")</f>
        <v>Friday</v>
      </c>
      <c r="F226" t="s">
        <v>41</v>
      </c>
      <c r="G226" t="s">
        <v>40</v>
      </c>
    </row>
    <row r="227" spans="1:7" x14ac:dyDescent="0.25">
      <c r="A227" t="s">
        <v>10</v>
      </c>
      <c r="B227" t="s">
        <v>54</v>
      </c>
      <c r="C227" t="s">
        <v>25</v>
      </c>
      <c r="D227" s="12" t="str">
        <f>TEXT(B227, "dddd")</f>
        <v>Friday</v>
      </c>
      <c r="F227" t="s">
        <v>41</v>
      </c>
      <c r="G227" t="s">
        <v>40</v>
      </c>
    </row>
    <row r="228" spans="1:7" x14ac:dyDescent="0.25">
      <c r="A228" t="s">
        <v>17</v>
      </c>
      <c r="B228" t="s">
        <v>54</v>
      </c>
      <c r="C228" t="s">
        <v>25</v>
      </c>
      <c r="D228" s="12" t="str">
        <f>TEXT(B228, "dddd")</f>
        <v>Friday</v>
      </c>
      <c r="E228">
        <v>1842</v>
      </c>
      <c r="F228" t="s">
        <v>40</v>
      </c>
      <c r="G228" t="s">
        <v>40</v>
      </c>
    </row>
    <row r="229" spans="1:7" x14ac:dyDescent="0.25">
      <c r="A229" t="s">
        <v>11</v>
      </c>
      <c r="B229" t="s">
        <v>55</v>
      </c>
      <c r="C229" t="s">
        <v>24</v>
      </c>
      <c r="D229" s="12" t="str">
        <f>TEXT(B229, "dddd")</f>
        <v>Monday</v>
      </c>
      <c r="E229">
        <v>3680</v>
      </c>
      <c r="F229" t="s">
        <v>40</v>
      </c>
      <c r="G229" t="s">
        <v>40</v>
      </c>
    </row>
    <row r="230" spans="1:7" x14ac:dyDescent="0.25">
      <c r="A230" t="s">
        <v>14</v>
      </c>
      <c r="B230" t="s">
        <v>55</v>
      </c>
      <c r="C230" t="s">
        <v>24</v>
      </c>
      <c r="D230" s="12" t="str">
        <f>TEXT(B230, "dddd")</f>
        <v>Monday</v>
      </c>
      <c r="E230">
        <v>6509</v>
      </c>
      <c r="F230" t="s">
        <v>40</v>
      </c>
      <c r="G230" t="s">
        <v>40</v>
      </c>
    </row>
    <row r="231" spans="1:7" x14ac:dyDescent="0.25">
      <c r="A231" t="s">
        <v>15</v>
      </c>
      <c r="B231" t="s">
        <v>55</v>
      </c>
      <c r="C231" t="s">
        <v>24</v>
      </c>
      <c r="D231" s="12" t="str">
        <f>TEXT(B231, "dddd")</f>
        <v>Monday</v>
      </c>
      <c r="E231">
        <v>6714</v>
      </c>
      <c r="F231" t="s">
        <v>40</v>
      </c>
      <c r="G231" t="s">
        <v>40</v>
      </c>
    </row>
    <row r="232" spans="1:7" x14ac:dyDescent="0.25">
      <c r="A232" t="s">
        <v>9</v>
      </c>
      <c r="B232" t="s">
        <v>55</v>
      </c>
      <c r="C232" t="s">
        <v>24</v>
      </c>
      <c r="D232" s="12" t="str">
        <f>TEXT(B232, "dddd")</f>
        <v>Monday</v>
      </c>
      <c r="F232" t="s">
        <v>41</v>
      </c>
      <c r="G232" t="s">
        <v>56</v>
      </c>
    </row>
    <row r="233" spans="1:7" x14ac:dyDescent="0.25">
      <c r="A233" t="s">
        <v>18</v>
      </c>
      <c r="B233" t="s">
        <v>55</v>
      </c>
      <c r="C233" t="s">
        <v>24</v>
      </c>
      <c r="D233" s="12" t="str">
        <f>TEXT(B233, "dddd")</f>
        <v>Monday</v>
      </c>
      <c r="F233" t="s">
        <v>41</v>
      </c>
      <c r="G233" t="s">
        <v>40</v>
      </c>
    </row>
    <row r="234" spans="1:7" x14ac:dyDescent="0.25">
      <c r="A234" t="s">
        <v>16</v>
      </c>
      <c r="B234" t="s">
        <v>55</v>
      </c>
      <c r="C234" t="s">
        <v>24</v>
      </c>
      <c r="D234" s="12" t="str">
        <f>TEXT(B234, "dddd")</f>
        <v>Monday</v>
      </c>
      <c r="E234">
        <v>2724</v>
      </c>
      <c r="F234" t="s">
        <v>40</v>
      </c>
      <c r="G234" t="s">
        <v>40</v>
      </c>
    </row>
    <row r="235" spans="1:7" x14ac:dyDescent="0.25">
      <c r="A235" t="s">
        <v>12</v>
      </c>
      <c r="B235" t="s">
        <v>55</v>
      </c>
      <c r="C235" t="s">
        <v>24</v>
      </c>
      <c r="D235" s="12" t="str">
        <f>TEXT(B235, "dddd")</f>
        <v>Monday</v>
      </c>
      <c r="E235">
        <v>3406</v>
      </c>
      <c r="F235" t="s">
        <v>40</v>
      </c>
      <c r="G235" t="s">
        <v>40</v>
      </c>
    </row>
    <row r="236" spans="1:7" x14ac:dyDescent="0.25">
      <c r="A236" t="s">
        <v>19</v>
      </c>
      <c r="B236" t="s">
        <v>55</v>
      </c>
      <c r="C236" t="s">
        <v>24</v>
      </c>
      <c r="D236" s="12" t="str">
        <f>TEXT(B236, "dddd")</f>
        <v>Monday</v>
      </c>
      <c r="E236">
        <v>1776</v>
      </c>
      <c r="F236" t="s">
        <v>40</v>
      </c>
      <c r="G236" t="s">
        <v>40</v>
      </c>
    </row>
    <row r="237" spans="1:7" x14ac:dyDescent="0.25">
      <c r="A237" t="s">
        <v>10</v>
      </c>
      <c r="B237" t="s">
        <v>55</v>
      </c>
      <c r="C237" t="s">
        <v>24</v>
      </c>
      <c r="D237" s="12" t="str">
        <f>TEXT(B237, "dddd")</f>
        <v>Monday</v>
      </c>
      <c r="E237">
        <v>2961</v>
      </c>
      <c r="F237" t="s">
        <v>40</v>
      </c>
      <c r="G237" t="s">
        <v>40</v>
      </c>
    </row>
    <row r="238" spans="1:7" x14ac:dyDescent="0.25">
      <c r="A238" t="s">
        <v>17</v>
      </c>
      <c r="B238" t="s">
        <v>55</v>
      </c>
      <c r="C238" t="s">
        <v>24</v>
      </c>
      <c r="D238" s="12" t="str">
        <f>TEXT(B238, "dddd")</f>
        <v>Monday</v>
      </c>
      <c r="E238">
        <v>824</v>
      </c>
      <c r="F238" t="s">
        <v>40</v>
      </c>
      <c r="G238" t="s">
        <v>40</v>
      </c>
    </row>
    <row r="239" spans="1:7" x14ac:dyDescent="0.25">
      <c r="A239" t="s">
        <v>11</v>
      </c>
      <c r="B239" t="s">
        <v>55</v>
      </c>
      <c r="C239" t="s">
        <v>25</v>
      </c>
      <c r="D239" s="12" t="str">
        <f>TEXT(B239, "dddd")</f>
        <v>Monday</v>
      </c>
      <c r="E239">
        <v>7273</v>
      </c>
      <c r="F239" t="s">
        <v>40</v>
      </c>
      <c r="G239" t="s">
        <v>40</v>
      </c>
    </row>
    <row r="240" spans="1:7" x14ac:dyDescent="0.25">
      <c r="A240" t="s">
        <v>14</v>
      </c>
      <c r="B240" t="s">
        <v>55</v>
      </c>
      <c r="C240" t="s">
        <v>25</v>
      </c>
      <c r="D240" s="12" t="str">
        <f>TEXT(B240, "dddd")</f>
        <v>Monday</v>
      </c>
      <c r="E240">
        <v>8641</v>
      </c>
      <c r="F240" t="s">
        <v>40</v>
      </c>
      <c r="G240" t="s">
        <v>40</v>
      </c>
    </row>
    <row r="241" spans="1:7" x14ac:dyDescent="0.25">
      <c r="A241" t="s">
        <v>15</v>
      </c>
      <c r="B241" t="s">
        <v>55</v>
      </c>
      <c r="C241" t="s">
        <v>25</v>
      </c>
      <c r="D241" s="12" t="str">
        <f>TEXT(B241, "dddd")</f>
        <v>Monday</v>
      </c>
      <c r="F241" t="s">
        <v>41</v>
      </c>
      <c r="G241" t="s">
        <v>40</v>
      </c>
    </row>
    <row r="242" spans="1:7" x14ac:dyDescent="0.25">
      <c r="A242" t="s">
        <v>9</v>
      </c>
      <c r="B242" t="s">
        <v>55</v>
      </c>
      <c r="C242" t="s">
        <v>25</v>
      </c>
      <c r="D242" s="12" t="str">
        <f>TEXT(B242, "dddd")</f>
        <v>Monday</v>
      </c>
      <c r="E242">
        <v>7535</v>
      </c>
      <c r="F242" t="s">
        <v>40</v>
      </c>
      <c r="G242" t="s">
        <v>40</v>
      </c>
    </row>
    <row r="243" spans="1:7" x14ac:dyDescent="0.25">
      <c r="A243" t="s">
        <v>18</v>
      </c>
      <c r="B243" t="s">
        <v>55</v>
      </c>
      <c r="C243" t="s">
        <v>25</v>
      </c>
      <c r="D243" s="12" t="str">
        <f>TEXT(B243, "dddd")</f>
        <v>Monday</v>
      </c>
      <c r="E243">
        <v>2482</v>
      </c>
      <c r="F243" t="s">
        <v>40</v>
      </c>
      <c r="G243" t="s">
        <v>40</v>
      </c>
    </row>
    <row r="244" spans="1:7" x14ac:dyDescent="0.25">
      <c r="A244" t="s">
        <v>16</v>
      </c>
      <c r="B244" t="s">
        <v>55</v>
      </c>
      <c r="C244" t="s">
        <v>25</v>
      </c>
      <c r="D244" s="12" t="str">
        <f>TEXT(B244, "dddd")</f>
        <v>Monday</v>
      </c>
      <c r="F244" t="s">
        <v>41</v>
      </c>
      <c r="G244" t="s">
        <v>40</v>
      </c>
    </row>
    <row r="245" spans="1:7" x14ac:dyDescent="0.25">
      <c r="A245" t="s">
        <v>12</v>
      </c>
      <c r="B245" t="s">
        <v>55</v>
      </c>
      <c r="C245" t="s">
        <v>25</v>
      </c>
      <c r="D245" s="12" t="str">
        <f>TEXT(B245, "dddd")</f>
        <v>Monday</v>
      </c>
      <c r="E245">
        <v>2986</v>
      </c>
      <c r="F245" t="s">
        <v>40</v>
      </c>
      <c r="G245" t="s">
        <v>40</v>
      </c>
    </row>
    <row r="246" spans="1:7" x14ac:dyDescent="0.25">
      <c r="A246" t="s">
        <v>19</v>
      </c>
      <c r="B246" t="s">
        <v>55</v>
      </c>
      <c r="C246" t="s">
        <v>25</v>
      </c>
      <c r="D246" s="12" t="str">
        <f>TEXT(B246, "dddd")</f>
        <v>Monday</v>
      </c>
      <c r="F246" t="s">
        <v>41</v>
      </c>
      <c r="G246" t="s">
        <v>40</v>
      </c>
    </row>
    <row r="247" spans="1:7" x14ac:dyDescent="0.25">
      <c r="A247" t="s">
        <v>10</v>
      </c>
      <c r="B247" t="s">
        <v>55</v>
      </c>
      <c r="C247" t="s">
        <v>25</v>
      </c>
      <c r="D247" s="12" t="str">
        <f>TEXT(B247, "dddd")</f>
        <v>Monday</v>
      </c>
      <c r="F247" t="s">
        <v>41</v>
      </c>
      <c r="G247" t="s">
        <v>40</v>
      </c>
    </row>
    <row r="248" spans="1:7" x14ac:dyDescent="0.25">
      <c r="A248" t="s">
        <v>17</v>
      </c>
      <c r="B248" t="s">
        <v>55</v>
      </c>
      <c r="C248" t="s">
        <v>25</v>
      </c>
      <c r="D248" s="12" t="str">
        <f>TEXT(B248, "dddd")</f>
        <v>Monday</v>
      </c>
      <c r="E248">
        <v>1742</v>
      </c>
      <c r="F248" t="s">
        <v>40</v>
      </c>
      <c r="G248" t="s">
        <v>40</v>
      </c>
    </row>
    <row r="249" spans="1:7" x14ac:dyDescent="0.25">
      <c r="A249" t="s">
        <v>11</v>
      </c>
      <c r="B249" t="s">
        <v>57</v>
      </c>
      <c r="C249" t="s">
        <v>24</v>
      </c>
      <c r="D249" s="12" t="str">
        <f>TEXT(B249, "dddd")</f>
        <v>Tuesday</v>
      </c>
      <c r="E249">
        <v>3208</v>
      </c>
      <c r="F249" t="s">
        <v>40</v>
      </c>
      <c r="G249" t="s">
        <v>40</v>
      </c>
    </row>
    <row r="250" spans="1:7" x14ac:dyDescent="0.25">
      <c r="A250" t="s">
        <v>14</v>
      </c>
      <c r="B250" t="s">
        <v>57</v>
      </c>
      <c r="C250" t="s">
        <v>24</v>
      </c>
      <c r="D250" s="12" t="str">
        <f>TEXT(B250, "dddd")</f>
        <v>Tuesday</v>
      </c>
      <c r="E250">
        <v>2516</v>
      </c>
      <c r="F250" t="s">
        <v>40</v>
      </c>
      <c r="G250" t="s">
        <v>40</v>
      </c>
    </row>
    <row r="251" spans="1:7" x14ac:dyDescent="0.25">
      <c r="A251" t="s">
        <v>15</v>
      </c>
      <c r="B251" t="s">
        <v>57</v>
      </c>
      <c r="C251" t="s">
        <v>24</v>
      </c>
      <c r="D251" s="12" t="str">
        <f>TEXT(B251, "dddd")</f>
        <v>Tuesday</v>
      </c>
      <c r="E251">
        <v>5517</v>
      </c>
      <c r="F251" t="s">
        <v>40</v>
      </c>
      <c r="G251" t="s">
        <v>40</v>
      </c>
    </row>
    <row r="252" spans="1:7" x14ac:dyDescent="0.25">
      <c r="A252" t="s">
        <v>9</v>
      </c>
      <c r="B252" t="s">
        <v>57</v>
      </c>
      <c r="C252" t="s">
        <v>24</v>
      </c>
      <c r="D252" s="12" t="str">
        <f>TEXT(B252, "dddd")</f>
        <v>Tuesday</v>
      </c>
      <c r="F252" t="s">
        <v>41</v>
      </c>
      <c r="G252" t="s">
        <v>56</v>
      </c>
    </row>
    <row r="253" spans="1:7" x14ac:dyDescent="0.25">
      <c r="A253" t="s">
        <v>18</v>
      </c>
      <c r="B253" t="s">
        <v>57</v>
      </c>
      <c r="C253" t="s">
        <v>24</v>
      </c>
      <c r="D253" s="12" t="str">
        <f>TEXT(B253, "dddd")</f>
        <v>Tuesday</v>
      </c>
      <c r="E253">
        <v>2201</v>
      </c>
      <c r="F253" t="s">
        <v>40</v>
      </c>
      <c r="G253" t="s">
        <v>40</v>
      </c>
    </row>
    <row r="254" spans="1:7" x14ac:dyDescent="0.25">
      <c r="A254" t="s">
        <v>16</v>
      </c>
      <c r="B254" t="s">
        <v>57</v>
      </c>
      <c r="C254" t="s">
        <v>24</v>
      </c>
      <c r="D254" s="12" t="str">
        <f>TEXT(B254, "dddd")</f>
        <v>Tuesday</v>
      </c>
      <c r="E254">
        <v>1764</v>
      </c>
      <c r="F254" t="s">
        <v>40</v>
      </c>
      <c r="G254" t="s">
        <v>40</v>
      </c>
    </row>
    <row r="255" spans="1:7" x14ac:dyDescent="0.25">
      <c r="A255" t="s">
        <v>12</v>
      </c>
      <c r="B255" t="s">
        <v>57</v>
      </c>
      <c r="C255" t="s">
        <v>24</v>
      </c>
      <c r="D255" s="12" t="str">
        <f>TEXT(B255, "dddd")</f>
        <v>Tuesday</v>
      </c>
      <c r="E255">
        <v>1932</v>
      </c>
      <c r="F255" t="s">
        <v>40</v>
      </c>
      <c r="G255" t="s">
        <v>40</v>
      </c>
    </row>
    <row r="256" spans="1:7" x14ac:dyDescent="0.25">
      <c r="A256" t="s">
        <v>19</v>
      </c>
      <c r="B256" t="s">
        <v>57</v>
      </c>
      <c r="C256" t="s">
        <v>24</v>
      </c>
      <c r="D256" s="12" t="str">
        <f>TEXT(B256, "dddd")</f>
        <v>Tuesday</v>
      </c>
      <c r="E256">
        <v>2150</v>
      </c>
      <c r="F256" t="s">
        <v>40</v>
      </c>
      <c r="G256" t="s">
        <v>40</v>
      </c>
    </row>
    <row r="257" spans="1:7" x14ac:dyDescent="0.25">
      <c r="A257" t="s">
        <v>10</v>
      </c>
      <c r="B257" t="s">
        <v>57</v>
      </c>
      <c r="C257" t="s">
        <v>24</v>
      </c>
      <c r="D257" s="12" t="str">
        <f>TEXT(B257, "dddd")</f>
        <v>Tuesday</v>
      </c>
      <c r="E257">
        <v>5502</v>
      </c>
      <c r="F257" t="s">
        <v>40</v>
      </c>
      <c r="G257" t="s">
        <v>40</v>
      </c>
    </row>
    <row r="258" spans="1:7" x14ac:dyDescent="0.25">
      <c r="A258" t="s">
        <v>17</v>
      </c>
      <c r="B258" t="s">
        <v>57</v>
      </c>
      <c r="C258" t="s">
        <v>24</v>
      </c>
      <c r="D258" s="12" t="str">
        <f>TEXT(B258, "dddd")</f>
        <v>Tuesday</v>
      </c>
      <c r="E258">
        <v>767</v>
      </c>
      <c r="F258" t="s">
        <v>40</v>
      </c>
      <c r="G258" t="s">
        <v>58</v>
      </c>
    </row>
    <row r="259" spans="1:7" x14ac:dyDescent="0.25">
      <c r="A259" t="s">
        <v>11</v>
      </c>
      <c r="B259" t="s">
        <v>57</v>
      </c>
      <c r="C259" t="s">
        <v>25</v>
      </c>
      <c r="D259" s="12" t="str">
        <f>TEXT(B259, "dddd")</f>
        <v>Tuesday</v>
      </c>
      <c r="E259">
        <v>7091</v>
      </c>
      <c r="F259" t="s">
        <v>40</v>
      </c>
      <c r="G259" t="s">
        <v>40</v>
      </c>
    </row>
    <row r="260" spans="1:7" x14ac:dyDescent="0.25">
      <c r="A260" t="s">
        <v>14</v>
      </c>
      <c r="B260" t="s">
        <v>57</v>
      </c>
      <c r="C260" t="s">
        <v>25</v>
      </c>
      <c r="D260" s="12" t="str">
        <f>TEXT(B260, "dddd")</f>
        <v>Tuesday</v>
      </c>
      <c r="E260">
        <v>3171</v>
      </c>
      <c r="F260" t="s">
        <v>40</v>
      </c>
      <c r="G260" t="s">
        <v>40</v>
      </c>
    </row>
    <row r="261" spans="1:7" x14ac:dyDescent="0.25">
      <c r="A261" t="s">
        <v>15</v>
      </c>
      <c r="B261" t="s">
        <v>57</v>
      </c>
      <c r="C261" t="s">
        <v>25</v>
      </c>
      <c r="D261" s="12" t="str">
        <f>TEXT(B261, "dddd")</f>
        <v>Tuesday</v>
      </c>
      <c r="F261" t="s">
        <v>41</v>
      </c>
      <c r="G261" t="s">
        <v>40</v>
      </c>
    </row>
    <row r="262" spans="1:7" x14ac:dyDescent="0.25">
      <c r="A262" t="s">
        <v>9</v>
      </c>
      <c r="B262" t="s">
        <v>57</v>
      </c>
      <c r="C262" t="s">
        <v>25</v>
      </c>
      <c r="D262" s="12" t="str">
        <f>TEXT(B262, "dddd")</f>
        <v>Tuesday</v>
      </c>
      <c r="E262">
        <v>13612</v>
      </c>
      <c r="F262" t="s">
        <v>40</v>
      </c>
      <c r="G262" t="s">
        <v>40</v>
      </c>
    </row>
    <row r="263" spans="1:7" x14ac:dyDescent="0.25">
      <c r="A263" t="s">
        <v>18</v>
      </c>
      <c r="B263" t="s">
        <v>57</v>
      </c>
      <c r="C263" t="s">
        <v>25</v>
      </c>
      <c r="D263" s="12" t="str">
        <f>TEXT(B263, "dddd")</f>
        <v>Tuesday</v>
      </c>
      <c r="E263">
        <v>3423</v>
      </c>
      <c r="F263" t="s">
        <v>40</v>
      </c>
      <c r="G263" t="s">
        <v>40</v>
      </c>
    </row>
    <row r="264" spans="1:7" x14ac:dyDescent="0.25">
      <c r="A264" t="s">
        <v>16</v>
      </c>
      <c r="B264" t="s">
        <v>57</v>
      </c>
      <c r="C264" t="s">
        <v>25</v>
      </c>
      <c r="D264" s="12" t="str">
        <f>TEXT(B264, "dddd")</f>
        <v>Tuesday</v>
      </c>
      <c r="F264" t="s">
        <v>41</v>
      </c>
      <c r="G264" t="s">
        <v>40</v>
      </c>
    </row>
    <row r="265" spans="1:7" x14ac:dyDescent="0.25">
      <c r="A265" t="s">
        <v>12</v>
      </c>
      <c r="B265" t="s">
        <v>57</v>
      </c>
      <c r="C265" t="s">
        <v>25</v>
      </c>
      <c r="D265" s="12" t="str">
        <f>TEXT(B265, "dddd")</f>
        <v>Tuesday</v>
      </c>
      <c r="E265">
        <v>5401</v>
      </c>
      <c r="F265" t="s">
        <v>40</v>
      </c>
      <c r="G265" t="s">
        <v>40</v>
      </c>
    </row>
    <row r="266" spans="1:7" x14ac:dyDescent="0.25">
      <c r="A266" t="s">
        <v>19</v>
      </c>
      <c r="B266" t="s">
        <v>57</v>
      </c>
      <c r="C266" t="s">
        <v>25</v>
      </c>
      <c r="D266" s="12" t="str">
        <f>TEXT(B266, "dddd")</f>
        <v>Tuesday</v>
      </c>
      <c r="F266" t="s">
        <v>41</v>
      </c>
      <c r="G266" t="s">
        <v>40</v>
      </c>
    </row>
    <row r="267" spans="1:7" x14ac:dyDescent="0.25">
      <c r="A267" t="s">
        <v>10</v>
      </c>
      <c r="B267" t="s">
        <v>57</v>
      </c>
      <c r="C267" t="s">
        <v>25</v>
      </c>
      <c r="D267" s="12" t="str">
        <f>TEXT(B267, "dddd")</f>
        <v>Tuesday</v>
      </c>
      <c r="F267" t="s">
        <v>41</v>
      </c>
      <c r="G267" t="s">
        <v>40</v>
      </c>
    </row>
    <row r="268" spans="1:7" x14ac:dyDescent="0.25">
      <c r="A268" t="s">
        <v>17</v>
      </c>
      <c r="B268" t="s">
        <v>57</v>
      </c>
      <c r="C268" t="s">
        <v>25</v>
      </c>
      <c r="D268" s="12" t="str">
        <f>TEXT(B268, "dddd")</f>
        <v>Tuesday</v>
      </c>
      <c r="F268" t="s">
        <v>41</v>
      </c>
      <c r="G268" t="s">
        <v>58</v>
      </c>
    </row>
    <row r="269" spans="1:7" x14ac:dyDescent="0.25">
      <c r="A269" t="s">
        <v>11</v>
      </c>
      <c r="B269" t="s">
        <v>59</v>
      </c>
      <c r="C269" t="s">
        <v>24</v>
      </c>
      <c r="D269" s="12" t="str">
        <f>TEXT(B269, "dddd")</f>
        <v>Wednesday</v>
      </c>
      <c r="E269">
        <v>9804</v>
      </c>
      <c r="F269" t="s">
        <v>40</v>
      </c>
      <c r="G269" t="s">
        <v>40</v>
      </c>
    </row>
    <row r="270" spans="1:7" x14ac:dyDescent="0.25">
      <c r="A270" t="s">
        <v>14</v>
      </c>
      <c r="B270" t="s">
        <v>59</v>
      </c>
      <c r="C270" t="s">
        <v>24</v>
      </c>
      <c r="D270" s="12" t="str">
        <f>TEXT(B270, "dddd")</f>
        <v>Wednesday</v>
      </c>
      <c r="E270">
        <v>2826</v>
      </c>
      <c r="F270" t="s">
        <v>40</v>
      </c>
      <c r="G270" t="s">
        <v>40</v>
      </c>
    </row>
    <row r="271" spans="1:7" x14ac:dyDescent="0.25">
      <c r="A271" t="s">
        <v>15</v>
      </c>
      <c r="B271" t="s">
        <v>59</v>
      </c>
      <c r="C271" t="s">
        <v>24</v>
      </c>
      <c r="D271" s="12" t="str">
        <f>TEXT(B271, "dddd")</f>
        <v>Wednesday</v>
      </c>
      <c r="E271">
        <v>4787</v>
      </c>
      <c r="F271" t="s">
        <v>40</v>
      </c>
      <c r="G271" t="s">
        <v>40</v>
      </c>
    </row>
    <row r="272" spans="1:7" x14ac:dyDescent="0.25">
      <c r="A272" t="s">
        <v>9</v>
      </c>
      <c r="B272" t="s">
        <v>59</v>
      </c>
      <c r="C272" t="s">
        <v>24</v>
      </c>
      <c r="D272" s="12" t="str">
        <f>TEXT(B272, "dddd")</f>
        <v>Wednesday</v>
      </c>
      <c r="E272">
        <v>11294</v>
      </c>
      <c r="F272" t="s">
        <v>40</v>
      </c>
      <c r="G272" t="s">
        <v>40</v>
      </c>
    </row>
    <row r="273" spans="1:7" x14ac:dyDescent="0.25">
      <c r="A273" t="s">
        <v>18</v>
      </c>
      <c r="B273" t="s">
        <v>59</v>
      </c>
      <c r="C273" t="s">
        <v>24</v>
      </c>
      <c r="D273" s="12" t="str">
        <f>TEXT(B273, "dddd")</f>
        <v>Wednesday</v>
      </c>
      <c r="E273">
        <v>2850</v>
      </c>
      <c r="F273" t="s">
        <v>40</v>
      </c>
      <c r="G273" t="s">
        <v>40</v>
      </c>
    </row>
    <row r="274" spans="1:7" x14ac:dyDescent="0.25">
      <c r="A274" t="s">
        <v>16</v>
      </c>
      <c r="B274" t="s">
        <v>59</v>
      </c>
      <c r="C274" t="s">
        <v>24</v>
      </c>
      <c r="D274" s="12" t="str">
        <f>TEXT(B274, "dddd")</f>
        <v>Wednesday</v>
      </c>
      <c r="E274">
        <v>2408</v>
      </c>
      <c r="F274" t="s">
        <v>40</v>
      </c>
      <c r="G274" t="s">
        <v>40</v>
      </c>
    </row>
    <row r="275" spans="1:7" x14ac:dyDescent="0.25">
      <c r="A275" t="s">
        <v>12</v>
      </c>
      <c r="B275" t="s">
        <v>59</v>
      </c>
      <c r="C275" t="s">
        <v>24</v>
      </c>
      <c r="D275" s="12" t="str">
        <f>TEXT(B275, "dddd")</f>
        <v>Wednesday</v>
      </c>
      <c r="E275">
        <v>3885</v>
      </c>
      <c r="F275" t="s">
        <v>40</v>
      </c>
      <c r="G275" t="s">
        <v>40</v>
      </c>
    </row>
    <row r="276" spans="1:7" x14ac:dyDescent="0.25">
      <c r="A276" t="s">
        <v>19</v>
      </c>
      <c r="B276" t="s">
        <v>59</v>
      </c>
      <c r="C276" t="s">
        <v>24</v>
      </c>
      <c r="D276" s="12" t="str">
        <f>TEXT(B276, "dddd")</f>
        <v>Wednesday</v>
      </c>
      <c r="E276">
        <v>1336</v>
      </c>
      <c r="F276" t="s">
        <v>40</v>
      </c>
      <c r="G276" t="s">
        <v>40</v>
      </c>
    </row>
    <row r="277" spans="1:7" x14ac:dyDescent="0.25">
      <c r="A277" t="s">
        <v>10</v>
      </c>
      <c r="B277" t="s">
        <v>59</v>
      </c>
      <c r="C277" t="s">
        <v>24</v>
      </c>
      <c r="D277" s="12" t="str">
        <f>TEXT(B277, "dddd")</f>
        <v>Wednesday</v>
      </c>
      <c r="E277">
        <v>6441</v>
      </c>
      <c r="F277" t="s">
        <v>40</v>
      </c>
      <c r="G277" t="s">
        <v>40</v>
      </c>
    </row>
    <row r="278" spans="1:7" x14ac:dyDescent="0.25">
      <c r="A278" t="s">
        <v>17</v>
      </c>
      <c r="B278" t="s">
        <v>59</v>
      </c>
      <c r="C278" t="s">
        <v>24</v>
      </c>
      <c r="D278" s="12" t="str">
        <f>TEXT(B278, "dddd")</f>
        <v>Wednesday</v>
      </c>
      <c r="E278">
        <v>640</v>
      </c>
      <c r="F278" t="s">
        <v>40</v>
      </c>
      <c r="G278" t="s">
        <v>40</v>
      </c>
    </row>
    <row r="279" spans="1:7" x14ac:dyDescent="0.25">
      <c r="A279" t="s">
        <v>11</v>
      </c>
      <c r="B279" t="s">
        <v>59</v>
      </c>
      <c r="C279" t="s">
        <v>25</v>
      </c>
      <c r="D279" s="12" t="str">
        <f>TEXT(B279, "dddd")</f>
        <v>Wednesday</v>
      </c>
      <c r="E279">
        <v>6515</v>
      </c>
      <c r="F279" t="s">
        <v>40</v>
      </c>
      <c r="G279" t="s">
        <v>40</v>
      </c>
    </row>
    <row r="280" spans="1:7" x14ac:dyDescent="0.25">
      <c r="A280" t="s">
        <v>14</v>
      </c>
      <c r="B280" t="s">
        <v>59</v>
      </c>
      <c r="C280" t="s">
        <v>25</v>
      </c>
      <c r="D280" s="12" t="str">
        <f>TEXT(B280, "dddd")</f>
        <v>Wednesday</v>
      </c>
      <c r="E280">
        <v>2653</v>
      </c>
      <c r="F280" t="s">
        <v>40</v>
      </c>
      <c r="G280" t="s">
        <v>40</v>
      </c>
    </row>
    <row r="281" spans="1:7" x14ac:dyDescent="0.25">
      <c r="A281" t="s">
        <v>15</v>
      </c>
      <c r="B281" t="s">
        <v>59</v>
      </c>
      <c r="C281" t="s">
        <v>25</v>
      </c>
      <c r="D281" s="12" t="str">
        <f>TEXT(B281, "dddd")</f>
        <v>Wednesday</v>
      </c>
      <c r="F281" t="s">
        <v>41</v>
      </c>
      <c r="G281" t="s">
        <v>40</v>
      </c>
    </row>
    <row r="282" spans="1:7" x14ac:dyDescent="0.25">
      <c r="A282" t="s">
        <v>9</v>
      </c>
      <c r="B282" t="s">
        <v>59</v>
      </c>
      <c r="C282" t="s">
        <v>25</v>
      </c>
      <c r="D282" s="12" t="str">
        <f>TEXT(B282, "dddd")</f>
        <v>Wednesday</v>
      </c>
      <c r="E282">
        <v>18173</v>
      </c>
      <c r="F282" t="s">
        <v>40</v>
      </c>
      <c r="G282" t="s">
        <v>40</v>
      </c>
    </row>
    <row r="283" spans="1:7" x14ac:dyDescent="0.25">
      <c r="A283" t="s">
        <v>18</v>
      </c>
      <c r="B283" t="s">
        <v>59</v>
      </c>
      <c r="C283" t="s">
        <v>25</v>
      </c>
      <c r="D283" s="12" t="str">
        <f>TEXT(B283, "dddd")</f>
        <v>Wednesday</v>
      </c>
      <c r="F283" t="s">
        <v>41</v>
      </c>
      <c r="G283" t="s">
        <v>43</v>
      </c>
    </row>
    <row r="284" spans="1:7" x14ac:dyDescent="0.25">
      <c r="A284" t="s">
        <v>16</v>
      </c>
      <c r="B284" t="s">
        <v>59</v>
      </c>
      <c r="C284" t="s">
        <v>25</v>
      </c>
      <c r="D284" s="12" t="str">
        <f>TEXT(B284, "dddd")</f>
        <v>Wednesday</v>
      </c>
      <c r="F284" t="s">
        <v>41</v>
      </c>
      <c r="G284" t="s">
        <v>40</v>
      </c>
    </row>
    <row r="285" spans="1:7" x14ac:dyDescent="0.25">
      <c r="A285" t="s">
        <v>12</v>
      </c>
      <c r="B285" t="s">
        <v>59</v>
      </c>
      <c r="C285" t="s">
        <v>25</v>
      </c>
      <c r="D285" s="12" t="str">
        <f>TEXT(B285, "dddd")</f>
        <v>Wednesday</v>
      </c>
      <c r="E285">
        <v>4881</v>
      </c>
      <c r="F285" t="s">
        <v>40</v>
      </c>
      <c r="G285" t="s">
        <v>40</v>
      </c>
    </row>
    <row r="286" spans="1:7" x14ac:dyDescent="0.25">
      <c r="A286" t="s">
        <v>19</v>
      </c>
      <c r="B286" t="s">
        <v>59</v>
      </c>
      <c r="C286" t="s">
        <v>25</v>
      </c>
      <c r="D286" s="12" t="str">
        <f>TEXT(B286, "dddd")</f>
        <v>Wednesday</v>
      </c>
      <c r="F286" t="s">
        <v>41</v>
      </c>
      <c r="G286" t="s">
        <v>40</v>
      </c>
    </row>
    <row r="287" spans="1:7" x14ac:dyDescent="0.25">
      <c r="A287" t="s">
        <v>10</v>
      </c>
      <c r="B287" t="s">
        <v>59</v>
      </c>
      <c r="C287" t="s">
        <v>25</v>
      </c>
      <c r="D287" s="12" t="str">
        <f>TEXT(B287, "dddd")</f>
        <v>Wednesday</v>
      </c>
      <c r="F287" t="s">
        <v>41</v>
      </c>
      <c r="G287" t="s">
        <v>40</v>
      </c>
    </row>
    <row r="288" spans="1:7" x14ac:dyDescent="0.25">
      <c r="A288" t="s">
        <v>17</v>
      </c>
      <c r="B288" t="s">
        <v>59</v>
      </c>
      <c r="C288" t="s">
        <v>25</v>
      </c>
      <c r="D288" s="12" t="str">
        <f>TEXT(B288, "dddd")</f>
        <v>Wednesday</v>
      </c>
      <c r="E288">
        <v>1200</v>
      </c>
      <c r="F288" t="s">
        <v>40</v>
      </c>
      <c r="G288" t="s">
        <v>40</v>
      </c>
    </row>
    <row r="289" spans="1:7" x14ac:dyDescent="0.25">
      <c r="A289" t="s">
        <v>11</v>
      </c>
      <c r="B289" t="s">
        <v>60</v>
      </c>
      <c r="C289" t="s">
        <v>24</v>
      </c>
      <c r="D289" s="12" t="str">
        <f>TEXT(B289, "dddd")</f>
        <v>Thursday</v>
      </c>
      <c r="E289">
        <v>6930</v>
      </c>
      <c r="F289" t="s">
        <v>40</v>
      </c>
      <c r="G289" t="s">
        <v>40</v>
      </c>
    </row>
    <row r="290" spans="1:7" x14ac:dyDescent="0.25">
      <c r="A290" t="s">
        <v>14</v>
      </c>
      <c r="B290" t="s">
        <v>60</v>
      </c>
      <c r="C290" t="s">
        <v>24</v>
      </c>
      <c r="D290" s="12" t="str">
        <f>TEXT(B290, "dddd")</f>
        <v>Thursday</v>
      </c>
      <c r="E290">
        <v>4663</v>
      </c>
      <c r="F290" t="s">
        <v>40</v>
      </c>
      <c r="G290" t="s">
        <v>40</v>
      </c>
    </row>
    <row r="291" spans="1:7" x14ac:dyDescent="0.25">
      <c r="A291" t="s">
        <v>15</v>
      </c>
      <c r="B291" t="s">
        <v>60</v>
      </c>
      <c r="C291" t="s">
        <v>24</v>
      </c>
      <c r="D291" s="12" t="str">
        <f>TEXT(B291, "dddd")</f>
        <v>Thursday</v>
      </c>
      <c r="E291">
        <v>3945</v>
      </c>
      <c r="F291" t="s">
        <v>40</v>
      </c>
      <c r="G291" t="s">
        <v>40</v>
      </c>
    </row>
    <row r="292" spans="1:7" x14ac:dyDescent="0.25">
      <c r="A292" t="s">
        <v>9</v>
      </c>
      <c r="B292" t="s">
        <v>60</v>
      </c>
      <c r="C292" t="s">
        <v>24</v>
      </c>
      <c r="D292" s="12" t="str">
        <f>TEXT(B292, "dddd")</f>
        <v>Thursday</v>
      </c>
      <c r="E292">
        <v>14093</v>
      </c>
      <c r="F292" t="s">
        <v>40</v>
      </c>
      <c r="G292" t="s">
        <v>40</v>
      </c>
    </row>
    <row r="293" spans="1:7" x14ac:dyDescent="0.25">
      <c r="A293" t="s">
        <v>18</v>
      </c>
      <c r="B293" t="s">
        <v>60</v>
      </c>
      <c r="C293" t="s">
        <v>24</v>
      </c>
      <c r="D293" s="12" t="str">
        <f>TEXT(B293, "dddd")</f>
        <v>Thursday</v>
      </c>
      <c r="E293">
        <v>1620</v>
      </c>
      <c r="F293" t="s">
        <v>40</v>
      </c>
      <c r="G293" t="s">
        <v>40</v>
      </c>
    </row>
    <row r="294" spans="1:7" x14ac:dyDescent="0.25">
      <c r="A294" t="s">
        <v>16</v>
      </c>
      <c r="B294" t="s">
        <v>60</v>
      </c>
      <c r="C294" t="s">
        <v>24</v>
      </c>
      <c r="D294" s="12" t="str">
        <f>TEXT(B294, "dddd")</f>
        <v>Thursday</v>
      </c>
      <c r="E294">
        <v>6220</v>
      </c>
      <c r="F294" t="s">
        <v>40</v>
      </c>
      <c r="G294" t="s">
        <v>40</v>
      </c>
    </row>
    <row r="295" spans="1:7" x14ac:dyDescent="0.25">
      <c r="A295" t="s">
        <v>12</v>
      </c>
      <c r="B295" t="s">
        <v>60</v>
      </c>
      <c r="C295" t="s">
        <v>24</v>
      </c>
      <c r="D295" s="12" t="str">
        <f>TEXT(B295, "dddd")</f>
        <v>Thursday</v>
      </c>
      <c r="E295">
        <v>5445</v>
      </c>
      <c r="F295" t="s">
        <v>40</v>
      </c>
      <c r="G295" t="s">
        <v>40</v>
      </c>
    </row>
    <row r="296" spans="1:7" x14ac:dyDescent="0.25">
      <c r="A296" t="s">
        <v>19</v>
      </c>
      <c r="B296" t="s">
        <v>60</v>
      </c>
      <c r="C296" t="s">
        <v>24</v>
      </c>
      <c r="D296" s="12" t="str">
        <f>TEXT(B296, "dddd")</f>
        <v>Thursday</v>
      </c>
      <c r="E296">
        <v>2106</v>
      </c>
      <c r="F296" t="s">
        <v>40</v>
      </c>
      <c r="G296" t="s">
        <v>40</v>
      </c>
    </row>
    <row r="297" spans="1:7" x14ac:dyDescent="0.25">
      <c r="A297" t="s">
        <v>10</v>
      </c>
      <c r="B297" t="s">
        <v>60</v>
      </c>
      <c r="C297" t="s">
        <v>24</v>
      </c>
      <c r="D297" s="12" t="str">
        <f>TEXT(B297, "dddd")</f>
        <v>Thursday</v>
      </c>
      <c r="E297">
        <v>6870</v>
      </c>
      <c r="F297" t="s">
        <v>40</v>
      </c>
      <c r="G297" t="s">
        <v>40</v>
      </c>
    </row>
    <row r="298" spans="1:7" x14ac:dyDescent="0.25">
      <c r="A298" t="s">
        <v>17</v>
      </c>
      <c r="B298" t="s">
        <v>60</v>
      </c>
      <c r="C298" t="s">
        <v>24</v>
      </c>
      <c r="D298" s="12" t="str">
        <f>TEXT(B298, "dddd")</f>
        <v>Thursday</v>
      </c>
      <c r="E298">
        <v>1814</v>
      </c>
      <c r="F298" t="s">
        <v>40</v>
      </c>
      <c r="G298" t="s">
        <v>40</v>
      </c>
    </row>
    <row r="299" spans="1:7" x14ac:dyDescent="0.25">
      <c r="A299" t="s">
        <v>11</v>
      </c>
      <c r="B299" t="s">
        <v>60</v>
      </c>
      <c r="C299" t="s">
        <v>25</v>
      </c>
      <c r="D299" s="12" t="str">
        <f>TEXT(B299, "dddd")</f>
        <v>Thursday</v>
      </c>
      <c r="E299">
        <v>6127</v>
      </c>
      <c r="F299" t="s">
        <v>40</v>
      </c>
      <c r="G299" t="s">
        <v>40</v>
      </c>
    </row>
    <row r="300" spans="1:7" x14ac:dyDescent="0.25">
      <c r="A300" t="s">
        <v>14</v>
      </c>
      <c r="B300" t="s">
        <v>60</v>
      </c>
      <c r="C300" t="s">
        <v>25</v>
      </c>
      <c r="D300" s="12" t="str">
        <f>TEXT(B300, "dddd")</f>
        <v>Thursday</v>
      </c>
      <c r="E300">
        <v>3643</v>
      </c>
      <c r="F300" t="s">
        <v>40</v>
      </c>
      <c r="G300" t="s">
        <v>40</v>
      </c>
    </row>
    <row r="301" spans="1:7" x14ac:dyDescent="0.25">
      <c r="A301" t="s">
        <v>15</v>
      </c>
      <c r="B301" t="s">
        <v>60</v>
      </c>
      <c r="C301" t="s">
        <v>25</v>
      </c>
      <c r="D301" s="12" t="str">
        <f>TEXT(B301, "dddd")</f>
        <v>Thursday</v>
      </c>
      <c r="F301" t="s">
        <v>41</v>
      </c>
      <c r="G301" t="s">
        <v>40</v>
      </c>
    </row>
    <row r="302" spans="1:7" x14ac:dyDescent="0.25">
      <c r="A302" t="s">
        <v>9</v>
      </c>
      <c r="B302" t="s">
        <v>60</v>
      </c>
      <c r="C302" t="s">
        <v>25</v>
      </c>
      <c r="D302" s="12" t="str">
        <f>TEXT(B302, "dddd")</f>
        <v>Thursday</v>
      </c>
      <c r="E302">
        <v>12276</v>
      </c>
      <c r="F302" t="s">
        <v>40</v>
      </c>
      <c r="G302" t="s">
        <v>40</v>
      </c>
    </row>
    <row r="303" spans="1:7" x14ac:dyDescent="0.25">
      <c r="A303" t="s">
        <v>18</v>
      </c>
      <c r="B303" t="s">
        <v>60</v>
      </c>
      <c r="C303" t="s">
        <v>25</v>
      </c>
      <c r="D303" s="12" t="str">
        <f>TEXT(B303, "dddd")</f>
        <v>Thursday</v>
      </c>
      <c r="E303">
        <v>1680</v>
      </c>
      <c r="F303" t="s">
        <v>40</v>
      </c>
      <c r="G303" t="s">
        <v>40</v>
      </c>
    </row>
    <row r="304" spans="1:7" x14ac:dyDescent="0.25">
      <c r="A304" t="s">
        <v>16</v>
      </c>
      <c r="B304" t="s">
        <v>60</v>
      </c>
      <c r="C304" t="s">
        <v>25</v>
      </c>
      <c r="D304" s="12" t="str">
        <f>TEXT(B304, "dddd")</f>
        <v>Thursday</v>
      </c>
      <c r="F304" t="s">
        <v>41</v>
      </c>
      <c r="G304" t="s">
        <v>40</v>
      </c>
    </row>
    <row r="305" spans="1:7" x14ac:dyDescent="0.25">
      <c r="A305" t="s">
        <v>12</v>
      </c>
      <c r="B305" t="s">
        <v>60</v>
      </c>
      <c r="C305" t="s">
        <v>25</v>
      </c>
      <c r="D305" s="12" t="str">
        <f>TEXT(B305, "dddd")</f>
        <v>Thursday</v>
      </c>
      <c r="E305">
        <v>8267</v>
      </c>
      <c r="F305" t="s">
        <v>40</v>
      </c>
      <c r="G305" t="s">
        <v>40</v>
      </c>
    </row>
    <row r="306" spans="1:7" x14ac:dyDescent="0.25">
      <c r="A306" t="s">
        <v>19</v>
      </c>
      <c r="B306" t="s">
        <v>60</v>
      </c>
      <c r="C306" t="s">
        <v>25</v>
      </c>
      <c r="D306" s="12" t="str">
        <f>TEXT(B306, "dddd")</f>
        <v>Thursday</v>
      </c>
      <c r="F306" t="s">
        <v>41</v>
      </c>
      <c r="G306" t="s">
        <v>40</v>
      </c>
    </row>
    <row r="307" spans="1:7" x14ac:dyDescent="0.25">
      <c r="A307" t="s">
        <v>10</v>
      </c>
      <c r="B307" t="s">
        <v>60</v>
      </c>
      <c r="C307" t="s">
        <v>25</v>
      </c>
      <c r="D307" s="12" t="str">
        <f>TEXT(B307, "dddd")</f>
        <v>Thursday</v>
      </c>
      <c r="F307" t="s">
        <v>41</v>
      </c>
      <c r="G307" t="s">
        <v>40</v>
      </c>
    </row>
    <row r="308" spans="1:7" x14ac:dyDescent="0.25">
      <c r="A308" t="s">
        <v>17</v>
      </c>
      <c r="B308" t="s">
        <v>60</v>
      </c>
      <c r="C308" t="s">
        <v>25</v>
      </c>
      <c r="D308" s="12" t="str">
        <f>TEXT(B308, "dddd")</f>
        <v>Thursday</v>
      </c>
      <c r="E308">
        <v>1500</v>
      </c>
      <c r="F308" t="s">
        <v>40</v>
      </c>
      <c r="G308" t="s">
        <v>40</v>
      </c>
    </row>
    <row r="309" spans="1:7" x14ac:dyDescent="0.25">
      <c r="A309" t="s">
        <v>11</v>
      </c>
      <c r="B309" t="s">
        <v>61</v>
      </c>
      <c r="C309" t="s">
        <v>24</v>
      </c>
      <c r="D309" s="12" t="str">
        <f>TEXT(B309, "dddd")</f>
        <v>Friday</v>
      </c>
      <c r="E309">
        <v>3086</v>
      </c>
      <c r="F309" t="s">
        <v>40</v>
      </c>
      <c r="G309" t="s">
        <v>40</v>
      </c>
    </row>
    <row r="310" spans="1:7" x14ac:dyDescent="0.25">
      <c r="A310" t="s">
        <v>14</v>
      </c>
      <c r="B310" t="s">
        <v>61</v>
      </c>
      <c r="C310" t="s">
        <v>24</v>
      </c>
      <c r="D310" s="12" t="str">
        <f>TEXT(B310, "dddd")</f>
        <v>Friday</v>
      </c>
      <c r="E310">
        <v>3383</v>
      </c>
      <c r="F310" t="s">
        <v>40</v>
      </c>
      <c r="G310" t="s">
        <v>40</v>
      </c>
    </row>
    <row r="311" spans="1:7" x14ac:dyDescent="0.25">
      <c r="A311" t="s">
        <v>15</v>
      </c>
      <c r="B311" t="s">
        <v>61</v>
      </c>
      <c r="C311" t="s">
        <v>24</v>
      </c>
      <c r="D311" s="12" t="str">
        <f>TEXT(B311, "dddd")</f>
        <v>Friday</v>
      </c>
      <c r="E311">
        <v>6282</v>
      </c>
      <c r="F311" t="s">
        <v>40</v>
      </c>
      <c r="G311" t="s">
        <v>40</v>
      </c>
    </row>
    <row r="312" spans="1:7" x14ac:dyDescent="0.25">
      <c r="A312" t="s">
        <v>20</v>
      </c>
      <c r="B312" t="s">
        <v>61</v>
      </c>
      <c r="C312" t="s">
        <v>24</v>
      </c>
      <c r="D312" s="12" t="str">
        <f>TEXT(B312, "dddd")</f>
        <v>Friday</v>
      </c>
      <c r="F312" t="s">
        <v>41</v>
      </c>
      <c r="G312" t="s">
        <v>40</v>
      </c>
    </row>
    <row r="313" spans="1:7" x14ac:dyDescent="0.25">
      <c r="A313" t="s">
        <v>9</v>
      </c>
      <c r="B313" t="s">
        <v>61</v>
      </c>
      <c r="C313" t="s">
        <v>24</v>
      </c>
      <c r="D313" s="12" t="str">
        <f>TEXT(B313, "dddd")</f>
        <v>Friday</v>
      </c>
      <c r="E313">
        <v>5887</v>
      </c>
      <c r="F313" t="s">
        <v>40</v>
      </c>
      <c r="G313" t="s">
        <v>40</v>
      </c>
    </row>
    <row r="314" spans="1:7" x14ac:dyDescent="0.25">
      <c r="A314" t="s">
        <v>18</v>
      </c>
      <c r="B314" t="s">
        <v>61</v>
      </c>
      <c r="C314" t="s">
        <v>24</v>
      </c>
      <c r="D314" s="12" t="str">
        <f>TEXT(B314, "dddd")</f>
        <v>Friday</v>
      </c>
      <c r="E314">
        <v>1920</v>
      </c>
      <c r="F314" t="s">
        <v>40</v>
      </c>
      <c r="G314" t="s">
        <v>40</v>
      </c>
    </row>
    <row r="315" spans="1:7" x14ac:dyDescent="0.25">
      <c r="A315" t="s">
        <v>16</v>
      </c>
      <c r="B315" t="s">
        <v>61</v>
      </c>
      <c r="C315" t="s">
        <v>24</v>
      </c>
      <c r="D315" s="12" t="str">
        <f>TEXT(B315, "dddd")</f>
        <v>Friday</v>
      </c>
      <c r="E315">
        <v>8684</v>
      </c>
      <c r="F315" t="s">
        <v>40</v>
      </c>
      <c r="G315" t="s">
        <v>40</v>
      </c>
    </row>
    <row r="316" spans="1:7" x14ac:dyDescent="0.25">
      <c r="A316" t="s">
        <v>12</v>
      </c>
      <c r="B316" t="s">
        <v>61</v>
      </c>
      <c r="C316" t="s">
        <v>24</v>
      </c>
      <c r="D316" s="12" t="str">
        <f>TEXT(B316, "dddd")</f>
        <v>Friday</v>
      </c>
      <c r="E316">
        <v>8065</v>
      </c>
      <c r="F316" t="s">
        <v>40</v>
      </c>
      <c r="G316" t="s">
        <v>40</v>
      </c>
    </row>
    <row r="317" spans="1:7" x14ac:dyDescent="0.25">
      <c r="A317" t="s">
        <v>19</v>
      </c>
      <c r="B317" t="s">
        <v>61</v>
      </c>
      <c r="C317" t="s">
        <v>24</v>
      </c>
      <c r="D317" s="12" t="str">
        <f>TEXT(B317, "dddd")</f>
        <v>Friday</v>
      </c>
      <c r="E317">
        <v>1742</v>
      </c>
      <c r="F317" t="s">
        <v>40</v>
      </c>
      <c r="G317" t="s">
        <v>40</v>
      </c>
    </row>
    <row r="318" spans="1:7" x14ac:dyDescent="0.25">
      <c r="A318" t="s">
        <v>10</v>
      </c>
      <c r="B318" t="s">
        <v>61</v>
      </c>
      <c r="C318" t="s">
        <v>24</v>
      </c>
      <c r="D318" s="12" t="str">
        <f>TEXT(B318, "dddd")</f>
        <v>Friday</v>
      </c>
      <c r="E318">
        <v>10544</v>
      </c>
      <c r="F318" t="s">
        <v>40</v>
      </c>
      <c r="G318" t="s">
        <v>40</v>
      </c>
    </row>
    <row r="319" spans="1:7" x14ac:dyDescent="0.25">
      <c r="A319" t="s">
        <v>17</v>
      </c>
      <c r="B319" t="s">
        <v>61</v>
      </c>
      <c r="C319" t="s">
        <v>24</v>
      </c>
      <c r="D319" s="12" t="str">
        <f>TEXT(B319, "dddd")</f>
        <v>Friday</v>
      </c>
      <c r="E319">
        <v>1706</v>
      </c>
      <c r="F319" t="s">
        <v>40</v>
      </c>
      <c r="G319" t="s">
        <v>40</v>
      </c>
    </row>
    <row r="320" spans="1:7" x14ac:dyDescent="0.25">
      <c r="A320" t="s">
        <v>11</v>
      </c>
      <c r="B320" t="s">
        <v>61</v>
      </c>
      <c r="C320" t="s">
        <v>25</v>
      </c>
      <c r="D320" s="12" t="str">
        <f>TEXT(B320, "dddd")</f>
        <v>Friday</v>
      </c>
      <c r="E320">
        <v>11742</v>
      </c>
      <c r="F320" t="s">
        <v>40</v>
      </c>
      <c r="G320" t="s">
        <v>40</v>
      </c>
    </row>
    <row r="321" spans="1:7" x14ac:dyDescent="0.25">
      <c r="A321" t="s">
        <v>14</v>
      </c>
      <c r="B321" t="s">
        <v>61</v>
      </c>
      <c r="C321" t="s">
        <v>25</v>
      </c>
      <c r="D321" s="12" t="str">
        <f>TEXT(B321, "dddd")</f>
        <v>Friday</v>
      </c>
      <c r="E321">
        <v>4910</v>
      </c>
      <c r="F321" t="s">
        <v>40</v>
      </c>
      <c r="G321" t="s">
        <v>40</v>
      </c>
    </row>
    <row r="322" spans="1:7" x14ac:dyDescent="0.25">
      <c r="A322" t="s">
        <v>15</v>
      </c>
      <c r="B322" t="s">
        <v>61</v>
      </c>
      <c r="C322" t="s">
        <v>25</v>
      </c>
      <c r="D322" s="12" t="str">
        <f>TEXT(B322, "dddd")</f>
        <v>Friday</v>
      </c>
      <c r="F322" t="s">
        <v>41</v>
      </c>
      <c r="G322" t="s">
        <v>40</v>
      </c>
    </row>
    <row r="323" spans="1:7" x14ac:dyDescent="0.25">
      <c r="A323" t="s">
        <v>9</v>
      </c>
      <c r="B323" t="s">
        <v>61</v>
      </c>
      <c r="C323" t="s">
        <v>25</v>
      </c>
      <c r="D323" s="12" t="str">
        <f>TEXT(B323, "dddd")</f>
        <v>Friday</v>
      </c>
      <c r="E323">
        <v>18882</v>
      </c>
      <c r="F323" t="s">
        <v>40</v>
      </c>
      <c r="G323" t="s">
        <v>40</v>
      </c>
    </row>
    <row r="324" spans="1:7" x14ac:dyDescent="0.25">
      <c r="A324" t="s">
        <v>18</v>
      </c>
      <c r="B324" t="s">
        <v>61</v>
      </c>
      <c r="C324" t="s">
        <v>25</v>
      </c>
      <c r="D324" s="12" t="str">
        <f>TEXT(B324, "dddd")</f>
        <v>Friday</v>
      </c>
      <c r="E324">
        <v>2130</v>
      </c>
      <c r="F324" t="s">
        <v>40</v>
      </c>
      <c r="G324" t="s">
        <v>40</v>
      </c>
    </row>
    <row r="325" spans="1:7" x14ac:dyDescent="0.25">
      <c r="A325" t="s">
        <v>16</v>
      </c>
      <c r="B325" t="s">
        <v>61</v>
      </c>
      <c r="C325" t="s">
        <v>25</v>
      </c>
      <c r="D325" s="12" t="str">
        <f>TEXT(B325, "dddd")</f>
        <v>Friday</v>
      </c>
      <c r="F325" t="s">
        <v>41</v>
      </c>
      <c r="G325" t="s">
        <v>40</v>
      </c>
    </row>
    <row r="326" spans="1:7" x14ac:dyDescent="0.25">
      <c r="A326" t="s">
        <v>12</v>
      </c>
      <c r="B326" t="s">
        <v>61</v>
      </c>
      <c r="C326" t="s">
        <v>25</v>
      </c>
      <c r="D326" s="12" t="str">
        <f>TEXT(B326, "dddd")</f>
        <v>Friday</v>
      </c>
      <c r="F326" t="s">
        <v>41</v>
      </c>
      <c r="G326" t="s">
        <v>40</v>
      </c>
    </row>
    <row r="327" spans="1:7" x14ac:dyDescent="0.25">
      <c r="A327" t="s">
        <v>19</v>
      </c>
      <c r="B327" t="s">
        <v>61</v>
      </c>
      <c r="C327" t="s">
        <v>25</v>
      </c>
      <c r="D327" s="12" t="str">
        <f>TEXT(B327, "dddd")</f>
        <v>Friday</v>
      </c>
      <c r="F327" t="s">
        <v>41</v>
      </c>
      <c r="G327" t="s">
        <v>40</v>
      </c>
    </row>
    <row r="328" spans="1:7" x14ac:dyDescent="0.25">
      <c r="A328" t="s">
        <v>10</v>
      </c>
      <c r="B328" t="s">
        <v>61</v>
      </c>
      <c r="C328" t="s">
        <v>25</v>
      </c>
      <c r="D328" s="12" t="str">
        <f>TEXT(B328, "dddd")</f>
        <v>Friday</v>
      </c>
      <c r="F328" t="s">
        <v>41</v>
      </c>
      <c r="G328" t="s">
        <v>40</v>
      </c>
    </row>
    <row r="329" spans="1:7" x14ac:dyDescent="0.25">
      <c r="A329" t="s">
        <v>17</v>
      </c>
      <c r="B329" t="s">
        <v>61</v>
      </c>
      <c r="C329" t="s">
        <v>25</v>
      </c>
      <c r="D329" s="12" t="str">
        <f>TEXT(B329, "dddd")</f>
        <v>Friday</v>
      </c>
      <c r="E329">
        <v>1907</v>
      </c>
      <c r="F329" t="s">
        <v>40</v>
      </c>
      <c r="G329" t="s">
        <v>40</v>
      </c>
    </row>
    <row r="330" spans="1:7" x14ac:dyDescent="0.25">
      <c r="A330" t="s">
        <v>11</v>
      </c>
      <c r="B330" t="s">
        <v>62</v>
      </c>
      <c r="C330" t="s">
        <v>24</v>
      </c>
      <c r="D330" s="12" t="str">
        <f>TEXT(B330, "dddd")</f>
        <v>Monday</v>
      </c>
      <c r="E330">
        <v>8715</v>
      </c>
      <c r="F330" t="s">
        <v>40</v>
      </c>
      <c r="G330" t="s">
        <v>40</v>
      </c>
    </row>
    <row r="331" spans="1:7" x14ac:dyDescent="0.25">
      <c r="A331" t="s">
        <v>14</v>
      </c>
      <c r="B331" t="s">
        <v>62</v>
      </c>
      <c r="C331" t="s">
        <v>24</v>
      </c>
      <c r="D331" s="12" t="str">
        <f>TEXT(B331, "dddd")</f>
        <v>Monday</v>
      </c>
      <c r="E331">
        <v>6019</v>
      </c>
      <c r="F331" t="s">
        <v>40</v>
      </c>
      <c r="G331" t="s">
        <v>40</v>
      </c>
    </row>
    <row r="332" spans="1:7" x14ac:dyDescent="0.25">
      <c r="A332" t="s">
        <v>15</v>
      </c>
      <c r="B332" t="s">
        <v>62</v>
      </c>
      <c r="C332" t="s">
        <v>24</v>
      </c>
      <c r="D332" s="12" t="str">
        <f>TEXT(B332, "dddd")</f>
        <v>Monday</v>
      </c>
      <c r="E332">
        <v>7546</v>
      </c>
      <c r="F332" t="s">
        <v>40</v>
      </c>
      <c r="G332" t="s">
        <v>40</v>
      </c>
    </row>
    <row r="333" spans="1:7" x14ac:dyDescent="0.25">
      <c r="A333" t="s">
        <v>20</v>
      </c>
      <c r="B333" t="s">
        <v>62</v>
      </c>
      <c r="C333" t="s">
        <v>24</v>
      </c>
      <c r="D333" s="12" t="str">
        <f>TEXT(B333, "dddd")</f>
        <v>Monday</v>
      </c>
      <c r="E333">
        <v>31</v>
      </c>
      <c r="F333" t="s">
        <v>40</v>
      </c>
      <c r="G333" t="s">
        <v>40</v>
      </c>
    </row>
    <row r="334" spans="1:7" x14ac:dyDescent="0.25">
      <c r="A334" t="s">
        <v>9</v>
      </c>
      <c r="B334" t="s">
        <v>62</v>
      </c>
      <c r="C334" t="s">
        <v>24</v>
      </c>
      <c r="D334" s="12" t="str">
        <f>TEXT(B334, "dddd")</f>
        <v>Monday</v>
      </c>
      <c r="E334">
        <v>16860</v>
      </c>
      <c r="F334" t="s">
        <v>40</v>
      </c>
      <c r="G334" t="s">
        <v>40</v>
      </c>
    </row>
    <row r="335" spans="1:7" x14ac:dyDescent="0.25">
      <c r="A335" t="s">
        <v>18</v>
      </c>
      <c r="B335" t="s">
        <v>62</v>
      </c>
      <c r="C335" t="s">
        <v>24</v>
      </c>
      <c r="D335" s="12" t="str">
        <f>TEXT(B335, "dddd")</f>
        <v>Monday</v>
      </c>
      <c r="E335">
        <v>2016</v>
      </c>
      <c r="F335" t="s">
        <v>40</v>
      </c>
      <c r="G335" t="s">
        <v>40</v>
      </c>
    </row>
    <row r="336" spans="1:7" x14ac:dyDescent="0.25">
      <c r="A336" t="s">
        <v>16</v>
      </c>
      <c r="B336" t="s">
        <v>62</v>
      </c>
      <c r="C336" t="s">
        <v>24</v>
      </c>
      <c r="D336" s="12" t="str">
        <f>TEXT(B336, "dddd")</f>
        <v>Monday</v>
      </c>
      <c r="E336">
        <v>7245</v>
      </c>
      <c r="F336" t="s">
        <v>40</v>
      </c>
      <c r="G336" t="s">
        <v>40</v>
      </c>
    </row>
    <row r="337" spans="1:7" x14ac:dyDescent="0.25">
      <c r="A337" t="s">
        <v>12</v>
      </c>
      <c r="B337" t="s">
        <v>62</v>
      </c>
      <c r="C337" t="s">
        <v>24</v>
      </c>
      <c r="D337" s="12" t="str">
        <f>TEXT(B337, "dddd")</f>
        <v>Monday</v>
      </c>
      <c r="E337">
        <v>6452</v>
      </c>
      <c r="F337" t="s">
        <v>40</v>
      </c>
      <c r="G337" t="s">
        <v>40</v>
      </c>
    </row>
    <row r="338" spans="1:7" x14ac:dyDescent="0.25">
      <c r="A338" t="s">
        <v>19</v>
      </c>
      <c r="B338" t="s">
        <v>62</v>
      </c>
      <c r="C338" t="s">
        <v>24</v>
      </c>
      <c r="D338" s="12" t="str">
        <f>TEXT(B338, "dddd")</f>
        <v>Monday</v>
      </c>
      <c r="E338">
        <v>1997</v>
      </c>
      <c r="F338" t="s">
        <v>40</v>
      </c>
      <c r="G338" t="s">
        <v>40</v>
      </c>
    </row>
    <row r="339" spans="1:7" x14ac:dyDescent="0.25">
      <c r="A339" t="s">
        <v>10</v>
      </c>
      <c r="B339" t="s">
        <v>62</v>
      </c>
      <c r="C339" t="s">
        <v>24</v>
      </c>
      <c r="D339" s="12" t="str">
        <f>TEXT(B339, "dddd")</f>
        <v>Monday</v>
      </c>
      <c r="E339">
        <v>7042</v>
      </c>
      <c r="F339" t="s">
        <v>40</v>
      </c>
      <c r="G339" t="s">
        <v>40</v>
      </c>
    </row>
    <row r="340" spans="1:7" x14ac:dyDescent="0.25">
      <c r="A340" t="s">
        <v>17</v>
      </c>
      <c r="B340" t="s">
        <v>62</v>
      </c>
      <c r="C340" t="s">
        <v>24</v>
      </c>
      <c r="D340" s="12" t="str">
        <f>TEXT(B340, "dddd")</f>
        <v>Monday</v>
      </c>
      <c r="E340">
        <v>5573</v>
      </c>
      <c r="F340" t="s">
        <v>40</v>
      </c>
      <c r="G340" t="s">
        <v>40</v>
      </c>
    </row>
    <row r="341" spans="1:7" x14ac:dyDescent="0.25">
      <c r="A341" t="s">
        <v>11</v>
      </c>
      <c r="B341" t="s">
        <v>62</v>
      </c>
      <c r="C341" t="s">
        <v>25</v>
      </c>
      <c r="D341" s="12" t="str">
        <f>TEXT(B341, "dddd")</f>
        <v>Monday</v>
      </c>
      <c r="E341">
        <v>10618</v>
      </c>
      <c r="F341" t="s">
        <v>40</v>
      </c>
      <c r="G341" t="s">
        <v>40</v>
      </c>
    </row>
    <row r="342" spans="1:7" x14ac:dyDescent="0.25">
      <c r="A342" t="s">
        <v>14</v>
      </c>
      <c r="B342" t="s">
        <v>62</v>
      </c>
      <c r="C342" t="s">
        <v>25</v>
      </c>
      <c r="D342" s="12" t="str">
        <f>TEXT(B342, "dddd")</f>
        <v>Monday</v>
      </c>
      <c r="E342">
        <v>4213</v>
      </c>
      <c r="F342" t="s">
        <v>40</v>
      </c>
      <c r="G342" t="s">
        <v>40</v>
      </c>
    </row>
    <row r="343" spans="1:7" x14ac:dyDescent="0.25">
      <c r="A343" t="s">
        <v>15</v>
      </c>
      <c r="B343" t="s">
        <v>62</v>
      </c>
      <c r="C343" t="s">
        <v>25</v>
      </c>
      <c r="D343" s="12" t="str">
        <f>TEXT(B343, "dddd")</f>
        <v>Monday</v>
      </c>
      <c r="F343" t="s">
        <v>41</v>
      </c>
      <c r="G343" t="s">
        <v>40</v>
      </c>
    </row>
    <row r="344" spans="1:7" x14ac:dyDescent="0.25">
      <c r="A344" t="s">
        <v>9</v>
      </c>
      <c r="B344" t="s">
        <v>62</v>
      </c>
      <c r="C344" t="s">
        <v>25</v>
      </c>
      <c r="D344" s="12" t="str">
        <f>TEXT(B344, "dddd")</f>
        <v>Monday</v>
      </c>
      <c r="E344">
        <v>14450</v>
      </c>
      <c r="F344" t="s">
        <v>40</v>
      </c>
      <c r="G344" t="s">
        <v>40</v>
      </c>
    </row>
    <row r="345" spans="1:7" x14ac:dyDescent="0.25">
      <c r="A345" t="s">
        <v>18</v>
      </c>
      <c r="B345" t="s">
        <v>62</v>
      </c>
      <c r="C345" t="s">
        <v>25</v>
      </c>
      <c r="D345" s="12" t="str">
        <f>TEXT(B345, "dddd")</f>
        <v>Monday</v>
      </c>
      <c r="E345">
        <v>3384</v>
      </c>
      <c r="F345" t="s">
        <v>40</v>
      </c>
      <c r="G345" t="s">
        <v>40</v>
      </c>
    </row>
    <row r="346" spans="1:7" x14ac:dyDescent="0.25">
      <c r="A346" t="s">
        <v>16</v>
      </c>
      <c r="B346" t="s">
        <v>62</v>
      </c>
      <c r="C346" t="s">
        <v>25</v>
      </c>
      <c r="D346" s="12" t="str">
        <f>TEXT(B346, "dddd")</f>
        <v>Monday</v>
      </c>
      <c r="F346" t="s">
        <v>41</v>
      </c>
      <c r="G346" t="s">
        <v>40</v>
      </c>
    </row>
    <row r="347" spans="1:7" x14ac:dyDescent="0.25">
      <c r="A347" t="s">
        <v>12</v>
      </c>
      <c r="B347" t="s">
        <v>62</v>
      </c>
      <c r="C347" t="s">
        <v>25</v>
      </c>
      <c r="D347" s="12" t="str">
        <f>TEXT(B347, "dddd")</f>
        <v>Monday</v>
      </c>
      <c r="E347">
        <v>14517</v>
      </c>
      <c r="F347" t="s">
        <v>40</v>
      </c>
      <c r="G347" t="s">
        <v>40</v>
      </c>
    </row>
    <row r="348" spans="1:7" x14ac:dyDescent="0.25">
      <c r="A348" t="s">
        <v>19</v>
      </c>
      <c r="B348" t="s">
        <v>62</v>
      </c>
      <c r="C348" t="s">
        <v>25</v>
      </c>
      <c r="D348" s="12" t="str">
        <f>TEXT(B348, "dddd")</f>
        <v>Monday</v>
      </c>
      <c r="F348" t="s">
        <v>41</v>
      </c>
      <c r="G348" t="s">
        <v>40</v>
      </c>
    </row>
    <row r="349" spans="1:7" x14ac:dyDescent="0.25">
      <c r="A349" t="s">
        <v>10</v>
      </c>
      <c r="B349" t="s">
        <v>62</v>
      </c>
      <c r="C349" t="s">
        <v>25</v>
      </c>
      <c r="D349" s="12" t="str">
        <f>TEXT(B349, "dddd")</f>
        <v>Monday</v>
      </c>
      <c r="F349" t="s">
        <v>41</v>
      </c>
      <c r="G349" t="s">
        <v>40</v>
      </c>
    </row>
    <row r="350" spans="1:7" x14ac:dyDescent="0.25">
      <c r="A350" t="s">
        <v>17</v>
      </c>
      <c r="B350" t="s">
        <v>62</v>
      </c>
      <c r="C350" t="s">
        <v>25</v>
      </c>
      <c r="D350" s="12" t="str">
        <f>TEXT(B350, "dddd")</f>
        <v>Monday</v>
      </c>
      <c r="E350">
        <v>1467</v>
      </c>
      <c r="F350" t="s">
        <v>40</v>
      </c>
      <c r="G350" t="s">
        <v>40</v>
      </c>
    </row>
    <row r="351" spans="1:7" x14ac:dyDescent="0.25">
      <c r="A351" t="s">
        <v>11</v>
      </c>
      <c r="B351" t="s">
        <v>63</v>
      </c>
      <c r="C351" t="s">
        <v>24</v>
      </c>
      <c r="D351" s="12" t="str">
        <f>TEXT(B351, "dddd")</f>
        <v>Tuesday</v>
      </c>
      <c r="E351">
        <v>4512</v>
      </c>
      <c r="F351" t="s">
        <v>40</v>
      </c>
      <c r="G351" t="s">
        <v>40</v>
      </c>
    </row>
    <row r="352" spans="1:7" x14ac:dyDescent="0.25">
      <c r="A352" t="s">
        <v>14</v>
      </c>
      <c r="B352" t="s">
        <v>63</v>
      </c>
      <c r="C352" t="s">
        <v>24</v>
      </c>
      <c r="D352" s="12" t="str">
        <f>TEXT(B352, "dddd")</f>
        <v>Tuesday</v>
      </c>
      <c r="E352">
        <v>8740</v>
      </c>
      <c r="F352" t="s">
        <v>40</v>
      </c>
      <c r="G352" t="s">
        <v>40</v>
      </c>
    </row>
    <row r="353" spans="1:7" x14ac:dyDescent="0.25">
      <c r="A353" t="s">
        <v>15</v>
      </c>
      <c r="B353" t="s">
        <v>63</v>
      </c>
      <c r="C353" t="s">
        <v>24</v>
      </c>
      <c r="D353" s="12" t="str">
        <f>TEXT(B353, "dddd")</f>
        <v>Tuesday</v>
      </c>
      <c r="E353">
        <v>8524</v>
      </c>
      <c r="F353" t="s">
        <v>40</v>
      </c>
      <c r="G353" t="s">
        <v>40</v>
      </c>
    </row>
    <row r="354" spans="1:7" x14ac:dyDescent="0.25">
      <c r="A354" t="s">
        <v>9</v>
      </c>
      <c r="B354" t="s">
        <v>63</v>
      </c>
      <c r="C354" t="s">
        <v>24</v>
      </c>
      <c r="D354" s="12" t="str">
        <f>TEXT(B354, "dddd")</f>
        <v>Tuesday</v>
      </c>
      <c r="E354">
        <v>11237</v>
      </c>
      <c r="F354" t="s">
        <v>40</v>
      </c>
      <c r="G354" t="s">
        <v>40</v>
      </c>
    </row>
    <row r="355" spans="1:7" x14ac:dyDescent="0.25">
      <c r="A355" t="s">
        <v>18</v>
      </c>
      <c r="B355" t="s">
        <v>63</v>
      </c>
      <c r="C355" t="s">
        <v>24</v>
      </c>
      <c r="D355" s="12" t="str">
        <f>TEXT(B355, "dddd")</f>
        <v>Tuesday</v>
      </c>
      <c r="E355">
        <v>2133</v>
      </c>
      <c r="F355" t="s">
        <v>40</v>
      </c>
      <c r="G355" t="s">
        <v>40</v>
      </c>
    </row>
    <row r="356" spans="1:7" x14ac:dyDescent="0.25">
      <c r="A356" t="s">
        <v>16</v>
      </c>
      <c r="B356" t="s">
        <v>63</v>
      </c>
      <c r="C356" t="s">
        <v>24</v>
      </c>
      <c r="D356" s="12" t="str">
        <f>TEXT(B356, "dddd")</f>
        <v>Tuesday</v>
      </c>
      <c r="E356">
        <v>4978</v>
      </c>
      <c r="F356" t="s">
        <v>40</v>
      </c>
      <c r="G356" t="s">
        <v>40</v>
      </c>
    </row>
    <row r="357" spans="1:7" x14ac:dyDescent="0.25">
      <c r="A357" t="s">
        <v>12</v>
      </c>
      <c r="B357" t="s">
        <v>63</v>
      </c>
      <c r="C357" t="s">
        <v>24</v>
      </c>
      <c r="D357" s="12" t="str">
        <f>TEXT(B357, "dddd")</f>
        <v>Tuesday</v>
      </c>
      <c r="E357">
        <v>5901</v>
      </c>
      <c r="F357" t="s">
        <v>40</v>
      </c>
      <c r="G357" t="s">
        <v>40</v>
      </c>
    </row>
    <row r="358" spans="1:7" x14ac:dyDescent="0.25">
      <c r="A358" t="s">
        <v>19</v>
      </c>
      <c r="B358" t="s">
        <v>63</v>
      </c>
      <c r="C358" t="s">
        <v>24</v>
      </c>
      <c r="D358" s="12" t="str">
        <f>TEXT(B358, "dddd")</f>
        <v>Tuesday</v>
      </c>
      <c r="E358">
        <v>2079</v>
      </c>
      <c r="F358" t="s">
        <v>40</v>
      </c>
      <c r="G358" t="s">
        <v>40</v>
      </c>
    </row>
    <row r="359" spans="1:7" x14ac:dyDescent="0.25">
      <c r="A359" t="s">
        <v>10</v>
      </c>
      <c r="B359" t="s">
        <v>63</v>
      </c>
      <c r="C359" t="s">
        <v>24</v>
      </c>
      <c r="D359" s="12" t="str">
        <f>TEXT(B359, "dddd")</f>
        <v>Tuesday</v>
      </c>
      <c r="E359">
        <v>4815</v>
      </c>
      <c r="F359" t="s">
        <v>40</v>
      </c>
      <c r="G359" t="s">
        <v>40</v>
      </c>
    </row>
    <row r="360" spans="1:7" x14ac:dyDescent="0.25">
      <c r="A360" t="s">
        <v>17</v>
      </c>
      <c r="B360" t="s">
        <v>63</v>
      </c>
      <c r="C360" t="s">
        <v>24</v>
      </c>
      <c r="D360" s="12" t="str">
        <f>TEXT(B360, "dddd")</f>
        <v>Tuesday</v>
      </c>
      <c r="E360">
        <v>2200</v>
      </c>
      <c r="F360" t="s">
        <v>40</v>
      </c>
      <c r="G360" t="s">
        <v>64</v>
      </c>
    </row>
    <row r="361" spans="1:7" x14ac:dyDescent="0.25">
      <c r="A361" t="s">
        <v>11</v>
      </c>
      <c r="B361" t="s">
        <v>63</v>
      </c>
      <c r="C361" t="s">
        <v>25</v>
      </c>
      <c r="D361" s="12" t="str">
        <f>TEXT(B361, "dddd")</f>
        <v>Tuesday</v>
      </c>
      <c r="E361">
        <v>7242</v>
      </c>
      <c r="F361" t="s">
        <v>40</v>
      </c>
      <c r="G361" t="s">
        <v>40</v>
      </c>
    </row>
    <row r="362" spans="1:7" x14ac:dyDescent="0.25">
      <c r="A362" t="s">
        <v>14</v>
      </c>
      <c r="B362" t="s">
        <v>63</v>
      </c>
      <c r="C362" t="s">
        <v>25</v>
      </c>
      <c r="D362" s="12" t="str">
        <f>TEXT(B362, "dddd")</f>
        <v>Tuesday</v>
      </c>
      <c r="E362">
        <v>6600</v>
      </c>
      <c r="F362" t="s">
        <v>40</v>
      </c>
      <c r="G362" t="s">
        <v>40</v>
      </c>
    </row>
    <row r="363" spans="1:7" x14ac:dyDescent="0.25">
      <c r="A363" t="s">
        <v>15</v>
      </c>
      <c r="B363" t="s">
        <v>63</v>
      </c>
      <c r="C363" t="s">
        <v>25</v>
      </c>
      <c r="D363" s="12" t="str">
        <f>TEXT(B363, "dddd")</f>
        <v>Tuesday</v>
      </c>
      <c r="F363" t="s">
        <v>41</v>
      </c>
      <c r="G363" t="s">
        <v>40</v>
      </c>
    </row>
    <row r="364" spans="1:7" x14ac:dyDescent="0.25">
      <c r="A364" t="s">
        <v>9</v>
      </c>
      <c r="B364" t="s">
        <v>63</v>
      </c>
      <c r="C364" t="s">
        <v>25</v>
      </c>
      <c r="D364" s="12" t="str">
        <f>TEXT(B364, "dddd")</f>
        <v>Tuesday</v>
      </c>
      <c r="E364">
        <v>17474</v>
      </c>
      <c r="F364" t="s">
        <v>40</v>
      </c>
      <c r="G364" t="s">
        <v>40</v>
      </c>
    </row>
    <row r="365" spans="1:7" x14ac:dyDescent="0.25">
      <c r="A365" t="s">
        <v>18</v>
      </c>
      <c r="B365" t="s">
        <v>63</v>
      </c>
      <c r="C365" t="s">
        <v>25</v>
      </c>
      <c r="D365" s="12" t="str">
        <f>TEXT(B365, "dddd")</f>
        <v>Tuesday</v>
      </c>
      <c r="E365">
        <v>3169</v>
      </c>
      <c r="F365" t="s">
        <v>40</v>
      </c>
      <c r="G365" t="s">
        <v>40</v>
      </c>
    </row>
    <row r="366" spans="1:7" x14ac:dyDescent="0.25">
      <c r="A366" t="s">
        <v>16</v>
      </c>
      <c r="B366" t="s">
        <v>63</v>
      </c>
      <c r="C366" t="s">
        <v>25</v>
      </c>
      <c r="D366" s="12" t="str">
        <f>TEXT(B366, "dddd")</f>
        <v>Tuesday</v>
      </c>
      <c r="F366" t="s">
        <v>41</v>
      </c>
      <c r="G366" t="s">
        <v>40</v>
      </c>
    </row>
    <row r="367" spans="1:7" x14ac:dyDescent="0.25">
      <c r="A367" t="s">
        <v>12</v>
      </c>
      <c r="B367" t="s">
        <v>63</v>
      </c>
      <c r="C367" t="s">
        <v>25</v>
      </c>
      <c r="D367" s="12" t="str">
        <f>TEXT(B367, "dddd")</f>
        <v>Tuesday</v>
      </c>
      <c r="E367">
        <v>2480</v>
      </c>
      <c r="F367" t="s">
        <v>40</v>
      </c>
      <c r="G367" t="s">
        <v>40</v>
      </c>
    </row>
    <row r="368" spans="1:7" x14ac:dyDescent="0.25">
      <c r="A368" t="s">
        <v>19</v>
      </c>
      <c r="B368" t="s">
        <v>63</v>
      </c>
      <c r="C368" t="s">
        <v>25</v>
      </c>
      <c r="D368" s="12" t="str">
        <f>TEXT(B368, "dddd")</f>
        <v>Tuesday</v>
      </c>
      <c r="F368" t="s">
        <v>41</v>
      </c>
      <c r="G368" t="s">
        <v>40</v>
      </c>
    </row>
    <row r="369" spans="1:7" x14ac:dyDescent="0.25">
      <c r="A369" t="s">
        <v>10</v>
      </c>
      <c r="B369" t="s">
        <v>63</v>
      </c>
      <c r="C369" t="s">
        <v>25</v>
      </c>
      <c r="D369" s="12" t="str">
        <f>TEXT(B369, "dddd")</f>
        <v>Tuesday</v>
      </c>
      <c r="F369" t="s">
        <v>41</v>
      </c>
      <c r="G369" t="s">
        <v>40</v>
      </c>
    </row>
    <row r="370" spans="1:7" x14ac:dyDescent="0.25">
      <c r="A370" t="s">
        <v>17</v>
      </c>
      <c r="B370" t="s">
        <v>63</v>
      </c>
      <c r="C370" t="s">
        <v>25</v>
      </c>
      <c r="D370" s="12" t="str">
        <f>TEXT(B370, "dddd")</f>
        <v>Tuesday</v>
      </c>
      <c r="F370" t="s">
        <v>41</v>
      </c>
      <c r="G370" t="s">
        <v>64</v>
      </c>
    </row>
    <row r="371" spans="1:7" x14ac:dyDescent="0.25">
      <c r="A371" t="s">
        <v>11</v>
      </c>
      <c r="B371" t="s">
        <v>65</v>
      </c>
      <c r="C371" t="s">
        <v>24</v>
      </c>
      <c r="D371" s="12" t="str">
        <f>TEXT(B371, "dddd")</f>
        <v>Wednesday</v>
      </c>
      <c r="E371">
        <v>1671</v>
      </c>
      <c r="F371" t="s">
        <v>40</v>
      </c>
      <c r="G371" t="s">
        <v>40</v>
      </c>
    </row>
    <row r="372" spans="1:7" x14ac:dyDescent="0.25">
      <c r="A372" t="s">
        <v>14</v>
      </c>
      <c r="B372" t="s">
        <v>65</v>
      </c>
      <c r="C372" t="s">
        <v>24</v>
      </c>
      <c r="D372" s="12" t="str">
        <f>TEXT(B372, "dddd")</f>
        <v>Wednesday</v>
      </c>
      <c r="E372">
        <v>3061</v>
      </c>
      <c r="F372" t="s">
        <v>40</v>
      </c>
      <c r="G372" t="s">
        <v>40</v>
      </c>
    </row>
    <row r="373" spans="1:7" x14ac:dyDescent="0.25">
      <c r="A373" t="s">
        <v>15</v>
      </c>
      <c r="B373" t="s">
        <v>65</v>
      </c>
      <c r="C373" t="s">
        <v>24</v>
      </c>
      <c r="D373" s="12" t="str">
        <f>TEXT(B373, "dddd")</f>
        <v>Wednesday</v>
      </c>
      <c r="E373">
        <v>5953</v>
      </c>
      <c r="F373" t="s">
        <v>40</v>
      </c>
      <c r="G373" t="s">
        <v>40</v>
      </c>
    </row>
    <row r="374" spans="1:7" x14ac:dyDescent="0.25">
      <c r="A374" t="s">
        <v>20</v>
      </c>
      <c r="B374" t="s">
        <v>65</v>
      </c>
      <c r="C374" t="s">
        <v>24</v>
      </c>
      <c r="D374" s="12" t="str">
        <f>TEXT(B374, "dddd")</f>
        <v>Wednesday</v>
      </c>
      <c r="F374" t="s">
        <v>41</v>
      </c>
      <c r="G374" t="s">
        <v>40</v>
      </c>
    </row>
    <row r="375" spans="1:7" x14ac:dyDescent="0.25">
      <c r="A375" t="s">
        <v>9</v>
      </c>
      <c r="B375" t="s">
        <v>65</v>
      </c>
      <c r="C375" t="s">
        <v>24</v>
      </c>
      <c r="D375" s="12" t="str">
        <f>TEXT(B375, "dddd")</f>
        <v>Wednesday</v>
      </c>
      <c r="E375">
        <v>17876</v>
      </c>
      <c r="F375" t="s">
        <v>40</v>
      </c>
      <c r="G375" t="s">
        <v>40</v>
      </c>
    </row>
    <row r="376" spans="1:7" x14ac:dyDescent="0.25">
      <c r="A376" t="s">
        <v>18</v>
      </c>
      <c r="B376" t="s">
        <v>65</v>
      </c>
      <c r="C376" t="s">
        <v>24</v>
      </c>
      <c r="D376" s="12" t="str">
        <f>TEXT(B376, "dddd")</f>
        <v>Wednesday</v>
      </c>
      <c r="E376">
        <v>3270</v>
      </c>
      <c r="F376" t="s">
        <v>40</v>
      </c>
      <c r="G376" t="s">
        <v>40</v>
      </c>
    </row>
    <row r="377" spans="1:7" x14ac:dyDescent="0.25">
      <c r="A377" t="s">
        <v>16</v>
      </c>
      <c r="B377" t="s">
        <v>65</v>
      </c>
      <c r="C377" t="s">
        <v>24</v>
      </c>
      <c r="D377" s="12" t="str">
        <f>TEXT(B377, "dddd")</f>
        <v>Wednesday</v>
      </c>
      <c r="E377">
        <v>4130</v>
      </c>
      <c r="F377" t="s">
        <v>40</v>
      </c>
      <c r="G377" t="s">
        <v>40</v>
      </c>
    </row>
    <row r="378" spans="1:7" x14ac:dyDescent="0.25">
      <c r="A378" t="s">
        <v>12</v>
      </c>
      <c r="B378" t="s">
        <v>65</v>
      </c>
      <c r="C378" t="s">
        <v>24</v>
      </c>
      <c r="D378" s="12" t="str">
        <f>TEXT(B378, "dddd")</f>
        <v>Wednesday</v>
      </c>
      <c r="E378">
        <v>5133</v>
      </c>
      <c r="F378" t="s">
        <v>40</v>
      </c>
      <c r="G378" t="s">
        <v>40</v>
      </c>
    </row>
    <row r="379" spans="1:7" x14ac:dyDescent="0.25">
      <c r="A379" t="s">
        <v>19</v>
      </c>
      <c r="B379" t="s">
        <v>65</v>
      </c>
      <c r="C379" t="s">
        <v>24</v>
      </c>
      <c r="D379" s="12" t="str">
        <f>TEXT(B379, "dddd")</f>
        <v>Wednesday</v>
      </c>
      <c r="E379">
        <v>2521</v>
      </c>
      <c r="F379" t="s">
        <v>40</v>
      </c>
      <c r="G379" t="s">
        <v>40</v>
      </c>
    </row>
    <row r="380" spans="1:7" x14ac:dyDescent="0.25">
      <c r="A380" t="s">
        <v>10</v>
      </c>
      <c r="B380" t="s">
        <v>65</v>
      </c>
      <c r="C380" t="s">
        <v>24</v>
      </c>
      <c r="D380" s="12" t="str">
        <f>TEXT(B380, "dddd")</f>
        <v>Wednesday</v>
      </c>
      <c r="E380">
        <v>19606</v>
      </c>
      <c r="F380" t="s">
        <v>40</v>
      </c>
      <c r="G380" t="s">
        <v>40</v>
      </c>
    </row>
    <row r="381" spans="1:7" x14ac:dyDescent="0.25">
      <c r="A381" t="s">
        <v>17</v>
      </c>
      <c r="B381" t="s">
        <v>65</v>
      </c>
      <c r="C381" t="s">
        <v>24</v>
      </c>
      <c r="D381" s="12" t="str">
        <f>TEXT(B381, "dddd")</f>
        <v>Wednesday</v>
      </c>
      <c r="F381" t="s">
        <v>41</v>
      </c>
      <c r="G381" t="s">
        <v>66</v>
      </c>
    </row>
    <row r="382" spans="1:7" x14ac:dyDescent="0.25">
      <c r="A382" t="s">
        <v>11</v>
      </c>
      <c r="B382" t="s">
        <v>65</v>
      </c>
      <c r="C382" t="s">
        <v>25</v>
      </c>
      <c r="D382" s="12" t="str">
        <f>TEXT(B382, "dddd")</f>
        <v>Wednesday</v>
      </c>
      <c r="E382">
        <v>12123</v>
      </c>
      <c r="F382" t="s">
        <v>40</v>
      </c>
      <c r="G382" t="s">
        <v>40</v>
      </c>
    </row>
    <row r="383" spans="1:7" x14ac:dyDescent="0.25">
      <c r="A383" t="s">
        <v>14</v>
      </c>
      <c r="B383" t="s">
        <v>65</v>
      </c>
      <c r="C383" t="s">
        <v>25</v>
      </c>
      <c r="D383" s="12" t="str">
        <f>TEXT(B383, "dddd")</f>
        <v>Wednesday</v>
      </c>
      <c r="F383" t="s">
        <v>41</v>
      </c>
      <c r="G383" t="s">
        <v>43</v>
      </c>
    </row>
    <row r="384" spans="1:7" x14ac:dyDescent="0.25">
      <c r="A384" t="s">
        <v>15</v>
      </c>
      <c r="B384" t="s">
        <v>65</v>
      </c>
      <c r="C384" t="s">
        <v>25</v>
      </c>
      <c r="D384" s="12" t="str">
        <f>TEXT(B384, "dddd")</f>
        <v>Wednesday</v>
      </c>
      <c r="F384" t="s">
        <v>41</v>
      </c>
      <c r="G384" t="s">
        <v>40</v>
      </c>
    </row>
    <row r="385" spans="1:7" x14ac:dyDescent="0.25">
      <c r="A385" t="s">
        <v>9</v>
      </c>
      <c r="B385" t="s">
        <v>65</v>
      </c>
      <c r="C385" t="s">
        <v>25</v>
      </c>
      <c r="D385" s="12" t="str">
        <f>TEXT(B385, "dddd")</f>
        <v>Wednesday</v>
      </c>
      <c r="E385">
        <v>20036</v>
      </c>
      <c r="F385" t="s">
        <v>40</v>
      </c>
      <c r="G385" t="s">
        <v>40</v>
      </c>
    </row>
    <row r="386" spans="1:7" x14ac:dyDescent="0.25">
      <c r="A386" t="s">
        <v>18</v>
      </c>
      <c r="B386" t="s">
        <v>65</v>
      </c>
      <c r="C386" t="s">
        <v>25</v>
      </c>
      <c r="D386" s="12" t="str">
        <f>TEXT(B386, "dddd")</f>
        <v>Wednesday</v>
      </c>
      <c r="E386">
        <v>169</v>
      </c>
      <c r="F386" t="s">
        <v>40</v>
      </c>
      <c r="G386" t="s">
        <v>40</v>
      </c>
    </row>
    <row r="387" spans="1:7" x14ac:dyDescent="0.25">
      <c r="A387" t="s">
        <v>16</v>
      </c>
      <c r="B387" t="s">
        <v>65</v>
      </c>
      <c r="C387" t="s">
        <v>25</v>
      </c>
      <c r="D387" s="12" t="str">
        <f>TEXT(B387, "dddd")</f>
        <v>Wednesday</v>
      </c>
      <c r="F387" t="s">
        <v>41</v>
      </c>
      <c r="G387" t="s">
        <v>40</v>
      </c>
    </row>
    <row r="388" spans="1:7" x14ac:dyDescent="0.25">
      <c r="A388" t="s">
        <v>12</v>
      </c>
      <c r="B388" t="s">
        <v>65</v>
      </c>
      <c r="C388" t="s">
        <v>25</v>
      </c>
      <c r="D388" s="12" t="str">
        <f>TEXT(B388, "dddd")</f>
        <v>Wednesday</v>
      </c>
      <c r="E388">
        <v>9648</v>
      </c>
      <c r="F388" t="s">
        <v>41</v>
      </c>
      <c r="G388" t="s">
        <v>40</v>
      </c>
    </row>
    <row r="389" spans="1:7" x14ac:dyDescent="0.25">
      <c r="A389" t="s">
        <v>19</v>
      </c>
      <c r="B389" t="s">
        <v>65</v>
      </c>
      <c r="C389" t="s">
        <v>25</v>
      </c>
      <c r="D389" s="12" t="str">
        <f>TEXT(B389, "dddd")</f>
        <v>Wednesday</v>
      </c>
      <c r="F389" t="s">
        <v>41</v>
      </c>
      <c r="G389" t="s">
        <v>40</v>
      </c>
    </row>
    <row r="390" spans="1:7" x14ac:dyDescent="0.25">
      <c r="A390" t="s">
        <v>10</v>
      </c>
      <c r="B390" t="s">
        <v>65</v>
      </c>
      <c r="C390" t="s">
        <v>25</v>
      </c>
      <c r="D390" s="12" t="str">
        <f>TEXT(B390, "dddd")</f>
        <v>Wednesday</v>
      </c>
      <c r="F390" t="s">
        <v>41</v>
      </c>
      <c r="G390" t="s">
        <v>40</v>
      </c>
    </row>
    <row r="391" spans="1:7" x14ac:dyDescent="0.25">
      <c r="A391" t="s">
        <v>17</v>
      </c>
      <c r="B391" t="s">
        <v>65</v>
      </c>
      <c r="C391" t="s">
        <v>25</v>
      </c>
      <c r="D391" s="12" t="str">
        <f>TEXT(B391, "dddd")</f>
        <v>Wednesday</v>
      </c>
      <c r="F391" t="s">
        <v>41</v>
      </c>
      <c r="G391" t="s">
        <v>40</v>
      </c>
    </row>
    <row r="392" spans="1:7" x14ac:dyDescent="0.25">
      <c r="A392" t="s">
        <v>11</v>
      </c>
      <c r="B392" t="s">
        <v>67</v>
      </c>
      <c r="C392" t="s">
        <v>24</v>
      </c>
      <c r="D392" s="12" t="str">
        <f>TEXT(B392, "dddd")</f>
        <v>Thursday</v>
      </c>
      <c r="E392">
        <v>6406</v>
      </c>
      <c r="F392" t="s">
        <v>40</v>
      </c>
      <c r="G392" t="s">
        <v>40</v>
      </c>
    </row>
    <row r="393" spans="1:7" x14ac:dyDescent="0.25">
      <c r="A393" t="s">
        <v>14</v>
      </c>
      <c r="B393" t="s">
        <v>67</v>
      </c>
      <c r="C393" t="s">
        <v>24</v>
      </c>
      <c r="D393" s="12" t="str">
        <f>TEXT(B393, "dddd")</f>
        <v>Thursday</v>
      </c>
      <c r="F393" t="s">
        <v>41</v>
      </c>
      <c r="G393" t="s">
        <v>43</v>
      </c>
    </row>
    <row r="394" spans="1:7" x14ac:dyDescent="0.25">
      <c r="A394" t="s">
        <v>15</v>
      </c>
      <c r="B394" t="s">
        <v>67</v>
      </c>
      <c r="C394" t="s">
        <v>24</v>
      </c>
      <c r="D394" s="12" t="str">
        <f>TEXT(B394, "dddd")</f>
        <v>Thursday</v>
      </c>
      <c r="E394">
        <v>5213</v>
      </c>
      <c r="F394" t="s">
        <v>40</v>
      </c>
      <c r="G394" t="s">
        <v>40</v>
      </c>
    </row>
    <row r="395" spans="1:7" x14ac:dyDescent="0.25">
      <c r="A395" t="s">
        <v>20</v>
      </c>
      <c r="B395" t="s">
        <v>67</v>
      </c>
      <c r="C395" t="s">
        <v>24</v>
      </c>
      <c r="D395" s="12" t="str">
        <f>TEXT(B395, "dddd")</f>
        <v>Thursday</v>
      </c>
      <c r="E395">
        <v>36</v>
      </c>
      <c r="F395" t="s">
        <v>40</v>
      </c>
      <c r="G395" t="s">
        <v>40</v>
      </c>
    </row>
    <row r="396" spans="1:7" x14ac:dyDescent="0.25">
      <c r="A396" t="s">
        <v>9</v>
      </c>
      <c r="B396" t="s">
        <v>67</v>
      </c>
      <c r="C396" t="s">
        <v>24</v>
      </c>
      <c r="D396" s="12" t="str">
        <f>TEXT(B396, "dddd")</f>
        <v>Thursday</v>
      </c>
      <c r="E396">
        <v>15063</v>
      </c>
      <c r="F396" t="s">
        <v>40</v>
      </c>
      <c r="G396" t="s">
        <v>40</v>
      </c>
    </row>
    <row r="397" spans="1:7" x14ac:dyDescent="0.25">
      <c r="A397" t="s">
        <v>18</v>
      </c>
      <c r="B397" t="s">
        <v>67</v>
      </c>
      <c r="C397" t="s">
        <v>24</v>
      </c>
      <c r="D397" s="12" t="str">
        <f>TEXT(B397, "dddd")</f>
        <v>Thursday</v>
      </c>
      <c r="F397" t="s">
        <v>41</v>
      </c>
      <c r="G397" t="s">
        <v>40</v>
      </c>
    </row>
    <row r="398" spans="1:7" x14ac:dyDescent="0.25">
      <c r="A398" t="s">
        <v>16</v>
      </c>
      <c r="B398" t="s">
        <v>67</v>
      </c>
      <c r="C398" t="s">
        <v>24</v>
      </c>
      <c r="D398" s="12" t="str">
        <f>TEXT(B398, "dddd")</f>
        <v>Thursday</v>
      </c>
      <c r="E398">
        <v>1484</v>
      </c>
      <c r="F398" t="s">
        <v>40</v>
      </c>
      <c r="G398" t="s">
        <v>40</v>
      </c>
    </row>
    <row r="399" spans="1:7" x14ac:dyDescent="0.25">
      <c r="A399" t="s">
        <v>12</v>
      </c>
      <c r="B399" t="s">
        <v>67</v>
      </c>
      <c r="C399" t="s">
        <v>24</v>
      </c>
      <c r="D399" s="12" t="str">
        <f>TEXT(B399, "dddd")</f>
        <v>Thursday</v>
      </c>
      <c r="E399">
        <v>5686</v>
      </c>
      <c r="F399" t="s">
        <v>40</v>
      </c>
      <c r="G399" t="s">
        <v>40</v>
      </c>
    </row>
    <row r="400" spans="1:7" x14ac:dyDescent="0.25">
      <c r="A400" t="s">
        <v>19</v>
      </c>
      <c r="B400" t="s">
        <v>67</v>
      </c>
      <c r="C400" t="s">
        <v>24</v>
      </c>
      <c r="D400" s="12" t="str">
        <f>TEXT(B400, "dddd")</f>
        <v>Thursday</v>
      </c>
      <c r="E400">
        <v>1464</v>
      </c>
      <c r="F400" t="s">
        <v>40</v>
      </c>
      <c r="G400" t="s">
        <v>40</v>
      </c>
    </row>
    <row r="401" spans="1:7" x14ac:dyDescent="0.25">
      <c r="A401" t="s">
        <v>10</v>
      </c>
      <c r="B401" t="s">
        <v>67</v>
      </c>
      <c r="C401" t="s">
        <v>24</v>
      </c>
      <c r="D401" s="12" t="str">
        <f>TEXT(B401, "dddd")</f>
        <v>Thursday</v>
      </c>
      <c r="E401">
        <v>5884</v>
      </c>
      <c r="F401" t="s">
        <v>40</v>
      </c>
      <c r="G401" t="s">
        <v>40</v>
      </c>
    </row>
    <row r="402" spans="1:7" x14ac:dyDescent="0.25">
      <c r="A402" t="s">
        <v>17</v>
      </c>
      <c r="B402" t="s">
        <v>67</v>
      </c>
      <c r="C402" t="s">
        <v>24</v>
      </c>
      <c r="D402" s="12" t="str">
        <f>TEXT(B402, "dddd")</f>
        <v>Thursday</v>
      </c>
      <c r="E402">
        <v>2612</v>
      </c>
      <c r="F402" t="s">
        <v>40</v>
      </c>
      <c r="G402" t="s">
        <v>40</v>
      </c>
    </row>
    <row r="403" spans="1:7" x14ac:dyDescent="0.25">
      <c r="A403" t="s">
        <v>11</v>
      </c>
      <c r="B403" t="s">
        <v>67</v>
      </c>
      <c r="C403" t="s">
        <v>25</v>
      </c>
      <c r="D403" s="12" t="str">
        <f>TEXT(B403, "dddd")</f>
        <v>Thursday</v>
      </c>
      <c r="E403">
        <v>7823</v>
      </c>
      <c r="F403" t="s">
        <v>40</v>
      </c>
      <c r="G403" t="s">
        <v>40</v>
      </c>
    </row>
    <row r="404" spans="1:7" x14ac:dyDescent="0.25">
      <c r="A404" t="s">
        <v>14</v>
      </c>
      <c r="B404" t="s">
        <v>67</v>
      </c>
      <c r="C404" t="s">
        <v>25</v>
      </c>
      <c r="D404" s="12" t="str">
        <f>TEXT(B404, "dddd")</f>
        <v>Thursday</v>
      </c>
      <c r="E404">
        <v>7211</v>
      </c>
      <c r="F404" t="s">
        <v>40</v>
      </c>
      <c r="G404" t="s">
        <v>40</v>
      </c>
    </row>
    <row r="405" spans="1:7" x14ac:dyDescent="0.25">
      <c r="A405" t="s">
        <v>15</v>
      </c>
      <c r="B405" t="s">
        <v>67</v>
      </c>
      <c r="C405" t="s">
        <v>25</v>
      </c>
      <c r="D405" s="12" t="str">
        <f>TEXT(B405, "dddd")</f>
        <v>Thursday</v>
      </c>
      <c r="F405" t="s">
        <v>41</v>
      </c>
      <c r="G405" t="s">
        <v>40</v>
      </c>
    </row>
    <row r="406" spans="1:7" x14ac:dyDescent="0.25">
      <c r="A406" t="s">
        <v>9</v>
      </c>
      <c r="B406" t="s">
        <v>67</v>
      </c>
      <c r="C406" t="s">
        <v>25</v>
      </c>
      <c r="D406" s="12" t="str">
        <f>TEXT(B406, "dddd")</f>
        <v>Thursday</v>
      </c>
      <c r="E406">
        <v>16797</v>
      </c>
      <c r="F406" t="s">
        <v>40</v>
      </c>
      <c r="G406" t="s">
        <v>40</v>
      </c>
    </row>
    <row r="407" spans="1:7" x14ac:dyDescent="0.25">
      <c r="A407" t="s">
        <v>18</v>
      </c>
      <c r="B407" t="s">
        <v>67</v>
      </c>
      <c r="C407" t="s">
        <v>25</v>
      </c>
      <c r="D407" s="12" t="str">
        <f>TEXT(B407, "dddd")</f>
        <v>Thursday</v>
      </c>
      <c r="E407">
        <v>2268</v>
      </c>
      <c r="F407" t="s">
        <v>40</v>
      </c>
      <c r="G407" t="s">
        <v>40</v>
      </c>
    </row>
    <row r="408" spans="1:7" x14ac:dyDescent="0.25">
      <c r="A408" t="s">
        <v>16</v>
      </c>
      <c r="B408" t="s">
        <v>67</v>
      </c>
      <c r="C408" t="s">
        <v>25</v>
      </c>
      <c r="D408" s="12" t="str">
        <f>TEXT(B408, "dddd")</f>
        <v>Thursday</v>
      </c>
      <c r="F408" t="s">
        <v>41</v>
      </c>
      <c r="G408" t="s">
        <v>40</v>
      </c>
    </row>
    <row r="409" spans="1:7" x14ac:dyDescent="0.25">
      <c r="A409" t="s">
        <v>12</v>
      </c>
      <c r="B409" t="s">
        <v>67</v>
      </c>
      <c r="C409" t="s">
        <v>25</v>
      </c>
      <c r="D409" s="12" t="str">
        <f>TEXT(B409, "dddd")</f>
        <v>Thursday</v>
      </c>
      <c r="E409">
        <v>5825</v>
      </c>
      <c r="F409" t="s">
        <v>40</v>
      </c>
      <c r="G409" t="s">
        <v>40</v>
      </c>
    </row>
    <row r="410" spans="1:7" x14ac:dyDescent="0.25">
      <c r="A410" t="s">
        <v>19</v>
      </c>
      <c r="B410" t="s">
        <v>67</v>
      </c>
      <c r="C410" t="s">
        <v>25</v>
      </c>
      <c r="D410" s="12" t="str">
        <f>TEXT(B410, "dddd")</f>
        <v>Thursday</v>
      </c>
      <c r="F410" t="s">
        <v>41</v>
      </c>
      <c r="G410" t="s">
        <v>40</v>
      </c>
    </row>
    <row r="411" spans="1:7" x14ac:dyDescent="0.25">
      <c r="A411" t="s">
        <v>10</v>
      </c>
      <c r="B411" t="s">
        <v>67</v>
      </c>
      <c r="C411" t="s">
        <v>25</v>
      </c>
      <c r="D411" s="12" t="str">
        <f>TEXT(B411, "dddd")</f>
        <v>Thursday</v>
      </c>
      <c r="F411" t="s">
        <v>41</v>
      </c>
      <c r="G411" t="s">
        <v>40</v>
      </c>
    </row>
    <row r="412" spans="1:7" x14ac:dyDescent="0.25">
      <c r="A412" t="s">
        <v>17</v>
      </c>
      <c r="B412" t="s">
        <v>67</v>
      </c>
      <c r="C412" t="s">
        <v>25</v>
      </c>
      <c r="D412" s="12" t="str">
        <f>TEXT(B412, "dddd")</f>
        <v>Thursday</v>
      </c>
      <c r="F412" t="s">
        <v>41</v>
      </c>
      <c r="G412" t="s">
        <v>56</v>
      </c>
    </row>
    <row r="413" spans="1:7" x14ac:dyDescent="0.25">
      <c r="A413" t="s">
        <v>11</v>
      </c>
      <c r="B413" t="s">
        <v>68</v>
      </c>
      <c r="C413" t="s">
        <v>24</v>
      </c>
      <c r="D413" s="12" t="str">
        <f>TEXT(B413, "dddd")</f>
        <v>Friday</v>
      </c>
      <c r="E413">
        <v>3780</v>
      </c>
      <c r="F413" t="s">
        <v>40</v>
      </c>
      <c r="G413" t="s">
        <v>40</v>
      </c>
    </row>
    <row r="414" spans="1:7" x14ac:dyDescent="0.25">
      <c r="A414" t="s">
        <v>14</v>
      </c>
      <c r="B414" t="s">
        <v>68</v>
      </c>
      <c r="C414" t="s">
        <v>24</v>
      </c>
      <c r="D414" s="12" t="str">
        <f>TEXT(B414, "dddd")</f>
        <v>Friday</v>
      </c>
      <c r="E414">
        <v>2480</v>
      </c>
      <c r="F414" t="s">
        <v>40</v>
      </c>
      <c r="G414" t="s">
        <v>40</v>
      </c>
    </row>
    <row r="415" spans="1:7" x14ac:dyDescent="0.25">
      <c r="A415" t="s">
        <v>15</v>
      </c>
      <c r="B415" t="s">
        <v>68</v>
      </c>
      <c r="C415" t="s">
        <v>24</v>
      </c>
      <c r="D415" s="12" t="str">
        <f>TEXT(B415, "dddd")</f>
        <v>Friday</v>
      </c>
      <c r="E415">
        <v>5850</v>
      </c>
      <c r="F415" t="s">
        <v>40</v>
      </c>
      <c r="G415" t="s">
        <v>40</v>
      </c>
    </row>
    <row r="416" spans="1:7" x14ac:dyDescent="0.25">
      <c r="A416" t="s">
        <v>20</v>
      </c>
      <c r="B416" t="s">
        <v>68</v>
      </c>
      <c r="C416" t="s">
        <v>24</v>
      </c>
      <c r="D416" s="12" t="str">
        <f>TEXT(B416, "dddd")</f>
        <v>Friday</v>
      </c>
      <c r="F416" t="s">
        <v>41</v>
      </c>
      <c r="G416" t="s">
        <v>40</v>
      </c>
    </row>
    <row r="417" spans="1:7" x14ac:dyDescent="0.25">
      <c r="A417" t="s">
        <v>9</v>
      </c>
      <c r="B417" t="s">
        <v>68</v>
      </c>
      <c r="C417" t="s">
        <v>24</v>
      </c>
      <c r="D417" s="12" t="str">
        <f>TEXT(B417, "dddd")</f>
        <v>Friday</v>
      </c>
      <c r="E417">
        <v>10784</v>
      </c>
      <c r="F417" t="s">
        <v>40</v>
      </c>
      <c r="G417" t="s">
        <v>40</v>
      </c>
    </row>
    <row r="418" spans="1:7" x14ac:dyDescent="0.25">
      <c r="A418" t="s">
        <v>18</v>
      </c>
      <c r="B418" t="s">
        <v>68</v>
      </c>
      <c r="C418" t="s">
        <v>24</v>
      </c>
      <c r="D418" s="12" t="str">
        <f>TEXT(B418, "dddd")</f>
        <v>Friday</v>
      </c>
      <c r="E418">
        <v>837</v>
      </c>
      <c r="F418" t="s">
        <v>40</v>
      </c>
      <c r="G418" t="s">
        <v>40</v>
      </c>
    </row>
    <row r="419" spans="1:7" x14ac:dyDescent="0.25">
      <c r="A419" t="s">
        <v>16</v>
      </c>
      <c r="B419" t="s">
        <v>68</v>
      </c>
      <c r="C419" t="s">
        <v>24</v>
      </c>
      <c r="D419" s="12" t="str">
        <f>TEXT(B419, "dddd")</f>
        <v>Friday</v>
      </c>
      <c r="E419">
        <v>3775</v>
      </c>
      <c r="F419" t="s">
        <v>40</v>
      </c>
      <c r="G419" t="s">
        <v>40</v>
      </c>
    </row>
    <row r="420" spans="1:7" x14ac:dyDescent="0.25">
      <c r="A420" t="s">
        <v>12</v>
      </c>
      <c r="B420" t="s">
        <v>68</v>
      </c>
      <c r="C420" t="s">
        <v>24</v>
      </c>
      <c r="D420" s="12" t="str">
        <f>TEXT(B420, "dddd")</f>
        <v>Friday</v>
      </c>
      <c r="E420">
        <v>6120</v>
      </c>
      <c r="F420" t="s">
        <v>40</v>
      </c>
      <c r="G420" t="s">
        <v>40</v>
      </c>
    </row>
    <row r="421" spans="1:7" x14ac:dyDescent="0.25">
      <c r="A421" t="s">
        <v>19</v>
      </c>
      <c r="B421" t="s">
        <v>68</v>
      </c>
      <c r="C421" t="s">
        <v>24</v>
      </c>
      <c r="D421" s="12" t="str">
        <f>TEXT(B421, "dddd")</f>
        <v>Friday</v>
      </c>
      <c r="E421">
        <v>3062</v>
      </c>
      <c r="F421" t="s">
        <v>40</v>
      </c>
      <c r="G421" t="s">
        <v>40</v>
      </c>
    </row>
    <row r="422" spans="1:7" x14ac:dyDescent="0.25">
      <c r="A422" t="s">
        <v>10</v>
      </c>
      <c r="B422" t="s">
        <v>68</v>
      </c>
      <c r="C422" t="s">
        <v>24</v>
      </c>
      <c r="D422" s="12" t="str">
        <f>TEXT(B422, "dddd")</f>
        <v>Friday</v>
      </c>
      <c r="E422">
        <v>5145</v>
      </c>
      <c r="F422" t="s">
        <v>40</v>
      </c>
      <c r="G422" t="s">
        <v>40</v>
      </c>
    </row>
    <row r="423" spans="1:7" x14ac:dyDescent="0.25">
      <c r="A423" t="s">
        <v>17</v>
      </c>
      <c r="B423" t="s">
        <v>68</v>
      </c>
      <c r="C423" t="s">
        <v>24</v>
      </c>
      <c r="D423" s="12" t="str">
        <f>TEXT(B423, "dddd")</f>
        <v>Friday</v>
      </c>
      <c r="E423">
        <v>2999</v>
      </c>
      <c r="F423" t="s">
        <v>40</v>
      </c>
      <c r="G423" t="s">
        <v>40</v>
      </c>
    </row>
    <row r="424" spans="1:7" x14ac:dyDescent="0.25">
      <c r="A424" t="s">
        <v>11</v>
      </c>
      <c r="B424" t="s">
        <v>68</v>
      </c>
      <c r="C424" t="s">
        <v>25</v>
      </c>
      <c r="D424" s="12" t="str">
        <f>TEXT(B424, "dddd")</f>
        <v>Friday</v>
      </c>
      <c r="E424">
        <v>7470</v>
      </c>
      <c r="F424" t="s">
        <v>40</v>
      </c>
      <c r="G424" t="s">
        <v>40</v>
      </c>
    </row>
    <row r="425" spans="1:7" x14ac:dyDescent="0.25">
      <c r="A425" t="s">
        <v>14</v>
      </c>
      <c r="B425" t="s">
        <v>68</v>
      </c>
      <c r="C425" t="s">
        <v>25</v>
      </c>
      <c r="D425" s="12" t="str">
        <f>TEXT(B425, "dddd")</f>
        <v>Friday</v>
      </c>
      <c r="E425">
        <v>3901</v>
      </c>
      <c r="F425" t="s">
        <v>40</v>
      </c>
      <c r="G425" t="s">
        <v>40</v>
      </c>
    </row>
    <row r="426" spans="1:7" x14ac:dyDescent="0.25">
      <c r="A426" t="s">
        <v>15</v>
      </c>
      <c r="B426" t="s">
        <v>68</v>
      </c>
      <c r="C426" t="s">
        <v>25</v>
      </c>
      <c r="D426" s="12" t="str">
        <f>TEXT(B426, "dddd")</f>
        <v>Friday</v>
      </c>
      <c r="F426" t="s">
        <v>41</v>
      </c>
      <c r="G426" t="s">
        <v>40</v>
      </c>
    </row>
    <row r="427" spans="1:7" x14ac:dyDescent="0.25">
      <c r="A427" t="s">
        <v>9</v>
      </c>
      <c r="B427" t="s">
        <v>68</v>
      </c>
      <c r="C427" t="s">
        <v>25</v>
      </c>
      <c r="D427" s="12" t="str">
        <f>TEXT(B427, "dddd")</f>
        <v>Friday</v>
      </c>
      <c r="E427">
        <v>13535</v>
      </c>
      <c r="F427" t="s">
        <v>40</v>
      </c>
      <c r="G427" t="s">
        <v>40</v>
      </c>
    </row>
    <row r="428" spans="1:7" x14ac:dyDescent="0.25">
      <c r="A428" t="s">
        <v>18</v>
      </c>
      <c r="B428" t="s">
        <v>68</v>
      </c>
      <c r="C428" t="s">
        <v>25</v>
      </c>
      <c r="D428" s="12" t="str">
        <f>TEXT(B428, "dddd")</f>
        <v>Friday</v>
      </c>
      <c r="E428">
        <v>1614</v>
      </c>
      <c r="F428" t="s">
        <v>40</v>
      </c>
      <c r="G428" t="s">
        <v>40</v>
      </c>
    </row>
    <row r="429" spans="1:7" x14ac:dyDescent="0.25">
      <c r="A429" t="s">
        <v>16</v>
      </c>
      <c r="B429" t="s">
        <v>68</v>
      </c>
      <c r="C429" t="s">
        <v>25</v>
      </c>
      <c r="D429" s="12" t="str">
        <f>TEXT(B429, "dddd")</f>
        <v>Friday</v>
      </c>
      <c r="F429" t="s">
        <v>41</v>
      </c>
      <c r="G429" t="s">
        <v>40</v>
      </c>
    </row>
    <row r="430" spans="1:7" x14ac:dyDescent="0.25">
      <c r="A430" t="s">
        <v>12</v>
      </c>
      <c r="B430" t="s">
        <v>68</v>
      </c>
      <c r="C430" t="s">
        <v>25</v>
      </c>
      <c r="D430" s="12" t="str">
        <f>TEXT(B430, "dddd")</f>
        <v>Friday</v>
      </c>
      <c r="E430">
        <v>9588</v>
      </c>
      <c r="F430" t="s">
        <v>41</v>
      </c>
      <c r="G430" t="s">
        <v>40</v>
      </c>
    </row>
    <row r="431" spans="1:7" x14ac:dyDescent="0.25">
      <c r="A431" t="s">
        <v>19</v>
      </c>
      <c r="B431" t="s">
        <v>68</v>
      </c>
      <c r="C431" t="s">
        <v>25</v>
      </c>
      <c r="D431" s="12" t="str">
        <f>TEXT(B431, "dddd")</f>
        <v>Friday</v>
      </c>
      <c r="F431" t="s">
        <v>41</v>
      </c>
      <c r="G431" t="s">
        <v>40</v>
      </c>
    </row>
    <row r="432" spans="1:7" x14ac:dyDescent="0.25">
      <c r="A432" t="s">
        <v>10</v>
      </c>
      <c r="B432" t="s">
        <v>68</v>
      </c>
      <c r="C432" t="s">
        <v>25</v>
      </c>
      <c r="D432" s="12" t="str">
        <f>TEXT(B432, "dddd")</f>
        <v>Friday</v>
      </c>
      <c r="F432" t="s">
        <v>41</v>
      </c>
      <c r="G432" t="s">
        <v>40</v>
      </c>
    </row>
    <row r="433" spans="1:7" x14ac:dyDescent="0.25">
      <c r="A433" t="s">
        <v>17</v>
      </c>
      <c r="B433" t="s">
        <v>68</v>
      </c>
      <c r="C433" t="s">
        <v>25</v>
      </c>
      <c r="D433" s="12" t="str">
        <f>TEXT(B433, "dddd")</f>
        <v>Friday</v>
      </c>
      <c r="E433">
        <v>261</v>
      </c>
      <c r="F433" t="s">
        <v>40</v>
      </c>
      <c r="G433" t="s">
        <v>40</v>
      </c>
    </row>
    <row r="434" spans="1:7" x14ac:dyDescent="0.25">
      <c r="A434" t="s">
        <v>11</v>
      </c>
      <c r="B434" t="s">
        <v>69</v>
      </c>
      <c r="C434" t="s">
        <v>24</v>
      </c>
      <c r="D434" s="12" t="str">
        <f>TEXT(B434, "dddd")</f>
        <v>Monday</v>
      </c>
      <c r="E434">
        <v>6768</v>
      </c>
      <c r="F434" t="s">
        <v>40</v>
      </c>
      <c r="G434" t="s">
        <v>40</v>
      </c>
    </row>
    <row r="435" spans="1:7" x14ac:dyDescent="0.25">
      <c r="A435" t="s">
        <v>14</v>
      </c>
      <c r="B435" t="s">
        <v>69</v>
      </c>
      <c r="C435" t="s">
        <v>24</v>
      </c>
      <c r="D435" s="12" t="str">
        <f>TEXT(B435, "dddd")</f>
        <v>Monday</v>
      </c>
      <c r="E435">
        <v>3719</v>
      </c>
      <c r="F435" t="s">
        <v>40</v>
      </c>
      <c r="G435" t="s">
        <v>40</v>
      </c>
    </row>
    <row r="436" spans="1:7" x14ac:dyDescent="0.25">
      <c r="A436" t="s">
        <v>15</v>
      </c>
      <c r="B436" t="s">
        <v>69</v>
      </c>
      <c r="C436" t="s">
        <v>24</v>
      </c>
      <c r="D436" s="12" t="str">
        <f>TEXT(B436, "dddd")</f>
        <v>Monday</v>
      </c>
      <c r="E436">
        <v>2754</v>
      </c>
      <c r="F436" t="s">
        <v>40</v>
      </c>
      <c r="G436" t="s">
        <v>40</v>
      </c>
    </row>
    <row r="437" spans="1:7" x14ac:dyDescent="0.25">
      <c r="A437" t="s">
        <v>20</v>
      </c>
      <c r="B437" t="s">
        <v>69</v>
      </c>
      <c r="C437" t="s">
        <v>24</v>
      </c>
      <c r="D437" s="12" t="str">
        <f>TEXT(B437, "dddd")</f>
        <v>Monday</v>
      </c>
      <c r="F437" t="s">
        <v>41</v>
      </c>
      <c r="G437" t="s">
        <v>40</v>
      </c>
    </row>
    <row r="438" spans="1:7" x14ac:dyDescent="0.25">
      <c r="A438" t="s">
        <v>9</v>
      </c>
      <c r="B438" t="s">
        <v>69</v>
      </c>
      <c r="C438" t="s">
        <v>24</v>
      </c>
      <c r="D438" s="12" t="str">
        <f>TEXT(B438, "dddd")</f>
        <v>Monday</v>
      </c>
      <c r="E438">
        <v>7864</v>
      </c>
      <c r="F438" t="s">
        <v>40</v>
      </c>
      <c r="G438" t="s">
        <v>40</v>
      </c>
    </row>
    <row r="439" spans="1:7" x14ac:dyDescent="0.25">
      <c r="A439" t="s">
        <v>18</v>
      </c>
      <c r="B439" t="s">
        <v>69</v>
      </c>
      <c r="C439" t="s">
        <v>24</v>
      </c>
      <c r="D439" s="12" t="str">
        <f>TEXT(B439, "dddd")</f>
        <v>Monday</v>
      </c>
      <c r="E439">
        <v>1426</v>
      </c>
      <c r="F439" t="s">
        <v>40</v>
      </c>
      <c r="G439" t="s">
        <v>40</v>
      </c>
    </row>
    <row r="440" spans="1:7" x14ac:dyDescent="0.25">
      <c r="A440" t="s">
        <v>16</v>
      </c>
      <c r="B440" t="s">
        <v>69</v>
      </c>
      <c r="C440" t="s">
        <v>24</v>
      </c>
      <c r="D440" s="12" t="str">
        <f>TEXT(B440, "dddd")</f>
        <v>Monday</v>
      </c>
      <c r="E440">
        <v>3101</v>
      </c>
      <c r="F440" t="s">
        <v>40</v>
      </c>
      <c r="G440" t="s">
        <v>40</v>
      </c>
    </row>
    <row r="441" spans="1:7" x14ac:dyDescent="0.25">
      <c r="A441" t="s">
        <v>12</v>
      </c>
      <c r="B441" t="s">
        <v>69</v>
      </c>
      <c r="C441" t="s">
        <v>24</v>
      </c>
      <c r="D441" s="12" t="str">
        <f>TEXT(B441, "dddd")</f>
        <v>Monday</v>
      </c>
      <c r="E441">
        <v>4845</v>
      </c>
      <c r="F441" t="s">
        <v>40</v>
      </c>
      <c r="G441" t="s">
        <v>40</v>
      </c>
    </row>
    <row r="442" spans="1:7" x14ac:dyDescent="0.25">
      <c r="A442" t="s">
        <v>19</v>
      </c>
      <c r="B442" t="s">
        <v>69</v>
      </c>
      <c r="C442" t="s">
        <v>24</v>
      </c>
      <c r="D442" s="12" t="str">
        <f>TEXT(B442, "dddd")</f>
        <v>Monday</v>
      </c>
      <c r="E442">
        <v>2976</v>
      </c>
      <c r="F442" t="s">
        <v>40</v>
      </c>
      <c r="G442" t="s">
        <v>40</v>
      </c>
    </row>
    <row r="443" spans="1:7" x14ac:dyDescent="0.25">
      <c r="A443" t="s">
        <v>10</v>
      </c>
      <c r="B443" t="s">
        <v>69</v>
      </c>
      <c r="C443" t="s">
        <v>24</v>
      </c>
      <c r="D443" s="12" t="str">
        <f>TEXT(B443, "dddd")</f>
        <v>Monday</v>
      </c>
      <c r="E443">
        <v>9177</v>
      </c>
      <c r="F443" t="s">
        <v>40</v>
      </c>
      <c r="G443" t="s">
        <v>40</v>
      </c>
    </row>
    <row r="444" spans="1:7" x14ac:dyDescent="0.25">
      <c r="A444" t="s">
        <v>17</v>
      </c>
      <c r="B444" t="s">
        <v>69</v>
      </c>
      <c r="C444" t="s">
        <v>24</v>
      </c>
      <c r="D444" s="12" t="str">
        <f>TEXT(B444, "dddd")</f>
        <v>Monday</v>
      </c>
      <c r="F444" t="s">
        <v>41</v>
      </c>
      <c r="G444" t="s">
        <v>40</v>
      </c>
    </row>
    <row r="445" spans="1:7" x14ac:dyDescent="0.25">
      <c r="A445" t="s">
        <v>11</v>
      </c>
      <c r="B445" t="s">
        <v>69</v>
      </c>
      <c r="C445" t="s">
        <v>25</v>
      </c>
      <c r="D445" s="12" t="str">
        <f>TEXT(B445, "dddd")</f>
        <v>Monday</v>
      </c>
      <c r="E445">
        <v>3181</v>
      </c>
      <c r="F445" t="s">
        <v>40</v>
      </c>
      <c r="G445" t="s">
        <v>40</v>
      </c>
    </row>
    <row r="446" spans="1:7" x14ac:dyDescent="0.25">
      <c r="A446" t="s">
        <v>14</v>
      </c>
      <c r="B446" t="s">
        <v>69</v>
      </c>
      <c r="C446" t="s">
        <v>25</v>
      </c>
      <c r="D446" s="12" t="str">
        <f>TEXT(B446, "dddd")</f>
        <v>Monday</v>
      </c>
      <c r="E446">
        <v>4751</v>
      </c>
      <c r="F446" t="s">
        <v>40</v>
      </c>
      <c r="G446" t="s">
        <v>40</v>
      </c>
    </row>
    <row r="447" spans="1:7" x14ac:dyDescent="0.25">
      <c r="A447" t="s">
        <v>15</v>
      </c>
      <c r="B447" t="s">
        <v>69</v>
      </c>
      <c r="C447" t="s">
        <v>25</v>
      </c>
      <c r="D447" s="12" t="str">
        <f>TEXT(B447, "dddd")</f>
        <v>Monday</v>
      </c>
      <c r="F447" t="s">
        <v>41</v>
      </c>
      <c r="G447" t="s">
        <v>40</v>
      </c>
    </row>
    <row r="448" spans="1:7" x14ac:dyDescent="0.25">
      <c r="A448" t="s">
        <v>9</v>
      </c>
      <c r="B448" t="s">
        <v>69</v>
      </c>
      <c r="C448" t="s">
        <v>25</v>
      </c>
      <c r="D448" s="12" t="str">
        <f>TEXT(B448, "dddd")</f>
        <v>Monday</v>
      </c>
      <c r="E448">
        <v>16360</v>
      </c>
      <c r="F448" t="s">
        <v>40</v>
      </c>
      <c r="G448" t="s">
        <v>40</v>
      </c>
    </row>
    <row r="449" spans="1:7" x14ac:dyDescent="0.25">
      <c r="A449" t="s">
        <v>18</v>
      </c>
      <c r="B449" t="s">
        <v>69</v>
      </c>
      <c r="C449" t="s">
        <v>25</v>
      </c>
      <c r="D449" s="12" t="str">
        <f>TEXT(B449, "dddd")</f>
        <v>Monday</v>
      </c>
      <c r="E449">
        <v>1268</v>
      </c>
      <c r="F449" t="s">
        <v>40</v>
      </c>
      <c r="G449" t="s">
        <v>40</v>
      </c>
    </row>
    <row r="450" spans="1:7" x14ac:dyDescent="0.25">
      <c r="A450" t="s">
        <v>16</v>
      </c>
      <c r="B450" t="s">
        <v>69</v>
      </c>
      <c r="C450" t="s">
        <v>25</v>
      </c>
      <c r="D450" s="12" t="str">
        <f>TEXT(B450, "dddd")</f>
        <v>Monday</v>
      </c>
      <c r="F450" t="s">
        <v>41</v>
      </c>
      <c r="G450" t="s">
        <v>40</v>
      </c>
    </row>
    <row r="451" spans="1:7" x14ac:dyDescent="0.25">
      <c r="A451" t="s">
        <v>12</v>
      </c>
      <c r="B451" t="s">
        <v>69</v>
      </c>
      <c r="C451" t="s">
        <v>25</v>
      </c>
      <c r="D451" s="12" t="str">
        <f>TEXT(B451, "dddd")</f>
        <v>Monday</v>
      </c>
      <c r="E451">
        <v>6962</v>
      </c>
      <c r="F451" t="s">
        <v>40</v>
      </c>
      <c r="G451" t="s">
        <v>40</v>
      </c>
    </row>
    <row r="452" spans="1:7" x14ac:dyDescent="0.25">
      <c r="A452" t="s">
        <v>19</v>
      </c>
      <c r="B452" t="s">
        <v>69</v>
      </c>
      <c r="C452" t="s">
        <v>25</v>
      </c>
      <c r="D452" s="12" t="str">
        <f>TEXT(B452, "dddd")</f>
        <v>Monday</v>
      </c>
      <c r="F452" t="s">
        <v>41</v>
      </c>
      <c r="G452" t="s">
        <v>40</v>
      </c>
    </row>
    <row r="453" spans="1:7" x14ac:dyDescent="0.25">
      <c r="A453" t="s">
        <v>10</v>
      </c>
      <c r="B453" t="s">
        <v>69</v>
      </c>
      <c r="C453" t="s">
        <v>25</v>
      </c>
      <c r="D453" s="12" t="str">
        <f>TEXT(B453, "dddd")</f>
        <v>Monday</v>
      </c>
      <c r="F453" t="s">
        <v>41</v>
      </c>
      <c r="G453" t="s">
        <v>40</v>
      </c>
    </row>
    <row r="454" spans="1:7" x14ac:dyDescent="0.25">
      <c r="A454" t="s">
        <v>17</v>
      </c>
      <c r="B454" t="s">
        <v>69</v>
      </c>
      <c r="C454" t="s">
        <v>25</v>
      </c>
      <c r="D454" s="12" t="str">
        <f>TEXT(B454, "dddd")</f>
        <v>Monday</v>
      </c>
      <c r="F454" t="s">
        <v>41</v>
      </c>
      <c r="G454" t="s">
        <v>40</v>
      </c>
    </row>
    <row r="455" spans="1:7" x14ac:dyDescent="0.25">
      <c r="A455" t="s">
        <v>11</v>
      </c>
      <c r="B455" t="s">
        <v>70</v>
      </c>
      <c r="C455" t="s">
        <v>24</v>
      </c>
      <c r="D455" s="12" t="str">
        <f>TEXT(B455, "dddd")</f>
        <v>Tuesday</v>
      </c>
      <c r="E455">
        <v>141</v>
      </c>
      <c r="F455" t="s">
        <v>40</v>
      </c>
      <c r="G455" t="s">
        <v>34</v>
      </c>
    </row>
    <row r="456" spans="1:7" x14ac:dyDescent="0.25">
      <c r="A456" t="s">
        <v>14</v>
      </c>
      <c r="B456" t="s">
        <v>70</v>
      </c>
      <c r="C456" t="s">
        <v>24</v>
      </c>
      <c r="D456" s="12" t="str">
        <f>TEXT(B456, "dddd")</f>
        <v>Tuesday</v>
      </c>
      <c r="E456">
        <v>7090</v>
      </c>
      <c r="F456" t="s">
        <v>40</v>
      </c>
      <c r="G456" t="s">
        <v>40</v>
      </c>
    </row>
    <row r="457" spans="1:7" x14ac:dyDescent="0.25">
      <c r="A457" t="s">
        <v>15</v>
      </c>
      <c r="B457" t="s">
        <v>70</v>
      </c>
      <c r="C457" t="s">
        <v>24</v>
      </c>
      <c r="D457" s="12" t="str">
        <f>TEXT(B457, "dddd")</f>
        <v>Tuesday</v>
      </c>
      <c r="E457">
        <v>4464</v>
      </c>
      <c r="F457" t="s">
        <v>40</v>
      </c>
      <c r="G457" t="s">
        <v>40</v>
      </c>
    </row>
    <row r="458" spans="1:7" x14ac:dyDescent="0.25">
      <c r="A458" t="s">
        <v>20</v>
      </c>
      <c r="B458" t="s">
        <v>70</v>
      </c>
      <c r="C458" t="s">
        <v>24</v>
      </c>
      <c r="D458" s="12" t="str">
        <f>TEXT(B458, "dddd")</f>
        <v>Tuesday</v>
      </c>
      <c r="F458" t="s">
        <v>41</v>
      </c>
      <c r="G458" t="s">
        <v>40</v>
      </c>
    </row>
    <row r="459" spans="1:7" x14ac:dyDescent="0.25">
      <c r="A459" t="s">
        <v>9</v>
      </c>
      <c r="B459" t="s">
        <v>70</v>
      </c>
      <c r="C459" t="s">
        <v>24</v>
      </c>
      <c r="D459" s="12" t="str">
        <f>TEXT(B459, "dddd")</f>
        <v>Tuesday</v>
      </c>
      <c r="E459">
        <v>5280</v>
      </c>
      <c r="F459" t="s">
        <v>40</v>
      </c>
      <c r="G459" t="s">
        <v>40</v>
      </c>
    </row>
    <row r="460" spans="1:7" x14ac:dyDescent="0.25">
      <c r="A460" t="s">
        <v>18</v>
      </c>
      <c r="B460" t="s">
        <v>70</v>
      </c>
      <c r="C460" t="s">
        <v>24</v>
      </c>
      <c r="D460" s="12" t="str">
        <f>TEXT(B460, "dddd")</f>
        <v>Tuesday</v>
      </c>
      <c r="E460">
        <v>1560</v>
      </c>
      <c r="F460" t="s">
        <v>40</v>
      </c>
      <c r="G460" t="s">
        <v>40</v>
      </c>
    </row>
    <row r="461" spans="1:7" x14ac:dyDescent="0.25">
      <c r="A461" t="s">
        <v>16</v>
      </c>
      <c r="B461" t="s">
        <v>70</v>
      </c>
      <c r="C461" t="s">
        <v>24</v>
      </c>
      <c r="D461" s="12" t="str">
        <f>TEXT(B461, "dddd")</f>
        <v>Tuesday</v>
      </c>
      <c r="E461">
        <v>3781</v>
      </c>
      <c r="F461" t="s">
        <v>40</v>
      </c>
      <c r="G461" t="s">
        <v>40</v>
      </c>
    </row>
    <row r="462" spans="1:7" x14ac:dyDescent="0.25">
      <c r="A462" t="s">
        <v>12</v>
      </c>
      <c r="B462" t="s">
        <v>70</v>
      </c>
      <c r="C462" t="s">
        <v>24</v>
      </c>
      <c r="D462" s="12" t="str">
        <f>TEXT(B462, "dddd")</f>
        <v>Tuesday</v>
      </c>
      <c r="E462">
        <v>5760</v>
      </c>
      <c r="F462" t="s">
        <v>40</v>
      </c>
      <c r="G462" t="s">
        <v>40</v>
      </c>
    </row>
    <row r="463" spans="1:7" x14ac:dyDescent="0.25">
      <c r="A463" t="s">
        <v>19</v>
      </c>
      <c r="B463" t="s">
        <v>70</v>
      </c>
      <c r="C463" t="s">
        <v>24</v>
      </c>
      <c r="D463" s="12" t="str">
        <f>TEXT(B463, "dddd")</f>
        <v>Tuesday</v>
      </c>
      <c r="F463" t="s">
        <v>41</v>
      </c>
      <c r="G463" t="s">
        <v>40</v>
      </c>
    </row>
    <row r="464" spans="1:7" x14ac:dyDescent="0.25">
      <c r="A464" t="s">
        <v>10</v>
      </c>
      <c r="B464" t="s">
        <v>70</v>
      </c>
      <c r="C464" t="s">
        <v>24</v>
      </c>
      <c r="D464" s="12" t="str">
        <f>TEXT(B464, "dddd")</f>
        <v>Tuesday</v>
      </c>
      <c r="E464">
        <v>14597</v>
      </c>
      <c r="F464" t="s">
        <v>40</v>
      </c>
      <c r="G464" t="s">
        <v>40</v>
      </c>
    </row>
    <row r="465" spans="1:7" x14ac:dyDescent="0.25">
      <c r="A465" t="s">
        <v>17</v>
      </c>
      <c r="B465" t="s">
        <v>70</v>
      </c>
      <c r="C465" t="s">
        <v>24</v>
      </c>
      <c r="D465" s="12" t="str">
        <f>TEXT(B465, "dddd")</f>
        <v>Tuesday</v>
      </c>
      <c r="F465" t="s">
        <v>41</v>
      </c>
      <c r="G465" t="s">
        <v>40</v>
      </c>
    </row>
    <row r="466" spans="1:7" x14ac:dyDescent="0.25">
      <c r="A466" t="s">
        <v>11</v>
      </c>
      <c r="B466" t="s">
        <v>70</v>
      </c>
      <c r="C466" t="s">
        <v>25</v>
      </c>
      <c r="D466" s="12" t="str">
        <f>TEXT(B466, "dddd")</f>
        <v>Tuesday</v>
      </c>
      <c r="E466">
        <v>3300</v>
      </c>
      <c r="F466" t="s">
        <v>40</v>
      </c>
      <c r="G466" t="s">
        <v>40</v>
      </c>
    </row>
    <row r="467" spans="1:7" x14ac:dyDescent="0.25">
      <c r="A467" t="s">
        <v>14</v>
      </c>
      <c r="B467" t="s">
        <v>70</v>
      </c>
      <c r="C467" t="s">
        <v>25</v>
      </c>
      <c r="D467" s="12" t="str">
        <f>TEXT(B467, "dddd")</f>
        <v>Tuesday</v>
      </c>
      <c r="E467">
        <v>8830</v>
      </c>
      <c r="F467" t="s">
        <v>40</v>
      </c>
      <c r="G467" t="s">
        <v>40</v>
      </c>
    </row>
    <row r="468" spans="1:7" x14ac:dyDescent="0.25">
      <c r="A468" t="s">
        <v>15</v>
      </c>
      <c r="B468" t="s">
        <v>70</v>
      </c>
      <c r="C468" t="s">
        <v>25</v>
      </c>
      <c r="D468" s="12" t="str">
        <f>TEXT(B468, "dddd")</f>
        <v>Tuesday</v>
      </c>
      <c r="F468" t="s">
        <v>41</v>
      </c>
      <c r="G468" t="s">
        <v>40</v>
      </c>
    </row>
    <row r="469" spans="1:7" x14ac:dyDescent="0.25">
      <c r="A469" t="s">
        <v>9</v>
      </c>
      <c r="B469" t="s">
        <v>70</v>
      </c>
      <c r="C469" t="s">
        <v>25</v>
      </c>
      <c r="D469" s="12" t="str">
        <f>TEXT(B469, "dddd")</f>
        <v>Tuesday</v>
      </c>
      <c r="E469">
        <v>15793</v>
      </c>
      <c r="F469" t="s">
        <v>40</v>
      </c>
      <c r="G469" t="s">
        <v>40</v>
      </c>
    </row>
    <row r="470" spans="1:7" x14ac:dyDescent="0.25">
      <c r="A470" t="s">
        <v>18</v>
      </c>
      <c r="B470" t="s">
        <v>70</v>
      </c>
      <c r="C470" t="s">
        <v>25</v>
      </c>
      <c r="D470" s="12" t="str">
        <f>TEXT(B470, "dddd")</f>
        <v>Tuesday</v>
      </c>
      <c r="E470">
        <v>1824</v>
      </c>
      <c r="F470" t="s">
        <v>40</v>
      </c>
      <c r="G470" t="s">
        <v>40</v>
      </c>
    </row>
    <row r="471" spans="1:7" x14ac:dyDescent="0.25">
      <c r="A471" t="s">
        <v>16</v>
      </c>
      <c r="B471" t="s">
        <v>70</v>
      </c>
      <c r="C471" t="s">
        <v>25</v>
      </c>
      <c r="D471" s="12" t="str">
        <f>TEXT(B471, "dddd")</f>
        <v>Tuesday</v>
      </c>
      <c r="F471" t="s">
        <v>41</v>
      </c>
      <c r="G471" t="s">
        <v>40</v>
      </c>
    </row>
    <row r="472" spans="1:7" x14ac:dyDescent="0.25">
      <c r="A472" t="s">
        <v>12</v>
      </c>
      <c r="B472" t="s">
        <v>70</v>
      </c>
      <c r="C472" t="s">
        <v>25</v>
      </c>
      <c r="D472" s="12" t="str">
        <f>TEXT(B472, "dddd")</f>
        <v>Tuesday</v>
      </c>
      <c r="E472">
        <v>8325</v>
      </c>
      <c r="F472" t="s">
        <v>40</v>
      </c>
      <c r="G472" t="s">
        <v>40</v>
      </c>
    </row>
    <row r="473" spans="1:7" x14ac:dyDescent="0.25">
      <c r="A473" t="s">
        <v>19</v>
      </c>
      <c r="B473" t="s">
        <v>70</v>
      </c>
      <c r="C473" t="s">
        <v>25</v>
      </c>
      <c r="D473" s="12" t="str">
        <f>TEXT(B473, "dddd")</f>
        <v>Tuesday</v>
      </c>
      <c r="F473" t="s">
        <v>41</v>
      </c>
      <c r="G473" t="s">
        <v>40</v>
      </c>
    </row>
    <row r="474" spans="1:7" x14ac:dyDescent="0.25">
      <c r="A474" t="s">
        <v>10</v>
      </c>
      <c r="B474" t="s">
        <v>70</v>
      </c>
      <c r="C474" t="s">
        <v>25</v>
      </c>
      <c r="D474" s="12" t="str">
        <f>TEXT(B474, "dddd")</f>
        <v>Tuesday</v>
      </c>
      <c r="F474" t="s">
        <v>41</v>
      </c>
      <c r="G474" t="s">
        <v>40</v>
      </c>
    </row>
    <row r="475" spans="1:7" x14ac:dyDescent="0.25">
      <c r="A475" t="s">
        <v>17</v>
      </c>
      <c r="B475" t="s">
        <v>70</v>
      </c>
      <c r="C475" t="s">
        <v>25</v>
      </c>
      <c r="D475" s="12" t="str">
        <f>TEXT(B475, "dddd")</f>
        <v>Tuesday</v>
      </c>
      <c r="E475">
        <v>2400</v>
      </c>
      <c r="F475" t="s">
        <v>40</v>
      </c>
      <c r="G475" t="s">
        <v>40</v>
      </c>
    </row>
    <row r="476" spans="1:7" x14ac:dyDescent="0.25">
      <c r="A476" t="s">
        <v>11</v>
      </c>
      <c r="B476" t="s">
        <v>71</v>
      </c>
      <c r="C476" t="s">
        <v>24</v>
      </c>
      <c r="D476" s="12" t="str">
        <f>TEXT(B476, "dddd")</f>
        <v>Wednesday</v>
      </c>
      <c r="F476" t="s">
        <v>41</v>
      </c>
      <c r="G476" t="s">
        <v>72</v>
      </c>
    </row>
    <row r="477" spans="1:7" x14ac:dyDescent="0.25">
      <c r="A477" t="s">
        <v>14</v>
      </c>
      <c r="B477" t="s">
        <v>71</v>
      </c>
      <c r="C477" t="s">
        <v>24</v>
      </c>
      <c r="D477" s="12" t="str">
        <f>TEXT(B477, "dddd")</f>
        <v>Wednesday</v>
      </c>
      <c r="E477">
        <v>5411</v>
      </c>
      <c r="F477" t="s">
        <v>40</v>
      </c>
      <c r="G477" t="s">
        <v>40</v>
      </c>
    </row>
    <row r="478" spans="1:7" x14ac:dyDescent="0.25">
      <c r="A478" t="s">
        <v>15</v>
      </c>
      <c r="B478" t="s">
        <v>71</v>
      </c>
      <c r="C478" t="s">
        <v>24</v>
      </c>
      <c r="D478" s="12" t="str">
        <f>TEXT(B478, "dddd")</f>
        <v>Wednesday</v>
      </c>
      <c r="E478">
        <v>2364</v>
      </c>
      <c r="F478" t="s">
        <v>40</v>
      </c>
      <c r="G478" t="s">
        <v>40</v>
      </c>
    </row>
    <row r="479" spans="1:7" x14ac:dyDescent="0.25">
      <c r="A479" t="s">
        <v>20</v>
      </c>
      <c r="B479" t="s">
        <v>71</v>
      </c>
      <c r="C479" t="s">
        <v>24</v>
      </c>
      <c r="D479" s="12" t="str">
        <f>TEXT(B479, "dddd")</f>
        <v>Wednesday</v>
      </c>
      <c r="E479">
        <v>32</v>
      </c>
      <c r="F479" t="s">
        <v>40</v>
      </c>
      <c r="G479" t="s">
        <v>40</v>
      </c>
    </row>
    <row r="480" spans="1:7" x14ac:dyDescent="0.25">
      <c r="A480" t="s">
        <v>9</v>
      </c>
      <c r="B480" t="s">
        <v>71</v>
      </c>
      <c r="C480" t="s">
        <v>24</v>
      </c>
      <c r="D480" s="12" t="str">
        <f>TEXT(B480, "dddd")</f>
        <v>Wednesday</v>
      </c>
      <c r="E480">
        <v>12829</v>
      </c>
      <c r="F480" t="s">
        <v>40</v>
      </c>
      <c r="G480" t="s">
        <v>40</v>
      </c>
    </row>
    <row r="481" spans="1:7" x14ac:dyDescent="0.25">
      <c r="A481" t="s">
        <v>18</v>
      </c>
      <c r="B481" t="s">
        <v>71</v>
      </c>
      <c r="C481" t="s">
        <v>24</v>
      </c>
      <c r="D481" s="12" t="str">
        <f>TEXT(B481, "dddd")</f>
        <v>Wednesday</v>
      </c>
      <c r="E481">
        <v>1872</v>
      </c>
      <c r="F481" t="s">
        <v>40</v>
      </c>
      <c r="G481" t="s">
        <v>40</v>
      </c>
    </row>
    <row r="482" spans="1:7" x14ac:dyDescent="0.25">
      <c r="A482" t="s">
        <v>16</v>
      </c>
      <c r="B482" t="s">
        <v>71</v>
      </c>
      <c r="C482" t="s">
        <v>24</v>
      </c>
      <c r="D482" s="12" t="str">
        <f>TEXT(B482, "dddd")</f>
        <v>Wednesday</v>
      </c>
      <c r="E482">
        <v>6431</v>
      </c>
      <c r="F482" t="s">
        <v>40</v>
      </c>
      <c r="G482" t="s">
        <v>40</v>
      </c>
    </row>
    <row r="483" spans="1:7" x14ac:dyDescent="0.25">
      <c r="A483" t="s">
        <v>12</v>
      </c>
      <c r="B483" t="s">
        <v>71</v>
      </c>
      <c r="C483" t="s">
        <v>24</v>
      </c>
      <c r="D483" s="12" t="str">
        <f>TEXT(B483, "dddd")</f>
        <v>Wednesday</v>
      </c>
      <c r="E483">
        <v>4317</v>
      </c>
      <c r="F483" t="s">
        <v>40</v>
      </c>
      <c r="G483" t="s">
        <v>40</v>
      </c>
    </row>
    <row r="484" spans="1:7" x14ac:dyDescent="0.25">
      <c r="A484" t="s">
        <v>19</v>
      </c>
      <c r="B484" t="s">
        <v>71</v>
      </c>
      <c r="C484" t="s">
        <v>24</v>
      </c>
      <c r="D484" s="12" t="str">
        <f>TEXT(B484, "dddd")</f>
        <v>Wednesday</v>
      </c>
      <c r="F484" t="s">
        <v>41</v>
      </c>
      <c r="G484" t="s">
        <v>40</v>
      </c>
    </row>
    <row r="485" spans="1:7" x14ac:dyDescent="0.25">
      <c r="A485" t="s">
        <v>10</v>
      </c>
      <c r="B485" t="s">
        <v>71</v>
      </c>
      <c r="C485" t="s">
        <v>24</v>
      </c>
      <c r="D485" s="12" t="str">
        <f>TEXT(B485, "dddd")</f>
        <v>Wednesday</v>
      </c>
      <c r="E485">
        <v>2044</v>
      </c>
      <c r="F485" t="s">
        <v>40</v>
      </c>
      <c r="G485" t="s">
        <v>40</v>
      </c>
    </row>
    <row r="486" spans="1:7" x14ac:dyDescent="0.25">
      <c r="A486" t="s">
        <v>17</v>
      </c>
      <c r="B486" t="s">
        <v>71</v>
      </c>
      <c r="C486" t="s">
        <v>24</v>
      </c>
      <c r="D486" s="12" t="str">
        <f>TEXT(B486, "dddd")</f>
        <v>Wednesday</v>
      </c>
      <c r="F486" t="s">
        <v>41</v>
      </c>
      <c r="G486" t="s">
        <v>73</v>
      </c>
    </row>
    <row r="487" spans="1:7" x14ac:dyDescent="0.25">
      <c r="A487" t="s">
        <v>11</v>
      </c>
      <c r="B487" t="s">
        <v>71</v>
      </c>
      <c r="C487" t="s">
        <v>25</v>
      </c>
      <c r="D487" s="12" t="str">
        <f>TEXT(B487, "dddd")</f>
        <v>Wednesday</v>
      </c>
      <c r="F487" t="s">
        <v>41</v>
      </c>
      <c r="G487" t="s">
        <v>72</v>
      </c>
    </row>
    <row r="488" spans="1:7" x14ac:dyDescent="0.25">
      <c r="A488" t="s">
        <v>14</v>
      </c>
      <c r="B488" t="s">
        <v>71</v>
      </c>
      <c r="C488" t="s">
        <v>25</v>
      </c>
      <c r="D488" s="12" t="str">
        <f>TEXT(B488, "dddd")</f>
        <v>Wednesday</v>
      </c>
      <c r="E488">
        <v>3975</v>
      </c>
      <c r="F488" t="s">
        <v>40</v>
      </c>
      <c r="G488" t="s">
        <v>40</v>
      </c>
    </row>
    <row r="489" spans="1:7" x14ac:dyDescent="0.25">
      <c r="A489" t="s">
        <v>15</v>
      </c>
      <c r="B489" t="s">
        <v>71</v>
      </c>
      <c r="C489" t="s">
        <v>25</v>
      </c>
      <c r="D489" s="12" t="str">
        <f>TEXT(B489, "dddd")</f>
        <v>Wednesday</v>
      </c>
      <c r="F489" t="s">
        <v>41</v>
      </c>
      <c r="G489" t="s">
        <v>40</v>
      </c>
    </row>
    <row r="490" spans="1:7" x14ac:dyDescent="0.25">
      <c r="A490" t="s">
        <v>9</v>
      </c>
      <c r="B490" t="s">
        <v>71</v>
      </c>
      <c r="C490" t="s">
        <v>25</v>
      </c>
      <c r="D490" s="12" t="str">
        <f>TEXT(B490, "dddd")</f>
        <v>Wednesday</v>
      </c>
      <c r="E490">
        <v>16133</v>
      </c>
      <c r="F490" t="s">
        <v>40</v>
      </c>
      <c r="G490" t="s">
        <v>40</v>
      </c>
    </row>
    <row r="491" spans="1:7" x14ac:dyDescent="0.25">
      <c r="A491" t="s">
        <v>18</v>
      </c>
      <c r="B491" t="s">
        <v>71</v>
      </c>
      <c r="C491" t="s">
        <v>25</v>
      </c>
      <c r="D491" s="12" t="str">
        <f>TEXT(B491, "dddd")</f>
        <v>Wednesday</v>
      </c>
      <c r="E491">
        <v>2496</v>
      </c>
      <c r="F491" t="s">
        <v>40</v>
      </c>
      <c r="G491" t="s">
        <v>40</v>
      </c>
    </row>
    <row r="492" spans="1:7" x14ac:dyDescent="0.25">
      <c r="A492" t="s">
        <v>16</v>
      </c>
      <c r="B492" t="s">
        <v>71</v>
      </c>
      <c r="C492" t="s">
        <v>25</v>
      </c>
      <c r="D492" s="12" t="str">
        <f>TEXT(B492, "dddd")</f>
        <v>Wednesday</v>
      </c>
      <c r="F492" t="s">
        <v>41</v>
      </c>
      <c r="G492" t="s">
        <v>40</v>
      </c>
    </row>
    <row r="493" spans="1:7" x14ac:dyDescent="0.25">
      <c r="A493" t="s">
        <v>12</v>
      </c>
      <c r="B493" t="s">
        <v>71</v>
      </c>
      <c r="C493" t="s">
        <v>25</v>
      </c>
      <c r="D493" s="12" t="str">
        <f>TEXT(B493, "dddd")</f>
        <v>Wednesday</v>
      </c>
      <c r="E493">
        <v>6804</v>
      </c>
      <c r="F493" t="s">
        <v>40</v>
      </c>
      <c r="G493" t="s">
        <v>40</v>
      </c>
    </row>
    <row r="494" spans="1:7" x14ac:dyDescent="0.25">
      <c r="A494" t="s">
        <v>19</v>
      </c>
      <c r="B494" t="s">
        <v>71</v>
      </c>
      <c r="C494" t="s">
        <v>25</v>
      </c>
      <c r="D494" s="12" t="str">
        <f>TEXT(B494, "dddd")</f>
        <v>Wednesday</v>
      </c>
      <c r="F494" t="s">
        <v>41</v>
      </c>
      <c r="G494" t="s">
        <v>40</v>
      </c>
    </row>
    <row r="495" spans="1:7" x14ac:dyDescent="0.25">
      <c r="A495" t="s">
        <v>10</v>
      </c>
      <c r="B495" t="s">
        <v>71</v>
      </c>
      <c r="C495" t="s">
        <v>25</v>
      </c>
      <c r="D495" s="12" t="str">
        <f>TEXT(B495, "dddd")</f>
        <v>Wednesday</v>
      </c>
      <c r="F495" t="s">
        <v>41</v>
      </c>
      <c r="G495" t="s">
        <v>40</v>
      </c>
    </row>
    <row r="496" spans="1:7" x14ac:dyDescent="0.25">
      <c r="A496" t="s">
        <v>17</v>
      </c>
      <c r="B496" t="s">
        <v>71</v>
      </c>
      <c r="C496" t="s">
        <v>25</v>
      </c>
      <c r="D496" s="12" t="str">
        <f>TEXT(B496, "dddd")</f>
        <v>Wednesday</v>
      </c>
      <c r="E496">
        <v>1890</v>
      </c>
      <c r="F496" t="s">
        <v>40</v>
      </c>
      <c r="G496" t="s">
        <v>40</v>
      </c>
    </row>
    <row r="497" spans="1:7" x14ac:dyDescent="0.25">
      <c r="A497" t="s">
        <v>11</v>
      </c>
      <c r="B497" t="s">
        <v>74</v>
      </c>
      <c r="C497" t="s">
        <v>24</v>
      </c>
      <c r="D497" s="12" t="str">
        <f>TEXT(B497, "dddd")</f>
        <v>Thursday</v>
      </c>
      <c r="F497" t="s">
        <v>41</v>
      </c>
      <c r="G497" t="s">
        <v>72</v>
      </c>
    </row>
    <row r="498" spans="1:7" x14ac:dyDescent="0.25">
      <c r="A498" t="s">
        <v>14</v>
      </c>
      <c r="B498" t="s">
        <v>74</v>
      </c>
      <c r="C498" t="s">
        <v>24</v>
      </c>
      <c r="D498" s="12" t="str">
        <f>TEXT(B498, "dddd")</f>
        <v>Thursday</v>
      </c>
      <c r="E498">
        <v>900</v>
      </c>
      <c r="F498" t="s">
        <v>40</v>
      </c>
      <c r="G498" t="s">
        <v>34</v>
      </c>
    </row>
    <row r="499" spans="1:7" x14ac:dyDescent="0.25">
      <c r="A499" t="s">
        <v>15</v>
      </c>
      <c r="B499" t="s">
        <v>74</v>
      </c>
      <c r="C499" t="s">
        <v>24</v>
      </c>
      <c r="D499" s="12" t="str">
        <f>TEXT(B499, "dddd")</f>
        <v>Thursday</v>
      </c>
      <c r="E499">
        <v>3424</v>
      </c>
      <c r="F499" t="s">
        <v>40</v>
      </c>
      <c r="G499" t="s">
        <v>40</v>
      </c>
    </row>
    <row r="500" spans="1:7" x14ac:dyDescent="0.25">
      <c r="A500" t="s">
        <v>20</v>
      </c>
      <c r="B500" t="s">
        <v>74</v>
      </c>
      <c r="C500" t="s">
        <v>24</v>
      </c>
      <c r="D500" s="12" t="str">
        <f>TEXT(B500, "dddd")</f>
        <v>Thursday</v>
      </c>
      <c r="E500">
        <v>180</v>
      </c>
      <c r="F500" t="s">
        <v>40</v>
      </c>
      <c r="G500" t="s">
        <v>40</v>
      </c>
    </row>
    <row r="501" spans="1:7" x14ac:dyDescent="0.25">
      <c r="A501" t="s">
        <v>9</v>
      </c>
      <c r="B501" t="s">
        <v>74</v>
      </c>
      <c r="C501" t="s">
        <v>24</v>
      </c>
      <c r="D501" s="12" t="str">
        <f>TEXT(B501, "dddd")</f>
        <v>Thursday</v>
      </c>
      <c r="E501">
        <v>13260</v>
      </c>
      <c r="F501" t="s">
        <v>40</v>
      </c>
      <c r="G501" t="s">
        <v>40</v>
      </c>
    </row>
    <row r="502" spans="1:7" x14ac:dyDescent="0.25">
      <c r="A502" t="s">
        <v>18</v>
      </c>
      <c r="B502" t="s">
        <v>74</v>
      </c>
      <c r="C502" t="s">
        <v>24</v>
      </c>
      <c r="D502" s="12" t="str">
        <f>TEXT(B502, "dddd")</f>
        <v>Thursday</v>
      </c>
      <c r="E502">
        <v>1272</v>
      </c>
      <c r="F502" t="s">
        <v>40</v>
      </c>
      <c r="G502" t="s">
        <v>40</v>
      </c>
    </row>
    <row r="503" spans="1:7" x14ac:dyDescent="0.25">
      <c r="A503" t="s">
        <v>16</v>
      </c>
      <c r="B503" t="s">
        <v>74</v>
      </c>
      <c r="C503" t="s">
        <v>24</v>
      </c>
      <c r="D503" s="12" t="str">
        <f>TEXT(B503, "dddd")</f>
        <v>Thursday</v>
      </c>
      <c r="E503">
        <v>3336</v>
      </c>
      <c r="F503" t="s">
        <v>40</v>
      </c>
      <c r="G503" t="s">
        <v>40</v>
      </c>
    </row>
    <row r="504" spans="1:7" x14ac:dyDescent="0.25">
      <c r="A504" t="s">
        <v>12</v>
      </c>
      <c r="B504" t="s">
        <v>74</v>
      </c>
      <c r="C504" t="s">
        <v>24</v>
      </c>
      <c r="D504" s="12" t="str">
        <f>TEXT(B504, "dddd")</f>
        <v>Thursday</v>
      </c>
      <c r="E504">
        <v>4250</v>
      </c>
      <c r="F504" t="s">
        <v>40</v>
      </c>
      <c r="G504" t="s">
        <v>40</v>
      </c>
    </row>
    <row r="505" spans="1:7" x14ac:dyDescent="0.25">
      <c r="A505" t="s">
        <v>19</v>
      </c>
      <c r="B505" t="s">
        <v>74</v>
      </c>
      <c r="C505" t="s">
        <v>24</v>
      </c>
      <c r="D505" s="12" t="str">
        <f>TEXT(B505, "dddd")</f>
        <v>Thursday</v>
      </c>
      <c r="E505">
        <v>1690</v>
      </c>
      <c r="F505" t="s">
        <v>40</v>
      </c>
      <c r="G505" t="s">
        <v>40</v>
      </c>
    </row>
    <row r="506" spans="1:7" x14ac:dyDescent="0.25">
      <c r="A506" t="s">
        <v>10</v>
      </c>
      <c r="B506" t="s">
        <v>74</v>
      </c>
      <c r="C506" t="s">
        <v>24</v>
      </c>
      <c r="D506" s="12" t="str">
        <f>TEXT(B506, "dddd")</f>
        <v>Thursday</v>
      </c>
      <c r="E506">
        <v>6427</v>
      </c>
      <c r="F506" t="s">
        <v>40</v>
      </c>
      <c r="G506" t="s">
        <v>40</v>
      </c>
    </row>
    <row r="507" spans="1:7" x14ac:dyDescent="0.25">
      <c r="A507" t="s">
        <v>17</v>
      </c>
      <c r="B507" t="s">
        <v>74</v>
      </c>
      <c r="C507" t="s">
        <v>24</v>
      </c>
      <c r="D507" s="12" t="str">
        <f>TEXT(B507, "dddd")</f>
        <v>Thursday</v>
      </c>
      <c r="E507">
        <v>5663</v>
      </c>
      <c r="F507" t="s">
        <v>40</v>
      </c>
      <c r="G507" t="s">
        <v>40</v>
      </c>
    </row>
    <row r="508" spans="1:7" x14ac:dyDescent="0.25">
      <c r="A508" t="s">
        <v>11</v>
      </c>
      <c r="B508" t="s">
        <v>74</v>
      </c>
      <c r="C508" t="s">
        <v>25</v>
      </c>
      <c r="D508" s="12" t="str">
        <f>TEXT(B508, "dddd")</f>
        <v>Thursday</v>
      </c>
      <c r="F508" t="s">
        <v>41</v>
      </c>
      <c r="G508" t="s">
        <v>72</v>
      </c>
    </row>
    <row r="509" spans="1:7" x14ac:dyDescent="0.25">
      <c r="A509" t="s">
        <v>14</v>
      </c>
      <c r="B509" t="s">
        <v>74</v>
      </c>
      <c r="C509" t="s">
        <v>25</v>
      </c>
      <c r="D509" s="12" t="str">
        <f>TEXT(B509, "dddd")</f>
        <v>Thursday</v>
      </c>
      <c r="F509" t="s">
        <v>41</v>
      </c>
      <c r="G509" t="s">
        <v>40</v>
      </c>
    </row>
    <row r="510" spans="1:7" x14ac:dyDescent="0.25">
      <c r="A510" t="s">
        <v>15</v>
      </c>
      <c r="B510" t="s">
        <v>74</v>
      </c>
      <c r="C510" t="s">
        <v>25</v>
      </c>
      <c r="D510" s="12" t="str">
        <f>TEXT(B510, "dddd")</f>
        <v>Thursday</v>
      </c>
      <c r="F510" t="s">
        <v>41</v>
      </c>
      <c r="G510" t="s">
        <v>40</v>
      </c>
    </row>
    <row r="511" spans="1:7" x14ac:dyDescent="0.25">
      <c r="A511" t="s">
        <v>9</v>
      </c>
      <c r="B511" t="s">
        <v>74</v>
      </c>
      <c r="C511" t="s">
        <v>25</v>
      </c>
      <c r="D511" s="12" t="str">
        <f>TEXT(B511, "dddd")</f>
        <v>Thursday</v>
      </c>
      <c r="E511">
        <v>15803</v>
      </c>
      <c r="F511" t="s">
        <v>40</v>
      </c>
      <c r="G511" t="s">
        <v>40</v>
      </c>
    </row>
    <row r="512" spans="1:7" x14ac:dyDescent="0.25">
      <c r="A512" t="s">
        <v>18</v>
      </c>
      <c r="B512" t="s">
        <v>74</v>
      </c>
      <c r="C512" t="s">
        <v>25</v>
      </c>
      <c r="D512" s="12" t="str">
        <f>TEXT(B512, "dddd")</f>
        <v>Thursday</v>
      </c>
      <c r="E512">
        <v>1727</v>
      </c>
      <c r="F512" t="s">
        <v>40</v>
      </c>
      <c r="G512" t="s">
        <v>40</v>
      </c>
    </row>
    <row r="513" spans="1:7" x14ac:dyDescent="0.25">
      <c r="A513" t="s">
        <v>16</v>
      </c>
      <c r="B513" t="s">
        <v>74</v>
      </c>
      <c r="C513" t="s">
        <v>25</v>
      </c>
      <c r="D513" s="12" t="str">
        <f>TEXT(B513, "dddd")</f>
        <v>Thursday</v>
      </c>
      <c r="F513" t="s">
        <v>41</v>
      </c>
      <c r="G513" t="s">
        <v>40</v>
      </c>
    </row>
    <row r="514" spans="1:7" x14ac:dyDescent="0.25">
      <c r="A514" t="s">
        <v>12</v>
      </c>
      <c r="B514" t="s">
        <v>74</v>
      </c>
      <c r="C514" t="s">
        <v>25</v>
      </c>
      <c r="D514" s="12" t="str">
        <f>TEXT(B514, "dddd")</f>
        <v>Thursday</v>
      </c>
      <c r="E514">
        <v>6059</v>
      </c>
      <c r="F514" t="s">
        <v>40</v>
      </c>
      <c r="G514" t="s">
        <v>40</v>
      </c>
    </row>
    <row r="515" spans="1:7" x14ac:dyDescent="0.25">
      <c r="A515" t="s">
        <v>19</v>
      </c>
      <c r="B515" t="s">
        <v>74</v>
      </c>
      <c r="C515" t="s">
        <v>25</v>
      </c>
      <c r="D515" s="12" t="str">
        <f>TEXT(B515, "dddd")</f>
        <v>Thursday</v>
      </c>
      <c r="F515" t="s">
        <v>41</v>
      </c>
      <c r="G515" t="s">
        <v>40</v>
      </c>
    </row>
    <row r="516" spans="1:7" x14ac:dyDescent="0.25">
      <c r="A516" t="s">
        <v>10</v>
      </c>
      <c r="B516" t="s">
        <v>74</v>
      </c>
      <c r="C516" t="s">
        <v>25</v>
      </c>
      <c r="D516" s="12" t="str">
        <f>TEXT(B516, "dddd")</f>
        <v>Thursday</v>
      </c>
      <c r="F516" t="s">
        <v>41</v>
      </c>
      <c r="G516" t="s">
        <v>40</v>
      </c>
    </row>
    <row r="517" spans="1:7" x14ac:dyDescent="0.25">
      <c r="A517" t="s">
        <v>17</v>
      </c>
      <c r="B517" t="s">
        <v>74</v>
      </c>
      <c r="C517" t="s">
        <v>25</v>
      </c>
      <c r="D517" s="12" t="str">
        <f>TEXT(B517, "dddd")</f>
        <v>Thursday</v>
      </c>
      <c r="E517">
        <v>1880</v>
      </c>
      <c r="F517" t="s">
        <v>40</v>
      </c>
      <c r="G517" t="s">
        <v>40</v>
      </c>
    </row>
    <row r="518" spans="1:7" s="12" customFormat="1" x14ac:dyDescent="0.25">
      <c r="A518" s="12" t="s">
        <v>14</v>
      </c>
      <c r="B518" s="2">
        <v>45947</v>
      </c>
      <c r="C518" s="12" t="s">
        <v>24</v>
      </c>
      <c r="D518" s="12" t="str">
        <f>TEXT(B518, "dddd")</f>
        <v>Friday</v>
      </c>
      <c r="E518" s="12">
        <v>5873</v>
      </c>
      <c r="F518" s="12" t="s">
        <v>40</v>
      </c>
      <c r="G518" s="12" t="s">
        <v>40</v>
      </c>
    </row>
    <row r="519" spans="1:7" s="12" customFormat="1" x14ac:dyDescent="0.25">
      <c r="A519" s="12" t="s">
        <v>14</v>
      </c>
      <c r="B519" s="2">
        <v>45947</v>
      </c>
      <c r="C519" s="12" t="s">
        <v>25</v>
      </c>
      <c r="D519" s="12" t="str">
        <f>TEXT(B519, "dddd")</f>
        <v>Friday</v>
      </c>
      <c r="E519" s="12">
        <v>5178</v>
      </c>
      <c r="F519" s="12" t="s">
        <v>40</v>
      </c>
      <c r="G519" s="12" t="s">
        <v>40</v>
      </c>
    </row>
    <row r="520" spans="1:7" s="12" customFormat="1" x14ac:dyDescent="0.25">
      <c r="A520" s="12" t="s">
        <v>15</v>
      </c>
      <c r="B520" s="2">
        <v>45947</v>
      </c>
      <c r="C520" s="12" t="s">
        <v>24</v>
      </c>
      <c r="D520" s="12" t="str">
        <f>TEXT(B520, "dddd")</f>
        <v>Friday</v>
      </c>
      <c r="E520" s="12">
        <v>3993</v>
      </c>
      <c r="F520" s="12" t="s">
        <v>40</v>
      </c>
      <c r="G520" s="12" t="s">
        <v>40</v>
      </c>
    </row>
    <row r="521" spans="1:7" s="12" customFormat="1" x14ac:dyDescent="0.25">
      <c r="A521" s="12" t="s">
        <v>20</v>
      </c>
      <c r="B521" s="2">
        <v>45947</v>
      </c>
      <c r="C521" s="12" t="s">
        <v>24</v>
      </c>
      <c r="D521" s="12" t="str">
        <f>TEXT(B521, "dddd")</f>
        <v>Friday</v>
      </c>
      <c r="F521" s="12" t="s">
        <v>41</v>
      </c>
      <c r="G521" s="12" t="s">
        <v>40</v>
      </c>
    </row>
    <row r="522" spans="1:7" s="12" customFormat="1" x14ac:dyDescent="0.25">
      <c r="A522" s="12" t="s">
        <v>18</v>
      </c>
      <c r="B522" s="2">
        <v>45947</v>
      </c>
      <c r="C522" s="12" t="s">
        <v>24</v>
      </c>
      <c r="D522" s="12" t="str">
        <f>TEXT(B522, "dddd")</f>
        <v>Friday</v>
      </c>
      <c r="E522" s="12">
        <v>743</v>
      </c>
      <c r="F522" s="12" t="s">
        <v>40</v>
      </c>
      <c r="G522" s="12" t="s">
        <v>40</v>
      </c>
    </row>
    <row r="523" spans="1:7" s="12" customFormat="1" x14ac:dyDescent="0.25">
      <c r="A523" s="12" t="s">
        <v>18</v>
      </c>
      <c r="B523" s="2">
        <v>45947</v>
      </c>
      <c r="C523" s="12" t="s">
        <v>25</v>
      </c>
      <c r="D523" s="12" t="str">
        <f>TEXT(B523, "dddd")</f>
        <v>Friday</v>
      </c>
      <c r="E523" s="12">
        <v>3209</v>
      </c>
      <c r="F523" s="12" t="s">
        <v>40</v>
      </c>
      <c r="G523" s="12" t="s">
        <v>40</v>
      </c>
    </row>
    <row r="524" spans="1:7" s="12" customFormat="1" x14ac:dyDescent="0.25">
      <c r="A524" s="12" t="s">
        <v>16</v>
      </c>
      <c r="B524" s="2">
        <v>45947</v>
      </c>
      <c r="C524" s="12" t="s">
        <v>24</v>
      </c>
      <c r="D524" s="12" t="str">
        <f>TEXT(B524, "dddd")</f>
        <v>Friday</v>
      </c>
      <c r="E524" s="12">
        <v>1962</v>
      </c>
      <c r="F524" s="12" t="s">
        <v>40</v>
      </c>
      <c r="G524" s="12" t="s">
        <v>40</v>
      </c>
    </row>
    <row r="525" spans="1:7" s="12" customFormat="1" x14ac:dyDescent="0.25">
      <c r="A525" s="12" t="s">
        <v>12</v>
      </c>
      <c r="B525" s="2">
        <v>45947</v>
      </c>
      <c r="C525" s="12" t="s">
        <v>24</v>
      </c>
      <c r="D525" s="12" t="str">
        <f>TEXT(B525, "dddd")</f>
        <v>Friday</v>
      </c>
      <c r="E525" s="12">
        <v>1744</v>
      </c>
      <c r="F525" s="12" t="s">
        <v>40</v>
      </c>
      <c r="G525" s="12" t="s">
        <v>40</v>
      </c>
    </row>
    <row r="526" spans="1:7" s="12" customFormat="1" x14ac:dyDescent="0.25">
      <c r="A526" s="12" t="s">
        <v>12</v>
      </c>
      <c r="B526" s="2">
        <v>45947</v>
      </c>
      <c r="C526" s="12" t="s">
        <v>25</v>
      </c>
      <c r="D526" s="12" t="str">
        <f>TEXT(B526, "dddd")</f>
        <v>Friday</v>
      </c>
      <c r="E526" s="12">
        <v>8140</v>
      </c>
      <c r="F526" s="12" t="s">
        <v>40</v>
      </c>
      <c r="G526" s="12" t="s">
        <v>40</v>
      </c>
    </row>
    <row r="527" spans="1:7" s="12" customFormat="1" x14ac:dyDescent="0.25">
      <c r="A527" s="12" t="s">
        <v>19</v>
      </c>
      <c r="B527" s="2">
        <v>45947</v>
      </c>
      <c r="C527" s="12" t="s">
        <v>24</v>
      </c>
      <c r="D527" s="12" t="str">
        <f>TEXT(B527, "dddd")</f>
        <v>Friday</v>
      </c>
      <c r="F527" s="12" t="s">
        <v>41</v>
      </c>
      <c r="G527" s="12" t="s">
        <v>40</v>
      </c>
    </row>
    <row r="528" spans="1:7" s="12" customFormat="1" x14ac:dyDescent="0.25">
      <c r="A528" s="12" t="s">
        <v>11</v>
      </c>
      <c r="B528" s="2">
        <v>45947</v>
      </c>
      <c r="C528" s="12" t="s">
        <v>24</v>
      </c>
      <c r="D528" s="12" t="str">
        <f>TEXT(B528, "dddd")</f>
        <v>Friday</v>
      </c>
      <c r="F528" s="12" t="s">
        <v>41</v>
      </c>
      <c r="G528" s="12" t="s">
        <v>72</v>
      </c>
    </row>
    <row r="529" spans="1:7" s="12" customFormat="1" x14ac:dyDescent="0.25">
      <c r="A529" s="12" t="s">
        <v>11</v>
      </c>
      <c r="B529" s="2">
        <v>45947</v>
      </c>
      <c r="C529" s="12" t="s">
        <v>25</v>
      </c>
      <c r="D529" s="12" t="str">
        <f>TEXT(B529, "dddd")</f>
        <v>Friday</v>
      </c>
      <c r="F529" s="12" t="s">
        <v>41</v>
      </c>
      <c r="G529" s="12" t="s">
        <v>72</v>
      </c>
    </row>
    <row r="530" spans="1:7" s="12" customFormat="1" x14ac:dyDescent="0.25">
      <c r="A530" s="12" t="s">
        <v>9</v>
      </c>
      <c r="B530" s="2">
        <v>45947</v>
      </c>
      <c r="C530" s="12" t="s">
        <v>24</v>
      </c>
      <c r="D530" s="12" t="str">
        <f>TEXT(B530, "dddd")</f>
        <v>Friday</v>
      </c>
      <c r="E530" s="12">
        <v>16212</v>
      </c>
      <c r="F530" s="12" t="s">
        <v>40</v>
      </c>
      <c r="G530" s="12" t="s">
        <v>40</v>
      </c>
    </row>
    <row r="531" spans="1:7" s="12" customFormat="1" x14ac:dyDescent="0.25">
      <c r="A531" s="12" t="s">
        <v>9</v>
      </c>
      <c r="B531" s="2">
        <v>45947</v>
      </c>
      <c r="C531" s="12" t="s">
        <v>25</v>
      </c>
      <c r="D531" s="12" t="str">
        <f>TEXT(B531, "dddd")</f>
        <v>Friday</v>
      </c>
      <c r="E531" s="12">
        <v>14531</v>
      </c>
      <c r="F531" s="12" t="s">
        <v>40</v>
      </c>
      <c r="G531" s="12" t="s">
        <v>40</v>
      </c>
    </row>
    <row r="532" spans="1:7" s="12" customFormat="1" x14ac:dyDescent="0.25">
      <c r="A532" s="12" t="s">
        <v>10</v>
      </c>
      <c r="B532" s="2">
        <v>45947</v>
      </c>
      <c r="C532" s="12" t="s">
        <v>24</v>
      </c>
      <c r="D532" s="12" t="str">
        <f>TEXT(B532, "dddd")</f>
        <v>Friday</v>
      </c>
      <c r="E532" s="12">
        <v>2430</v>
      </c>
      <c r="F532" s="12" t="s">
        <v>40</v>
      </c>
      <c r="G532" s="12" t="s">
        <v>40</v>
      </c>
    </row>
    <row r="533" spans="1:7" s="12" customFormat="1" x14ac:dyDescent="0.25">
      <c r="A533" s="12" t="s">
        <v>17</v>
      </c>
      <c r="B533" s="2">
        <v>45947</v>
      </c>
      <c r="C533" s="12" t="s">
        <v>24</v>
      </c>
      <c r="D533" s="12" t="str">
        <f>TEXT(B533, "dddd")</f>
        <v>Friday</v>
      </c>
      <c r="E533" s="12">
        <v>4560</v>
      </c>
      <c r="F533" s="12" t="s">
        <v>40</v>
      </c>
      <c r="G533" s="12" t="s">
        <v>40</v>
      </c>
    </row>
    <row r="534" spans="1:7" s="12" customFormat="1" x14ac:dyDescent="0.25">
      <c r="A534" s="12" t="s">
        <v>17</v>
      </c>
      <c r="B534" s="2">
        <v>45947</v>
      </c>
      <c r="C534" s="12" t="s">
        <v>25</v>
      </c>
      <c r="D534" s="12" t="str">
        <f>TEXT(B534, "dddd")</f>
        <v>Friday</v>
      </c>
      <c r="E534" s="12">
        <v>3578</v>
      </c>
      <c r="F534" s="12" t="s">
        <v>40</v>
      </c>
      <c r="G534" s="12" t="s">
        <v>40</v>
      </c>
    </row>
    <row r="535" spans="1:7" x14ac:dyDescent="0.25">
      <c r="A535" s="12" t="s">
        <v>14</v>
      </c>
      <c r="B535" s="2">
        <v>45946</v>
      </c>
      <c r="C535" s="12" t="s">
        <v>24</v>
      </c>
      <c r="D535" s="12" t="str">
        <f>TEXT(B535, "dddd")</f>
        <v>Thursday</v>
      </c>
      <c r="E535" s="12">
        <v>2942</v>
      </c>
      <c r="F535" s="12" t="s">
        <v>40</v>
      </c>
      <c r="G535" s="12" t="s">
        <v>40</v>
      </c>
    </row>
    <row r="536" spans="1:7" x14ac:dyDescent="0.25">
      <c r="A536" s="12" t="s">
        <v>14</v>
      </c>
      <c r="B536" s="2">
        <v>45946</v>
      </c>
      <c r="C536" s="12" t="s">
        <v>25</v>
      </c>
      <c r="D536" s="12" t="str">
        <f>TEXT(B536, "dddd")</f>
        <v>Thursday</v>
      </c>
      <c r="E536" s="12">
        <v>5489</v>
      </c>
      <c r="F536" s="12" t="s">
        <v>40</v>
      </c>
      <c r="G536" s="12" t="s">
        <v>40</v>
      </c>
    </row>
    <row r="537" spans="1:7" x14ac:dyDescent="0.25">
      <c r="A537" s="12" t="s">
        <v>15</v>
      </c>
      <c r="B537" s="2">
        <v>45946</v>
      </c>
      <c r="C537" s="12" t="s">
        <v>24</v>
      </c>
      <c r="D537" s="12" t="str">
        <f>TEXT(B537, "dddd")</f>
        <v>Thursday</v>
      </c>
      <c r="E537" s="12">
        <v>6255</v>
      </c>
      <c r="F537" s="12" t="s">
        <v>40</v>
      </c>
      <c r="G537" s="12" t="s">
        <v>40</v>
      </c>
    </row>
    <row r="538" spans="1:7" x14ac:dyDescent="0.25">
      <c r="A538" s="12" t="s">
        <v>20</v>
      </c>
      <c r="B538" s="2">
        <v>45946</v>
      </c>
      <c r="C538" s="12" t="s">
        <v>24</v>
      </c>
      <c r="D538" s="12" t="str">
        <f>TEXT(B538, "dddd")</f>
        <v>Thursday</v>
      </c>
      <c r="E538" s="12">
        <v>64</v>
      </c>
      <c r="F538" s="12" t="s">
        <v>40</v>
      </c>
      <c r="G538" s="12" t="s">
        <v>40</v>
      </c>
    </row>
    <row r="539" spans="1:7" x14ac:dyDescent="0.25">
      <c r="A539" s="12" t="s">
        <v>18</v>
      </c>
      <c r="B539" s="2">
        <v>45946</v>
      </c>
      <c r="C539" s="12" t="s">
        <v>24</v>
      </c>
      <c r="D539" s="12" t="str">
        <f>TEXT(B539, "dddd")</f>
        <v>Thursday</v>
      </c>
      <c r="E539" s="12">
        <v>2948</v>
      </c>
      <c r="F539" s="12" t="s">
        <v>40</v>
      </c>
      <c r="G539" s="12" t="s">
        <v>40</v>
      </c>
    </row>
    <row r="540" spans="1:7" x14ac:dyDescent="0.25">
      <c r="A540" s="12" t="s">
        <v>18</v>
      </c>
      <c r="B540" s="2">
        <v>45946</v>
      </c>
      <c r="C540" s="12" t="s">
        <v>25</v>
      </c>
      <c r="D540" s="12" t="str">
        <f>TEXT(B540, "dddd")</f>
        <v>Thursday</v>
      </c>
      <c r="E540" s="12">
        <v>2819</v>
      </c>
      <c r="F540" s="12" t="s">
        <v>40</v>
      </c>
      <c r="G540" s="12" t="s">
        <v>40</v>
      </c>
    </row>
    <row r="541" spans="1:7" x14ac:dyDescent="0.25">
      <c r="A541" s="12" t="s">
        <v>16</v>
      </c>
      <c r="B541" s="2">
        <v>45946</v>
      </c>
      <c r="C541" s="12" t="s">
        <v>24</v>
      </c>
      <c r="D541" s="12" t="str">
        <f>TEXT(B541, "dddd")</f>
        <v>Thursday</v>
      </c>
      <c r="E541" s="12">
        <v>1078</v>
      </c>
      <c r="F541" s="12" t="s">
        <v>40</v>
      </c>
      <c r="G541" s="12" t="s">
        <v>40</v>
      </c>
    </row>
    <row r="542" spans="1:7" x14ac:dyDescent="0.25">
      <c r="A542" s="12" t="s">
        <v>12</v>
      </c>
      <c r="B542" s="2">
        <v>45946</v>
      </c>
      <c r="C542" s="12" t="s">
        <v>24</v>
      </c>
      <c r="D542" s="12" t="str">
        <f>TEXT(B542, "dddd")</f>
        <v>Thursday</v>
      </c>
      <c r="E542" s="12">
        <v>2670</v>
      </c>
      <c r="F542" s="12" t="s">
        <v>40</v>
      </c>
      <c r="G542" s="12" t="s">
        <v>40</v>
      </c>
    </row>
    <row r="543" spans="1:7" x14ac:dyDescent="0.25">
      <c r="A543" s="12" t="s">
        <v>12</v>
      </c>
      <c r="B543" s="2">
        <v>45946</v>
      </c>
      <c r="C543" s="12" t="s">
        <v>25</v>
      </c>
      <c r="D543" s="12" t="str">
        <f>TEXT(B543, "dddd")</f>
        <v>Thursday</v>
      </c>
      <c r="E543" s="12">
        <v>2130</v>
      </c>
      <c r="F543" s="12" t="s">
        <v>40</v>
      </c>
      <c r="G543" s="12" t="s">
        <v>40</v>
      </c>
    </row>
    <row r="544" spans="1:7" x14ac:dyDescent="0.25">
      <c r="A544" s="12" t="s">
        <v>19</v>
      </c>
      <c r="B544" s="2">
        <v>45946</v>
      </c>
      <c r="C544" s="12" t="s">
        <v>24</v>
      </c>
      <c r="D544" s="12" t="str">
        <f>TEXT(B544, "dddd")</f>
        <v>Thursday</v>
      </c>
      <c r="E544" s="12"/>
      <c r="F544" s="12" t="s">
        <v>41</v>
      </c>
      <c r="G544" s="12" t="s">
        <v>40</v>
      </c>
    </row>
    <row r="545" spans="1:7" x14ac:dyDescent="0.25">
      <c r="A545" s="12" t="s">
        <v>11</v>
      </c>
      <c r="B545" s="2">
        <v>45946</v>
      </c>
      <c r="C545" s="12" t="s">
        <v>24</v>
      </c>
      <c r="D545" s="12" t="str">
        <f>TEXT(B545, "dddd")</f>
        <v>Thursday</v>
      </c>
      <c r="E545" s="12"/>
      <c r="F545" s="12" t="s">
        <v>41</v>
      </c>
      <c r="G545" s="12" t="s">
        <v>72</v>
      </c>
    </row>
    <row r="546" spans="1:7" x14ac:dyDescent="0.25">
      <c r="A546" s="12" t="s">
        <v>11</v>
      </c>
      <c r="B546" s="2">
        <v>45946</v>
      </c>
      <c r="C546" s="12" t="s">
        <v>25</v>
      </c>
      <c r="D546" s="12" t="str">
        <f>TEXT(B546, "dddd")</f>
        <v>Thursday</v>
      </c>
      <c r="E546" s="12"/>
      <c r="F546" s="12" t="s">
        <v>41</v>
      </c>
      <c r="G546" s="12" t="s">
        <v>72</v>
      </c>
    </row>
    <row r="547" spans="1:7" x14ac:dyDescent="0.25">
      <c r="A547" s="12" t="s">
        <v>9</v>
      </c>
      <c r="B547" s="2">
        <v>45946</v>
      </c>
      <c r="C547" s="12" t="s">
        <v>24</v>
      </c>
      <c r="D547" s="12" t="str">
        <f>TEXT(B547, "dddd")</f>
        <v>Thursday</v>
      </c>
      <c r="E547" s="12">
        <v>8715</v>
      </c>
      <c r="F547" s="12" t="s">
        <v>40</v>
      </c>
      <c r="G547" s="12" t="s">
        <v>40</v>
      </c>
    </row>
    <row r="548" spans="1:7" x14ac:dyDescent="0.25">
      <c r="A548" s="12" t="s">
        <v>9</v>
      </c>
      <c r="B548" s="2">
        <v>45946</v>
      </c>
      <c r="C548" s="12" t="s">
        <v>25</v>
      </c>
      <c r="D548" s="12" t="str">
        <f>TEXT(B548, "dddd")</f>
        <v>Thursday</v>
      </c>
      <c r="E548" s="12">
        <v>16424</v>
      </c>
      <c r="F548" s="12" t="s">
        <v>40</v>
      </c>
      <c r="G548" s="12" t="s">
        <v>40</v>
      </c>
    </row>
    <row r="549" spans="1:7" x14ac:dyDescent="0.25">
      <c r="A549" s="12" t="s">
        <v>10</v>
      </c>
      <c r="B549" s="2">
        <v>45946</v>
      </c>
      <c r="C549" s="12" t="s">
        <v>24</v>
      </c>
      <c r="D549" s="12" t="str">
        <f>TEXT(B549, "dddd")</f>
        <v>Thursday</v>
      </c>
      <c r="E549" s="12">
        <v>4396</v>
      </c>
      <c r="F549" s="12" t="s">
        <v>40</v>
      </c>
      <c r="G549" s="12" t="s">
        <v>40</v>
      </c>
    </row>
    <row r="550" spans="1:7" x14ac:dyDescent="0.25">
      <c r="A550" s="12" t="s">
        <v>17</v>
      </c>
      <c r="B550" s="2">
        <v>45946</v>
      </c>
      <c r="C550" s="12" t="s">
        <v>24</v>
      </c>
      <c r="D550" s="12" t="str">
        <f>TEXT(B550, "dddd")</f>
        <v>Thursday</v>
      </c>
      <c r="E550" s="12">
        <v>3071</v>
      </c>
      <c r="F550" s="12" t="s">
        <v>40</v>
      </c>
      <c r="G550" s="12" t="s">
        <v>40</v>
      </c>
    </row>
    <row r="551" spans="1:7" x14ac:dyDescent="0.25">
      <c r="A551" s="12" t="s">
        <v>17</v>
      </c>
      <c r="B551" s="2">
        <v>45946</v>
      </c>
      <c r="C551" s="12" t="s">
        <v>25</v>
      </c>
      <c r="D551" s="12" t="str">
        <f>TEXT(B551, "dddd")</f>
        <v>Thursday</v>
      </c>
      <c r="E551" s="12">
        <v>1786</v>
      </c>
      <c r="F551" s="12" t="s">
        <v>40</v>
      </c>
      <c r="G551" s="12" t="s">
        <v>40</v>
      </c>
    </row>
    <row r="552" spans="1:7" x14ac:dyDescent="0.25">
      <c r="A552" s="12" t="s">
        <v>14</v>
      </c>
      <c r="B552" s="2">
        <v>45945</v>
      </c>
      <c r="C552" s="12" t="s">
        <v>24</v>
      </c>
      <c r="D552" s="12" t="str">
        <f>TEXT(B552, "dddd")</f>
        <v>Wednesday</v>
      </c>
      <c r="E552" s="12">
        <v>2694</v>
      </c>
      <c r="F552" s="12" t="s">
        <v>40</v>
      </c>
      <c r="G552" s="12" t="s">
        <v>40</v>
      </c>
    </row>
    <row r="553" spans="1:7" x14ac:dyDescent="0.25">
      <c r="A553" s="12" t="s">
        <v>14</v>
      </c>
      <c r="B553" s="2">
        <v>45945</v>
      </c>
      <c r="C553" s="12" t="s">
        <v>25</v>
      </c>
      <c r="D553" s="12" t="str">
        <f>TEXT(B553, "dddd")</f>
        <v>Wednesday</v>
      </c>
      <c r="E553" s="12">
        <v>4101</v>
      </c>
      <c r="F553" s="12" t="s">
        <v>40</v>
      </c>
      <c r="G553" s="12" t="s">
        <v>40</v>
      </c>
    </row>
    <row r="554" spans="1:7" x14ac:dyDescent="0.25">
      <c r="A554" s="12" t="s">
        <v>15</v>
      </c>
      <c r="B554" s="2">
        <v>45945</v>
      </c>
      <c r="C554" s="12" t="s">
        <v>24</v>
      </c>
      <c r="D554" s="12" t="str">
        <f>TEXT(B554, "dddd")</f>
        <v>Wednesday</v>
      </c>
      <c r="E554" s="12">
        <v>3545</v>
      </c>
      <c r="F554" s="12" t="s">
        <v>40</v>
      </c>
      <c r="G554" s="12" t="s">
        <v>40</v>
      </c>
    </row>
    <row r="555" spans="1:7" x14ac:dyDescent="0.25">
      <c r="A555" s="12" t="s">
        <v>20</v>
      </c>
      <c r="B555" s="2">
        <v>45945</v>
      </c>
      <c r="C555" s="12" t="s">
        <v>24</v>
      </c>
      <c r="D555" s="12" t="str">
        <f>TEXT(B555, "dddd")</f>
        <v>Wednesday</v>
      </c>
      <c r="E555" s="12">
        <v>1013</v>
      </c>
      <c r="F555" s="12" t="s">
        <v>40</v>
      </c>
      <c r="G555" s="12" t="s">
        <v>40</v>
      </c>
    </row>
    <row r="556" spans="1:7" x14ac:dyDescent="0.25">
      <c r="A556" s="12" t="s">
        <v>18</v>
      </c>
      <c r="B556" s="2">
        <v>45945</v>
      </c>
      <c r="C556" s="12" t="s">
        <v>24</v>
      </c>
      <c r="D556" s="12" t="str">
        <f>TEXT(B556, "dddd")</f>
        <v>Wednesday</v>
      </c>
      <c r="E556" s="12">
        <v>3534</v>
      </c>
      <c r="F556" s="12" t="s">
        <v>40</v>
      </c>
      <c r="G556" s="12" t="s">
        <v>40</v>
      </c>
    </row>
    <row r="557" spans="1:7" x14ac:dyDescent="0.25">
      <c r="A557" s="12" t="s">
        <v>18</v>
      </c>
      <c r="B557" s="2">
        <v>45945</v>
      </c>
      <c r="C557" s="12" t="s">
        <v>25</v>
      </c>
      <c r="D557" s="12" t="str">
        <f>TEXT(B557, "dddd")</f>
        <v>Wednesday</v>
      </c>
      <c r="E557" s="12">
        <v>3286</v>
      </c>
      <c r="F557" s="12" t="s">
        <v>40</v>
      </c>
      <c r="G557" s="12" t="s">
        <v>40</v>
      </c>
    </row>
    <row r="558" spans="1:7" x14ac:dyDescent="0.25">
      <c r="A558" s="12" t="s">
        <v>16</v>
      </c>
      <c r="B558" s="2">
        <v>45945</v>
      </c>
      <c r="C558" s="12" t="s">
        <v>24</v>
      </c>
      <c r="D558" s="12" t="str">
        <f>TEXT(B558, "dddd")</f>
        <v>Wednesday</v>
      </c>
      <c r="E558" s="12">
        <v>4559</v>
      </c>
      <c r="F558" s="12" t="s">
        <v>40</v>
      </c>
      <c r="G558" s="12" t="s">
        <v>40</v>
      </c>
    </row>
    <row r="559" spans="1:7" x14ac:dyDescent="0.25">
      <c r="A559" s="12" t="s">
        <v>12</v>
      </c>
      <c r="B559" s="2">
        <v>45945</v>
      </c>
      <c r="C559" s="12" t="s">
        <v>24</v>
      </c>
      <c r="D559" s="12" t="str">
        <f>TEXT(B559, "dddd")</f>
        <v>Wednesday</v>
      </c>
      <c r="E559" s="12">
        <v>3052</v>
      </c>
      <c r="F559" s="12" t="s">
        <v>40</v>
      </c>
      <c r="G559" s="12" t="s">
        <v>40</v>
      </c>
    </row>
    <row r="560" spans="1:7" x14ac:dyDescent="0.25">
      <c r="A560" s="12" t="s">
        <v>12</v>
      </c>
      <c r="B560" s="2">
        <v>45945</v>
      </c>
      <c r="C560" s="12" t="s">
        <v>25</v>
      </c>
      <c r="D560" s="12" t="str">
        <f>TEXT(B560, "dddd")</f>
        <v>Wednesday</v>
      </c>
      <c r="E560" s="12">
        <v>5957</v>
      </c>
      <c r="F560" s="12" t="s">
        <v>40</v>
      </c>
      <c r="G560" s="12" t="s">
        <v>40</v>
      </c>
    </row>
    <row r="561" spans="1:7" x14ac:dyDescent="0.25">
      <c r="A561" s="12" t="s">
        <v>19</v>
      </c>
      <c r="B561" s="2">
        <v>45945</v>
      </c>
      <c r="C561" s="12" t="s">
        <v>24</v>
      </c>
      <c r="D561" s="12" t="str">
        <f>TEXT(B561, "dddd")</f>
        <v>Wednesday</v>
      </c>
      <c r="E561" s="12">
        <v>2041</v>
      </c>
      <c r="F561" s="12" t="s">
        <v>41</v>
      </c>
      <c r="G561" s="12" t="s">
        <v>40</v>
      </c>
    </row>
    <row r="562" spans="1:7" x14ac:dyDescent="0.25">
      <c r="A562" s="12" t="s">
        <v>11</v>
      </c>
      <c r="B562" s="2">
        <v>45945</v>
      </c>
      <c r="C562" s="12" t="s">
        <v>24</v>
      </c>
      <c r="D562" s="12" t="str">
        <f>TEXT(B562, "dddd")</f>
        <v>Wednesday</v>
      </c>
      <c r="E562" s="12"/>
      <c r="F562" s="12" t="s">
        <v>41</v>
      </c>
      <c r="G562" s="12" t="s">
        <v>72</v>
      </c>
    </row>
    <row r="563" spans="1:7" x14ac:dyDescent="0.25">
      <c r="A563" s="12" t="s">
        <v>11</v>
      </c>
      <c r="B563" s="2">
        <v>45945</v>
      </c>
      <c r="C563" s="12" t="s">
        <v>25</v>
      </c>
      <c r="D563" s="12" t="str">
        <f>TEXT(B563, "dddd")</f>
        <v>Wednesday</v>
      </c>
      <c r="E563" s="12"/>
      <c r="F563" s="12" t="s">
        <v>41</v>
      </c>
      <c r="G563" s="12" t="s">
        <v>72</v>
      </c>
    </row>
    <row r="564" spans="1:7" x14ac:dyDescent="0.25">
      <c r="A564" s="12" t="s">
        <v>9</v>
      </c>
      <c r="B564" s="2">
        <v>45945</v>
      </c>
      <c r="C564" s="12" t="s">
        <v>24</v>
      </c>
      <c r="D564" s="12" t="str">
        <f>TEXT(B564, "dddd")</f>
        <v>Wednesday</v>
      </c>
      <c r="E564" s="12">
        <v>13220</v>
      </c>
      <c r="F564" s="12" t="s">
        <v>40</v>
      </c>
      <c r="G564" s="12" t="s">
        <v>40</v>
      </c>
    </row>
    <row r="565" spans="1:7" x14ac:dyDescent="0.25">
      <c r="A565" s="12" t="s">
        <v>9</v>
      </c>
      <c r="B565" s="2">
        <v>45945</v>
      </c>
      <c r="C565" s="12" t="s">
        <v>25</v>
      </c>
      <c r="D565" s="12" t="str">
        <f>TEXT(B565, "dddd")</f>
        <v>Wednesday</v>
      </c>
      <c r="E565" s="12">
        <v>12097</v>
      </c>
      <c r="F565" s="12" t="s">
        <v>40</v>
      </c>
      <c r="G565" s="12" t="s">
        <v>40</v>
      </c>
    </row>
    <row r="566" spans="1:7" x14ac:dyDescent="0.25">
      <c r="A566" s="12" t="s">
        <v>10</v>
      </c>
      <c r="B566" s="2">
        <v>45945</v>
      </c>
      <c r="C566" s="12" t="s">
        <v>24</v>
      </c>
      <c r="D566" s="12" t="str">
        <f>TEXT(B566, "dddd")</f>
        <v>Wednesday</v>
      </c>
      <c r="E566" s="12">
        <v>3128</v>
      </c>
      <c r="F566" s="12" t="s">
        <v>40</v>
      </c>
      <c r="G566" s="12" t="s">
        <v>40</v>
      </c>
    </row>
    <row r="567" spans="1:7" x14ac:dyDescent="0.25">
      <c r="A567" s="12" t="s">
        <v>17</v>
      </c>
      <c r="B567" s="2">
        <v>45945</v>
      </c>
      <c r="C567" s="12" t="s">
        <v>24</v>
      </c>
      <c r="D567" s="12" t="str">
        <f>TEXT(B567, "dddd")</f>
        <v>Wednesday</v>
      </c>
      <c r="E567" s="12">
        <v>2948</v>
      </c>
      <c r="F567" s="12" t="s">
        <v>40</v>
      </c>
      <c r="G567" s="12" t="s">
        <v>40</v>
      </c>
    </row>
    <row r="568" spans="1:7" x14ac:dyDescent="0.25">
      <c r="A568" s="12" t="s">
        <v>17</v>
      </c>
      <c r="B568" s="2">
        <v>45945</v>
      </c>
      <c r="C568" s="12" t="s">
        <v>25</v>
      </c>
      <c r="D568" s="12" t="str">
        <f>TEXT(B568, "dddd")</f>
        <v>Wednesday</v>
      </c>
      <c r="E568" s="12"/>
      <c r="F568" s="12" t="s">
        <v>41</v>
      </c>
      <c r="G568" s="12" t="s">
        <v>43</v>
      </c>
    </row>
    <row r="569" spans="1:7" x14ac:dyDescent="0.25">
      <c r="A569" s="12" t="s">
        <v>14</v>
      </c>
      <c r="B569" s="2">
        <v>45944</v>
      </c>
      <c r="C569" s="12" t="s">
        <v>24</v>
      </c>
      <c r="D569" s="12" t="str">
        <f>TEXT(B569, "dddd")</f>
        <v>Tuesday</v>
      </c>
      <c r="E569" s="12">
        <v>5297</v>
      </c>
      <c r="F569" s="12" t="s">
        <v>40</v>
      </c>
      <c r="G569" s="12" t="s">
        <v>40</v>
      </c>
    </row>
    <row r="570" spans="1:7" x14ac:dyDescent="0.25">
      <c r="A570" s="12" t="s">
        <v>14</v>
      </c>
      <c r="B570" s="2">
        <v>45944</v>
      </c>
      <c r="C570" s="12" t="s">
        <v>25</v>
      </c>
      <c r="D570" s="12" t="str">
        <f>TEXT(B570, "dddd")</f>
        <v>Tuesday</v>
      </c>
      <c r="E570" s="12">
        <v>337</v>
      </c>
      <c r="F570" s="12" t="s">
        <v>40</v>
      </c>
      <c r="G570" s="12" t="s">
        <v>34</v>
      </c>
    </row>
    <row r="571" spans="1:7" x14ac:dyDescent="0.25">
      <c r="A571" s="12" t="s">
        <v>15</v>
      </c>
      <c r="B571" s="2">
        <v>45944</v>
      </c>
      <c r="C571" s="12" t="s">
        <v>24</v>
      </c>
      <c r="D571" s="12" t="str">
        <f>TEXT(B571, "dddd")</f>
        <v>Tuesday</v>
      </c>
      <c r="E571" s="12">
        <v>2954</v>
      </c>
      <c r="F571" s="12" t="s">
        <v>40</v>
      </c>
      <c r="G571" s="12" t="s">
        <v>40</v>
      </c>
    </row>
    <row r="572" spans="1:7" x14ac:dyDescent="0.25">
      <c r="A572" s="12" t="s">
        <v>20</v>
      </c>
      <c r="B572" s="2">
        <v>45944</v>
      </c>
      <c r="C572" s="12" t="s">
        <v>24</v>
      </c>
      <c r="D572" s="12" t="str">
        <f>TEXT(B572, "dddd")</f>
        <v>Tuesday</v>
      </c>
      <c r="E572" s="12">
        <v>512</v>
      </c>
      <c r="F572" s="12" t="s">
        <v>40</v>
      </c>
      <c r="G572" s="12" t="s">
        <v>40</v>
      </c>
    </row>
    <row r="573" spans="1:7" x14ac:dyDescent="0.25">
      <c r="A573" s="12" t="s">
        <v>18</v>
      </c>
      <c r="B573" s="2">
        <v>45944</v>
      </c>
      <c r="C573" s="12" t="s">
        <v>24</v>
      </c>
      <c r="D573" s="12" t="str">
        <f>TEXT(B573, "dddd")</f>
        <v>Tuesday</v>
      </c>
      <c r="E573" s="12">
        <v>3757</v>
      </c>
      <c r="F573" s="12" t="s">
        <v>40</v>
      </c>
      <c r="G573" s="12" t="s">
        <v>40</v>
      </c>
    </row>
    <row r="574" spans="1:7" x14ac:dyDescent="0.25">
      <c r="A574" s="12" t="s">
        <v>18</v>
      </c>
      <c r="B574" s="2">
        <v>45944</v>
      </c>
      <c r="C574" s="12" t="s">
        <v>25</v>
      </c>
      <c r="D574" s="12" t="str">
        <f>TEXT(B574, "dddd")</f>
        <v>Tuesday</v>
      </c>
      <c r="E574" s="12">
        <v>2474</v>
      </c>
      <c r="F574" s="12" t="s">
        <v>40</v>
      </c>
      <c r="G574" s="12" t="s">
        <v>40</v>
      </c>
    </row>
    <row r="575" spans="1:7" x14ac:dyDescent="0.25">
      <c r="A575" s="12" t="s">
        <v>16</v>
      </c>
      <c r="B575" s="2">
        <v>45944</v>
      </c>
      <c r="C575" s="12" t="s">
        <v>24</v>
      </c>
      <c r="D575" s="12" t="str">
        <f>TEXT(B575, "dddd")</f>
        <v>Tuesday</v>
      </c>
      <c r="E575" s="12">
        <v>5811</v>
      </c>
      <c r="F575" s="12" t="s">
        <v>40</v>
      </c>
      <c r="G575" s="12" t="s">
        <v>40</v>
      </c>
    </row>
    <row r="576" spans="1:7" x14ac:dyDescent="0.25">
      <c r="A576" s="12" t="s">
        <v>12</v>
      </c>
      <c r="B576" s="2">
        <v>45944</v>
      </c>
      <c r="C576" s="12" t="s">
        <v>24</v>
      </c>
      <c r="D576" s="12" t="str">
        <f>TEXT(B576, "dddd")</f>
        <v>Tuesday</v>
      </c>
      <c r="E576" s="12">
        <v>1398</v>
      </c>
      <c r="F576" s="12" t="s">
        <v>40</v>
      </c>
      <c r="G576" s="12" t="s">
        <v>40</v>
      </c>
    </row>
    <row r="577" spans="1:7" x14ac:dyDescent="0.25">
      <c r="A577" s="12" t="s">
        <v>12</v>
      </c>
      <c r="B577" s="2">
        <v>45944</v>
      </c>
      <c r="C577" s="12" t="s">
        <v>25</v>
      </c>
      <c r="D577" s="12" t="str">
        <f>TEXT(B577, "dddd")</f>
        <v>Tuesday</v>
      </c>
      <c r="E577" s="12">
        <v>2236</v>
      </c>
      <c r="F577" s="12" t="s">
        <v>40</v>
      </c>
      <c r="G577" s="12" t="s">
        <v>40</v>
      </c>
    </row>
    <row r="578" spans="1:7" x14ac:dyDescent="0.25">
      <c r="A578" s="12" t="s">
        <v>19</v>
      </c>
      <c r="B578" s="2">
        <v>45944</v>
      </c>
      <c r="C578" s="12" t="s">
        <v>24</v>
      </c>
      <c r="D578" s="12" t="str">
        <f>TEXT(B578, "dddd")</f>
        <v>Tuesday</v>
      </c>
      <c r="E578" s="12">
        <v>1608</v>
      </c>
      <c r="F578" s="12" t="s">
        <v>41</v>
      </c>
      <c r="G578" s="12" t="s">
        <v>40</v>
      </c>
    </row>
    <row r="579" spans="1:7" x14ac:dyDescent="0.25">
      <c r="A579" s="12" t="s">
        <v>11</v>
      </c>
      <c r="B579" s="2">
        <v>45944</v>
      </c>
      <c r="C579" s="12" t="s">
        <v>24</v>
      </c>
      <c r="D579" s="12" t="str">
        <f>TEXT(B579, "dddd")</f>
        <v>Tuesday</v>
      </c>
      <c r="E579" s="12"/>
      <c r="F579" s="12" t="s">
        <v>41</v>
      </c>
      <c r="G579" s="12" t="s">
        <v>72</v>
      </c>
    </row>
    <row r="580" spans="1:7" x14ac:dyDescent="0.25">
      <c r="A580" s="12" t="s">
        <v>11</v>
      </c>
      <c r="B580" s="2">
        <v>45944</v>
      </c>
      <c r="C580" s="12" t="s">
        <v>25</v>
      </c>
      <c r="D580" s="12" t="str">
        <f>TEXT(B580, "dddd")</f>
        <v>Tuesday</v>
      </c>
      <c r="E580" s="12"/>
      <c r="F580" s="12" t="s">
        <v>41</v>
      </c>
      <c r="G580" s="12" t="s">
        <v>72</v>
      </c>
    </row>
    <row r="581" spans="1:7" x14ac:dyDescent="0.25">
      <c r="A581" s="12" t="s">
        <v>9</v>
      </c>
      <c r="B581" s="2">
        <v>45944</v>
      </c>
      <c r="C581" s="12" t="s">
        <v>24</v>
      </c>
      <c r="D581" s="12" t="str">
        <f>TEXT(B581, "dddd")</f>
        <v>Tuesday</v>
      </c>
      <c r="E581" s="12"/>
      <c r="F581" s="12" t="s">
        <v>41</v>
      </c>
      <c r="G581" s="12" t="s">
        <v>43</v>
      </c>
    </row>
    <row r="582" spans="1:7" x14ac:dyDescent="0.25">
      <c r="A582" s="12" t="s">
        <v>9</v>
      </c>
      <c r="B582" s="2">
        <v>45944</v>
      </c>
      <c r="C582" s="12" t="s">
        <v>25</v>
      </c>
      <c r="D582" s="12" t="str">
        <f>TEXT(B582, "dddd")</f>
        <v>Tuesday</v>
      </c>
      <c r="E582" s="12">
        <v>17553</v>
      </c>
      <c r="F582" s="12" t="s">
        <v>40</v>
      </c>
      <c r="G582" s="12" t="s">
        <v>40</v>
      </c>
    </row>
    <row r="583" spans="1:7" x14ac:dyDescent="0.25">
      <c r="A583" s="12" t="s">
        <v>10</v>
      </c>
      <c r="B583" s="2">
        <v>45944</v>
      </c>
      <c r="C583" s="12" t="s">
        <v>24</v>
      </c>
      <c r="D583" s="12" t="str">
        <f>TEXT(B583, "dddd")</f>
        <v>Tuesday</v>
      </c>
      <c r="E583" s="12">
        <v>5695</v>
      </c>
      <c r="F583" s="12" t="s">
        <v>40</v>
      </c>
      <c r="G583" s="12" t="s">
        <v>40</v>
      </c>
    </row>
    <row r="584" spans="1:7" x14ac:dyDescent="0.25">
      <c r="A584" s="12" t="s">
        <v>17</v>
      </c>
      <c r="B584" s="2">
        <v>45944</v>
      </c>
      <c r="C584" s="12" t="s">
        <v>24</v>
      </c>
      <c r="D584" s="12" t="str">
        <f>TEXT(B584, "dddd")</f>
        <v>Tuesday</v>
      </c>
      <c r="E584" s="12">
        <v>2208</v>
      </c>
      <c r="F584" s="12" t="s">
        <v>40</v>
      </c>
      <c r="G584" s="12" t="s">
        <v>40</v>
      </c>
    </row>
    <row r="585" spans="1:7" x14ac:dyDescent="0.25">
      <c r="A585" s="12" t="s">
        <v>17</v>
      </c>
      <c r="B585" s="2">
        <v>45944</v>
      </c>
      <c r="C585" s="12" t="s">
        <v>25</v>
      </c>
      <c r="D585" s="12" t="str">
        <f>TEXT(B585, "dddd")</f>
        <v>Tuesday</v>
      </c>
      <c r="E585" s="12">
        <v>1296</v>
      </c>
      <c r="F585" s="12" t="s">
        <v>40</v>
      </c>
      <c r="G585" s="12" t="s">
        <v>40</v>
      </c>
    </row>
    <row r="586" spans="1:7" x14ac:dyDescent="0.25">
      <c r="A586" s="13" t="s">
        <v>14</v>
      </c>
      <c r="B586" s="2">
        <v>45943</v>
      </c>
      <c r="C586" s="13" t="s">
        <v>24</v>
      </c>
      <c r="D586" s="13" t="str">
        <f>TEXT(B586, "dddd")</f>
        <v>Monday</v>
      </c>
      <c r="E586" s="13">
        <v>2920</v>
      </c>
      <c r="F586" s="13" t="s">
        <v>40</v>
      </c>
      <c r="G586" s="13" t="s">
        <v>40</v>
      </c>
    </row>
    <row r="587" spans="1:7" x14ac:dyDescent="0.25">
      <c r="A587" s="13" t="s">
        <v>14</v>
      </c>
      <c r="B587" s="2">
        <v>45943</v>
      </c>
      <c r="C587" s="13" t="s">
        <v>25</v>
      </c>
      <c r="D587" s="13" t="str">
        <f>TEXT(B587, "dddd")</f>
        <v>Monday</v>
      </c>
      <c r="E587" s="13">
        <v>6479</v>
      </c>
      <c r="F587" s="13" t="s">
        <v>40</v>
      </c>
      <c r="G587" s="14" t="s">
        <v>40</v>
      </c>
    </row>
    <row r="588" spans="1:7" x14ac:dyDescent="0.25">
      <c r="A588" s="13" t="s">
        <v>15</v>
      </c>
      <c r="B588" s="2">
        <v>45943</v>
      </c>
      <c r="C588" s="13" t="s">
        <v>24</v>
      </c>
      <c r="D588" s="13" t="str">
        <f>TEXT(B588, "dddd")</f>
        <v>Monday</v>
      </c>
      <c r="E588" s="13">
        <v>1158</v>
      </c>
      <c r="F588" s="13" t="s">
        <v>40</v>
      </c>
      <c r="G588" s="13" t="s">
        <v>40</v>
      </c>
    </row>
    <row r="589" spans="1:7" x14ac:dyDescent="0.25">
      <c r="A589" s="13" t="s">
        <v>20</v>
      </c>
      <c r="B589" s="2">
        <v>45943</v>
      </c>
      <c r="C589" s="13" t="s">
        <v>24</v>
      </c>
      <c r="D589" s="13" t="str">
        <f>TEXT(B589, "dddd")</f>
        <v>Monday</v>
      </c>
      <c r="E589" s="13">
        <v>50</v>
      </c>
      <c r="F589" s="13" t="s">
        <v>40</v>
      </c>
      <c r="G589" s="13" t="s">
        <v>40</v>
      </c>
    </row>
    <row r="590" spans="1:7" x14ac:dyDescent="0.25">
      <c r="A590" s="13" t="s">
        <v>18</v>
      </c>
      <c r="B590" s="2">
        <v>45943</v>
      </c>
      <c r="C590" s="13" t="s">
        <v>24</v>
      </c>
      <c r="D590" s="13" t="str">
        <f>TEXT(B590, "dddd")</f>
        <v>Monday</v>
      </c>
      <c r="E590" s="13">
        <v>1999</v>
      </c>
      <c r="F590" s="13" t="s">
        <v>40</v>
      </c>
      <c r="G590" s="13" t="s">
        <v>40</v>
      </c>
    </row>
    <row r="591" spans="1:7" x14ac:dyDescent="0.25">
      <c r="A591" s="13" t="s">
        <v>18</v>
      </c>
      <c r="B591" s="2">
        <v>45943</v>
      </c>
      <c r="C591" s="13" t="s">
        <v>25</v>
      </c>
      <c r="D591" s="13" t="str">
        <f>TEXT(B591, "dddd")</f>
        <v>Monday</v>
      </c>
      <c r="E591" s="13">
        <v>3807</v>
      </c>
      <c r="F591" s="13" t="s">
        <v>40</v>
      </c>
      <c r="G591" s="13" t="s">
        <v>40</v>
      </c>
    </row>
    <row r="592" spans="1:7" x14ac:dyDescent="0.25">
      <c r="A592" s="13" t="s">
        <v>16</v>
      </c>
      <c r="B592" s="2">
        <v>45943</v>
      </c>
      <c r="C592" s="13" t="s">
        <v>24</v>
      </c>
      <c r="D592" s="13" t="str">
        <f>TEXT(B592, "dddd")</f>
        <v>Monday</v>
      </c>
      <c r="E592" s="13">
        <v>4285</v>
      </c>
      <c r="F592" s="13" t="s">
        <v>40</v>
      </c>
      <c r="G592" s="13" t="s">
        <v>40</v>
      </c>
    </row>
    <row r="593" spans="1:7" x14ac:dyDescent="0.25">
      <c r="A593" s="13" t="s">
        <v>12</v>
      </c>
      <c r="B593" s="2">
        <v>45943</v>
      </c>
      <c r="C593" s="13" t="s">
        <v>24</v>
      </c>
      <c r="D593" s="13" t="str">
        <f>TEXT(B593, "dddd")</f>
        <v>Monday</v>
      </c>
      <c r="E593" s="13">
        <v>4636</v>
      </c>
      <c r="F593" s="13" t="s">
        <v>40</v>
      </c>
      <c r="G593" s="13" t="s">
        <v>40</v>
      </c>
    </row>
    <row r="594" spans="1:7" x14ac:dyDescent="0.25">
      <c r="A594" s="13" t="s">
        <v>12</v>
      </c>
      <c r="B594" s="2">
        <v>45943</v>
      </c>
      <c r="C594" s="13" t="s">
        <v>25</v>
      </c>
      <c r="D594" s="13" t="str">
        <f>TEXT(B594, "dddd")</f>
        <v>Monday</v>
      </c>
      <c r="E594" s="13"/>
      <c r="F594" s="13" t="s">
        <v>41</v>
      </c>
      <c r="G594" s="13" t="s">
        <v>75</v>
      </c>
    </row>
    <row r="595" spans="1:7" x14ac:dyDescent="0.25">
      <c r="A595" s="13" t="s">
        <v>19</v>
      </c>
      <c r="B595" s="2">
        <v>45943</v>
      </c>
      <c r="C595" s="13" t="s">
        <v>24</v>
      </c>
      <c r="D595" s="13" t="str">
        <f>TEXT(B595, "dddd")</f>
        <v>Monday</v>
      </c>
      <c r="E595" s="13">
        <v>960</v>
      </c>
      <c r="F595" s="13" t="s">
        <v>40</v>
      </c>
      <c r="G595" s="13" t="s">
        <v>40</v>
      </c>
    </row>
    <row r="596" spans="1:7" x14ac:dyDescent="0.25">
      <c r="A596" s="13" t="s">
        <v>11</v>
      </c>
      <c r="B596" s="2">
        <v>45943</v>
      </c>
      <c r="C596" s="13" t="s">
        <v>24</v>
      </c>
      <c r="D596" s="13" t="str">
        <f>TEXT(B596, "dddd")</f>
        <v>Monday</v>
      </c>
      <c r="E596" s="13"/>
      <c r="F596" s="13" t="s">
        <v>41</v>
      </c>
      <c r="G596" s="13" t="s">
        <v>72</v>
      </c>
    </row>
    <row r="597" spans="1:7" x14ac:dyDescent="0.25">
      <c r="A597" s="13" t="s">
        <v>11</v>
      </c>
      <c r="B597" s="2">
        <v>45943</v>
      </c>
      <c r="C597" s="13" t="s">
        <v>25</v>
      </c>
      <c r="D597" s="13" t="str">
        <f>TEXT(B597, "dddd")</f>
        <v>Monday</v>
      </c>
      <c r="E597" s="13"/>
      <c r="F597" s="13" t="s">
        <v>41</v>
      </c>
      <c r="G597" s="13" t="s">
        <v>72</v>
      </c>
    </row>
    <row r="598" spans="1:7" x14ac:dyDescent="0.25">
      <c r="A598" s="13" t="s">
        <v>9</v>
      </c>
      <c r="B598" s="2">
        <v>45943</v>
      </c>
      <c r="C598" s="13" t="s">
        <v>24</v>
      </c>
      <c r="D598" s="13" t="str">
        <f>TEXT(B598, "dddd")</f>
        <v>Monday</v>
      </c>
      <c r="E598" s="13">
        <v>8680</v>
      </c>
      <c r="F598" s="14" t="s">
        <v>40</v>
      </c>
      <c r="G598" s="14" t="s">
        <v>40</v>
      </c>
    </row>
    <row r="599" spans="1:7" x14ac:dyDescent="0.25">
      <c r="A599" s="13" t="s">
        <v>9</v>
      </c>
      <c r="B599" s="2">
        <v>45943</v>
      </c>
      <c r="C599" s="13" t="s">
        <v>25</v>
      </c>
      <c r="D599" s="13" t="str">
        <f>TEXT(B599, "dddd")</f>
        <v>Monday</v>
      </c>
      <c r="E599" s="13">
        <v>17453</v>
      </c>
      <c r="F599" s="13" t="s">
        <v>40</v>
      </c>
      <c r="G599" s="13" t="s">
        <v>40</v>
      </c>
    </row>
    <row r="600" spans="1:7" x14ac:dyDescent="0.25">
      <c r="A600" s="13" t="s">
        <v>10</v>
      </c>
      <c r="B600" s="2">
        <v>45943</v>
      </c>
      <c r="C600" s="13" t="s">
        <v>24</v>
      </c>
      <c r="D600" s="13" t="str">
        <f>TEXT(B600, "dddd")</f>
        <v>Monday</v>
      </c>
      <c r="E600" s="13">
        <v>5076</v>
      </c>
      <c r="F600" s="13" t="s">
        <v>40</v>
      </c>
      <c r="G600" s="13" t="s">
        <v>40</v>
      </c>
    </row>
    <row r="601" spans="1:7" x14ac:dyDescent="0.25">
      <c r="A601" s="13" t="s">
        <v>17</v>
      </c>
      <c r="B601" s="2">
        <v>45943</v>
      </c>
      <c r="C601" s="13" t="s">
        <v>24</v>
      </c>
      <c r="D601" s="13" t="str">
        <f>TEXT(B601, "dddd")</f>
        <v>Monday</v>
      </c>
      <c r="E601" s="13">
        <v>567</v>
      </c>
      <c r="F601" s="13" t="s">
        <v>40</v>
      </c>
      <c r="G601" s="13" t="s">
        <v>40</v>
      </c>
    </row>
    <row r="602" spans="1:7" x14ac:dyDescent="0.25">
      <c r="A602" s="13" t="s">
        <v>17</v>
      </c>
      <c r="B602" s="2">
        <v>45943</v>
      </c>
      <c r="C602" s="13" t="s">
        <v>25</v>
      </c>
      <c r="D602" s="13" t="str">
        <f>TEXT(B602, "dddd")</f>
        <v>Monday</v>
      </c>
      <c r="E602" s="13">
        <v>1200</v>
      </c>
      <c r="F602" s="13" t="s">
        <v>40</v>
      </c>
      <c r="G602" s="13" t="s">
        <v>40</v>
      </c>
    </row>
    <row r="603" spans="1:7" x14ac:dyDescent="0.25">
      <c r="A603" s="14" t="s">
        <v>14</v>
      </c>
      <c r="B603" s="2">
        <v>45940</v>
      </c>
      <c r="C603" s="14" t="s">
        <v>24</v>
      </c>
      <c r="D603" s="14" t="str">
        <f>TEXT(B603, "dddd")</f>
        <v>Friday</v>
      </c>
      <c r="E603" s="14">
        <v>1120</v>
      </c>
      <c r="F603" s="14" t="s">
        <v>40</v>
      </c>
      <c r="G603" s="14" t="s">
        <v>40</v>
      </c>
    </row>
    <row r="604" spans="1:7" x14ac:dyDescent="0.25">
      <c r="A604" s="14" t="s">
        <v>14</v>
      </c>
      <c r="B604" s="2">
        <v>45940</v>
      </c>
      <c r="C604" s="14" t="s">
        <v>25</v>
      </c>
      <c r="D604" s="14" t="str">
        <f>TEXT(B604, "dddd")</f>
        <v>Friday</v>
      </c>
      <c r="E604" s="14">
        <v>6636</v>
      </c>
      <c r="F604" s="14" t="s">
        <v>40</v>
      </c>
      <c r="G604" s="14" t="s">
        <v>40</v>
      </c>
    </row>
    <row r="605" spans="1:7" x14ac:dyDescent="0.25">
      <c r="A605" s="14" t="s">
        <v>15</v>
      </c>
      <c r="B605" s="2">
        <v>45940</v>
      </c>
      <c r="C605" s="14" t="s">
        <v>24</v>
      </c>
      <c r="D605" s="14" t="str">
        <f>TEXT(B605, "dddd")</f>
        <v>Friday</v>
      </c>
      <c r="E605" s="14">
        <v>4153</v>
      </c>
      <c r="F605" s="14" t="s">
        <v>40</v>
      </c>
      <c r="G605" s="14" t="s">
        <v>40</v>
      </c>
    </row>
    <row r="606" spans="1:7" x14ac:dyDescent="0.25">
      <c r="A606" s="14" t="s">
        <v>20</v>
      </c>
      <c r="B606" s="2">
        <v>45940</v>
      </c>
      <c r="C606" s="14" t="s">
        <v>24</v>
      </c>
      <c r="D606" s="14" t="str">
        <f>TEXT(B606, "dddd")</f>
        <v>Friday</v>
      </c>
      <c r="E606" s="14">
        <v>164</v>
      </c>
      <c r="F606" s="14" t="s">
        <v>40</v>
      </c>
      <c r="G606" s="14" t="s">
        <v>40</v>
      </c>
    </row>
    <row r="607" spans="1:7" x14ac:dyDescent="0.25">
      <c r="A607" s="14" t="s">
        <v>18</v>
      </c>
      <c r="B607" s="2">
        <v>45940</v>
      </c>
      <c r="C607" s="14" t="s">
        <v>24</v>
      </c>
      <c r="D607" s="14" t="str">
        <f>TEXT(B607, "dddd")</f>
        <v>Friday</v>
      </c>
      <c r="E607" s="14">
        <v>1244</v>
      </c>
      <c r="F607" s="14" t="s">
        <v>40</v>
      </c>
      <c r="G607" s="14" t="s">
        <v>40</v>
      </c>
    </row>
    <row r="608" spans="1:7" x14ac:dyDescent="0.25">
      <c r="A608" s="14" t="s">
        <v>18</v>
      </c>
      <c r="B608" s="2">
        <v>45940</v>
      </c>
      <c r="C608" s="14" t="s">
        <v>25</v>
      </c>
      <c r="D608" s="14" t="str">
        <f>TEXT(B608, "dddd")</f>
        <v>Friday</v>
      </c>
      <c r="E608" s="14">
        <v>3903</v>
      </c>
      <c r="F608" s="14" t="s">
        <v>40</v>
      </c>
      <c r="G608" s="14" t="s">
        <v>40</v>
      </c>
    </row>
    <row r="609" spans="1:7" x14ac:dyDescent="0.25">
      <c r="A609" s="14" t="s">
        <v>16</v>
      </c>
      <c r="B609" s="2">
        <v>45940</v>
      </c>
      <c r="C609" s="14" t="s">
        <v>24</v>
      </c>
      <c r="D609" s="14" t="str">
        <f>TEXT(B609, "dddd")</f>
        <v>Friday</v>
      </c>
      <c r="E609" s="14">
        <v>4104</v>
      </c>
      <c r="F609" s="14" t="s">
        <v>40</v>
      </c>
      <c r="G609" s="14" t="s">
        <v>40</v>
      </c>
    </row>
    <row r="610" spans="1:7" x14ac:dyDescent="0.25">
      <c r="A610" s="14" t="s">
        <v>12</v>
      </c>
      <c r="B610" s="2">
        <v>45940</v>
      </c>
      <c r="C610" s="14" t="s">
        <v>24</v>
      </c>
      <c r="D610" s="14" t="str">
        <f>TEXT(B610, "dddd")</f>
        <v>Friday</v>
      </c>
      <c r="E610" s="14">
        <v>4500</v>
      </c>
      <c r="F610" s="14" t="s">
        <v>40</v>
      </c>
      <c r="G610" s="14" t="s">
        <v>40</v>
      </c>
    </row>
    <row r="611" spans="1:7" x14ac:dyDescent="0.25">
      <c r="A611" s="14" t="s">
        <v>12</v>
      </c>
      <c r="B611" s="2">
        <v>45940</v>
      </c>
      <c r="C611" s="14" t="s">
        <v>25</v>
      </c>
      <c r="D611" s="14" t="str">
        <f>TEXT(B611, "dddd")</f>
        <v>Friday</v>
      </c>
      <c r="E611" s="14"/>
      <c r="F611" s="14" t="s">
        <v>41</v>
      </c>
      <c r="G611" s="14" t="s">
        <v>43</v>
      </c>
    </row>
    <row r="612" spans="1:7" x14ac:dyDescent="0.25">
      <c r="A612" s="14" t="s">
        <v>19</v>
      </c>
      <c r="B612" s="2">
        <v>45940</v>
      </c>
      <c r="C612" s="14" t="s">
        <v>24</v>
      </c>
      <c r="D612" s="14" t="str">
        <f>TEXT(B612, "dddd")</f>
        <v>Friday</v>
      </c>
      <c r="E612" s="14">
        <v>156</v>
      </c>
      <c r="F612" s="14" t="s">
        <v>40</v>
      </c>
      <c r="G612" s="14" t="s">
        <v>34</v>
      </c>
    </row>
    <row r="613" spans="1:7" x14ac:dyDescent="0.25">
      <c r="A613" s="14" t="s">
        <v>11</v>
      </c>
      <c r="B613" s="2">
        <v>45940</v>
      </c>
      <c r="C613" s="14" t="s">
        <v>24</v>
      </c>
      <c r="D613" s="14" t="str">
        <f>TEXT(B613, "dddd")</f>
        <v>Friday</v>
      </c>
      <c r="E613" s="14"/>
      <c r="F613" s="14" t="s">
        <v>41</v>
      </c>
      <c r="G613" s="14" t="s">
        <v>72</v>
      </c>
    </row>
    <row r="614" spans="1:7" x14ac:dyDescent="0.25">
      <c r="A614" s="14" t="s">
        <v>11</v>
      </c>
      <c r="B614" s="2">
        <v>45940</v>
      </c>
      <c r="C614" s="14" t="s">
        <v>25</v>
      </c>
      <c r="D614" s="14" t="str">
        <f>TEXT(B614, "dddd")</f>
        <v>Friday</v>
      </c>
      <c r="E614" s="14"/>
      <c r="F614" s="14" t="s">
        <v>41</v>
      </c>
      <c r="G614" s="14" t="s">
        <v>72</v>
      </c>
    </row>
    <row r="615" spans="1:7" x14ac:dyDescent="0.25">
      <c r="A615" s="14" t="s">
        <v>9</v>
      </c>
      <c r="B615" s="2">
        <v>45940</v>
      </c>
      <c r="C615" s="14" t="s">
        <v>24</v>
      </c>
      <c r="D615" s="14" t="str">
        <f>TEXT(B615, "dddd")</f>
        <v>Friday</v>
      </c>
      <c r="E615" s="14">
        <v>10671</v>
      </c>
      <c r="F615" s="14" t="s">
        <v>40</v>
      </c>
      <c r="G615" s="14" t="s">
        <v>40</v>
      </c>
    </row>
    <row r="616" spans="1:7" x14ac:dyDescent="0.25">
      <c r="A616" s="14" t="s">
        <v>9</v>
      </c>
      <c r="B616" s="2">
        <v>45940</v>
      </c>
      <c r="C616" s="14" t="s">
        <v>25</v>
      </c>
      <c r="D616" s="14" t="str">
        <f>TEXT(B616, "dddd")</f>
        <v>Friday</v>
      </c>
      <c r="E616" s="14">
        <v>15198</v>
      </c>
      <c r="F616" s="14" t="s">
        <v>40</v>
      </c>
      <c r="G616" s="14" t="s">
        <v>40</v>
      </c>
    </row>
    <row r="617" spans="1:7" x14ac:dyDescent="0.25">
      <c r="A617" s="14" t="s">
        <v>10</v>
      </c>
      <c r="B617" s="2">
        <v>45940</v>
      </c>
      <c r="C617" s="14" t="s">
        <v>24</v>
      </c>
      <c r="D617" s="14" t="str">
        <f>TEXT(B617, "dddd")</f>
        <v>Friday</v>
      </c>
      <c r="E617" s="14">
        <v>5335</v>
      </c>
      <c r="F617" s="14" t="s">
        <v>40</v>
      </c>
      <c r="G617" s="14" t="s">
        <v>40</v>
      </c>
    </row>
    <row r="618" spans="1:7" x14ac:dyDescent="0.25">
      <c r="A618" s="14" t="s">
        <v>17</v>
      </c>
      <c r="B618" s="2">
        <v>45940</v>
      </c>
      <c r="C618" s="14" t="s">
        <v>24</v>
      </c>
      <c r="D618" s="14" t="str">
        <f>TEXT(B618, "dddd")</f>
        <v>Friday</v>
      </c>
      <c r="E618" s="14">
        <v>1682</v>
      </c>
      <c r="F618" s="14" t="s">
        <v>40</v>
      </c>
      <c r="G618" s="14" t="s">
        <v>40</v>
      </c>
    </row>
    <row r="619" spans="1:7" x14ac:dyDescent="0.25">
      <c r="A619" s="14" t="s">
        <v>17</v>
      </c>
      <c r="B619" s="2">
        <v>45940</v>
      </c>
      <c r="C619" s="14" t="s">
        <v>25</v>
      </c>
      <c r="D619" s="14" t="str">
        <f>TEXT(B619, "dddd")</f>
        <v>Friday</v>
      </c>
      <c r="E619" s="14">
        <v>1175</v>
      </c>
      <c r="F619" s="14" t="s">
        <v>40</v>
      </c>
      <c r="G619" s="14" t="s">
        <v>40</v>
      </c>
    </row>
  </sheetData>
  <autoFilter ref="A1:G517" xr:uid="{00000000-0001-0000-02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</vt:lpstr>
      <vt:lpstr>Daily by 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Shao</dc:creator>
  <cp:lastModifiedBy>Dan Shao</cp:lastModifiedBy>
  <dcterms:created xsi:type="dcterms:W3CDTF">2025-10-10T17:33:21Z</dcterms:created>
  <dcterms:modified xsi:type="dcterms:W3CDTF">2025-10-21T16:32:03Z</dcterms:modified>
</cp:coreProperties>
</file>