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\myProjects\GitHub\YahooXL\"/>
    </mc:Choice>
  </mc:AlternateContent>
  <xr:revisionPtr revIDLastSave="0" documentId="13_ncr:1_{7C872212-2CDA-4439-A41A-FC8BFD20172D}" xr6:coauthVersionLast="41" xr6:coauthVersionMax="41" xr10:uidLastSave="{00000000-0000-0000-0000-000000000000}"/>
  <bookViews>
    <workbookView xWindow="3840" yWindow="5412" windowWidth="34560" windowHeight="10932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I5" i="1"/>
  <c r="C10" i="1"/>
  <c r="C59" i="1"/>
  <c r="I65" i="1" s="1"/>
  <c r="A72" i="1" l="1"/>
  <c r="A71" i="1"/>
  <c r="A68" i="1"/>
  <c r="A69" i="1" s="1"/>
  <c r="A70" i="1" s="1"/>
  <c r="B68" i="1"/>
  <c r="B49" i="1"/>
  <c r="B48" i="1"/>
  <c r="B43" i="1"/>
  <c r="B14" i="1"/>
  <c r="B45" i="1"/>
  <c r="B12" i="1"/>
  <c r="B36" i="1"/>
  <c r="B61" i="1"/>
  <c r="B66" i="1"/>
  <c r="B58" i="1"/>
  <c r="B10" i="1"/>
  <c r="B9" i="1"/>
  <c r="B8" i="1"/>
  <c r="B46" i="1"/>
  <c r="B39" i="1"/>
  <c r="B37" i="1"/>
  <c r="B42" i="1"/>
  <c r="B31" i="1"/>
  <c r="B33" i="1"/>
  <c r="B32" i="1"/>
  <c r="B67" i="1"/>
  <c r="B29" i="1"/>
  <c r="B35" i="1"/>
  <c r="B15" i="1"/>
  <c r="B13" i="1"/>
  <c r="B34" i="1"/>
  <c r="B69" i="1"/>
  <c r="B57" i="1"/>
  <c r="B56" i="1"/>
  <c r="B55" i="1"/>
  <c r="B30" i="1"/>
  <c r="B11" i="1"/>
  <c r="B21" i="1"/>
  <c r="B25" i="1"/>
  <c r="B62" i="1"/>
  <c r="B53" i="1"/>
  <c r="B7" i="1"/>
  <c r="B26" i="1"/>
  <c r="B17" i="1"/>
  <c r="B16" i="1"/>
  <c r="B54" i="1"/>
  <c r="B27" i="1"/>
  <c r="B60" i="1"/>
  <c r="B50" i="1"/>
  <c r="B22" i="1"/>
  <c r="B44" i="1"/>
  <c r="B52" i="1"/>
  <c r="B51" i="1"/>
  <c r="B41" i="1"/>
  <c r="B40" i="1"/>
  <c r="B23" i="1"/>
  <c r="B6" i="1"/>
  <c r="B20" i="1"/>
  <c r="B72" i="1"/>
  <c r="C72" i="1" s="1"/>
  <c r="B65" i="1"/>
  <c r="B64" i="1"/>
  <c r="B63" i="1"/>
  <c r="B38" i="1"/>
  <c r="B18" i="1"/>
  <c r="B28" i="1"/>
  <c r="B3" i="1"/>
  <c r="B71" i="1"/>
  <c r="B59" i="1"/>
  <c r="B4" i="1"/>
  <c r="B19" i="1"/>
  <c r="B24" i="1"/>
  <c r="B70" i="1"/>
  <c r="B47" i="1"/>
  <c r="I64" i="1"/>
  <c r="C56" i="1"/>
  <c r="C28" i="1"/>
  <c r="C42" i="1"/>
  <c r="C54" i="1"/>
  <c r="C16" i="1"/>
  <c r="C36" i="1"/>
  <c r="C67" i="1"/>
  <c r="C48" i="1"/>
  <c r="C41" i="1"/>
  <c r="C38" i="1"/>
  <c r="C52" i="1"/>
  <c r="C55" i="1"/>
  <c r="C27" i="1"/>
  <c r="C71" i="1"/>
  <c r="C14" i="1"/>
  <c r="J14" i="1"/>
  <c r="C40" i="1"/>
  <c r="C35" i="1"/>
  <c r="C13" i="1"/>
  <c r="C31" i="1"/>
  <c r="K13" i="1"/>
  <c r="C30" i="1"/>
  <c r="C24" i="1"/>
  <c r="C9" i="1"/>
  <c r="C37" i="1"/>
  <c r="C66" i="1"/>
  <c r="J13" i="1"/>
  <c r="C32" i="1"/>
  <c r="C51" i="1"/>
  <c r="C29" i="1"/>
  <c r="C49" i="1"/>
  <c r="C57" i="1"/>
  <c r="C64" i="1"/>
  <c r="C62" i="1"/>
  <c r="C39" i="1"/>
  <c r="C15" i="1"/>
  <c r="C43" i="1"/>
  <c r="C21" i="1"/>
  <c r="C58" i="1"/>
  <c r="C50" i="1"/>
  <c r="C18" i="1"/>
  <c r="C33" i="1"/>
  <c r="C68" i="1"/>
  <c r="C63" i="1"/>
  <c r="C19" i="1"/>
  <c r="C23" i="1"/>
  <c r="C8" i="1"/>
  <c r="C26" i="1"/>
  <c r="C6" i="1"/>
  <c r="C7" i="1"/>
  <c r="C12" i="1"/>
  <c r="C44" i="1"/>
  <c r="I13" i="1"/>
  <c r="C69" i="1"/>
  <c r="C25" i="1"/>
  <c r="C17" i="1"/>
  <c r="C3" i="1"/>
  <c r="C60" i="1"/>
  <c r="C34" i="1"/>
  <c r="C22" i="1"/>
  <c r="C11" i="1"/>
  <c r="J11" i="1" s="1"/>
  <c r="C4" i="1"/>
  <c r="C45" i="1"/>
  <c r="C47" i="1"/>
  <c r="C61" i="1"/>
  <c r="C46" i="1"/>
  <c r="I63" i="1"/>
  <c r="C20" i="1"/>
  <c r="C65" i="1"/>
  <c r="C53" i="1"/>
  <c r="C70" i="1"/>
  <c r="F21" i="2" l="1"/>
  <c r="I9" i="2"/>
  <c r="L9" i="2"/>
  <c r="L13" i="2"/>
  <c r="I13" i="2"/>
  <c r="L17" i="2"/>
  <c r="I17" i="2"/>
  <c r="I8" i="2"/>
  <c r="L8" i="2"/>
  <c r="I7" i="2"/>
  <c r="L7" i="2"/>
  <c r="I16" i="2"/>
  <c r="L16" i="2"/>
  <c r="I15" i="2"/>
  <c r="L15" i="2"/>
  <c r="I5" i="2"/>
  <c r="L5" i="2"/>
  <c r="I4" i="2"/>
  <c r="L4" i="2"/>
  <c r="I12" i="2"/>
  <c r="L12" i="2"/>
  <c r="E10" i="2"/>
  <c r="G10" i="2"/>
  <c r="F10" i="2"/>
  <c r="L10" i="2"/>
  <c r="C10" i="2"/>
  <c r="D10" i="2"/>
  <c r="H10" i="2"/>
  <c r="I10" i="2"/>
  <c r="I18" i="2"/>
  <c r="L18" i="2"/>
  <c r="L20" i="2"/>
  <c r="H20" i="2"/>
  <c r="D20" i="2"/>
  <c r="G20" i="2"/>
  <c r="C20" i="2"/>
  <c r="F20" i="2"/>
  <c r="I20" i="2"/>
  <c r="E20" i="2"/>
  <c r="G24" i="2"/>
  <c r="G23" i="2"/>
  <c r="L6" i="2"/>
  <c r="I6" i="2"/>
  <c r="B10" i="2"/>
  <c r="B20" i="2"/>
  <c r="K12" i="1"/>
  <c r="H18" i="2"/>
  <c r="B4" i="2"/>
  <c r="C13" i="2"/>
  <c r="H5" i="2"/>
  <c r="F6" i="2"/>
  <c r="D8" i="2"/>
  <c r="H2" i="2"/>
  <c r="B9" i="2"/>
  <c r="G2" i="2"/>
  <c r="I11" i="1"/>
  <c r="C3" i="2"/>
  <c r="B12" i="2"/>
  <c r="G5" i="2"/>
  <c r="H12" i="2"/>
  <c r="C5" i="2"/>
  <c r="F3" i="2"/>
  <c r="D12" i="2"/>
  <c r="G15" i="2"/>
  <c r="E18" i="2"/>
  <c r="E2" i="2"/>
  <c r="C17" i="2"/>
  <c r="E3" i="2"/>
  <c r="D5" i="2"/>
  <c r="G25" i="2"/>
  <c r="G16" i="2"/>
  <c r="D16" i="2"/>
  <c r="B18" i="2"/>
  <c r="I14" i="1"/>
  <c r="F17" i="2"/>
  <c r="B2" i="2"/>
  <c r="H15" i="2"/>
  <c r="F4" i="2"/>
  <c r="H16" i="2"/>
  <c r="F7" i="2"/>
  <c r="H3" i="2"/>
  <c r="E16" i="2"/>
  <c r="H7" i="2"/>
  <c r="D9" i="2"/>
  <c r="F16" i="2"/>
  <c r="D4" i="2"/>
  <c r="B8" i="2"/>
  <c r="G3" i="2"/>
  <c r="H8" i="2"/>
  <c r="I3" i="2"/>
  <c r="E8" i="2"/>
  <c r="G13" i="2"/>
  <c r="H13" i="2"/>
  <c r="D15" i="2"/>
  <c r="G4" i="2"/>
  <c r="G26" i="2"/>
  <c r="B3" i="2"/>
  <c r="F15" i="2"/>
  <c r="B15" i="2"/>
  <c r="D13" i="2"/>
  <c r="B7" i="2"/>
  <c r="C15" i="2"/>
  <c r="I12" i="1"/>
  <c r="F8" i="2"/>
  <c r="E17" i="2"/>
  <c r="C8" i="2"/>
  <c r="K14" i="1"/>
  <c r="G7" i="2"/>
  <c r="H4" i="2"/>
  <c r="E9" i="2"/>
  <c r="H9" i="2"/>
  <c r="C16" i="2"/>
  <c r="E13" i="2"/>
  <c r="I2" i="2"/>
  <c r="D18" i="2"/>
  <c r="F18" i="2"/>
  <c r="F12" i="2"/>
  <c r="B16" i="2"/>
  <c r="F2" i="2"/>
  <c r="H6" i="2"/>
  <c r="E4" i="2"/>
  <c r="E15" i="2"/>
  <c r="G12" i="2"/>
  <c r="B17" i="2"/>
  <c r="D3" i="2"/>
  <c r="G9" i="2"/>
  <c r="G6" i="2"/>
  <c r="E7" i="2"/>
  <c r="F5" i="2"/>
  <c r="C7" i="2"/>
  <c r="D6" i="2"/>
  <c r="C12" i="2"/>
  <c r="C4" i="2"/>
  <c r="C18" i="2"/>
  <c r="G22" i="2"/>
  <c r="B6" i="2"/>
  <c r="E6" i="2"/>
  <c r="G17" i="2"/>
  <c r="B5" i="2"/>
  <c r="L3" i="2"/>
  <c r="E5" i="2"/>
  <c r="D17" i="2"/>
  <c r="G8" i="2"/>
  <c r="G18" i="2"/>
  <c r="F9" i="2"/>
  <c r="D7" i="2"/>
  <c r="C6" i="2"/>
  <c r="E12" i="2"/>
  <c r="H17" i="2"/>
  <c r="J12" i="1"/>
  <c r="C9" i="2"/>
  <c r="L2" i="2"/>
  <c r="F13" i="2"/>
  <c r="B13" i="2"/>
  <c r="K11" i="1"/>
  <c r="A4" i="1" l="1"/>
  <c r="A5" i="1" s="1"/>
  <c r="A6" i="1" s="1"/>
  <c r="A7" i="1" s="1"/>
  <c r="A8" i="1" s="1"/>
  <c r="A9" i="1" s="1"/>
  <c r="J10" i="2"/>
  <c r="J20" i="2"/>
  <c r="J9" i="2"/>
  <c r="D2" i="2"/>
  <c r="J16" i="2"/>
  <c r="C2" i="2"/>
  <c r="J5" i="2"/>
  <c r="J4" i="2"/>
  <c r="J13" i="2"/>
  <c r="J12" i="2"/>
  <c r="J2" i="2"/>
  <c r="J8" i="2"/>
  <c r="J15" i="2"/>
  <c r="J17" i="2"/>
  <c r="J7" i="2"/>
  <c r="J3" i="2"/>
  <c r="J6" i="2"/>
  <c r="J18" i="2"/>
  <c r="K20" i="2" l="1"/>
  <c r="K2" i="2"/>
  <c r="K10" i="2"/>
  <c r="K9" i="2"/>
  <c r="K13" i="2"/>
  <c r="K18" i="2"/>
  <c r="K17" i="2"/>
  <c r="K8" i="2"/>
  <c r="K7" i="2"/>
  <c r="K16" i="2"/>
  <c r="K15" i="2"/>
  <c r="K5" i="2"/>
  <c r="K4" i="2"/>
  <c r="K6" i="2"/>
  <c r="K12" i="2"/>
  <c r="K3" i="2"/>
  <c r="A10" i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</calcChain>
</file>

<file path=xl/sharedStrings.xml><?xml version="1.0" encoding="utf-8"?>
<sst xmlns="http://schemas.openxmlformats.org/spreadsheetml/2006/main" count="112" uniqueCount="107">
  <si>
    <t>Symbol</t>
  </si>
  <si>
    <t>XIU.TO</t>
  </si>
  <si>
    <t>Exchange</t>
  </si>
  <si>
    <t>Currency</t>
  </si>
  <si>
    <t>MarketCap</t>
  </si>
  <si>
    <t>QuoteType</t>
  </si>
  <si>
    <t>RegularMarketPrice</t>
  </si>
  <si>
    <t>RegularMarketVolume</t>
  </si>
  <si>
    <t>Bid</t>
  </si>
  <si>
    <t>Ask</t>
  </si>
  <si>
    <t>days</t>
  </si>
  <si>
    <t>TrailingAnnualDividendYield</t>
  </si>
  <si>
    <t>Expense</t>
  </si>
  <si>
    <t>XIC.TO</t>
  </si>
  <si>
    <t>LongName</t>
  </si>
  <si>
    <t>XEF.TO</t>
  </si>
  <si>
    <t>HXT.TO</t>
  </si>
  <si>
    <t>XWD.TO</t>
  </si>
  <si>
    <t>XEM.TO</t>
  </si>
  <si>
    <t>VCN.TO</t>
  </si>
  <si>
    <t>VFV.TO</t>
  </si>
  <si>
    <t>XUU.TO</t>
  </si>
  <si>
    <t>XUS.TO</t>
  </si>
  <si>
    <t>VIU.TO</t>
  </si>
  <si>
    <t>VEE.TO</t>
  </si>
  <si>
    <t>HXS.TO</t>
  </si>
  <si>
    <t>XAW.TO</t>
  </si>
  <si>
    <t>hxt</t>
  </si>
  <si>
    <t>xiu</t>
  </si>
  <si>
    <t>vcn</t>
  </si>
  <si>
    <t>di tax</t>
  </si>
  <si>
    <t>yes</t>
  </si>
  <si>
    <t>no</t>
  </si>
  <si>
    <t>cg tax</t>
  </si>
  <si>
    <t>broad</t>
  </si>
  <si>
    <t>narrow</t>
  </si>
  <si>
    <t>defer taxes</t>
  </si>
  <si>
    <t>C</t>
  </si>
  <si>
    <t>Ask,</t>
  </si>
  <si>
    <t>AskSize,</t>
  </si>
  <si>
    <t>AverageDailyVolume10Day,</t>
  </si>
  <si>
    <t>AverageDailyVolume3Month,</t>
  </si>
  <si>
    <t>Bid,</t>
  </si>
  <si>
    <t>BidSize,</t>
  </si>
  <si>
    <t>BookValue,</t>
  </si>
  <si>
    <t>Currency,</t>
  </si>
  <si>
    <t>DividendDate,</t>
  </si>
  <si>
    <t>EarningsTimestamp,</t>
  </si>
  <si>
    <t>EarningsTimestampEnd,</t>
  </si>
  <si>
    <t>EarningsTimestampStart,</t>
  </si>
  <si>
    <t>EpsForward,</t>
  </si>
  <si>
    <t>EpsTrailingTwelveMonths,</t>
  </si>
  <si>
    <t>EsgPopulated,</t>
  </si>
  <si>
    <t>Exchange,</t>
  </si>
  <si>
    <t>ExchangeDataDelayedBy,</t>
  </si>
  <si>
    <t>ExchangeTimezoneName,</t>
  </si>
  <si>
    <t>ExchangeTimezoneShortName,</t>
  </si>
  <si>
    <t>FiftyDayAverage,</t>
  </si>
  <si>
    <t>FiftyDayAverageChange,</t>
  </si>
  <si>
    <t>FiftyDayAverageChangePercent,</t>
  </si>
  <si>
    <t>FiftyTwoWeekHigh,</t>
  </si>
  <si>
    <t>FiftyTwoWeekHighChange,</t>
  </si>
  <si>
    <t>FiftyTwoWeekHighChangePercent,</t>
  </si>
  <si>
    <t>FiftyTwoWeekLow,</t>
  </si>
  <si>
    <t>FiftyTwoWeekLowChange,</t>
  </si>
  <si>
    <t>FiftyTwoWeekLowChangePercent,</t>
  </si>
  <si>
    <t>FiftyTwoWeekRange,</t>
  </si>
  <si>
    <t>FinancialCurrency,</t>
  </si>
  <si>
    <t>ForwardPE,</t>
  </si>
  <si>
    <t>FullExchangeName,</t>
  </si>
  <si>
    <t>GmtOffSetMilliseconds,</t>
  </si>
  <si>
    <t>Language,</t>
  </si>
  <si>
    <t>LongName,</t>
  </si>
  <si>
    <t>Market,</t>
  </si>
  <si>
    <t>MarketCap,</t>
  </si>
  <si>
    <t>MarketState,</t>
  </si>
  <si>
    <t>MessageBoardId,</t>
  </si>
  <si>
    <t>PostMarketChange,</t>
  </si>
  <si>
    <t>PostMarketChangePercent,</t>
  </si>
  <si>
    <t>PostMarketPrice,</t>
  </si>
  <si>
    <t>PostMarketTime,</t>
  </si>
  <si>
    <t>PriceHint,</t>
  </si>
  <si>
    <t>PriceToBook,</t>
  </si>
  <si>
    <t>QuoteSourceName,</t>
  </si>
  <si>
    <t>QuoteType,</t>
  </si>
  <si>
    <t>Region,</t>
  </si>
  <si>
    <t>RegularMarketChange,</t>
  </si>
  <si>
    <t>RegularMarketChangePercent,</t>
  </si>
  <si>
    <t>RegularMarketDayHigh,</t>
  </si>
  <si>
    <t>RegularMarketDayLow,</t>
  </si>
  <si>
    <t>RegularMarketDayRange,</t>
  </si>
  <si>
    <t>RegularMarketOpen,</t>
  </si>
  <si>
    <t>RegularMarketPreviousClose,</t>
  </si>
  <si>
    <t>RegularMarketPrice,</t>
  </si>
  <si>
    <t>RegularMarketTime,</t>
  </si>
  <si>
    <t>RegularMarketVolume,</t>
  </si>
  <si>
    <t>SharesOutstanding,</t>
  </si>
  <si>
    <t>ShortName,</t>
  </si>
  <si>
    <t>SourceInterval,</t>
  </si>
  <si>
    <t>Symbol,</t>
  </si>
  <si>
    <t>Tradeable,</t>
  </si>
  <si>
    <t>TrailingAnnualDividendRate,</t>
  </si>
  <si>
    <t>TrailingAnnualDividendYield,</t>
  </si>
  <si>
    <t>TrailingPE,</t>
  </si>
  <si>
    <t>TwoHundredDayAverage,</t>
  </si>
  <si>
    <t>TwoHundredDayAverageChange,</t>
  </si>
  <si>
    <t>TwoHundredDayAverageChangePercent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</si>
</sst>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533dde5f0a6645a9b6ff1b13a9247cd6">
      <tp>
        <v>-1</v>
        <stp/>
        <stp>3c5a773a-8808-4d45-807f-9ba7aeed6da3</stp>
        <tr r="F16" s="2"/>
      </tp>
    </main>
    <main first="rtdsrv.533dde5f0a6645a9b6ff1b13a9247cd6">
      <tp>
        <v>-1</v>
        <stp/>
        <stp>498662c1-40ec-486e-afc0-a77ed2a33164</stp>
        <tr r="C42" s="1"/>
      </tp>
    </main>
    <main first="rtdsrv.533dde5f0a6645a9b6ff1b13a9247cd6">
      <tp>
        <v>-1</v>
        <stp/>
        <stp>a80ab1b9-dfd2-463d-8d57-db6280c35c2a</stp>
        <tr r="C4" s="1"/>
      </tp>
      <tp>
        <v>-1</v>
        <stp/>
        <stp>e942e2e2-b3e3-4bb6-8bac-072fcf0b5bd9</stp>
        <tr r="H9" s="2"/>
      </tp>
    </main>
    <main first="rtdsrv.533dde5f0a6645a9b6ff1b13a9247cd6">
      <tp>
        <v>-1</v>
        <stp/>
        <stp>0d0f0e58-4b33-4825-918c-2c7f5a43d68a</stp>
        <tr r="C20" s="1"/>
      </tp>
      <tp>
        <v>-1</v>
        <stp/>
        <stp>0f1bbf1c-97a4-4b0e-b117-bf9a8171664b</stp>
        <tr r="C12" s="2"/>
      </tp>
      <tp>
        <v>-1</v>
        <stp/>
        <stp>63a096f3-cf7b-4208-8d0a-1a58af42ae48</stp>
        <tr r="H13" s="2"/>
      </tp>
      <tp>
        <v>-1</v>
        <stp/>
        <stp>20c64931-dd8b-40a3-af5f-0db6b35bd047</stp>
        <tr r="C36" s="1"/>
      </tp>
      <tp>
        <v>-1</v>
        <stp/>
        <stp>a0d5d452-9fa1-464a-8161-916016c45acf</stp>
        <tr r="D6" s="2"/>
      </tp>
    </main>
    <main first="rtdsrv.533dde5f0a6645a9b6ff1b13a9247cd6">
      <tp>
        <v>-1</v>
        <stp/>
        <stp>b870bf3c-d053-421b-be8c-a079288bbd00</stp>
        <tr r="C47" s="1"/>
      </tp>
    </main>
    <main first="rtdsrv.533dde5f0a6645a9b6ff1b13a9247cd6">
      <tp>
        <v>-1</v>
        <stp/>
        <stp>aa44e359-8d09-4c60-80a2-709bd0879756</stp>
        <tr r="D4" s="2"/>
      </tp>
    </main>
    <main first="rtdsrv.533dde5f0a6645a9b6ff1b13a9247cd6">
      <tp>
        <v>-1</v>
        <stp/>
        <stp>d25d9a88-0c9f-47be-90d1-deed30e9a812</stp>
        <tr r="C69" s="1"/>
      </tp>
      <tp>
        <v>-1</v>
        <stp/>
        <stp>97840451-5ea7-45bb-989e-2a52052856c8</stp>
        <tr r="C56" s="1"/>
      </tp>
    </main>
    <main first="rtdsrv.533dde5f0a6645a9b6ff1b13a9247cd6">
      <tp>
        <v>-1</v>
        <stp/>
        <stp>c9f245aa-8e03-453c-b4bb-d1c7c83d1379</stp>
        <tr r="C6" s="1"/>
      </tp>
    </main>
    <main first="rtdsrv.533dde5f0a6645a9b6ff1b13a9247cd6">
      <tp>
        <v>-1</v>
        <stp/>
        <stp>bb8d1151-e800-41b0-9abd-b9e7cffd9410</stp>
        <tr r="B8" s="2"/>
      </tp>
    </main>
    <main first="rtdsrv.533dde5f0a6645a9b6ff1b13a9247cd6">
      <tp>
        <v>-1</v>
        <stp/>
        <stp>642fbed6-ea03-455b-9b26-78d43dd967b9</stp>
        <tr r="C44" s="1"/>
      </tp>
    </main>
    <main first="rtdsrv.533dde5f0a6645a9b6ff1b13a9247cd6">
      <tp>
        <v>-1</v>
        <stp/>
        <stp>6fb8c843-3f70-4084-b181-190b3f17309f</stp>
        <tr r="C9" s="2"/>
      </tp>
    </main>
    <main first="rtdsrv.533dde5f0a6645a9b6ff1b13a9247cd6">
      <tp>
        <v>-1</v>
        <stp/>
        <stp>9d86009c-91b6-408c-be36-beb12277cdd1</stp>
        <tr r="G15" s="2"/>
      </tp>
    </main>
    <main first="rtdsrv.533dde5f0a6645a9b6ff1b13a9247cd6">
      <tp>
        <v>-1</v>
        <stp/>
        <stp>7d787b43-eaf8-4ec3-898f-57499f5af753</stp>
        <tr r="F3" s="2"/>
      </tp>
      <tp>
        <v>-1</v>
        <stp/>
        <stp>32a703db-9609-43cc-9c1d-ab0f654703a3</stp>
        <tr r="C25" s="1"/>
      </tp>
    </main>
    <main first="rtdsrv.533dde5f0a6645a9b6ff1b13a9247cd6">
      <tp>
        <v>-1</v>
        <stp/>
        <stp>5c32f9bd-3882-4aec-9f14-06447f1aee32</stp>
        <tr r="I5" s="1"/>
      </tp>
    </main>
    <main first="rtdsrv.533dde5f0a6645a9b6ff1b13a9247cd6">
      <tp>
        <v>-1</v>
        <stp/>
        <stp>93fde62b-d575-4f0f-8863-7e79ec21192a</stp>
        <tr r="C16" s="1"/>
      </tp>
    </main>
    <main first="rtdsrv.533dde5f0a6645a9b6ff1b13a9247cd6">
      <tp>
        <v>-1</v>
        <stp/>
        <stp>545f101e-850e-41c5-ad07-2d2e7ad4824d</stp>
        <tr r="I2" s="2"/>
      </tp>
      <tp>
        <v>-1</v>
        <stp/>
        <stp>e0392b14-c0e3-49b9-bcfe-7233c66b5d4a</stp>
        <tr r="G18" s="2"/>
      </tp>
      <tp>
        <v>-1</v>
        <stp/>
        <stp>07da6091-dfa7-4055-b305-482bf6890fd3</stp>
        <tr r="D3" s="2"/>
      </tp>
    </main>
    <main first="rtdsrv.533dde5f0a6645a9b6ff1b13a9247cd6">
      <tp>
        <v>-1</v>
        <stp/>
        <stp>91daba4f-0f21-462d-9bac-f0e2d8614cee</stp>
        <tr r="B17" s="2"/>
      </tp>
    </main>
    <main first="rtdsrv.533dde5f0a6645a9b6ff1b13a9247cd6">
      <tp>
        <v>-1</v>
        <stp/>
        <stp>dcd72631-cc95-427f-ae9f-aa9665a1541f</stp>
        <tr r="B4" s="2"/>
      </tp>
    </main>
    <main first="rtdsrv.533dde5f0a6645a9b6ff1b13a9247cd6">
      <tp>
        <v>-1</v>
        <stp/>
        <stp>3dcfb814-1b1c-4a22-a07d-443ae1de4d42</stp>
        <tr r="J4" s="2"/>
      </tp>
      <tp>
        <v>-1</v>
        <stp/>
        <stp>96da9e1b-e131-4aab-9a7b-8088c8a99b22</stp>
        <tr r="D15" s="2"/>
      </tp>
    </main>
    <main first="rtdsrv.533dde5f0a6645a9b6ff1b13a9247cd6">
      <tp>
        <v>-1</v>
        <stp/>
        <stp>9c34d901-3f0d-4e57-8d7b-00c9d3cb7cfa</stp>
        <tr r="C13" s="1"/>
      </tp>
    </main>
    <main first="rtdsrv.533dde5f0a6645a9b6ff1b13a9247cd6">
      <tp>
        <v>-1</v>
        <stp/>
        <stp>9e23f576-85a6-4818-a596-e2f2e0c5bc9c</stp>
        <tr r="F2" s="2"/>
      </tp>
    </main>
    <main first="rtdsrv.533dde5f0a6645a9b6ff1b13a9247cd6">
      <tp>
        <v>-1</v>
        <stp/>
        <stp>d03d9b09-6703-4387-8bd4-f62750a719c2</stp>
        <tr r="H2" s="2"/>
      </tp>
      <tp>
        <v>-1</v>
        <stp/>
        <stp>f49af574-d386-4bcc-b79d-0f97e2d06c43</stp>
        <tr r="E6" s="2"/>
      </tp>
    </main>
    <main first="rtdsrv.533dde5f0a6645a9b6ff1b13a9247cd6">
      <tp>
        <v>-1</v>
        <stp/>
        <stp>e7da28d9-771d-410f-a69a-74b209ae7bf7</stp>
        <tr r="G2" s="2"/>
      </tp>
    </main>
    <main first="rtdsrv.533dde5f0a6645a9b6ff1b13a9247cd6">
      <tp>
        <v>-1</v>
        <stp/>
        <stp>27f1a5c6-81b6-4064-8f0e-93407de64ae3</stp>
        <tr r="C15" s="1"/>
      </tp>
      <tp>
        <v>-1</v>
        <stp/>
        <stp>c245c87a-efed-41eb-ae39-ac80b069de5e</stp>
        <tr r="E2" s="2"/>
      </tp>
      <tp>
        <v>-1</v>
        <stp/>
        <stp>6e5ac973-47ea-493a-b8e5-15dd44cd3ef0</stp>
        <tr r="L3" s="2"/>
      </tp>
    </main>
    <main first="rtdsrv.533dde5f0a6645a9b6ff1b13a9247cd6">
      <tp>
        <v>-1</v>
        <stp/>
        <stp>0300ef55-9bb8-44c6-87eb-ede37c17e39d</stp>
        <tr r="J18" s="2"/>
      </tp>
    </main>
    <main first="rtdsrv.533dde5f0a6645a9b6ff1b13a9247cd6">
      <tp>
        <v>-1</v>
        <stp/>
        <stp>79d36ad0-4674-4cb0-b4a0-87e5a412552a</stp>
        <tr r="C30" s="1"/>
      </tp>
      <tp>
        <v>-1</v>
        <stp/>
        <stp>155ab037-a904-4018-aa10-8d8b715223a3</stp>
        <tr r="L2" s="2"/>
      </tp>
    </main>
    <main first="rtdsrv.533dde5f0a6645a9b6ff1b13a9247cd6">
      <tp>
        <v>-1</v>
        <stp/>
        <stp>0b625ca7-7c99-465c-aed4-d93495343783</stp>
        <tr r="F15" s="2"/>
      </tp>
    </main>
    <main first="rtdsrv.533dde5f0a6645a9b6ff1b13a9247cd6">
      <tp>
        <v>-1</v>
        <stp/>
        <stp>09cccc5f-c577-469c-acef-915d82feb6bc</stp>
        <tr r="J16" s="2"/>
      </tp>
    </main>
    <main first="rtdsrv.533dde5f0a6645a9b6ff1b13a9247cd6">
      <tp>
        <v>-1</v>
        <stp/>
        <stp>05dc5f56-b3d1-4bad-8be5-8631b8d5e411</stp>
        <tr r="C52" s="1"/>
      </tp>
      <tp>
        <v>-1</v>
        <stp/>
        <stp>7c9f06b5-5d81-4bd9-9170-dd178d9a1d4d</stp>
        <tr r="E15" s="2"/>
      </tp>
    </main>
    <main first="rtdsrv.533dde5f0a6645a9b6ff1b13a9247cd6">
      <tp>
        <v>-1</v>
        <stp/>
        <stp>69853ba0-d3c6-4225-bc99-492e7329433a</stp>
        <tr r="C3" s="2"/>
      </tp>
      <tp>
        <v>-1</v>
        <stp/>
        <stp>07ce99bc-0b6f-4b20-bfc7-55bc300dabd6</stp>
        <tr r="E16" s="2"/>
      </tp>
    </main>
    <main first="rtdsrv.533dde5f0a6645a9b6ff1b13a9247cd6">
      <tp>
        <v>-1</v>
        <stp/>
        <stp>3574088a-231f-401f-9b47-2ccb93f0684c</stp>
        <tr r="H7" s="2"/>
      </tp>
    </main>
    <main first="rtdsrv.533dde5f0a6645a9b6ff1b13a9247cd6">
      <tp>
        <v>-1</v>
        <stp/>
        <stp>dcc36a7e-6beb-4f9d-9401-b5a37cdaa365</stp>
        <tr r="C48" s="1"/>
      </tp>
    </main>
    <main first="rtdsrv.533dde5f0a6645a9b6ff1b13a9247cd6">
      <tp>
        <v>-1</v>
        <stp/>
        <stp>62e08ecc-a441-475c-a0cb-aeaf4b48b45a</stp>
        <tr r="C35" s="1"/>
      </tp>
      <tp>
        <v>-1</v>
        <stp/>
        <stp>e39e096d-d03b-4489-b816-371832b72f67</stp>
        <tr r="D18" s="2"/>
      </tp>
      <tp>
        <v>-1</v>
        <stp/>
        <stp>e67fa6bf-e2f7-423f-b978-49ad18ccf040</stp>
        <tr r="C43" s="1"/>
      </tp>
    </main>
    <main first="rtdsrv.533dde5f0a6645a9b6ff1b13a9247cd6">
      <tp>
        <v>-1</v>
        <stp/>
        <stp>fed401df-703b-42a5-a7c6-eb7a3bd5b02d</stp>
        <tr r="C29" s="1"/>
      </tp>
      <tp>
        <v>-1</v>
        <stp/>
        <stp>32a0142a-da55-498e-81b3-c4a0d2c5cfe6</stp>
        <tr r="B5" s="2"/>
      </tp>
    </main>
    <main first="rtdsrv.533dde5f0a6645a9b6ff1b13a9247cd6">
      <tp>
        <v>-1</v>
        <stp/>
        <stp>5bb2b7b3-ea3a-467a-befe-acb4a2d39b76</stp>
        <tr r="C54" s="1"/>
      </tp>
    </main>
    <main first="rtdsrv.533dde5f0a6645a9b6ff1b13a9247cd6">
      <tp>
        <v>-1</v>
        <stp/>
        <stp>fc811cfc-cd9b-4b37-833a-beb467e1f118</stp>
        <tr r="F8" s="2"/>
      </tp>
      <tp>
        <v>-1</v>
        <stp/>
        <stp>e762a3d9-c157-457c-a40e-262e4dfa5b9b</stp>
        <tr r="J6" s="2"/>
      </tp>
      <tp>
        <v>-1</v>
        <stp/>
        <stp>6c0ce4c0-2103-405b-9c0b-75ba020b3483</stp>
        <tr r="G13" s="2"/>
      </tp>
    </main>
    <main first="rtdsrv.533dde5f0a6645a9b6ff1b13a9247cd6">
      <tp>
        <v>-1</v>
        <stp/>
        <stp>a71531eb-0bcf-4872-98fa-e0ed1ce28529</stp>
        <tr r="C23" s="1"/>
      </tp>
      <tp>
        <v>-1</v>
        <stp/>
        <stp>b73702b0-237f-4af1-8374-65fad8b5f86a</stp>
        <tr r="H16" s="2"/>
      </tp>
      <tp>
        <v>-1</v>
        <stp/>
        <stp>72dd6dfd-be3e-47c0-be2c-de431258cea1</stp>
        <tr r="G5" s="2"/>
      </tp>
    </main>
    <main first="rtdsrv.533dde5f0a6645a9b6ff1b13a9247cd6">
      <tp>
        <v>-1</v>
        <stp/>
        <stp>75887308-469d-4232-b9e4-dd9a526e4492</stp>
        <tr r="J7" s="2"/>
      </tp>
      <tp>
        <v>-1</v>
        <stp/>
        <stp>86fde62f-1444-4e32-9970-2fa2f18bed05</stp>
        <tr r="C70" s="1"/>
      </tp>
      <tp>
        <v>-1</v>
        <stp/>
        <stp>5f366807-5d8f-473e-8847-744da170d8e3</stp>
        <tr r="E17" s="2"/>
      </tp>
    </main>
    <main first="rtdsrv.533dde5f0a6645a9b6ff1b13a9247cd6">
      <tp>
        <v>-1</v>
        <stp/>
        <stp>c639fb32-5473-475d-8b08-ed242c2b25b6</stp>
        <tr r="H4" s="2"/>
      </tp>
    </main>
    <main first="rtdsrv.533dde5f0a6645a9b6ff1b13a9247cd6">
      <tp>
        <v>-1</v>
        <stp/>
        <stp>8ea3c37a-5ed8-4bc3-a79f-a0e91f2b38b2</stp>
        <tr r="C5" s="2"/>
      </tp>
    </main>
    <main first="rtdsrv.533dde5f0a6645a9b6ff1b13a9247cd6">
      <tp>
        <v>-1</v>
        <stp/>
        <stp>fb7e3a2a-a84b-4154-b422-2e73b65dc148</stp>
        <tr r="C41" s="1"/>
      </tp>
      <tp>
        <v>-1</v>
        <stp/>
        <stp>46364902-b89a-43e9-9d37-8bea9ebc7fa0</stp>
        <tr r="C38" s="1"/>
      </tp>
      <tp>
        <v>-1</v>
        <stp/>
        <stp>a5e2b9f6-d980-4e09-97c5-9deb72600ebf</stp>
        <tr r="D12" s="2"/>
      </tp>
    </main>
    <main first="rtdsrv.533dde5f0a6645a9b6ff1b13a9247cd6">
      <tp>
        <v>-1</v>
        <stp/>
        <stp>4d92af15-4c9c-4d74-b145-24d317ffd4de</stp>
        <tr r="C32" s="1"/>
      </tp>
    </main>
    <main first="rtdsrv.533dde5f0a6645a9b6ff1b13a9247cd6">
      <tp>
        <v>-1</v>
        <stp/>
        <stp>f8e7b65c-8006-437f-8073-4ed27fe1bece</stp>
        <tr r="C64" s="1"/>
      </tp>
      <tp>
        <v>-1</v>
        <stp/>
        <stp>edf1c8d9-7143-4dde-b985-771b4d5e6de2</stp>
        <tr r="F9" s="2"/>
      </tp>
      <tp>
        <v>-1</v>
        <stp/>
        <stp>af6777ee-b043-4347-b2a5-1d3866af26d6</stp>
        <tr r="E9" s="2"/>
      </tp>
    </main>
    <main first="rtdsrv.533dde5f0a6645a9b6ff1b13a9247cd6">
      <tp>
        <v>-1</v>
        <stp/>
        <stp>e081cb05-ee50-4e87-8e3a-545df16dd669</stp>
        <tr r="C68" s="1"/>
      </tp>
      <tp>
        <v>-1</v>
        <stp/>
        <stp>4a726e94-a614-4ef3-a4d8-2ede61836fd6</stp>
        <tr r="G3" s="2"/>
      </tp>
    </main>
    <main first="rtdsrv.533dde5f0a6645a9b6ff1b13a9247cd6">
      <tp>
        <v>-1</v>
        <stp/>
        <stp>ba36b3b1-fe94-436a-af65-15dfe5a50c3c</stp>
        <tr r="I3" s="2"/>
      </tp>
      <tp>
        <v>-1</v>
        <stp/>
        <stp>b27693b7-3137-407f-bdc1-8d62a5ed1f09</stp>
        <tr r="C18" s="1"/>
      </tp>
      <tp>
        <v>-1</v>
        <stp/>
        <stp>34eaa637-cf76-41f6-a450-ea1c24c6e7d0</stp>
        <tr r="B6" s="2"/>
      </tp>
    </main>
    <main first="rtdsrv.533dde5f0a6645a9b6ff1b13a9247cd6">
      <tp>
        <v>-1</v>
        <stp/>
        <stp>d9f5b987-dd64-4e0b-bcf9-f3cc55163f83</stp>
        <tr r="C57" s="1"/>
      </tp>
      <tp>
        <v>-1</v>
        <stp/>
        <stp>134be0f0-df0f-46c8-af36-7875556faaeb</stp>
        <tr r="B13" s="2"/>
      </tp>
    </main>
    <main first="rtdsrv.533dde5f0a6645a9b6ff1b13a9247cd6">
      <tp>
        <v>-1</v>
        <stp/>
        <stp>c2045566-2816-48ce-a42a-874a8ed2733d</stp>
        <tr r="C8" s="1"/>
      </tp>
    </main>
    <main first="rtdsrv.533dde5f0a6645a9b6ff1b13a9247cd6">
      <tp>
        <v>-1</v>
        <stp/>
        <stp>8bdae204-263b-44e3-b997-731b4ad70900</stp>
        <tr r="C58" s="1"/>
      </tp>
      <tp>
        <v>-1</v>
        <stp/>
        <stp>9b06bda2-f21c-4227-8574-40f55c757051</stp>
        <tr r="E7" s="2"/>
      </tp>
    </main>
    <main first="rtdsrv.533dde5f0a6645a9b6ff1b13a9247cd6">
      <tp>
        <v>-1</v>
        <stp/>
        <stp>253b06c0-58d4-48c1-803a-c4ed5abc9bb5</stp>
        <tr r="C49" s="1"/>
      </tp>
      <tp>
        <v>-1</v>
        <stp/>
        <stp>5b90155a-ddc9-486a-ad9c-94dc1e42c950</stp>
        <tr r="H8" s="2"/>
      </tp>
      <tp>
        <v>-1</v>
        <stp/>
        <stp>2ba582f7-225f-4bc1-9bec-2ce7afae409c</stp>
        <tr r="H6" s="2"/>
      </tp>
    </main>
    <main first="rtdsrv.533dde5f0a6645a9b6ff1b13a9247cd6">
      <tp>
        <v>-1</v>
        <stp/>
        <stp>469f64b6-5e32-4937-9590-207b896be22f</stp>
        <tr r="C12" s="1"/>
      </tp>
      <tp>
        <v>-1</v>
        <stp/>
        <stp>268ab89e-8037-4817-9250-d6f80acdba8e</stp>
        <tr r="C27" s="1"/>
      </tp>
      <tp>
        <v>-1</v>
        <stp/>
        <stp>18824ac5-a727-48b2-bb0d-538ff994620f</stp>
        <tr r="G26" s="2"/>
      </tp>
      <tp>
        <v>-1</v>
        <stp/>
        <stp>804fc6d2-c483-447a-966d-1076336b934f</stp>
        <tr r="C24" s="1"/>
      </tp>
      <tp>
        <v>-1</v>
        <stp/>
        <stp>f46e25ec-9d4a-4100-bc46-3693c860808e</stp>
        <tr r="F7" s="2"/>
      </tp>
      <tp>
        <v>-1</v>
        <stp/>
        <stp>dd3a7d2f-fd45-42cc-b804-6a2c5c3c05fa</stp>
        <tr r="C3" s="1"/>
      </tp>
    </main>
    <main first="rtdsrv.533dde5f0a6645a9b6ff1b13a9247cd6">
      <tp>
        <v>-1</v>
        <stp/>
        <stp>1638551b-d3cc-4671-b40c-3dbf11c901a1</stp>
        <tr r="G16" s="2"/>
      </tp>
    </main>
    <main first="rtdsrv.533dde5f0a6645a9b6ff1b13a9247cd6">
      <tp>
        <v>-1</v>
        <stp/>
        <stp>c7de86ab-6e9c-4061-9761-8184f442f760</stp>
        <tr r="C53" s="1"/>
      </tp>
      <tp>
        <v>-1</v>
        <stp/>
        <stp>e0ba4192-a59c-4f05-8266-d75f6406eb67</stp>
        <tr r="C17" s="2"/>
      </tp>
      <tp>
        <v>-1</v>
        <stp/>
        <stp>40dccbfb-d0d7-40ca-8eb2-45ab2688443e</stp>
        <tr r="C15" s="2"/>
      </tp>
      <tp>
        <v>-1</v>
        <stp/>
        <stp>766ac8cc-d8ee-4c99-8221-fc8d1a8d5a98</stp>
        <tr r="J9" s="2"/>
      </tp>
      <tp>
        <v>-1</v>
        <stp/>
        <stp>32ba287b-1a5f-45c1-aa7f-776cf1776945</stp>
        <tr r="H12" s="2"/>
      </tp>
    </main>
    <main first="rtdsrv.533dde5f0a6645a9b6ff1b13a9247cd6">
      <tp>
        <v>-1</v>
        <stp/>
        <stp>c9768e7b-61d5-47d2-8bbf-57787625c944</stp>
        <tr r="C22" s="1"/>
      </tp>
      <tp>
        <v>-1</v>
        <stp/>
        <stp>b143e5c6-9fb6-452e-af48-6aa8b919768d</stp>
        <tr r="C14" s="1"/>
      </tp>
      <tp>
        <v>-1</v>
        <stp/>
        <stp>749ff280-f07e-4b04-9d5d-738c0c55638a</stp>
        <tr r="B3" s="2"/>
      </tp>
      <tp>
        <v>-1</v>
        <stp/>
        <stp>a7af6079-6790-41a0-a944-ec0c62f40fc9</stp>
        <tr r="E12" s="2"/>
      </tp>
    </main>
    <main first="rtdsrv.533dde5f0a6645a9b6ff1b13a9247cd6">
      <tp>
        <v>-1</v>
        <stp/>
        <stp>698c2a94-6955-46bc-97be-2232987f78ba</stp>
        <tr r="D16" s="2"/>
      </tp>
      <tp>
        <v>-1</v>
        <stp/>
        <stp>b043300e-00e1-4d0b-a123-89d9d540b1e9</stp>
        <tr r="F18" s="2"/>
      </tp>
    </main>
    <main first="rtdsrv.533dde5f0a6645a9b6ff1b13a9247cd6">
      <tp>
        <v>-1</v>
        <stp/>
        <stp>f844bfdd-5ad3-4378-8a22-e74b424d89f9</stp>
        <tr r="D2" s="2"/>
      </tp>
    </main>
    <main first="rtdsrv.533dde5f0a6645a9b6ff1b13a9247cd6">
      <tp>
        <v>-1</v>
        <stp/>
        <stp>b1bfc166-50be-4202-b094-c91b7bb3d98c</stp>
        <tr r="D5" s="2"/>
      </tp>
    </main>
    <main first="rtdsrv.533dde5f0a6645a9b6ff1b13a9247cd6">
      <tp>
        <v>-1</v>
        <stp/>
        <stp>035e9d3e-4526-47cc-adb2-f936fa0b3f71</stp>
        <tr r="C5" s="1"/>
      </tp>
      <tp>
        <v>-1</v>
        <stp/>
        <stp>58b91162-f1c3-4b4c-aa24-f4f8b36eee56</stp>
        <tr r="C37" s="1"/>
      </tp>
    </main>
    <main first="rtdsrv.533dde5f0a6645a9b6ff1b13a9247cd6">
      <tp>
        <v>-1</v>
        <stp/>
        <stp>3745f276-942c-41fb-a7ee-d03b054f3bf3</stp>
        <tr r="C10" s="1"/>
      </tp>
    </main>
    <main first="rtdsrv.533dde5f0a6645a9b6ff1b13a9247cd6">
      <tp>
        <v>-1</v>
        <stp/>
        <stp>8a7c6a37-a350-4b07-b0dc-90c788289f76</stp>
        <tr r="C8" s="2"/>
      </tp>
      <tp>
        <v>-1</v>
        <stp/>
        <stp>e948046b-5145-464f-9622-17e7845c9374</stp>
        <tr r="E4" s="2"/>
      </tp>
    </main>
    <main first="rtdsrv.533dde5f0a6645a9b6ff1b13a9247cd6">
      <tp>
        <v>-1</v>
        <stp/>
        <stp>bbd5881b-50f7-4133-8f7b-b7dc1055f3e2</stp>
        <tr r="F5" s="2"/>
      </tp>
    </main>
    <main first="rtdsrv.533dde5f0a6645a9b6ff1b13a9247cd6">
      <tp>
        <v>-1</v>
        <stp/>
        <stp>18d3d809-ae57-498b-bcd8-b454d572c9ef</stp>
        <tr r="F13" s="2"/>
      </tp>
    </main>
    <main first="rtdsrv.533dde5f0a6645a9b6ff1b13a9247cd6">
      <tp>
        <v>-1</v>
        <stp/>
        <stp>0eed1fed-2da6-4a08-aba0-3aa53ae3d71f</stp>
        <tr r="C55" s="1"/>
      </tp>
      <tp>
        <v>-1</v>
        <stp/>
        <stp>284d0b30-4052-458a-b2ed-94211c34fb31</stp>
        <tr r="C34" s="1"/>
      </tp>
    </main>
    <main first="rtdsrv.533dde5f0a6645a9b6ff1b13a9247cd6">
      <tp>
        <v>-1</v>
        <stp/>
        <stp>396991fb-8f1b-474a-a8c3-40cdc8aabd9b</stp>
        <tr r="J8" s="2"/>
      </tp>
    </main>
    <main first="rtdsrv.533dde5f0a6645a9b6ff1b13a9247cd6">
      <tp>
        <v>-1</v>
        <stp/>
        <stp>846c28b7-53fe-4d4b-9e45-b651d18696fd</stp>
        <tr r="E13" s="2"/>
      </tp>
    </main>
    <main first="rtdsrv.533dde5f0a6645a9b6ff1b13a9247cd6">
      <tp>
        <v>-1</v>
        <stp/>
        <stp>f7b92834-b0cf-4ae1-b995-b018d3a0884a</stp>
        <tr r="G22" s="2"/>
      </tp>
    </main>
    <main first="rtdsrv.533dde5f0a6645a9b6ff1b13a9247cd6">
      <tp>
        <v>-1</v>
        <stp/>
        <stp>4845e42a-7350-46b3-8bbc-35875bad0cbb</stp>
        <tr r="C2" s="2"/>
      </tp>
      <tp>
        <v>-1</v>
        <stp/>
        <stp>94bd34e1-7a4e-4bcb-ad14-d9dd5faa5e96</stp>
        <tr r="G4" s="2"/>
      </tp>
      <tp>
        <v>-1</v>
        <stp/>
        <stp>553650ca-ecba-4a09-84d1-40ef315eab51</stp>
        <tr r="C19" s="1"/>
      </tp>
      <tp>
        <v>-1</v>
        <stp/>
        <stp>187d17c7-bacd-4df2-824e-f02adca54a97</stp>
        <tr r="H17" s="2"/>
      </tp>
      <tp>
        <v>-1</v>
        <stp/>
        <stp>a8e791a3-d2a0-4732-8c16-dea8141dbfd5</stp>
        <tr r="D7" s="2"/>
      </tp>
      <tp>
        <v>-1</v>
        <stp/>
        <stp>0fb69358-64e3-4090-b2f0-59d234c61ab0</stp>
        <tr r="D8" s="2"/>
      </tp>
    </main>
    <main first="rtdsrv.533dde5f0a6645a9b6ff1b13a9247cd6">
      <tp>
        <v>-1</v>
        <stp/>
        <stp>4c305098-610e-4449-8631-077bde7e8d90</stp>
        <tr r="C62" s="1"/>
      </tp>
    </main>
    <main first="rtdsrv.533dde5f0a6645a9b6ff1b13a9247cd6">
      <tp>
        <v>-1</v>
        <stp/>
        <stp>79cb77a7-ad22-45bb-9456-988738b91aa7</stp>
        <tr r="J15" s="2"/>
      </tp>
      <tp>
        <v>-1</v>
        <stp/>
        <stp>85ca61ea-b917-4079-9cae-8b0ff0a5b424</stp>
        <tr r="J12" s="2"/>
      </tp>
      <tp>
        <v>-1</v>
        <stp/>
        <stp>fe945601-8226-407f-a452-94477a64951a</stp>
        <tr r="B18" s="2"/>
      </tp>
      <tp>
        <v>-1</v>
        <stp/>
        <stp>43403b4f-3869-4adf-a6e1-d5dca5d7493d</stp>
        <tr r="C63" s="1"/>
      </tp>
      <tp>
        <v>-1</v>
        <stp/>
        <stp>b327ca21-dc75-4bf5-b18b-76cb16418cb2</stp>
        <tr r="E3" s="2"/>
      </tp>
    </main>
    <main first="rtdsrv.533dde5f0a6645a9b6ff1b13a9247cd6">
      <tp>
        <v>-1</v>
        <stp/>
        <stp>a44b8f02-ad8b-4a33-8a85-c7c1caf456bb</stp>
        <tr r="B7" s="2"/>
      </tp>
    </main>
    <main first="rtdsrv.533dde5f0a6645a9b6ff1b13a9247cd6">
      <tp>
        <v>-1</v>
        <stp/>
        <stp>dd3baaf8-89f2-4714-822a-3a55bc762ab8</stp>
        <tr r="C4" s="2"/>
      </tp>
      <tp>
        <v>-1</v>
        <stp/>
        <stp>cd26c41f-bf95-480e-9d90-e1fc746863b1</stp>
        <tr r="C11" s="1"/>
      </tp>
    </main>
    <main first="rtdsrv.533dde5f0a6645a9b6ff1b13a9247cd6">
      <tp>
        <v>-1</v>
        <stp/>
        <stp>4a553156-f8e6-4329-b62a-ad74789c8944</stp>
        <tr r="C28" s="1"/>
      </tp>
      <tp>
        <v>-1</v>
        <stp/>
        <stp>f8df1c5e-77bf-4d6c-9e31-ac84536607f2</stp>
        <tr r="J5" s="2"/>
      </tp>
    </main>
    <main first="rtdsrv.533dde5f0a6645a9b6ff1b13a9247cd6">
      <tp>
        <v>-1</v>
        <stp/>
        <stp>5627b2d7-ac00-401e-b13a-5e14c4dbb95a</stp>
        <tr r="B9" s="2"/>
      </tp>
    </main>
    <main first="rtdsrv.533dde5f0a6645a9b6ff1b13a9247cd6">
      <tp>
        <v>-1</v>
        <stp/>
        <stp>661047e4-201a-4d4b-9897-f4088bed0d26</stp>
        <tr r="C71" s="1"/>
      </tp>
    </main>
    <main first="rtdsrv.533dde5f0a6645a9b6ff1b13a9247cd6">
      <tp>
        <v>-1</v>
        <stp/>
        <stp>c09a19a6-d28e-4e70-a761-85d6d251c6f0</stp>
        <tr r="C39" s="1"/>
      </tp>
    </main>
    <main first="rtdsrv.533dde5f0a6645a9b6ff1b13a9247cd6">
      <tp>
        <v>-1</v>
        <stp/>
        <stp>bf1ba6e2-e22f-497b-aa5f-c8c9002a8083</stp>
        <tr r="C61" s="1"/>
      </tp>
    </main>
    <main first="rtdsrv.533dde5f0a6645a9b6ff1b13a9247cd6">
      <tp>
        <v>-1</v>
        <stp/>
        <stp>56d33bf3-be40-427d-81bc-41254e87e10a</stp>
        <tr r="G8" s="2"/>
      </tp>
      <tp>
        <v>-1</v>
        <stp/>
        <stp>c0b3bdce-cfaf-4d6a-8cc3-4481bea4018b</stp>
        <tr r="J2" s="2"/>
      </tp>
      <tp>
        <v>-1</v>
        <stp/>
        <stp>6be933eb-85a4-4139-aa26-7748c8b228a0</stp>
        <tr r="B12" s="2"/>
      </tp>
      <tp>
        <v>-1</v>
        <stp/>
        <stp>e6aab7a8-16fb-4526-9206-76461aacd4eb</stp>
        <tr r="F12" s="2"/>
      </tp>
    </main>
    <main first="rtdsrv.533dde5f0a6645a9b6ff1b13a9247cd6">
      <tp>
        <v>-1</v>
        <stp/>
        <stp>7b796e7d-5ac6-4178-b12b-1340bfe8285f</stp>
        <tr r="G12" s="2"/>
      </tp>
    </main>
    <main first="rtdsrv.533dde5f0a6645a9b6ff1b13a9247cd6">
      <tp>
        <v>-1</v>
        <stp/>
        <stp>520b3f6d-f562-4e80-91d3-f619c5c95019</stp>
        <tr r="J13" s="2"/>
      </tp>
    </main>
    <main first="rtdsrv.533dde5f0a6645a9b6ff1b13a9247cd6">
      <tp>
        <v>-1</v>
        <stp/>
        <stp>3f61de8a-3764-478c-9864-f9e8586cc0da</stp>
        <tr r="F6" s="2"/>
      </tp>
    </main>
    <main first="rtdsrv.533dde5f0a6645a9b6ff1b13a9247cd6">
      <tp>
        <v>-1</v>
        <stp/>
        <stp>28a5c111-80d3-42c4-ab93-28aed5fa2eb3</stp>
        <tr r="G17" s="2"/>
      </tp>
      <tp>
        <v>-1</v>
        <stp/>
        <stp>bf71da8b-411e-452d-ba30-0c33ab90415e</stp>
        <tr r="D9" s="2"/>
      </tp>
      <tp>
        <v>-1</v>
        <stp/>
        <stp>75e006fa-fa77-42ab-8960-2cc1de3a6c3d</stp>
        <tr r="D13" s="2"/>
      </tp>
      <tp>
        <v>-1</v>
        <stp/>
        <stp>abaa1338-05d5-4df5-8c0d-077ed63ae158</stp>
        <tr r="H3" s="2"/>
      </tp>
      <tp>
        <v>-1</v>
        <stp/>
        <stp>f5b8a33f-8688-44cd-bd5c-048ac7b5b81a</stp>
        <tr r="C59" s="1"/>
      </tp>
      <tp>
        <v>-1</v>
        <stp/>
        <stp>d6b500ae-2eb0-4695-9428-66c0a44ebeb7</stp>
        <tr r="C33" s="1"/>
      </tp>
    </main>
    <main first="rtdsrv.533dde5f0a6645a9b6ff1b13a9247cd6">
      <tp>
        <v>-1</v>
        <stp/>
        <stp>64d0802e-7c4f-4adb-8764-f6a09c79df77</stp>
        <tr r="C6" s="2"/>
      </tp>
    </main>
    <main first="rtdsrv.533dde5f0a6645a9b6ff1b13a9247cd6">
      <tp>
        <v>-1</v>
        <stp/>
        <stp>517ee413-762d-4e03-b3b4-161ba487062b</stp>
        <tr r="F17" s="2"/>
      </tp>
    </main>
    <main first="rtdsrv.533dde5f0a6645a9b6ff1b13a9247cd6">
      <tp>
        <v>-1</v>
        <stp/>
        <stp>3d047e7d-b87a-4dc6-b03c-a54d425776fe</stp>
        <tr r="C7" s="1"/>
      </tp>
    </main>
    <main first="rtdsrv.533dde5f0a6645a9b6ff1b13a9247cd6">
      <tp>
        <v>-1</v>
        <stp/>
        <stp>a067b3e8-e1c6-4dd3-9f34-53f00d866fad</stp>
        <tr r="C67" s="1"/>
      </tp>
      <tp>
        <v>-1</v>
        <stp/>
        <stp>958fe72b-3b68-4ecc-bacb-9f0f6ddb0d6b</stp>
        <tr r="C16" s="2"/>
      </tp>
    </main>
    <main first="rtdsrv.533dde5f0a6645a9b6ff1b13a9247cd6">
      <tp>
        <v>-1</v>
        <stp/>
        <stp>e9cb1fd8-bf94-42d7-895e-f9f0e3b7bbc2</stp>
        <tr r="C65" s="1"/>
      </tp>
    </main>
    <main first="rtdsrv.533dde5f0a6645a9b6ff1b13a9247cd6">
      <tp>
        <v>-1</v>
        <stp/>
        <stp>b73c6343-c4cf-472a-8a0e-faec40fa61f6</stp>
        <tr r="C66" s="1"/>
      </tp>
      <tp>
        <v>-1</v>
        <stp/>
        <stp>29e2bbf8-16af-4651-997b-ca722ba39926</stp>
        <tr r="H5" s="2"/>
      </tp>
      <tp>
        <v>-1</v>
        <stp/>
        <stp>4d397a96-e40e-4dd5-abdb-2a16a5d1f3df</stp>
        <tr r="E8" s="2"/>
      </tp>
      <tp>
        <v>-1</v>
        <stp/>
        <stp>b984def7-2ed3-45e8-a755-9b4f33b69d7b</stp>
        <tr r="C9" s="1"/>
      </tp>
      <tp>
        <v>-1</v>
        <stp/>
        <stp>063f479e-2ca5-4ca8-a346-7c63883f522e</stp>
        <tr r="C46" s="1"/>
      </tp>
    </main>
    <main first="rtdsrv.533dde5f0a6645a9b6ff1b13a9247cd6">
      <tp>
        <v>-1</v>
        <stp/>
        <stp>135b3dbb-6c8f-4553-921a-a327b0fbb6ff</stp>
        <tr r="C51" s="1"/>
      </tp>
    </main>
    <main first="rtdsrv.533dde5f0a6645a9b6ff1b13a9247cd6">
      <tp>
        <v>-1</v>
        <stp/>
        <stp>09c3a87d-4027-45df-b4a8-666b5effa00f</stp>
        <tr r="C17" s="1"/>
      </tp>
    </main>
    <main first="rtdsrv.533dde5f0a6645a9b6ff1b13a9247cd6">
      <tp>
        <v>-1</v>
        <stp/>
        <stp>8bf20f6a-b14a-4e4e-8cb7-12ceed7a8f76</stp>
        <tr r="C60" s="1"/>
      </tp>
    </main>
    <main first="rtdsrv.533dde5f0a6645a9b6ff1b13a9247cd6">
      <tp>
        <v>-1</v>
        <stp/>
        <stp>777d9d15-e782-4e0c-818e-60e728a9e4ea</stp>
        <tr r="H15" s="2"/>
      </tp>
      <tp>
        <v>-1</v>
        <stp/>
        <stp>24d3c869-910d-40e8-aad3-f3d269fd22f9</stp>
        <tr r="C26" s="1"/>
      </tp>
      <tp>
        <v>-1</v>
        <stp/>
        <stp>529cf279-5d87-4e9f-8684-80e87234189d</stp>
        <tr r="E5" s="2"/>
      </tp>
    </main>
    <main first="rtdsrv.533dde5f0a6645a9b6ff1b13a9247cd6">
      <tp>
        <v>-1</v>
        <stp/>
        <stp>111ad926-8722-44aa-bff9-8ae35aa3cfb3</stp>
        <tr r="J3" s="2"/>
      </tp>
    </main>
    <main first="rtdsrv.533dde5f0a6645a9b6ff1b13a9247cd6">
      <tp>
        <v>-1</v>
        <stp/>
        <stp>2702ce19-ad74-4eb8-bdfd-991f63c9062a</stp>
        <tr r="G25" s="2"/>
      </tp>
      <tp>
        <v>-1</v>
        <stp/>
        <stp>0efe35fb-a7db-49ad-ae45-153865fc4079</stp>
        <tr r="C40" s="1"/>
      </tp>
      <tp>
        <v>-1</v>
        <stp/>
        <stp>d5e38b68-1e65-4fe4-9a22-4c34b400ffd0</stp>
        <tr r="C21" s="1"/>
      </tp>
      <tp>
        <v>-1</v>
        <stp/>
        <stp>c3d91495-a94b-4765-9abf-b3942f47240c</stp>
        <tr r="D17" s="2"/>
      </tp>
    </main>
    <main first="rtdsrv.533dde5f0a6645a9b6ff1b13a9247cd6">
      <tp>
        <v>-1</v>
        <stp/>
        <stp>975da26d-0f14-4f20-bad6-7eaf8e9181fb</stp>
        <tr r="B2" s="2"/>
      </tp>
    </main>
    <main first="rtdsrv.533dde5f0a6645a9b6ff1b13a9247cd6">
      <tp>
        <v>-1</v>
        <stp/>
        <stp>27055702-37be-4e81-936f-fe3f95968457</stp>
        <tr r="C45" s="1"/>
      </tp>
    </main>
    <main first="rtdsrv.533dde5f0a6645a9b6ff1b13a9247cd6">
      <tp>
        <v>-1</v>
        <stp/>
        <stp>deb81113-3de1-4747-b069-29fea8921786</stp>
        <tr r="C7" s="2"/>
      </tp>
      <tp>
        <v>-1</v>
        <stp/>
        <stp>cf730570-74d7-45b3-a462-ebf127374d82</stp>
        <tr r="H18" s="2"/>
      </tp>
    </main>
    <main first="rtdsrv.533dde5f0a6645a9b6ff1b13a9247cd6">
      <tp>
        <v>-1</v>
        <stp/>
        <stp>cf73b249-4a69-4ff8-a181-bf26dadb57f6</stp>
        <tr r="G9" s="2"/>
      </tp>
    </main>
    <main first="rtdsrv.533dde5f0a6645a9b6ff1b13a9247cd6">
      <tp>
        <v>-1</v>
        <stp/>
        <stp>52edb298-4121-4847-b718-dc11142be6c4</stp>
        <tr r="C50" s="1"/>
      </tp>
      <tp>
        <v>-1</v>
        <stp/>
        <stp>fff02a5d-0c6e-47ec-a0b6-6b2a50fcd7a5</stp>
        <tr r="C13" s="2"/>
      </tp>
    </main>
    <main first="rtdsrv.533dde5f0a6645a9b6ff1b13a9247cd6">
      <tp>
        <v>-1</v>
        <stp/>
        <stp>5a134710-8078-40bc-955f-75348832ff92</stp>
        <tr r="C18" s="2"/>
      </tp>
    </main>
    <main first="rtdsrv.533dde5f0a6645a9b6ff1b13a9247cd6">
      <tp>
        <v>-1</v>
        <stp/>
        <stp>1826defe-6f4d-46ea-a9ec-33dd47f6b835</stp>
        <tr r="B15" s="2"/>
      </tp>
      <tp>
        <v>-1</v>
        <stp/>
        <stp>99145c31-9576-486e-b49d-1925f4772a61</stp>
        <tr r="E18" s="2"/>
      </tp>
    </main>
    <main first="rtdsrv.533dde5f0a6645a9b6ff1b13a9247cd6">
      <tp>
        <v>-1</v>
        <stp/>
        <stp>1b7de69d-e104-490b-989e-c75397b10849</stp>
        <tr r="F4" s="2"/>
      </tp>
      <tp>
        <v>-1</v>
        <stp/>
        <stp>59de9147-4b57-4d7f-8983-cb68ee9cd793</stp>
        <tr r="B16" s="2"/>
      </tp>
      <tp>
        <v>-1</v>
        <stp/>
        <stp>463f6e05-4a1a-4f82-91a8-96eedb0512ba</stp>
        <tr r="J17" s="2"/>
      </tp>
    </main>
    <main first="rtdsrv.533dde5f0a6645a9b6ff1b13a9247cd6">
      <tp>
        <v>-1</v>
        <stp/>
        <stp>18548761-00fd-4beb-ad02-4b50ce4458ef</stp>
        <tr r="C31" s="1"/>
      </tp>
    </main>
    <main first="rtdsrv.533dde5f0a6645a9b6ff1b13a9247cd6">
      <tp>
        <v>-1</v>
        <stp/>
        <stp>2e241dc1-6ebd-45ce-b8bb-f4df3cab8532</stp>
        <tr r="G6" s="2"/>
      </tp>
      <tp>
        <v>-1</v>
        <stp/>
        <stp>06004b8f-4f2a-40ac-8dbd-cc9defb2963d</stp>
        <tr r="G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workbookViewId="0">
      <selection activeCell="I6" sqref="I6"/>
    </sheetView>
  </sheetViews>
  <sheetFormatPr defaultRowHeight="14.4" x14ac:dyDescent="0.3"/>
  <cols>
    <col min="2" max="2" width="29.33203125" customWidth="1"/>
    <col min="3" max="3" width="18.109375" customWidth="1"/>
    <col min="9" max="9" width="17.88671875" customWidth="1"/>
    <col min="10" max="10" width="21.88671875" customWidth="1"/>
    <col min="11" max="11" width="16.77734375" customWidth="1"/>
  </cols>
  <sheetData>
    <row r="1" spans="1:11" x14ac:dyDescent="0.3">
      <c r="B1" s="2" t="s">
        <v>37</v>
      </c>
      <c r="C1" s="2"/>
    </row>
    <row r="3" spans="1:11" x14ac:dyDescent="0.3">
      <c r="A3">
        <v>0</v>
      </c>
      <c r="B3" t="str">
        <f>+_xll.YahooQuote(B$1,$A3)</f>
        <v>Ask</v>
      </c>
      <c r="C3">
        <f>+_xll.YahooQuote(B$1,$B3)</f>
        <v>0</v>
      </c>
      <c r="E3" t="s">
        <v>38</v>
      </c>
    </row>
    <row r="4" spans="1:11" x14ac:dyDescent="0.3">
      <c r="A4">
        <f t="shared" ref="A4:A69" si="0">+A3+1</f>
        <v>1</v>
      </c>
      <c r="B4" t="str">
        <f>+_xll.YahooQuote(B$1,$A4)</f>
        <v>AskSize</v>
      </c>
      <c r="C4">
        <f>+_xll.YahooQuote(B$1,$B4)</f>
        <v>30</v>
      </c>
      <c r="E4" t="s">
        <v>39</v>
      </c>
    </row>
    <row r="5" spans="1:11" x14ac:dyDescent="0.3">
      <c r="A5">
        <f t="shared" si="0"/>
        <v>2</v>
      </c>
      <c r="B5" t="str">
        <f>+_xll.YahooQuote(B$1,$A5)</f>
        <v>AverageDailyVolume10Day</v>
      </c>
      <c r="C5">
        <f>+_xll.YahooQuote(B$1,$B5)</f>
        <v>17642687</v>
      </c>
      <c r="E5" t="s">
        <v>40</v>
      </c>
      <c r="I5">
        <f>+_xll.YahooQuote("ibm")</f>
        <v>141.1</v>
      </c>
    </row>
    <row r="6" spans="1:11" x14ac:dyDescent="0.3">
      <c r="A6">
        <f t="shared" si="0"/>
        <v>3</v>
      </c>
      <c r="B6" t="str">
        <f>+_xll.YahooQuote(B$1,$A6)</f>
        <v>AverageDailyVolume3Month</v>
      </c>
      <c r="C6">
        <f>+_xll.YahooQuote(B$1,$B6)</f>
        <v>17421051</v>
      </c>
      <c r="E6" t="s">
        <v>41</v>
      </c>
    </row>
    <row r="7" spans="1:11" x14ac:dyDescent="0.3">
      <c r="A7">
        <f t="shared" si="0"/>
        <v>4</v>
      </c>
      <c r="B7" t="str">
        <f>+_xll.YahooQuote(B$1,$A7)</f>
        <v>Bid</v>
      </c>
      <c r="C7">
        <f>+_xll.YahooQuote(B$1,$B7)</f>
        <v>0</v>
      </c>
      <c r="E7" t="s">
        <v>42</v>
      </c>
    </row>
    <row r="8" spans="1:11" x14ac:dyDescent="0.3">
      <c r="A8">
        <f t="shared" si="0"/>
        <v>5</v>
      </c>
      <c r="B8" t="str">
        <f>+_xll.YahooQuote(B$1,$A8)</f>
        <v>BidSize</v>
      </c>
      <c r="C8">
        <f>+_xll.YahooQuote(B$1,$B8)</f>
        <v>8</v>
      </c>
      <c r="E8" t="s">
        <v>43</v>
      </c>
    </row>
    <row r="9" spans="1:11" x14ac:dyDescent="0.3">
      <c r="A9">
        <f t="shared" si="0"/>
        <v>6</v>
      </c>
      <c r="B9" t="str">
        <f>+_xll.YahooQuote(B$1,$A9)</f>
        <v>BookValue</v>
      </c>
      <c r="C9">
        <f>+_xll.YahooQuote(B$1,$B9)</f>
        <v>75.052999999999997</v>
      </c>
      <c r="E9" t="s">
        <v>44</v>
      </c>
    </row>
    <row r="10" spans="1:11" x14ac:dyDescent="0.3">
      <c r="A10">
        <f t="shared" si="0"/>
        <v>7</v>
      </c>
      <c r="B10" t="str">
        <f>+_xll.YahooQuote(B$1,$A10)</f>
        <v>Currency</v>
      </c>
      <c r="C10" t="str">
        <f>+_xll.YahooQuote(B$1,$B10)</f>
        <v>USD</v>
      </c>
      <c r="E10" t="s">
        <v>45</v>
      </c>
    </row>
    <row r="11" spans="1:11" x14ac:dyDescent="0.3">
      <c r="A11">
        <f t="shared" si="0"/>
        <v>8</v>
      </c>
      <c r="B11" s="1" t="str">
        <f>+_xll.YahooQuote(B$1,$A11)</f>
        <v>DividendDate</v>
      </c>
      <c r="C11">
        <f>+_xll.YahooQuote(B$1,$B11)</f>
        <v>1550793600</v>
      </c>
      <c r="E11" t="s">
        <v>46</v>
      </c>
      <c r="I11" s="9">
        <f>_xll.UnixSecondsToTime($C11,"UTC")</f>
        <v>43518</v>
      </c>
      <c r="J11" s="9">
        <f>_xll.UnixSecondsToTime($C11)</f>
        <v>43518.333333333336</v>
      </c>
      <c r="K11" s="9">
        <f>_xll.UnixSecondsToTime($C11,"America/New_York")</f>
        <v>43517.791666666664</v>
      </c>
    </row>
    <row r="12" spans="1:11" x14ac:dyDescent="0.3">
      <c r="A12">
        <f t="shared" si="0"/>
        <v>9</v>
      </c>
      <c r="B12" s="1" t="str">
        <f>+_xll.YahooQuote(B$1,$A12)</f>
        <v>EarningsTimestamp</v>
      </c>
      <c r="C12">
        <f>+_xll.YahooQuote(B$1,$B12)</f>
        <v>1555331400</v>
      </c>
      <c r="E12" t="s">
        <v>47</v>
      </c>
      <c r="I12" s="9">
        <f>_xll.UnixSecondsToTime($C12,"UTC")</f>
        <v>43570.520833333336</v>
      </c>
      <c r="J12" s="9">
        <f>_xll.UnixSecondsToTime($C12)</f>
        <v>43570.854166666664</v>
      </c>
      <c r="K12" s="9">
        <f>_xll.UnixSecondsToTime($C12,"America/New_York")</f>
        <v>43570.354166666664</v>
      </c>
    </row>
    <row r="13" spans="1:11" x14ac:dyDescent="0.3">
      <c r="A13">
        <f t="shared" si="0"/>
        <v>10</v>
      </c>
      <c r="B13" s="1" t="str">
        <f>+_xll.YahooQuote(B$1,$A13)</f>
        <v>EarningsTimestampEnd</v>
      </c>
      <c r="C13">
        <f>+_xll.YahooQuote(B$1,$B13)</f>
        <v>1468859400</v>
      </c>
      <c r="E13" t="s">
        <v>48</v>
      </c>
      <c r="I13" s="9">
        <f>_xll.UnixSecondsToTime($C13,"UTC")</f>
        <v>42569.6875</v>
      </c>
      <c r="J13" s="9">
        <f>_xll.UnixSecondsToTime($C13)</f>
        <v>42570.020833333336</v>
      </c>
      <c r="K13" s="9">
        <f>_xll.UnixSecondsToTime($C13,"America/New_York")</f>
        <v>42569.520833333336</v>
      </c>
    </row>
    <row r="14" spans="1:11" x14ac:dyDescent="0.3">
      <c r="A14">
        <f t="shared" si="0"/>
        <v>11</v>
      </c>
      <c r="B14" s="1" t="str">
        <f>+_xll.YahooQuote(B$1,$A14)</f>
        <v>EarningsTimestampStart</v>
      </c>
      <c r="C14">
        <f>+_xll.YahooQuote(B$1,$B14)</f>
        <v>1468513800</v>
      </c>
      <c r="E14" t="s">
        <v>49</v>
      </c>
      <c r="I14" s="9">
        <f>_xll.UnixSecondsToTime($C14,"UTC")</f>
        <v>42565.6875</v>
      </c>
      <c r="J14" s="9">
        <f>_xll.UnixSecondsToTime($C14)</f>
        <v>42566.020833333336</v>
      </c>
      <c r="K14" s="9">
        <f>_xll.UnixSecondsToTime($C14,"America/New_York")</f>
        <v>42565.520833333336</v>
      </c>
    </row>
    <row r="15" spans="1:11" x14ac:dyDescent="0.3">
      <c r="A15">
        <f t="shared" si="0"/>
        <v>12</v>
      </c>
      <c r="B15" t="str">
        <f>+_xll.YahooQuote(B$1,$A15)</f>
        <v>EpsForward</v>
      </c>
      <c r="C15">
        <f>+_xll.YahooQuote(B$1,$B15)</f>
        <v>8.5500000000000007</v>
      </c>
      <c r="E15" t="s">
        <v>50</v>
      </c>
    </row>
    <row r="16" spans="1:11" x14ac:dyDescent="0.3">
      <c r="A16">
        <f t="shared" si="0"/>
        <v>13</v>
      </c>
      <c r="B16" t="str">
        <f>+_xll.YahooQuote(B$1,$A16)</f>
        <v>EpsTrailingTwelveMonths</v>
      </c>
      <c r="C16">
        <f>+_xll.YahooQuote(B$1,$B16)</f>
        <v>6.6870000000000003</v>
      </c>
      <c r="E16" t="s">
        <v>51</v>
      </c>
    </row>
    <row r="17" spans="1:5" x14ac:dyDescent="0.3">
      <c r="A17">
        <f t="shared" si="0"/>
        <v>14</v>
      </c>
      <c r="B17" t="str">
        <f>+_xll.YahooQuote(B$1,$A17)</f>
        <v>EsgPopulated</v>
      </c>
      <c r="C17" t="b">
        <f>+_xll.YahooQuote(B$1,$B17)</f>
        <v>0</v>
      </c>
      <c r="E17" t="s">
        <v>52</v>
      </c>
    </row>
    <row r="18" spans="1:5" x14ac:dyDescent="0.3">
      <c r="A18">
        <f t="shared" si="0"/>
        <v>15</v>
      </c>
      <c r="B18" t="str">
        <f>+_xll.YahooQuote(B$1,$A18)</f>
        <v>Exchange</v>
      </c>
      <c r="C18" t="str">
        <f>+_xll.YahooQuote(B$1,$B18)</f>
        <v>NYQ</v>
      </c>
      <c r="E18" t="s">
        <v>53</v>
      </c>
    </row>
    <row r="19" spans="1:5" x14ac:dyDescent="0.3">
      <c r="A19">
        <f t="shared" si="0"/>
        <v>16</v>
      </c>
      <c r="B19" t="str">
        <f>+_xll.YahooQuote(B$1,$A19)</f>
        <v>ExchangeDataDelayedBy</v>
      </c>
      <c r="C19">
        <f>+_xll.YahooQuote(B$1,$B19)</f>
        <v>0</v>
      </c>
      <c r="E19" t="s">
        <v>54</v>
      </c>
    </row>
    <row r="20" spans="1:5" x14ac:dyDescent="0.3">
      <c r="A20">
        <f t="shared" si="0"/>
        <v>17</v>
      </c>
      <c r="B20" t="str">
        <f>+_xll.YahooQuote(B$1,$A20)</f>
        <v>ExchangeTimezoneName</v>
      </c>
      <c r="C20" t="str">
        <f>+_xll.YahooQuote(B$1,$B20)</f>
        <v>America/New_York</v>
      </c>
      <c r="E20" t="s">
        <v>55</v>
      </c>
    </row>
    <row r="21" spans="1:5" x14ac:dyDescent="0.3">
      <c r="A21">
        <f t="shared" si="0"/>
        <v>18</v>
      </c>
      <c r="B21" t="str">
        <f>+_xll.YahooQuote(B$1,$A21)</f>
        <v>ExchangeTimezoneShortName</v>
      </c>
      <c r="C21" t="str">
        <f>+_xll.YahooQuote(B$1,$B21)</f>
        <v>EDT</v>
      </c>
      <c r="E21" t="s">
        <v>56</v>
      </c>
    </row>
    <row r="22" spans="1:5" x14ac:dyDescent="0.3">
      <c r="A22">
        <f t="shared" si="0"/>
        <v>19</v>
      </c>
      <c r="B22" t="str">
        <f>+_xll.YahooQuote(B$1,$A22)</f>
        <v>FiftyDayAverage</v>
      </c>
      <c r="C22">
        <f>+_xll.YahooQuote(B$1,$B22)</f>
        <v>63.241430000000001</v>
      </c>
      <c r="E22" t="s">
        <v>57</v>
      </c>
    </row>
    <row r="23" spans="1:5" x14ac:dyDescent="0.3">
      <c r="A23">
        <f t="shared" si="0"/>
        <v>20</v>
      </c>
      <c r="B23" t="str">
        <f>+_xll.YahooQuote(B$1,$A23)</f>
        <v>FiftyDayAverageChange</v>
      </c>
      <c r="C23">
        <f>+_xll.YahooQuote(B$1,$B23)</f>
        <v>-1.0214272</v>
      </c>
      <c r="E23" t="s">
        <v>58</v>
      </c>
    </row>
    <row r="24" spans="1:5" x14ac:dyDescent="0.3">
      <c r="A24">
        <f t="shared" si="0"/>
        <v>21</v>
      </c>
      <c r="B24" t="str">
        <f>+_xll.YahooQuote(B$1,$A24)</f>
        <v>FiftyDayAverageChangePercent</v>
      </c>
      <c r="C24">
        <f>+_xll.YahooQuote(B$1,$B24)</f>
        <v>-1.6151235E-2</v>
      </c>
      <c r="E24" t="s">
        <v>59</v>
      </c>
    </row>
    <row r="25" spans="1:5" x14ac:dyDescent="0.3">
      <c r="A25">
        <f t="shared" si="0"/>
        <v>22</v>
      </c>
      <c r="B25" t="str">
        <f>+_xll.YahooQuote(B$1,$A25)</f>
        <v>FiftyTwoWeekHigh</v>
      </c>
      <c r="C25">
        <f>+_xll.YahooQuote(B$1,$B25)</f>
        <v>75.239999999999995</v>
      </c>
      <c r="E25" t="s">
        <v>60</v>
      </c>
    </row>
    <row r="26" spans="1:5" x14ac:dyDescent="0.3">
      <c r="A26">
        <f t="shared" si="0"/>
        <v>23</v>
      </c>
      <c r="B26" t="str">
        <f>+_xll.YahooQuote(B$1,$A26)</f>
        <v>FiftyTwoWeekHighChange</v>
      </c>
      <c r="C26">
        <f>+_xll.YahooQuote(B$1,$B26)</f>
        <v>-13.019997</v>
      </c>
      <c r="E26" t="s">
        <v>61</v>
      </c>
    </row>
    <row r="27" spans="1:5" x14ac:dyDescent="0.3">
      <c r="A27">
        <f t="shared" si="0"/>
        <v>24</v>
      </c>
      <c r="B27" t="str">
        <f>+_xll.YahooQuote(B$1,$A27)</f>
        <v>FiftyTwoWeekHighChangePercent</v>
      </c>
      <c r="C27">
        <f>+_xll.YahooQuote(B$1,$B27)</f>
        <v>-0.17304622</v>
      </c>
      <c r="E27" t="s">
        <v>62</v>
      </c>
    </row>
    <row r="28" spans="1:5" x14ac:dyDescent="0.3">
      <c r="A28">
        <f t="shared" si="0"/>
        <v>25</v>
      </c>
      <c r="B28" t="str">
        <f>+_xll.YahooQuote(B$1,$A28)</f>
        <v>FiftyTwoWeekLow</v>
      </c>
      <c r="C28">
        <f>+_xll.YahooQuote(B$1,$B28)</f>
        <v>48.42</v>
      </c>
      <c r="E28" t="s">
        <v>63</v>
      </c>
    </row>
    <row r="29" spans="1:5" x14ac:dyDescent="0.3">
      <c r="A29">
        <f t="shared" si="0"/>
        <v>26</v>
      </c>
      <c r="B29" t="str">
        <f>+_xll.YahooQuote(B$1,$A29)</f>
        <v>FiftyTwoWeekLowChange</v>
      </c>
      <c r="C29">
        <f>+_xll.YahooQuote(B$1,$B29)</f>
        <v>13.800003</v>
      </c>
      <c r="E29" t="s">
        <v>64</v>
      </c>
    </row>
    <row r="30" spans="1:5" x14ac:dyDescent="0.3">
      <c r="A30">
        <f t="shared" si="0"/>
        <v>27</v>
      </c>
      <c r="B30" t="str">
        <f>+_xll.YahooQuote(B$1,$A30)</f>
        <v>FiftyTwoWeekLowChangePercent</v>
      </c>
      <c r="C30">
        <f>+_xll.YahooQuote(B$1,$B30)</f>
        <v>0.28500625000000002</v>
      </c>
      <c r="E30" t="s">
        <v>65</v>
      </c>
    </row>
    <row r="31" spans="1:5" x14ac:dyDescent="0.3">
      <c r="A31">
        <f t="shared" si="0"/>
        <v>28</v>
      </c>
      <c r="B31" t="str">
        <f>+_xll.YahooQuote(B$1,$A31)</f>
        <v>FiftyTwoWeekRange</v>
      </c>
      <c r="C31" t="str">
        <f>+_xll.YahooQuote(B$1,$B31)</f>
        <v>48.42 - 75.24</v>
      </c>
      <c r="E31" t="s">
        <v>66</v>
      </c>
    </row>
    <row r="32" spans="1:5" x14ac:dyDescent="0.3">
      <c r="A32">
        <f t="shared" si="0"/>
        <v>29</v>
      </c>
      <c r="B32" t="str">
        <f>+_xll.YahooQuote(B$1,$A32)</f>
        <v>FinancialCurrency</v>
      </c>
      <c r="C32" t="str">
        <f>+_xll.YahooQuote(B$1,$B32)</f>
        <v>USD</v>
      </c>
      <c r="E32" t="s">
        <v>67</v>
      </c>
    </row>
    <row r="33" spans="1:5" x14ac:dyDescent="0.3">
      <c r="A33">
        <f t="shared" si="0"/>
        <v>30</v>
      </c>
      <c r="B33" t="str">
        <f>+_xll.YahooQuote(B$1,$A33)</f>
        <v>ForwardPE</v>
      </c>
      <c r="C33">
        <f>+_xll.YahooQuote(B$1,$B33)</f>
        <v>7.2771929999999996</v>
      </c>
      <c r="E33" t="s">
        <v>68</v>
      </c>
    </row>
    <row r="34" spans="1:5" x14ac:dyDescent="0.3">
      <c r="A34">
        <f t="shared" si="0"/>
        <v>31</v>
      </c>
      <c r="B34" t="str">
        <f>+_xll.YahooQuote(B$1,$A34)</f>
        <v>FullExchangeName</v>
      </c>
      <c r="C34" t="str">
        <f>+_xll.YahooQuote(B$1,$B34)</f>
        <v>NYSE</v>
      </c>
      <c r="E34" t="s">
        <v>69</v>
      </c>
    </row>
    <row r="35" spans="1:5" x14ac:dyDescent="0.3">
      <c r="A35">
        <f t="shared" si="0"/>
        <v>32</v>
      </c>
      <c r="B35" t="str">
        <f>+_xll.YahooQuote(B$1,$A35)</f>
        <v>GmtOffSetMilliseconds</v>
      </c>
      <c r="C35">
        <f>+_xll.YahooQuote(B$1,$B35)</f>
        <v>-14400000</v>
      </c>
      <c r="E35" t="s">
        <v>70</v>
      </c>
    </row>
    <row r="36" spans="1:5" x14ac:dyDescent="0.3">
      <c r="A36">
        <f t="shared" si="0"/>
        <v>33</v>
      </c>
      <c r="B36" t="str">
        <f>+_xll.YahooQuote(B$1,$A36)</f>
        <v>Language</v>
      </c>
      <c r="C36" t="str">
        <f>+_xll.YahooQuote(B$1,$B36)</f>
        <v>en-US</v>
      </c>
      <c r="E36" t="s">
        <v>71</v>
      </c>
    </row>
    <row r="37" spans="1:5" x14ac:dyDescent="0.3">
      <c r="A37">
        <f t="shared" si="0"/>
        <v>34</v>
      </c>
      <c r="B37" t="str">
        <f>+_xll.YahooQuote(B$1,$A37)</f>
        <v>LongName</v>
      </c>
      <c r="C37" t="str">
        <f>+_xll.YahooQuote(B$1,$B37)</f>
        <v>Citigroup Inc.</v>
      </c>
      <c r="E37" t="s">
        <v>72</v>
      </c>
    </row>
    <row r="38" spans="1:5" x14ac:dyDescent="0.3">
      <c r="A38">
        <f t="shared" si="0"/>
        <v>35</v>
      </c>
      <c r="B38" t="str">
        <f>+_xll.YahooQuote(B$1,$A38)</f>
        <v>Market</v>
      </c>
      <c r="C38" t="str">
        <f>+_xll.YahooQuote(B$1,$B38)</f>
        <v>us_market</v>
      </c>
      <c r="E38" t="s">
        <v>73</v>
      </c>
    </row>
    <row r="39" spans="1:5" x14ac:dyDescent="0.3">
      <c r="A39">
        <f t="shared" si="0"/>
        <v>36</v>
      </c>
      <c r="B39" t="str">
        <f>+_xll.YahooQuote(B$1,$A39)</f>
        <v>MarketCap</v>
      </c>
      <c r="C39">
        <f>+_xll.YahooQuote(B$1,$B39)</f>
        <v>145625284608</v>
      </c>
      <c r="E39" t="s">
        <v>74</v>
      </c>
    </row>
    <row r="40" spans="1:5" x14ac:dyDescent="0.3">
      <c r="A40">
        <f t="shared" si="0"/>
        <v>37</v>
      </c>
      <c r="B40" t="str">
        <f>+_xll.YahooQuote(B$1,$A40)</f>
        <v>MarketState</v>
      </c>
      <c r="C40" t="str">
        <f>+_xll.YahooQuote(B$1,$B40)</f>
        <v>CLOSED</v>
      </c>
      <c r="E40" t="s">
        <v>75</v>
      </c>
    </row>
    <row r="41" spans="1:5" x14ac:dyDescent="0.3">
      <c r="A41">
        <f t="shared" si="0"/>
        <v>38</v>
      </c>
      <c r="B41" t="str">
        <f>+_xll.YahooQuote(B$1,$A41)</f>
        <v>MessageBoardId</v>
      </c>
      <c r="C41" t="str">
        <f>+_xll.YahooQuote(B$1,$B41)</f>
        <v>finmb_391687</v>
      </c>
      <c r="E41" t="s">
        <v>76</v>
      </c>
    </row>
    <row r="42" spans="1:5" x14ac:dyDescent="0.3">
      <c r="A42">
        <f t="shared" si="0"/>
        <v>39</v>
      </c>
      <c r="B42" t="str">
        <f>+_xll.YahooQuote(B$1,$A42)</f>
        <v>PostMarketChange</v>
      </c>
      <c r="C42">
        <f>+_xll.YahooQuote(B$1,$B42)</f>
        <v>7.9998020000000003E-2</v>
      </c>
      <c r="E42" s="1" t="s">
        <v>77</v>
      </c>
    </row>
    <row r="43" spans="1:5" x14ac:dyDescent="0.3">
      <c r="A43">
        <f t="shared" si="0"/>
        <v>40</v>
      </c>
      <c r="B43" t="str">
        <f>+_xll.YahooQuote(B$1,$A43)</f>
        <v>PostMarketChangePercent</v>
      </c>
      <c r="C43">
        <f>+_xll.YahooQuote(B$1,$B43)</f>
        <v>0.12857283999999999</v>
      </c>
      <c r="E43" s="1" t="s">
        <v>78</v>
      </c>
    </row>
    <row r="44" spans="1:5" x14ac:dyDescent="0.3">
      <c r="A44">
        <f t="shared" si="0"/>
        <v>41</v>
      </c>
      <c r="B44" t="str">
        <f>+_xll.YahooQuote(B$1,$A44)</f>
        <v>PostMarketPrice</v>
      </c>
      <c r="C44">
        <f>+_xll.YahooQuote(B$1,$B44)</f>
        <v>62.3</v>
      </c>
      <c r="E44" s="1" t="s">
        <v>79</v>
      </c>
    </row>
    <row r="45" spans="1:5" x14ac:dyDescent="0.3">
      <c r="A45">
        <f t="shared" si="0"/>
        <v>42</v>
      </c>
      <c r="B45" t="str">
        <f>+_xll.YahooQuote(B$1,$A45)</f>
        <v>PostMarketTime</v>
      </c>
      <c r="C45">
        <f>+_xll.YahooQuote(B$1,$B45)</f>
        <v>1553903586</v>
      </c>
      <c r="E45" s="1" t="s">
        <v>80</v>
      </c>
    </row>
    <row r="46" spans="1:5" x14ac:dyDescent="0.3">
      <c r="A46">
        <f t="shared" si="0"/>
        <v>43</v>
      </c>
      <c r="B46" t="str">
        <f>+_xll.YahooQuote(B$1,$A46)</f>
        <v>PriceHint</v>
      </c>
      <c r="C46">
        <f>+_xll.YahooQuote(B$1,$B46)</f>
        <v>2</v>
      </c>
      <c r="E46" t="s">
        <v>81</v>
      </c>
    </row>
    <row r="47" spans="1:5" x14ac:dyDescent="0.3">
      <c r="A47">
        <f t="shared" si="0"/>
        <v>44</v>
      </c>
      <c r="B47" t="str">
        <f>+_xll.YahooQuote(B$1,$A47)</f>
        <v>PriceToBook</v>
      </c>
      <c r="C47">
        <f>+_xll.YahooQuote(B$1,$B47)</f>
        <v>0.82901420000000003</v>
      </c>
      <c r="E47" t="s">
        <v>82</v>
      </c>
    </row>
    <row r="48" spans="1:5" x14ac:dyDescent="0.3">
      <c r="A48">
        <f t="shared" si="0"/>
        <v>45</v>
      </c>
      <c r="B48" t="str">
        <f>+_xll.YahooQuote(B$1,$A48)</f>
        <v>QuoteSourceName</v>
      </c>
      <c r="C48" t="str">
        <f>+_xll.YahooQuote(B$1,$B48)</f>
        <v>Delayed Quote</v>
      </c>
      <c r="E48" t="s">
        <v>83</v>
      </c>
    </row>
    <row r="49" spans="1:10" x14ac:dyDescent="0.3">
      <c r="A49">
        <f t="shared" si="0"/>
        <v>46</v>
      </c>
      <c r="B49" t="str">
        <f>+_xll.YahooQuote(B$1,$A49)</f>
        <v>QuoteType</v>
      </c>
      <c r="C49" t="str">
        <f>+_xll.YahooQuote(B$1,$B49)</f>
        <v>EQUITY</v>
      </c>
      <c r="E49" t="s">
        <v>84</v>
      </c>
    </row>
    <row r="50" spans="1:10" x14ac:dyDescent="0.3">
      <c r="A50">
        <f t="shared" si="0"/>
        <v>47</v>
      </c>
      <c r="B50" t="str">
        <f>+_xll.YahooQuote(B$1,$A50)</f>
        <v>Region</v>
      </c>
      <c r="C50" t="str">
        <f>+_xll.YahooQuote(B$1,$B50)</f>
        <v>US</v>
      </c>
      <c r="E50" t="s">
        <v>85</v>
      </c>
    </row>
    <row r="51" spans="1:10" x14ac:dyDescent="0.3">
      <c r="A51">
        <f t="shared" si="0"/>
        <v>48</v>
      </c>
      <c r="B51" t="str">
        <f>+_xll.YahooQuote(B$1,$A51)</f>
        <v>RegularMarketChange</v>
      </c>
      <c r="C51">
        <f>+_xll.YahooQuote(B$1,$B51)</f>
        <v>0.24000168</v>
      </c>
      <c r="E51" t="s">
        <v>86</v>
      </c>
    </row>
    <row r="52" spans="1:10" x14ac:dyDescent="0.3">
      <c r="A52">
        <f t="shared" si="0"/>
        <v>49</v>
      </c>
      <c r="B52" t="str">
        <f>+_xll.YahooQuote(B$1,$A52)</f>
        <v>RegularMarketChangePercent</v>
      </c>
      <c r="C52">
        <f>+_xll.YahooQuote(B$1,$B52)</f>
        <v>0.38722440000000002</v>
      </c>
      <c r="E52" t="s">
        <v>87</v>
      </c>
    </row>
    <row r="53" spans="1:10" x14ac:dyDescent="0.3">
      <c r="A53">
        <f t="shared" si="0"/>
        <v>50</v>
      </c>
      <c r="B53" t="str">
        <f>+_xll.YahooQuote(B$1,$A53)</f>
        <v>RegularMarketDayHigh</v>
      </c>
      <c r="C53">
        <f>+_xll.YahooQuote(B$1,$B53)</f>
        <v>62.81</v>
      </c>
      <c r="E53" t="s">
        <v>88</v>
      </c>
    </row>
    <row r="54" spans="1:10" x14ac:dyDescent="0.3">
      <c r="A54">
        <f t="shared" si="0"/>
        <v>51</v>
      </c>
      <c r="B54" t="str">
        <f>+_xll.YahooQuote(B$1,$A54)</f>
        <v>RegularMarketDayLow</v>
      </c>
      <c r="C54">
        <f>+_xll.YahooQuote(B$1,$B54)</f>
        <v>61.96</v>
      </c>
      <c r="E54" t="s">
        <v>89</v>
      </c>
    </row>
    <row r="55" spans="1:10" x14ac:dyDescent="0.3">
      <c r="A55">
        <f t="shared" si="0"/>
        <v>52</v>
      </c>
      <c r="B55" t="str">
        <f>+_xll.YahooQuote(B$1,$A55)</f>
        <v>RegularMarketDayRange</v>
      </c>
      <c r="C55" t="str">
        <f>+_xll.YahooQuote(B$1,$B55)</f>
        <v>61.96 - 62.81</v>
      </c>
      <c r="E55" t="s">
        <v>90</v>
      </c>
    </row>
    <row r="56" spans="1:10" x14ac:dyDescent="0.3">
      <c r="A56">
        <f t="shared" si="0"/>
        <v>53</v>
      </c>
      <c r="B56" t="str">
        <f>+_xll.YahooQuote(B$1,$A56)</f>
        <v>RegularMarketOpen</v>
      </c>
      <c r="C56">
        <f>+_xll.YahooQuote(B$1,$B56)</f>
        <v>62.33</v>
      </c>
      <c r="E56" t="s">
        <v>91</v>
      </c>
    </row>
    <row r="57" spans="1:10" x14ac:dyDescent="0.3">
      <c r="A57">
        <f t="shared" si="0"/>
        <v>54</v>
      </c>
      <c r="B57" t="str">
        <f>+_xll.YahooQuote(B$1,$A57)</f>
        <v>RegularMarketPreviousClose</v>
      </c>
      <c r="C57">
        <f>+_xll.YahooQuote(B$1,$B57)</f>
        <v>61.98</v>
      </c>
      <c r="E57" t="s">
        <v>92</v>
      </c>
    </row>
    <row r="58" spans="1:10" x14ac:dyDescent="0.3">
      <c r="A58">
        <f t="shared" si="0"/>
        <v>55</v>
      </c>
      <c r="B58" t="str">
        <f>+_xll.YahooQuote(B$1,$A58)</f>
        <v>RegularMarketPrice</v>
      </c>
      <c r="C58">
        <f>+_xll.YahooQuote(B$1,$B58)</f>
        <v>62.22</v>
      </c>
      <c r="E58" t="s">
        <v>93</v>
      </c>
    </row>
    <row r="59" spans="1:10" x14ac:dyDescent="0.3">
      <c r="A59">
        <f t="shared" si="0"/>
        <v>56</v>
      </c>
      <c r="B59" s="1" t="str">
        <f>+_xll.YahooQuote(B$1,$A59)</f>
        <v>RegularMarketTime</v>
      </c>
      <c r="C59">
        <f>+_xll.YahooQuote(B$1,$B59)</f>
        <v>1553889622</v>
      </c>
      <c r="E59" t="s">
        <v>94</v>
      </c>
      <c r="I59" s="9"/>
    </row>
    <row r="60" spans="1:10" x14ac:dyDescent="0.3">
      <c r="A60">
        <f t="shared" si="0"/>
        <v>57</v>
      </c>
      <c r="B60" t="str">
        <f>+_xll.YahooQuote(B$1,$A60)</f>
        <v>RegularMarketVolume</v>
      </c>
      <c r="C60">
        <f>+_xll.YahooQuote(B$1,$B60)</f>
        <v>13406277</v>
      </c>
      <c r="E60" t="s">
        <v>95</v>
      </c>
      <c r="J60" s="9"/>
    </row>
    <row r="61" spans="1:10" x14ac:dyDescent="0.3">
      <c r="A61">
        <f t="shared" si="0"/>
        <v>58</v>
      </c>
      <c r="B61" t="str">
        <f>+_xll.YahooQuote(B$1,$A61)</f>
        <v>SharesOutstanding</v>
      </c>
      <c r="C61">
        <f>+_xll.YahooQuote(B$1,$B61)</f>
        <v>2340489984</v>
      </c>
      <c r="E61" t="s">
        <v>96</v>
      </c>
    </row>
    <row r="62" spans="1:10" x14ac:dyDescent="0.3">
      <c r="A62">
        <f t="shared" si="0"/>
        <v>59</v>
      </c>
      <c r="B62" t="str">
        <f>+_xll.YahooQuote(B$1,$A62)</f>
        <v>ShortName</v>
      </c>
      <c r="C62" t="str">
        <f>+_xll.YahooQuote(B$1,$B62)</f>
        <v>Citigroup, Inc.</v>
      </c>
      <c r="E62" t="s">
        <v>97</v>
      </c>
      <c r="I62" s="9"/>
    </row>
    <row r="63" spans="1:10" x14ac:dyDescent="0.3">
      <c r="A63">
        <f t="shared" si="0"/>
        <v>60</v>
      </c>
      <c r="B63" t="str">
        <f>+_xll.YahooQuote(B$1,$A63)</f>
        <v>SourceInterval</v>
      </c>
      <c r="C63">
        <f>+_xll.YahooQuote(B$1,$B63)</f>
        <v>15</v>
      </c>
      <c r="E63" t="s">
        <v>98</v>
      </c>
      <c r="I63" s="9">
        <f>_xll.UnixSecondsToTime($C$59,"UTC")</f>
        <v>43553.833587962959</v>
      </c>
      <c r="J63" s="9"/>
    </row>
    <row r="64" spans="1:10" x14ac:dyDescent="0.3">
      <c r="A64">
        <f t="shared" si="0"/>
        <v>61</v>
      </c>
      <c r="B64" t="str">
        <f>+_xll.YahooQuote(B$1,$A64)</f>
        <v>Symbol</v>
      </c>
      <c r="C64" t="str">
        <f>+_xll.YahooQuote(B$1,$B64)</f>
        <v>C</v>
      </c>
      <c r="E64" t="s">
        <v>99</v>
      </c>
      <c r="I64" s="9">
        <f>_xll.UnixSecondsToTime($C$59)</f>
        <v>43554.166921296295</v>
      </c>
      <c r="J64" s="9"/>
    </row>
    <row r="65" spans="1:10" x14ac:dyDescent="0.3">
      <c r="A65">
        <f t="shared" si="0"/>
        <v>62</v>
      </c>
      <c r="B65" t="str">
        <f>+_xll.YahooQuote(B$1,$A65)</f>
        <v>Tradeable</v>
      </c>
      <c r="C65" t="b">
        <f>+_xll.YahooQuote(B$1,$B65)</f>
        <v>1</v>
      </c>
      <c r="E65" t="s">
        <v>100</v>
      </c>
      <c r="I65" s="9">
        <f>_xll.UnixSecondsToTime($C$59,"America/New_York")</f>
        <v>43553.666921296295</v>
      </c>
      <c r="J65" s="9"/>
    </row>
    <row r="66" spans="1:10" x14ac:dyDescent="0.3">
      <c r="A66">
        <f t="shared" si="0"/>
        <v>63</v>
      </c>
      <c r="B66" t="str">
        <f>+_xll.YahooQuote(B$1,$A66)</f>
        <v>TrailingAnnualDividendRate</v>
      </c>
      <c r="C66">
        <f>+_xll.YahooQuote(B$1,$B66)</f>
        <v>1.54</v>
      </c>
      <c r="E66" t="s">
        <v>101</v>
      </c>
    </row>
    <row r="67" spans="1:10" x14ac:dyDescent="0.3">
      <c r="A67">
        <f t="shared" si="0"/>
        <v>64</v>
      </c>
      <c r="B67" t="str">
        <f>+_xll.YahooQuote(B$1,$A67)</f>
        <v>TrailingAnnualDividendYield</v>
      </c>
      <c r="C67">
        <f>+_xll.YahooQuote(B$1,$B67)</f>
        <v>2.4846725E-2</v>
      </c>
      <c r="E67" t="s">
        <v>102</v>
      </c>
    </row>
    <row r="68" spans="1:10" x14ac:dyDescent="0.3">
      <c r="A68">
        <f t="shared" si="0"/>
        <v>65</v>
      </c>
      <c r="B68" t="str">
        <f>+_xll.YahooQuote(B$1,$A68)</f>
        <v>TrailingPE</v>
      </c>
      <c r="C68">
        <f>+_xll.YahooQuote(B$1,$B68)</f>
        <v>9.3046220000000002</v>
      </c>
      <c r="E68" t="s">
        <v>103</v>
      </c>
    </row>
    <row r="69" spans="1:10" x14ac:dyDescent="0.3">
      <c r="A69">
        <f t="shared" si="0"/>
        <v>66</v>
      </c>
      <c r="B69" t="str">
        <f>+_xll.YahooQuote(B$1,$A69)</f>
        <v>TwoHundredDayAverage</v>
      </c>
      <c r="C69">
        <f>+_xll.YahooQuote(B$1,$B69)</f>
        <v>63.686546</v>
      </c>
      <c r="E69" t="s">
        <v>104</v>
      </c>
    </row>
    <row r="70" spans="1:10" x14ac:dyDescent="0.3">
      <c r="A70">
        <f t="shared" ref="A70:A72" si="1">+A69+1</f>
        <v>67</v>
      </c>
      <c r="B70" t="str">
        <f>+_xll.YahooQuote(B$1,$A70)</f>
        <v>TwoHundredDayAverageChange</v>
      </c>
      <c r="C70">
        <f>+_xll.YahooQuote(B$1,$B70)</f>
        <v>-1.4665451</v>
      </c>
      <c r="E70" t="s">
        <v>105</v>
      </c>
    </row>
    <row r="71" spans="1:10" x14ac:dyDescent="0.3">
      <c r="A71">
        <f t="shared" si="1"/>
        <v>68</v>
      </c>
      <c r="B71" t="str">
        <f>+_xll.YahooQuote(B$1,$A71)</f>
        <v>TwoHundredDayAverageChangePercent</v>
      </c>
      <c r="C71">
        <f>+_xll.YahooQuote(B$1,$B71)</f>
        <v>-2.3027550000000001E-2</v>
      </c>
      <c r="E71" t="s">
        <v>106</v>
      </c>
    </row>
    <row r="72" spans="1:10" x14ac:dyDescent="0.3">
      <c r="A72">
        <f t="shared" si="1"/>
        <v>69</v>
      </c>
      <c r="B72" t="str">
        <f>+_xll.YahooQuote(B$1,$A72)</f>
        <v>Invalid field index: 69.</v>
      </c>
      <c r="C72" t="str">
        <f>+_xll.YahooQuote(B$1,$B72)</f>
        <v>Field not found: "Invalid field index: 69.".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A5A9-4647-4C7E-A8C9-53414205A4D9}">
  <dimension ref="A1:M26"/>
  <sheetViews>
    <sheetView workbookViewId="0">
      <selection activeCell="I19" sqref="I19"/>
    </sheetView>
  </sheetViews>
  <sheetFormatPr defaultRowHeight="14.4" x14ac:dyDescent="0.3"/>
  <cols>
    <col min="2" max="2" width="36.33203125" customWidth="1"/>
    <col min="5" max="5" width="10.6640625" customWidth="1"/>
    <col min="6" max="6" width="17.77734375" customWidth="1"/>
    <col min="7" max="7" width="9.33203125" customWidth="1"/>
    <col min="8" max="8" width="10.21875" customWidth="1"/>
    <col min="9" max="9" width="20.6640625" customWidth="1"/>
    <col min="10" max="10" width="19.88671875" customWidth="1"/>
    <col min="11" max="11" width="11.21875" customWidth="1"/>
    <col min="12" max="12" width="13.21875" customWidth="1"/>
  </cols>
  <sheetData>
    <row r="1" spans="1:13" x14ac:dyDescent="0.3">
      <c r="A1" s="1" t="s">
        <v>0</v>
      </c>
      <c r="B1" s="1" t="s">
        <v>14</v>
      </c>
      <c r="C1" s="4" t="s">
        <v>2</v>
      </c>
      <c r="D1" s="4" t="s">
        <v>3</v>
      </c>
      <c r="E1" s="1" t="s">
        <v>5</v>
      </c>
      <c r="F1" s="3" t="s">
        <v>6</v>
      </c>
      <c r="G1" s="3" t="s">
        <v>8</v>
      </c>
      <c r="H1" s="3" t="s">
        <v>9</v>
      </c>
      <c r="I1" s="3" t="s">
        <v>4</v>
      </c>
      <c r="J1" s="1" t="s">
        <v>7</v>
      </c>
      <c r="K1" s="3" t="s">
        <v>10</v>
      </c>
      <c r="L1" s="3" t="s">
        <v>11</v>
      </c>
      <c r="M1" s="3" t="s">
        <v>12</v>
      </c>
    </row>
    <row r="2" spans="1:13" x14ac:dyDescent="0.3">
      <c r="A2" t="s">
        <v>1</v>
      </c>
      <c r="B2" s="1" t="str">
        <f>_xll.YahooQuote($A2,B$1)</f>
        <v>iShares S&amp;amp;P/TSX 60 Index ETF</v>
      </c>
      <c r="C2" t="str">
        <f>_xll.YahooQuote($A2,C$1)</f>
        <v>TOR</v>
      </c>
      <c r="D2" t="str">
        <f>_xll.YahooQuote($A2,D$1)</f>
        <v>CAD</v>
      </c>
      <c r="E2" t="str">
        <f>_xll.YahooQuote($A2,E$1)</f>
        <v>ETF</v>
      </c>
      <c r="F2" s="5">
        <f>_xll.YahooQuote($A2,F$1)</f>
        <v>24.16</v>
      </c>
      <c r="G2" s="5">
        <f>_xll.YahooQuote($A2,G$1)</f>
        <v>24.14</v>
      </c>
      <c r="H2" s="5">
        <f>_xll.YahooQuote($A2,H$1)</f>
        <v>24.15</v>
      </c>
      <c r="I2" s="6">
        <f>_xll.YahooQuote($A2,I$1)</f>
        <v>8269967872</v>
      </c>
      <c r="J2" s="6">
        <f>_xll.YahooQuote($A2,J$1)*F2</f>
        <v>50106317.920000002</v>
      </c>
      <c r="K2" s="6">
        <f t="shared" ref="K2:K10" si="0">+I2/J2</f>
        <v>165.0484053768204</v>
      </c>
      <c r="L2" s="7">
        <f>_xll.YahooQuote($A2,L$1)</f>
        <v>2.4732069999999998E-2</v>
      </c>
      <c r="M2">
        <v>18</v>
      </c>
    </row>
    <row r="3" spans="1:13" x14ac:dyDescent="0.3">
      <c r="A3" t="s">
        <v>13</v>
      </c>
      <c r="B3" s="1" t="str">
        <f>_xll.YahooQuote($A3,B$1)</f>
        <v>iShares Core S&amp;amp;P/TSX Capped Composite Index ETF</v>
      </c>
      <c r="C3" t="str">
        <f>_xll.YahooQuote($A3,C$1)</f>
        <v>TOR</v>
      </c>
      <c r="D3" t="str">
        <f>_xll.YahooQuote($A3,D$1)</f>
        <v>CAD</v>
      </c>
      <c r="E3" t="str">
        <f>_xll.YahooQuote($A3,E$1)</f>
        <v>ETF</v>
      </c>
      <c r="F3" s="5">
        <f>_xll.YahooQuote($A3,F$1)</f>
        <v>25.61</v>
      </c>
      <c r="G3" s="5">
        <f>_xll.YahooQuote($A3,G$1)</f>
        <v>25.6</v>
      </c>
      <c r="H3" s="5">
        <f>_xll.YahooQuote($A3,H$1)</f>
        <v>25.64</v>
      </c>
      <c r="I3" s="6">
        <f>_xll.YahooQuote($A3,I$1)</f>
        <v>5129682944</v>
      </c>
      <c r="J3" s="6">
        <f>_xll.YahooQuote($A3,J$1)*F3</f>
        <v>3473996.5</v>
      </c>
      <c r="K3" s="6">
        <f t="shared" si="0"/>
        <v>1476.594160068958</v>
      </c>
      <c r="L3" s="7">
        <f>_xll.YahooQuote($A3,L$1)</f>
        <v>2.5642022E-2</v>
      </c>
      <c r="M3">
        <v>6</v>
      </c>
    </row>
    <row r="4" spans="1:13" x14ac:dyDescent="0.3">
      <c r="A4" t="s">
        <v>18</v>
      </c>
      <c r="B4" s="8" t="str">
        <f>_xll.YahooQuote($A4,B$1)</f>
        <v>iShares MSCI Emerging Markets Index ETF</v>
      </c>
      <c r="C4" t="str">
        <f>_xll.YahooQuote($A4,C$1)</f>
        <v>TOR</v>
      </c>
      <c r="D4" t="str">
        <f>_xll.YahooQuote($A4,D$1)</f>
        <v>CAD</v>
      </c>
      <c r="E4" t="str">
        <f>_xll.YahooQuote($A4,E$1)</f>
        <v>ETF</v>
      </c>
      <c r="F4" s="5">
        <f>_xll.YahooQuote($A4,F$1)</f>
        <v>32</v>
      </c>
      <c r="G4" s="5">
        <f>_xll.YahooQuote($A4,G$1)</f>
        <v>31.95</v>
      </c>
      <c r="H4" s="5">
        <f>_xll.YahooQuote($A4,H$1)</f>
        <v>31.99</v>
      </c>
      <c r="I4" s="6" t="str">
        <f>_xll.YahooQuote($A4,I$1)</f>
        <v>Field not found: "MarketCap".</v>
      </c>
      <c r="J4" s="6">
        <f>_xll.YahooQuote($A4,J$1)*F4</f>
        <v>115584</v>
      </c>
      <c r="K4" s="6" t="e">
        <f t="shared" si="0"/>
        <v>#VALUE!</v>
      </c>
      <c r="L4" s="7" t="str">
        <f>_xll.YahooQuote($A4,L$1)</f>
        <v>Field not found: "TrailingAnnualDividendYield".</v>
      </c>
      <c r="M4">
        <v>82</v>
      </c>
    </row>
    <row r="5" spans="1:13" x14ac:dyDescent="0.3">
      <c r="A5" t="s">
        <v>15</v>
      </c>
      <c r="B5" t="str">
        <f>_xll.YahooQuote($A5,B$1)</f>
        <v>iShares Core MSCI EAFE IMI Index ETF</v>
      </c>
      <c r="C5" t="str">
        <f>_xll.YahooQuote($A5,C$1)</f>
        <v>TOR</v>
      </c>
      <c r="D5" t="str">
        <f>_xll.YahooQuote($A5,D$1)</f>
        <v>CAD</v>
      </c>
      <c r="E5" t="str">
        <f>_xll.YahooQuote($A5,E$1)</f>
        <v>ETF</v>
      </c>
      <c r="F5" s="5">
        <f>_xll.YahooQuote($A5,F$1)</f>
        <v>30.1</v>
      </c>
      <c r="G5" s="5">
        <f>_xll.YahooQuote($A5,G$1)</f>
        <v>30.06</v>
      </c>
      <c r="H5" s="5">
        <f>_xll.YahooQuote($A5,H$1)</f>
        <v>30.11</v>
      </c>
      <c r="I5" s="6" t="str">
        <f>_xll.YahooQuote($A5,I$1)</f>
        <v>Field not found: "MarketCap".</v>
      </c>
      <c r="J5" s="6">
        <f>_xll.YahooQuote($A5,J$1)*F5</f>
        <v>1403713.5</v>
      </c>
      <c r="K5" s="6" t="e">
        <f t="shared" si="0"/>
        <v>#VALUE!</v>
      </c>
      <c r="L5" s="7" t="str">
        <f>_xll.YahooQuote($A5,L$1)</f>
        <v>Field not found: "TrailingAnnualDividendYield".</v>
      </c>
      <c r="M5">
        <v>22</v>
      </c>
    </row>
    <row r="6" spans="1:13" x14ac:dyDescent="0.3">
      <c r="A6" t="s">
        <v>17</v>
      </c>
      <c r="B6" t="str">
        <f>_xll.YahooQuote($A6,B$1)</f>
        <v>iShares MSCI World Index ETF</v>
      </c>
      <c r="C6" t="str">
        <f>_xll.YahooQuote($A6,C$1)</f>
        <v>TOR</v>
      </c>
      <c r="D6" t="str">
        <f>_xll.YahooQuote($A6,D$1)</f>
        <v>CAD</v>
      </c>
      <c r="E6" t="str">
        <f>_xll.YahooQuote($A6,E$1)</f>
        <v>ETF</v>
      </c>
      <c r="F6" s="5">
        <f>_xll.YahooQuote($A6,F$1)</f>
        <v>51.34</v>
      </c>
      <c r="G6" s="5">
        <f>_xll.YahooQuote($A6,G$1)</f>
        <v>51.33</v>
      </c>
      <c r="H6" s="5">
        <f>_xll.YahooQuote($A6,H$1)</f>
        <v>51.32</v>
      </c>
      <c r="I6" s="6" t="str">
        <f>_xll.YahooQuote($A6,I$1)</f>
        <v>Field not found: "MarketCap".</v>
      </c>
      <c r="J6" s="6">
        <f>_xll.YahooQuote($A6,J$1)*F6</f>
        <v>457593.42000000004</v>
      </c>
      <c r="K6" s="6" t="e">
        <f t="shared" si="0"/>
        <v>#VALUE!</v>
      </c>
      <c r="L6" s="7" t="str">
        <f>_xll.YahooQuote($A6,L$1)</f>
        <v>Field not found: "TrailingAnnualDividendYield".</v>
      </c>
      <c r="M6">
        <v>47</v>
      </c>
    </row>
    <row r="7" spans="1:13" x14ac:dyDescent="0.3">
      <c r="A7" t="s">
        <v>21</v>
      </c>
      <c r="B7" s="1" t="str">
        <f>_xll.YahooQuote($A7,B$1)</f>
        <v>iShares Core S&amp;amp;P U.S. Total Market Index ETF</v>
      </c>
      <c r="C7" t="str">
        <f>_xll.YahooQuote($A7,C$1)</f>
        <v>TOR</v>
      </c>
      <c r="D7" t="str">
        <f>_xll.YahooQuote($A7,D$1)</f>
        <v>CAD</v>
      </c>
      <c r="E7" t="str">
        <f>_xll.YahooQuote($A7,E$1)</f>
        <v>ETF</v>
      </c>
      <c r="F7" s="5">
        <f>_xll.YahooQuote($A7,F$1)</f>
        <v>28.92</v>
      </c>
      <c r="G7" s="5">
        <f>_xll.YahooQuote($A7,G$1)</f>
        <v>28.9</v>
      </c>
      <c r="H7" s="5">
        <f>_xll.YahooQuote($A7,H$1)</f>
        <v>28.94</v>
      </c>
      <c r="I7" s="6" t="str">
        <f>_xll.YahooQuote($A7,I$1)</f>
        <v>Field not found: "MarketCap".</v>
      </c>
      <c r="J7" s="6">
        <f>_xll.YahooQuote($A7,J$1)*F7</f>
        <v>710680.08000000007</v>
      </c>
      <c r="K7" s="6" t="e">
        <f t="shared" si="0"/>
        <v>#VALUE!</v>
      </c>
      <c r="L7" s="7" t="str">
        <f>_xll.YahooQuote($A7,L$1)</f>
        <v>Field not found: "TrailingAnnualDividendYield".</v>
      </c>
      <c r="M7">
        <v>7</v>
      </c>
    </row>
    <row r="8" spans="1:13" x14ac:dyDescent="0.3">
      <c r="A8" t="s">
        <v>22</v>
      </c>
      <c r="B8" t="str">
        <f>_xll.YahooQuote($A8,B$1)</f>
        <v>iShares Core S&amp;amp;P 500 Index ETF</v>
      </c>
      <c r="C8" t="str">
        <f>_xll.YahooQuote($A8,C$1)</f>
        <v>TOR</v>
      </c>
      <c r="D8" t="str">
        <f>_xll.YahooQuote($A8,D$1)</f>
        <v>CAD</v>
      </c>
      <c r="E8" t="str">
        <f>_xll.YahooQuote($A8,E$1)</f>
        <v>ETF</v>
      </c>
      <c r="F8" s="5">
        <f>_xll.YahooQuote($A8,F$1)</f>
        <v>47.3</v>
      </c>
      <c r="G8" s="5">
        <f>_xll.YahooQuote($A8,G$1)</f>
        <v>47.3</v>
      </c>
      <c r="H8" s="5">
        <f>_xll.YahooQuote($A8,H$1)</f>
        <v>47.32</v>
      </c>
      <c r="I8" s="6" t="str">
        <f>_xll.YahooQuote($A8,I$1)</f>
        <v>Field not found: "MarketCap".</v>
      </c>
      <c r="J8" s="6">
        <f>_xll.YahooQuote($A8,J$1)*F8</f>
        <v>1643816.9</v>
      </c>
      <c r="K8" s="6" t="e">
        <f t="shared" si="0"/>
        <v>#VALUE!</v>
      </c>
      <c r="L8" s="7" t="str">
        <f>_xll.YahooQuote($A8,L$1)</f>
        <v>Field not found: "TrailingAnnualDividendYield".</v>
      </c>
      <c r="M8">
        <v>10</v>
      </c>
    </row>
    <row r="9" spans="1:13" x14ac:dyDescent="0.3">
      <c r="A9" t="s">
        <v>26</v>
      </c>
      <c r="B9" t="str">
        <f>_xll.YahooQuote($A9,B$1)</f>
        <v>iShares Core MSCI All Country World ex Canada Index ETF</v>
      </c>
      <c r="C9" t="str">
        <f>_xll.YahooQuote($A9,C$1)</f>
        <v>TOR</v>
      </c>
      <c r="D9" t="str">
        <f>_xll.YahooQuote($A9,D$1)</f>
        <v>CAD</v>
      </c>
      <c r="E9" t="str">
        <f>_xll.YahooQuote($A9,E$1)</f>
        <v>ETF</v>
      </c>
      <c r="F9" s="5">
        <f>_xll.YahooQuote($A9,F$1)</f>
        <v>26.02</v>
      </c>
      <c r="G9" s="5">
        <f>_xll.YahooQuote($A9,G$1)</f>
        <v>26.02</v>
      </c>
      <c r="H9" s="5">
        <f>_xll.YahooQuote($A9,H$1)</f>
        <v>26.03</v>
      </c>
      <c r="I9" s="6" t="str">
        <f>_xll.YahooQuote($A9,I$1)</f>
        <v>Field not found: "MarketCap".</v>
      </c>
      <c r="J9" s="6">
        <f>_xll.YahooQuote($A9,J$1)*F9</f>
        <v>1287443.58</v>
      </c>
      <c r="K9" s="6" t="e">
        <f t="shared" si="0"/>
        <v>#VALUE!</v>
      </c>
      <c r="L9" s="7" t="str">
        <f>_xll.YahooQuote($A9,L$1)</f>
        <v>Field not found: "TrailingAnnualDividendYield".</v>
      </c>
      <c r="M9">
        <v>22</v>
      </c>
    </row>
    <row r="10" spans="1:13" x14ac:dyDescent="0.3">
      <c r="B10" t="str">
        <f>_xll.YahooQuote($A10,B$1)</f>
        <v>Invalid symbol.</v>
      </c>
      <c r="C10" t="str">
        <f>_xll.YahooQuote($A10,C$1)</f>
        <v>Symbol: empty string.</v>
      </c>
      <c r="D10" t="str">
        <f>_xll.YahooQuote($A10,D$1)</f>
        <v>Symbol: empty string.</v>
      </c>
      <c r="E10" t="str">
        <f>_xll.YahooQuote($A10,E$1)</f>
        <v>Symbol: empty string.</v>
      </c>
      <c r="F10" s="5" t="str">
        <f>_xll.YahooQuote($A10,F$1)</f>
        <v>Symbol: empty string.</v>
      </c>
      <c r="G10" s="5" t="str">
        <f>_xll.YahooQuote($A10,G$1)</f>
        <v>Symbol: empty string.</v>
      </c>
      <c r="H10" s="5" t="str">
        <f>_xll.YahooQuote($A10,H$1)</f>
        <v>Symbol: empty string.</v>
      </c>
      <c r="I10" s="6" t="str">
        <f>_xll.YahooQuote($A10,I$1)</f>
        <v>Symbol: empty string.</v>
      </c>
      <c r="J10" s="6" t="e">
        <f>_xll.YahooQuote($A10,J$1)*F10</f>
        <v>#VALUE!</v>
      </c>
      <c r="K10" s="6" t="e">
        <f t="shared" si="0"/>
        <v>#VALUE!</v>
      </c>
      <c r="L10" s="7" t="str">
        <f>_xll.YahooQuote($A10,L$1)</f>
        <v>Symbol: empty string.</v>
      </c>
      <c r="M10">
        <v>22</v>
      </c>
    </row>
    <row r="12" spans="1:13" x14ac:dyDescent="0.3">
      <c r="A12" t="s">
        <v>16</v>
      </c>
      <c r="B12" s="1" t="str">
        <f>_xll.YahooQuote($A12,B$1)</f>
        <v>Horizons S&amp;amp;P/TSX 60 Index ETF</v>
      </c>
      <c r="C12" t="str">
        <f>_xll.YahooQuote($A12,C$1)</f>
        <v>TOR</v>
      </c>
      <c r="D12" t="str">
        <f>_xll.YahooQuote($A12,D$1)</f>
        <v>CAD</v>
      </c>
      <c r="E12" t="str">
        <f>_xll.YahooQuote($A12,E$1)</f>
        <v>ETF</v>
      </c>
      <c r="F12" s="5">
        <f>_xll.YahooQuote($A12,F$1)</f>
        <v>34.81</v>
      </c>
      <c r="G12" s="5">
        <f>_xll.YahooQuote($A12,G$1)</f>
        <v>34.79</v>
      </c>
      <c r="H12" s="5">
        <f>_xll.YahooQuote($A12,H$1)</f>
        <v>34.799999999999997</v>
      </c>
      <c r="I12" s="6" t="str">
        <f>_xll.YahooQuote($A12,I$1)</f>
        <v>Field not found: "MarketCap".</v>
      </c>
      <c r="J12" s="6">
        <f>_xll.YahooQuote($A12,J$1)*F12</f>
        <v>5265987.1800000006</v>
      </c>
      <c r="K12" s="6" t="e">
        <f>+I12/J12</f>
        <v>#VALUE!</v>
      </c>
      <c r="L12" s="7" t="str">
        <f>_xll.YahooQuote($A12,L$1)</f>
        <v>Field not found: "TrailingAnnualDividendYield".</v>
      </c>
      <c r="M12">
        <v>3</v>
      </c>
    </row>
    <row r="13" spans="1:13" x14ac:dyDescent="0.3">
      <c r="A13" t="s">
        <v>25</v>
      </c>
      <c r="B13" t="str">
        <f>_xll.YahooQuote($A13,B$1)</f>
        <v>Horizons S&amp;amp;P 500 Index ETF</v>
      </c>
      <c r="C13" t="str">
        <f>_xll.YahooQuote($A13,C$1)</f>
        <v>TOR</v>
      </c>
      <c r="D13" t="str">
        <f>_xll.YahooQuote($A13,D$1)</f>
        <v>CAD</v>
      </c>
      <c r="E13" t="str">
        <f>_xll.YahooQuote($A13,E$1)</f>
        <v>ETF</v>
      </c>
      <c r="F13" s="5">
        <f>_xll.YahooQuote($A13,F$1)</f>
        <v>72.33</v>
      </c>
      <c r="G13" s="5">
        <f>_xll.YahooQuote($A13,G$1)</f>
        <v>72.34</v>
      </c>
      <c r="H13" s="5">
        <f>_xll.YahooQuote($A13,H$1)</f>
        <v>72.430000000000007</v>
      </c>
      <c r="I13" s="6" t="str">
        <f>_xll.YahooQuote($A13,I$1)</f>
        <v>Field not found: "MarketCap".</v>
      </c>
      <c r="J13" s="6">
        <f>_xll.YahooQuote($A13,J$1)*F13</f>
        <v>420454.29</v>
      </c>
      <c r="K13" s="6" t="e">
        <f>+I13/J13</f>
        <v>#VALUE!</v>
      </c>
      <c r="L13" s="7" t="str">
        <f>_xll.YahooQuote($A13,L$1)</f>
        <v>Field not found: "TrailingAnnualDividendYield".</v>
      </c>
      <c r="M13">
        <v>17</v>
      </c>
    </row>
    <row r="15" spans="1:13" x14ac:dyDescent="0.3">
      <c r="A15" t="s">
        <v>19</v>
      </c>
      <c r="B15" s="1" t="str">
        <f>_xll.YahooQuote($A15,B$1)</f>
        <v>Vanguard FTSE Canada All Cap Index ETF</v>
      </c>
      <c r="C15" t="str">
        <f>_xll.YahooQuote($A15,C$1)</f>
        <v>TOR</v>
      </c>
      <c r="D15" t="str">
        <f>_xll.YahooQuote($A15,D$1)</f>
        <v>CAD</v>
      </c>
      <c r="E15" t="str">
        <f>_xll.YahooQuote($A15,E$1)</f>
        <v>ETF</v>
      </c>
      <c r="F15" s="5">
        <f>_xll.YahooQuote($A15,F$1)</f>
        <v>32.46</v>
      </c>
      <c r="G15" s="5">
        <f>_xll.YahooQuote($A15,G$1)</f>
        <v>32.46</v>
      </c>
      <c r="H15" s="5">
        <f>_xll.YahooQuote($A15,H$1)</f>
        <v>32.49</v>
      </c>
      <c r="I15" s="6" t="str">
        <f>_xll.YahooQuote($A15,I$1)</f>
        <v>Field not found: "MarketCap".</v>
      </c>
      <c r="J15" s="6">
        <f>_xll.YahooQuote($A15,J$1)*F15</f>
        <v>2366269.08</v>
      </c>
      <c r="K15" s="6" t="e">
        <f>+I15/J15</f>
        <v>#VALUE!</v>
      </c>
      <c r="L15" s="7" t="str">
        <f>_xll.YahooQuote($A15,L$1)</f>
        <v>Field not found: "TrailingAnnualDividendYield".</v>
      </c>
      <c r="M15">
        <v>6</v>
      </c>
    </row>
    <row r="16" spans="1:13" x14ac:dyDescent="0.3">
      <c r="A16" t="s">
        <v>20</v>
      </c>
      <c r="B16" s="1" t="str">
        <f>_xll.YahooQuote($A16,B$1)</f>
        <v>Vanguard S&amp;amp;P 500 Index ETF</v>
      </c>
      <c r="C16" t="str">
        <f>_xll.YahooQuote($A16,C$1)</f>
        <v>TOR</v>
      </c>
      <c r="D16" t="str">
        <f>_xll.YahooQuote($A16,D$1)</f>
        <v>CAD</v>
      </c>
      <c r="E16" t="str">
        <f>_xll.YahooQuote($A16,E$1)</f>
        <v>ETF</v>
      </c>
      <c r="F16" s="5">
        <f>_xll.YahooQuote($A16,F$1)</f>
        <v>67.260000000000005</v>
      </c>
      <c r="G16" s="5">
        <f>_xll.YahooQuote($A16,G$1)</f>
        <v>67.09</v>
      </c>
      <c r="H16" s="5">
        <f>_xll.YahooQuote($A16,H$1)</f>
        <v>67.19</v>
      </c>
      <c r="I16" s="6" t="str">
        <f>_xll.YahooQuote($A16,I$1)</f>
        <v>Field not found: "MarketCap".</v>
      </c>
      <c r="J16" s="6">
        <f>_xll.YahooQuote($A16,J$1)*F16</f>
        <v>3235744.08</v>
      </c>
      <c r="K16" s="6" t="e">
        <f>+I16/J16</f>
        <v>#VALUE!</v>
      </c>
      <c r="L16" s="7" t="str">
        <f>_xll.YahooQuote($A16,L$1)</f>
        <v>Field not found: "TrailingAnnualDividendYield".</v>
      </c>
      <c r="M16">
        <v>8</v>
      </c>
    </row>
    <row r="17" spans="1:13" x14ac:dyDescent="0.3">
      <c r="A17" t="s">
        <v>23</v>
      </c>
      <c r="B17" t="str">
        <f>_xll.YahooQuote($A17,B$1)</f>
        <v>Vanguard FTSE Developed All Cap ex North Amer Idx ETF</v>
      </c>
      <c r="C17" t="str">
        <f>_xll.YahooQuote($A17,C$1)</f>
        <v>TOR</v>
      </c>
      <c r="D17" t="str">
        <f>_xll.YahooQuote($A17,D$1)</f>
        <v>CAD</v>
      </c>
      <c r="E17" t="str">
        <f>_xll.YahooQuote($A17,E$1)</f>
        <v>ETF</v>
      </c>
      <c r="F17" s="5">
        <f>_xll.YahooQuote($A17,F$1)</f>
        <v>27.5</v>
      </c>
      <c r="G17" s="5">
        <f>_xll.YahooQuote($A17,G$1)</f>
        <v>27.56</v>
      </c>
      <c r="H17" s="5">
        <f>_xll.YahooQuote($A17,H$1)</f>
        <v>27.6</v>
      </c>
      <c r="I17" s="6" t="str">
        <f>_xll.YahooQuote($A17,I$1)</f>
        <v>Field not found: "MarketCap".</v>
      </c>
      <c r="J17" s="6">
        <f>_xll.YahooQuote($A17,J$1)*F17</f>
        <v>1091310</v>
      </c>
      <c r="K17" s="6" t="e">
        <f>+I17/J17</f>
        <v>#VALUE!</v>
      </c>
      <c r="L17" s="7" t="str">
        <f>_xll.YahooQuote($A17,L$1)</f>
        <v>Field not found: "TrailingAnnualDividendYield".</v>
      </c>
      <c r="M17">
        <v>23</v>
      </c>
    </row>
    <row r="18" spans="1:13" x14ac:dyDescent="0.3">
      <c r="A18" t="s">
        <v>24</v>
      </c>
      <c r="B18" s="1" t="str">
        <f>_xll.YahooQuote($A18,B$1)</f>
        <v>Vanguard FTSE Emerging Markets All Cap Index ETF</v>
      </c>
      <c r="C18" t="str">
        <f>_xll.YahooQuote($A18,C$1)</f>
        <v>TOR</v>
      </c>
      <c r="D18" t="str">
        <f>_xll.YahooQuote($A18,D$1)</f>
        <v>CAD</v>
      </c>
      <c r="E18" t="str">
        <f>_xll.YahooQuote($A18,E$1)</f>
        <v>ETF</v>
      </c>
      <c r="F18" s="5">
        <f>_xll.YahooQuote($A18,F$1)</f>
        <v>34.11</v>
      </c>
      <c r="G18" s="5">
        <f>_xll.YahooQuote($A18,G$1)</f>
        <v>34.11</v>
      </c>
      <c r="H18" s="5">
        <f>_xll.YahooQuote($A18,H$1)</f>
        <v>34.15</v>
      </c>
      <c r="I18" s="6" t="str">
        <f>_xll.YahooQuote($A18,I$1)</f>
        <v>Field not found: "MarketCap".</v>
      </c>
      <c r="J18" s="6">
        <f>_xll.YahooQuote($A18,J$1)*F18</f>
        <v>854250.84</v>
      </c>
      <c r="K18" s="6" t="e">
        <f t="shared" ref="K18" si="1">+I18/J18</f>
        <v>#VALUE!</v>
      </c>
      <c r="L18" s="7" t="str">
        <f>_xll.YahooQuote($A18,L$1)</f>
        <v>Field not found: "TrailingAnnualDividendYield".</v>
      </c>
      <c r="M18">
        <v>24</v>
      </c>
    </row>
    <row r="20" spans="1:13" x14ac:dyDescent="0.3">
      <c r="B20" s="1" t="str">
        <f>_xll.YahooQuote($A20,B$1)</f>
        <v>Invalid symbol.</v>
      </c>
      <c r="C20" t="str">
        <f>_xll.YahooQuote($A20,C$1)</f>
        <v>Symbol: empty string.</v>
      </c>
      <c r="D20" t="str">
        <f>_xll.YahooQuote($A20,D$1)</f>
        <v>Symbol: empty string.</v>
      </c>
      <c r="E20" t="str">
        <f>_xll.YahooQuote($A20,E$1)</f>
        <v>Symbol: empty string.</v>
      </c>
      <c r="F20" s="5" t="str">
        <f>_xll.YahooQuote($A20,F$1)</f>
        <v>Symbol: empty string.</v>
      </c>
      <c r="G20" s="5" t="str">
        <f>_xll.YahooQuote($A20,G$1)</f>
        <v>Symbol: empty string.</v>
      </c>
      <c r="H20" s="5" t="str">
        <f>_xll.YahooQuote($A20,H$1)</f>
        <v>Symbol: empty string.</v>
      </c>
      <c r="I20" s="6" t="str">
        <f>_xll.YahooQuote($A20,I$1)</f>
        <v>Symbol: empty string.</v>
      </c>
      <c r="J20" s="6" t="e">
        <f>_xll.YahooQuote($A20,J$1)*F20</f>
        <v>#VALUE!</v>
      </c>
      <c r="K20" s="6" t="e">
        <f t="shared" ref="K20" si="2">+I20/J20</f>
        <v>#VALUE!</v>
      </c>
      <c r="L20" s="7" t="str">
        <f>_xll.YahooQuote($A20,L$1)</f>
        <v>Symbol: empty string.</v>
      </c>
      <c r="M20">
        <v>24</v>
      </c>
    </row>
    <row r="21" spans="1:13" x14ac:dyDescent="0.3">
      <c r="C21" t="s">
        <v>28</v>
      </c>
      <c r="D21" t="s">
        <v>29</v>
      </c>
      <c r="E21" t="s">
        <v>27</v>
      </c>
      <c r="F21">
        <f>0.12%*1000000</f>
        <v>1200</v>
      </c>
    </row>
    <row r="22" spans="1:13" x14ac:dyDescent="0.3">
      <c r="B22" t="s">
        <v>30</v>
      </c>
      <c r="C22" t="s">
        <v>31</v>
      </c>
      <c r="D22" t="s">
        <v>31</v>
      </c>
      <c r="E22" t="s">
        <v>32</v>
      </c>
      <c r="G22" s="5" t="str">
        <f>_xll.YahooQuote("p","longname")</f>
        <v>Pandora Media, Inc.</v>
      </c>
      <c r="I22" s="6"/>
    </row>
    <row r="23" spans="1:13" x14ac:dyDescent="0.3">
      <c r="B23" t="s">
        <v>33</v>
      </c>
      <c r="C23" t="s">
        <v>32</v>
      </c>
      <c r="D23" t="s">
        <v>32</v>
      </c>
      <c r="E23" t="s">
        <v>31</v>
      </c>
      <c r="G23" s="5" t="str">
        <f>_xll.YahooQuote("qq","longname")</f>
        <v>Field not found: "longname".</v>
      </c>
    </row>
    <row r="24" spans="1:13" x14ac:dyDescent="0.3">
      <c r="B24" t="s">
        <v>36</v>
      </c>
      <c r="C24" t="s">
        <v>35</v>
      </c>
      <c r="D24" t="s">
        <v>34</v>
      </c>
      <c r="E24" t="s">
        <v>35</v>
      </c>
      <c r="G24" s="5" t="str">
        <f>_xll.YahooQuote("q","longname")</f>
        <v>Field not found: "longname".</v>
      </c>
    </row>
    <row r="25" spans="1:13" x14ac:dyDescent="0.3">
      <c r="G25" s="5" t="str">
        <f>_xll.YahooQuote("qqq","longname")</f>
        <v>Invesco QQQ Trust</v>
      </c>
    </row>
    <row r="26" spans="1:13" x14ac:dyDescent="0.3">
      <c r="G26" s="5" t="str">
        <f>_xll.YahooQuote("bb","longname")</f>
        <v>BlackBerry Limited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2019-03-07T16:21:14Z</dcterms:created>
  <dcterms:modified xsi:type="dcterms:W3CDTF">2019-03-30T17:16:39Z</dcterms:modified>
</cp:coreProperties>
</file>