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\myProjects\GitHub\YahooXL\"/>
    </mc:Choice>
  </mc:AlternateContent>
  <xr:revisionPtr revIDLastSave="0" documentId="13_ncr:1_{52FAE154-4602-42A7-9AEA-82CE7EF1A567}" xr6:coauthVersionLast="45" xr6:coauthVersionMax="45" xr10:uidLastSave="{00000000-0000-0000-0000-000000000000}"/>
  <bookViews>
    <workbookView xWindow="3840" yWindow="5412" windowWidth="34560" windowHeight="10932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/>
  <c r="I5" i="1"/>
  <c r="A72" i="1" l="1"/>
  <c r="A71" i="1"/>
  <c r="A68" i="1"/>
  <c r="A69" i="1" s="1"/>
  <c r="A70" i="1" s="1"/>
  <c r="B49" i="1"/>
  <c r="B45" i="1"/>
  <c r="B66" i="1"/>
  <c r="B8" i="1"/>
  <c r="B42" i="1"/>
  <c r="B67" i="1"/>
  <c r="B13" i="1"/>
  <c r="B56" i="1"/>
  <c r="B21" i="1"/>
  <c r="B7" i="1"/>
  <c r="B54" i="1"/>
  <c r="B22" i="1"/>
  <c r="B41" i="1"/>
  <c r="B20" i="1"/>
  <c r="B63" i="1"/>
  <c r="B3" i="1"/>
  <c r="B19" i="1"/>
  <c r="B43" i="1"/>
  <c r="B10" i="1"/>
  <c r="C10" i="1" s="1"/>
  <c r="B33" i="1"/>
  <c r="B69" i="1"/>
  <c r="B62" i="1"/>
  <c r="B60" i="1"/>
  <c r="B23" i="1"/>
  <c r="B70" i="1"/>
  <c r="B14" i="1"/>
  <c r="B61" i="1"/>
  <c r="B37" i="1"/>
  <c r="B15" i="1"/>
  <c r="B11" i="1"/>
  <c r="B16" i="1"/>
  <c r="B51" i="1"/>
  <c r="B64" i="1"/>
  <c r="B4" i="1"/>
  <c r="B48" i="1"/>
  <c r="B12" i="1"/>
  <c r="B58" i="1"/>
  <c r="B46" i="1"/>
  <c r="B31" i="1"/>
  <c r="B29" i="1"/>
  <c r="B34" i="1"/>
  <c r="B55" i="1"/>
  <c r="B25" i="1"/>
  <c r="B26" i="1"/>
  <c r="B27" i="1"/>
  <c r="B44" i="1"/>
  <c r="B40" i="1"/>
  <c r="B72" i="1"/>
  <c r="B38" i="1"/>
  <c r="B71" i="1"/>
  <c r="B24" i="1"/>
  <c r="B36" i="1"/>
  <c r="B39" i="1"/>
  <c r="B35" i="1"/>
  <c r="B30" i="1"/>
  <c r="B17" i="1"/>
  <c r="B52" i="1"/>
  <c r="B65" i="1"/>
  <c r="B59" i="1"/>
  <c r="C59" i="1" s="1"/>
  <c r="B68" i="1"/>
  <c r="B9" i="1"/>
  <c r="B32" i="1"/>
  <c r="B57" i="1"/>
  <c r="B53" i="1"/>
  <c r="B50" i="1"/>
  <c r="B6" i="1"/>
  <c r="B28" i="1"/>
  <c r="B47" i="1"/>
  <c r="B18" i="1"/>
  <c r="I65" i="1"/>
  <c r="C14" i="1"/>
  <c r="C49" i="1"/>
  <c r="C8" i="1"/>
  <c r="C45" i="1"/>
  <c r="C16" i="1"/>
  <c r="C19" i="1"/>
  <c r="C33" i="1"/>
  <c r="I64" i="1"/>
  <c r="J14" i="1"/>
  <c r="C57" i="1"/>
  <c r="C26" i="1"/>
  <c r="C20" i="1"/>
  <c r="C3" i="1"/>
  <c r="C4" i="1"/>
  <c r="C38" i="1"/>
  <c r="C60" i="1"/>
  <c r="C13" i="1"/>
  <c r="K13" i="1" s="1"/>
  <c r="C12" i="1"/>
  <c r="I13" i="1"/>
  <c r="C31" i="1"/>
  <c r="C56" i="1"/>
  <c r="C43" i="1"/>
  <c r="C67" i="1"/>
  <c r="C24" i="1"/>
  <c r="C58" i="1"/>
  <c r="C25" i="1"/>
  <c r="C70" i="1"/>
  <c r="C37" i="1"/>
  <c r="C11" i="1"/>
  <c r="C46" i="1"/>
  <c r="C48" i="1"/>
  <c r="C9" i="1"/>
  <c r="C50" i="1"/>
  <c r="C17" i="1"/>
  <c r="C41" i="1"/>
  <c r="C18" i="1"/>
  <c r="C21" i="1"/>
  <c r="C28" i="1"/>
  <c r="C35" i="1"/>
  <c r="C62" i="1"/>
  <c r="C63" i="1"/>
  <c r="C27" i="1"/>
  <c r="C7" i="1"/>
  <c r="C30" i="1"/>
  <c r="C66" i="1"/>
  <c r="C39" i="1"/>
  <c r="C40" i="1"/>
  <c r="C69" i="1"/>
  <c r="C15" i="1"/>
  <c r="C51" i="1"/>
  <c r="C71" i="1"/>
  <c r="C52" i="1"/>
  <c r="J13" i="1"/>
  <c r="C68" i="1"/>
  <c r="C34" i="1"/>
  <c r="C47" i="1"/>
  <c r="C64" i="1"/>
  <c r="C65" i="1"/>
  <c r="C53" i="1"/>
  <c r="C55" i="1"/>
  <c r="C32" i="1"/>
  <c r="C22" i="1"/>
  <c r="C6" i="1"/>
  <c r="C36" i="1"/>
  <c r="C23" i="1"/>
  <c r="C42" i="1"/>
  <c r="I63" i="1"/>
  <c r="C54" i="1"/>
  <c r="C44" i="1"/>
  <c r="C61" i="1"/>
  <c r="C29" i="1"/>
  <c r="F21" i="2" l="1"/>
  <c r="I9" i="2"/>
  <c r="L9" i="2"/>
  <c r="L13" i="2"/>
  <c r="I13" i="2"/>
  <c r="L17" i="2"/>
  <c r="I17" i="2"/>
  <c r="I8" i="2"/>
  <c r="L8" i="2"/>
  <c r="I7" i="2"/>
  <c r="L7" i="2"/>
  <c r="I16" i="2"/>
  <c r="L16" i="2"/>
  <c r="I15" i="2"/>
  <c r="L15" i="2"/>
  <c r="I5" i="2"/>
  <c r="L5" i="2"/>
  <c r="I4" i="2"/>
  <c r="L4" i="2"/>
  <c r="I12" i="2"/>
  <c r="L12" i="2"/>
  <c r="E10" i="2"/>
  <c r="G10" i="2"/>
  <c r="F10" i="2"/>
  <c r="L10" i="2"/>
  <c r="C10" i="2"/>
  <c r="D10" i="2"/>
  <c r="H10" i="2"/>
  <c r="I10" i="2"/>
  <c r="I18" i="2"/>
  <c r="L18" i="2"/>
  <c r="L20" i="2"/>
  <c r="H20" i="2"/>
  <c r="D20" i="2"/>
  <c r="G20" i="2"/>
  <c r="C20" i="2"/>
  <c r="F20" i="2"/>
  <c r="I20" i="2"/>
  <c r="E20" i="2"/>
  <c r="G24" i="2"/>
  <c r="G23" i="2"/>
  <c r="L6" i="2"/>
  <c r="I6" i="2"/>
  <c r="B10" i="2"/>
  <c r="B20" i="2"/>
  <c r="G22" i="2"/>
  <c r="C72" i="1"/>
  <c r="I11" i="1"/>
  <c r="D16" i="2"/>
  <c r="G3" i="2"/>
  <c r="F8" i="2"/>
  <c r="H6" i="2"/>
  <c r="B6" i="2"/>
  <c r="L2" i="2"/>
  <c r="F5" i="2"/>
  <c r="E2" i="2"/>
  <c r="B16" i="2"/>
  <c r="J12" i="1"/>
  <c r="B8" i="2"/>
  <c r="C3" i="2"/>
  <c r="H8" i="2"/>
  <c r="E16" i="2"/>
  <c r="J11" i="1"/>
  <c r="G13" i="2"/>
  <c r="L3" i="2"/>
  <c r="K12" i="1"/>
  <c r="B13" i="2"/>
  <c r="E8" i="2"/>
  <c r="B5" i="2"/>
  <c r="C5" i="2"/>
  <c r="H13" i="2"/>
  <c r="H5" i="2"/>
  <c r="B4" i="2"/>
  <c r="G15" i="2"/>
  <c r="F7" i="2"/>
  <c r="G26" i="2"/>
  <c r="C16" i="2"/>
  <c r="E7" i="2"/>
  <c r="G18" i="2"/>
  <c r="F12" i="2"/>
  <c r="E5" i="2"/>
  <c r="B9" i="2"/>
  <c r="F4" i="2"/>
  <c r="C8" i="2"/>
  <c r="G9" i="2"/>
  <c r="D17" i="2"/>
  <c r="H18" i="2"/>
  <c r="D12" i="2"/>
  <c r="H16" i="2"/>
  <c r="G4" i="2"/>
  <c r="H9" i="2"/>
  <c r="G6" i="2"/>
  <c r="G8" i="2"/>
  <c r="C13" i="2"/>
  <c r="E18" i="2"/>
  <c r="H3" i="2"/>
  <c r="B3" i="2"/>
  <c r="D3" i="2"/>
  <c r="B12" i="2"/>
  <c r="C15" i="2"/>
  <c r="D15" i="2"/>
  <c r="G2" i="2"/>
  <c r="I12" i="1"/>
  <c r="E17" i="2"/>
  <c r="H12" i="2"/>
  <c r="G7" i="2"/>
  <c r="H4" i="2"/>
  <c r="I14" i="1"/>
  <c r="G17" i="2"/>
  <c r="F17" i="2"/>
  <c r="G12" i="2"/>
  <c r="K11" i="1"/>
  <c r="E13" i="2"/>
  <c r="D8" i="2"/>
  <c r="E3" i="2"/>
  <c r="D9" i="2"/>
  <c r="D13" i="2"/>
  <c r="F18" i="2"/>
  <c r="C12" i="2"/>
  <c r="E12" i="2"/>
  <c r="E4" i="2"/>
  <c r="F9" i="2"/>
  <c r="F3" i="2"/>
  <c r="D4" i="2"/>
  <c r="E9" i="2"/>
  <c r="C7" i="2"/>
  <c r="D7" i="2"/>
  <c r="F6" i="2"/>
  <c r="C17" i="2"/>
  <c r="H7" i="2"/>
  <c r="B15" i="2"/>
  <c r="D18" i="2"/>
  <c r="D6" i="2"/>
  <c r="C6" i="2"/>
  <c r="H2" i="2"/>
  <c r="D5" i="2"/>
  <c r="F16" i="2"/>
  <c r="B7" i="2"/>
  <c r="E6" i="2"/>
  <c r="G25" i="2"/>
  <c r="I2" i="2"/>
  <c r="F13" i="2"/>
  <c r="C18" i="2"/>
  <c r="G16" i="2"/>
  <c r="F2" i="2"/>
  <c r="C9" i="2"/>
  <c r="B18" i="2"/>
  <c r="H17" i="2"/>
  <c r="B2" i="2"/>
  <c r="B17" i="2"/>
  <c r="C4" i="2"/>
  <c r="F15" i="2"/>
  <c r="E15" i="2"/>
  <c r="G5" i="2"/>
  <c r="K14" i="1"/>
  <c r="H15" i="2"/>
  <c r="I3" i="2"/>
  <c r="A4" i="1" l="1"/>
  <c r="A5" i="1" s="1"/>
  <c r="A6" i="1" s="1"/>
  <c r="A7" i="1" s="1"/>
  <c r="A8" i="1" s="1"/>
  <c r="A9" i="1" s="1"/>
  <c r="J10" i="2"/>
  <c r="J20" i="2"/>
  <c r="J8" i="2"/>
  <c r="J16" i="2"/>
  <c r="J18" i="2"/>
  <c r="J9" i="2"/>
  <c r="J13" i="2"/>
  <c r="J5" i="2"/>
  <c r="J7" i="2"/>
  <c r="D2" i="2"/>
  <c r="J17" i="2"/>
  <c r="J15" i="2"/>
  <c r="C2" i="2"/>
  <c r="J4" i="2"/>
  <c r="J2" i="2"/>
  <c r="J6" i="2"/>
  <c r="J12" i="2"/>
  <c r="J3" i="2"/>
  <c r="K20" i="2" l="1"/>
  <c r="K2" i="2"/>
  <c r="K10" i="2"/>
  <c r="K9" i="2"/>
  <c r="K13" i="2"/>
  <c r="K18" i="2"/>
  <c r="K17" i="2"/>
  <c r="K8" i="2"/>
  <c r="K7" i="2"/>
  <c r="K16" i="2"/>
  <c r="K15" i="2"/>
  <c r="K5" i="2"/>
  <c r="K4" i="2"/>
  <c r="K6" i="2"/>
  <c r="K12" i="2"/>
  <c r="K3" i="2"/>
  <c r="A10" i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</calcChain>
</file>

<file path=xl/sharedStrings.xml><?xml version="1.0" encoding="utf-8"?>
<sst xmlns="http://schemas.openxmlformats.org/spreadsheetml/2006/main" count="112" uniqueCount="107">
  <si>
    <t>Symbol</t>
  </si>
  <si>
    <t>XIU.TO</t>
  </si>
  <si>
    <t>Exchange</t>
  </si>
  <si>
    <t>Currency</t>
  </si>
  <si>
    <t>MarketCap</t>
  </si>
  <si>
    <t>QuoteType</t>
  </si>
  <si>
    <t>RegularMarketPrice</t>
  </si>
  <si>
    <t>RegularMarketVolume</t>
  </si>
  <si>
    <t>Bid</t>
  </si>
  <si>
    <t>Ask</t>
  </si>
  <si>
    <t>days</t>
  </si>
  <si>
    <t>TrailingAnnualDividendYield</t>
  </si>
  <si>
    <t>Expense</t>
  </si>
  <si>
    <t>XIC.TO</t>
  </si>
  <si>
    <t>LongName</t>
  </si>
  <si>
    <t>XEF.TO</t>
  </si>
  <si>
    <t>HXT.TO</t>
  </si>
  <si>
    <t>XWD.TO</t>
  </si>
  <si>
    <t>XEM.TO</t>
  </si>
  <si>
    <t>VCN.TO</t>
  </si>
  <si>
    <t>VFV.TO</t>
  </si>
  <si>
    <t>XUU.TO</t>
  </si>
  <si>
    <t>XUS.TO</t>
  </si>
  <si>
    <t>VIU.TO</t>
  </si>
  <si>
    <t>VEE.TO</t>
  </si>
  <si>
    <t>HXS.TO</t>
  </si>
  <si>
    <t>XAW.TO</t>
  </si>
  <si>
    <t>hxt</t>
  </si>
  <si>
    <t>xiu</t>
  </si>
  <si>
    <t>vcn</t>
  </si>
  <si>
    <t>di tax</t>
  </si>
  <si>
    <t>yes</t>
  </si>
  <si>
    <t>no</t>
  </si>
  <si>
    <t>cg tax</t>
  </si>
  <si>
    <t>broad</t>
  </si>
  <si>
    <t>narrow</t>
  </si>
  <si>
    <t>defer taxes</t>
  </si>
  <si>
    <t>Ask,</t>
  </si>
  <si>
    <t>AskSize,</t>
  </si>
  <si>
    <t>AverageDailyVolume10Day,</t>
  </si>
  <si>
    <t>AverageDailyVolume3Month,</t>
  </si>
  <si>
    <t>Bid,</t>
  </si>
  <si>
    <t>BidSize,</t>
  </si>
  <si>
    <t>BookValue,</t>
  </si>
  <si>
    <t>Currency,</t>
  </si>
  <si>
    <t>DividendDate,</t>
  </si>
  <si>
    <t>EarningsTimestamp,</t>
  </si>
  <si>
    <t>EarningsTimestampEnd,</t>
  </si>
  <si>
    <t>EarningsTimestampStart,</t>
  </si>
  <si>
    <t>EpsForward,</t>
  </si>
  <si>
    <t>EpsTrailingTwelveMonths,</t>
  </si>
  <si>
    <t>EsgPopulated,</t>
  </si>
  <si>
    <t>Exchange,</t>
  </si>
  <si>
    <t>ExchangeDataDelayedBy,</t>
  </si>
  <si>
    <t>ExchangeTimezoneName,</t>
  </si>
  <si>
    <t>ExchangeTimezoneShortName,</t>
  </si>
  <si>
    <t>FiftyDayAverage,</t>
  </si>
  <si>
    <t>FiftyDayAverageChange,</t>
  </si>
  <si>
    <t>FiftyDayAverageChangePercent,</t>
  </si>
  <si>
    <t>FiftyTwoWeekHigh,</t>
  </si>
  <si>
    <t>FiftyTwoWeekHighChange,</t>
  </si>
  <si>
    <t>FiftyTwoWeekHighChangePercent,</t>
  </si>
  <si>
    <t>FiftyTwoWeekLow,</t>
  </si>
  <si>
    <t>FiftyTwoWeekLowChange,</t>
  </si>
  <si>
    <t>FiftyTwoWeekLowChangePercent,</t>
  </si>
  <si>
    <t>FiftyTwoWeekRange,</t>
  </si>
  <si>
    <t>FinancialCurrency,</t>
  </si>
  <si>
    <t>ForwardPE,</t>
  </si>
  <si>
    <t>FullExchangeName,</t>
  </si>
  <si>
    <t>GmtOffSetMilliseconds,</t>
  </si>
  <si>
    <t>Language,</t>
  </si>
  <si>
    <t>LongName,</t>
  </si>
  <si>
    <t>Market,</t>
  </si>
  <si>
    <t>MarketCap,</t>
  </si>
  <si>
    <t>MarketState,</t>
  </si>
  <si>
    <t>MessageBoardId,</t>
  </si>
  <si>
    <t>PostMarketChange,</t>
  </si>
  <si>
    <t>PostMarketChangePercent,</t>
  </si>
  <si>
    <t>PostMarketPrice,</t>
  </si>
  <si>
    <t>PostMarketTime,</t>
  </si>
  <si>
    <t>PriceHint,</t>
  </si>
  <si>
    <t>PriceToBook,</t>
  </si>
  <si>
    <t>QuoteSourceName,</t>
  </si>
  <si>
    <t>QuoteType,</t>
  </si>
  <si>
    <t>Region,</t>
  </si>
  <si>
    <t>RegularMarketChange,</t>
  </si>
  <si>
    <t>RegularMarketChangePercent,</t>
  </si>
  <si>
    <t>RegularMarketDayHigh,</t>
  </si>
  <si>
    <t>RegularMarketDayLow,</t>
  </si>
  <si>
    <t>RegularMarketDayRange,</t>
  </si>
  <si>
    <t>RegularMarketOpen,</t>
  </si>
  <si>
    <t>RegularMarketPreviousClose,</t>
  </si>
  <si>
    <t>RegularMarketPrice,</t>
  </si>
  <si>
    <t>RegularMarketTime,</t>
  </si>
  <si>
    <t>RegularMarketVolume,</t>
  </si>
  <si>
    <t>SharesOutstanding,</t>
  </si>
  <si>
    <t>ShortName,</t>
  </si>
  <si>
    <t>SourceInterval,</t>
  </si>
  <si>
    <t>Symbol,</t>
  </si>
  <si>
    <t>Tradeable,</t>
  </si>
  <si>
    <t>TrailingAnnualDividendRate,</t>
  </si>
  <si>
    <t>TrailingAnnualDividendYield,</t>
  </si>
  <si>
    <t>TrailingPE,</t>
  </si>
  <si>
    <t>TwoHundredDayAverage,</t>
  </si>
  <si>
    <t>TwoHundredDayAverageChange,</t>
  </si>
  <si>
    <t>TwoHundredDayAverageChangePercent</t>
  </si>
  <si>
    <t>ORCL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</si>
</sst>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ebdc5d93bf3c40798aa51b157fe06e30">
      <tp>
        <v>-1</v>
        <stp/>
        <stp>48b271ef-02ee-42f6-a040-f4c31a2ea331</stp>
        <tr r="J13" s="2"/>
      </tp>
    </main>
    <main first="rtdsrv.ebdc5d93bf3c40798aa51b157fe06e30">
      <tp>
        <v>-1</v>
        <stp/>
        <stp>a7a61e61-8250-4a2d-ac88-edfde8bf375a</stp>
        <tr r="C21" s="1"/>
      </tp>
    </main>
    <main first="rtdsrv.ebdc5d93bf3c40798aa51b157fe06e30">
      <tp>
        <v>-1</v>
        <stp/>
        <stp>9b42ed7d-df6e-4a48-bafd-5d328a205ec6</stp>
        <tr r="C58" s="1"/>
      </tp>
    </main>
    <main first="rtdsrv.ebdc5d93bf3c40798aa51b157fe06e30">
      <tp>
        <v>-1</v>
        <stp/>
        <stp>6a74b27e-0258-412a-b4b5-f31de72488ad</stp>
        <tr r="C47" s="1"/>
      </tp>
      <tp>
        <v>-1</v>
        <stp/>
        <stp>e2e03717-ca47-4eba-8184-24dff59a7b66</stp>
        <tr r="F4" s="2"/>
      </tp>
      <tp>
        <v>-1</v>
        <stp/>
        <stp>1693242e-2bfb-4457-9382-afa0cfcc8c16</stp>
        <tr r="C42" s="1"/>
      </tp>
    </main>
    <main first="rtdsrv.ebdc5d93bf3c40798aa51b157fe06e30">
      <tp>
        <v>-1</v>
        <stp/>
        <stp>6ad832b9-9d98-4ba4-b061-0eb83fe99785</stp>
        <tr r="G9" s="2"/>
      </tp>
      <tp>
        <v>-1</v>
        <stp/>
        <stp>d026692b-1df3-44b4-9fd0-9cb19f6db197</stp>
        <tr r="C30" s="1"/>
      </tp>
    </main>
    <main first="rtdsrv.ebdc5d93bf3c40798aa51b157fe06e30">
      <tp>
        <v>-1</v>
        <stp/>
        <stp>8262956d-8f4a-45e0-a643-905f9579da4d</stp>
        <tr r="B17" s="2"/>
      </tp>
      <tp>
        <v>-1</v>
        <stp/>
        <stp>4579374d-56e5-4a19-aed1-ba311fd5525d</stp>
        <tr r="F18" s="2"/>
      </tp>
      <tp>
        <v>-1</v>
        <stp/>
        <stp>b7d5c00f-0675-4dee-99a1-7d67c86b4065</stp>
        <tr r="D13" s="2"/>
      </tp>
    </main>
    <main first="rtdsrv.ebdc5d93bf3c40798aa51b157fe06e30">
      <tp>
        <v>-1</v>
        <stp/>
        <stp>c7710842-c845-4f52-9e69-82fdb0f2c4e7</stp>
        <tr r="B7" s="2"/>
      </tp>
    </main>
    <main first="rtdsrv.ebdc5d93bf3c40798aa51b157fe06e30">
      <tp>
        <v>-1</v>
        <stp/>
        <stp>8e0b8f45-901c-4bbb-a466-43eafe685fa4</stp>
        <tr r="H15" s="2"/>
      </tp>
    </main>
    <main first="rtdsrv.ebdc5d93bf3c40798aa51b157fe06e30">
      <tp>
        <v>-1</v>
        <stp/>
        <stp>71db33c6-1f2e-4149-ae6d-3c7d17815678</stp>
        <tr r="B2" s="2"/>
      </tp>
    </main>
    <main first="rtdsrv.ebdc5d93bf3c40798aa51b157fe06e30">
      <tp>
        <v>-1</v>
        <stp/>
        <stp>4901a86a-74a3-4d49-8359-e1b5e6d4cdb5</stp>
        <tr r="C10" s="1"/>
      </tp>
      <tp>
        <v>-1</v>
        <stp/>
        <stp>50d1ce9c-55d7-4a51-9a65-ac46e9c83dea</stp>
        <tr r="D2" s="2"/>
      </tp>
    </main>
    <main first="rtdsrv.ebdc5d93bf3c40798aa51b157fe06e30">
      <tp>
        <v>-1</v>
        <stp/>
        <stp>4849c463-45f6-4675-b19f-1d4731a9587a</stp>
        <tr r="B16" s="2"/>
      </tp>
    </main>
    <main first="rtdsrv.ebdc5d93bf3c40798aa51b157fe06e30">
      <tp>
        <v>-1</v>
        <stp/>
        <stp>6d5ca1ab-2a98-4870-8cdc-6296095faaef</stp>
        <tr r="D12" s="2"/>
      </tp>
    </main>
    <main first="rtdsrv.ebdc5d93bf3c40798aa51b157fe06e30">
      <tp>
        <v>-1</v>
        <stp/>
        <stp>4ea676ea-7b19-47ee-9838-f64df9ec9e76</stp>
        <tr r="H5" s="2"/>
      </tp>
    </main>
    <main first="rtdsrv.ebdc5d93bf3c40798aa51b157fe06e30">
      <tp>
        <v>-1</v>
        <stp/>
        <stp>78aff9b5-e614-45cc-adb0-4c4ae814ceb5</stp>
        <tr r="D3" s="2"/>
      </tp>
    </main>
    <main first="rtdsrv.ebdc5d93bf3c40798aa51b157fe06e30">
      <tp>
        <v>-1</v>
        <stp/>
        <stp>575f772b-383a-4152-bc71-dd9ff05729c0</stp>
        <tr r="J3" s="2"/>
      </tp>
    </main>
    <main first="rtdsrv.ebdc5d93bf3c40798aa51b157fe06e30">
      <tp>
        <v>-1</v>
        <stp/>
        <stp>4bda6cf4-e189-482a-8099-56a0ace672fa</stp>
        <tr r="C4" s="2"/>
      </tp>
    </main>
    <main first="rtdsrv.ebdc5d93bf3c40798aa51b157fe06e30">
      <tp>
        <v>-1</v>
        <stp/>
        <stp>415ddaa8-3713-41c3-951e-232e485d218d</stp>
        <tr r="C48" s="1"/>
      </tp>
    </main>
    <main first="rtdsrv.ebdc5d93bf3c40798aa51b157fe06e30">
      <tp>
        <v>-1</v>
        <stp/>
        <stp>e21e4b2d-6164-4f30-85f4-5fd67547b917</stp>
        <tr r="B12" s="2"/>
      </tp>
      <tp>
        <v>-1</v>
        <stp/>
        <stp>9a7701b5-224c-4d7b-9b94-f71efef211ac</stp>
        <tr r="C23" s="1"/>
      </tp>
      <tp>
        <v>-1</v>
        <stp/>
        <stp>359bc032-60ff-48e9-be66-05553be7317c</stp>
        <tr r="L2" s="2"/>
      </tp>
    </main>
    <main first="rtdsrv.ebdc5d93bf3c40798aa51b157fe06e30">
      <tp>
        <v>-1</v>
        <stp/>
        <stp>dcfccdac-566a-4d1c-8690-3c82db2a33a8</stp>
        <tr r="F2" s="2"/>
      </tp>
    </main>
    <main first="rtdsrv.ebdc5d93bf3c40798aa51b157fe06e30">
      <tp>
        <v>-1</v>
        <stp/>
        <stp>5a30bf57-6e0d-41b6-b88b-b4766b880341</stp>
        <tr r="C5" s="1"/>
      </tp>
      <tp>
        <v>-1</v>
        <stp/>
        <stp>6234552c-412e-46ab-8aaf-e1134b88b9a0</stp>
        <tr r="E4" s="2"/>
      </tp>
    </main>
    <main first="rtdsrv.ebdc5d93bf3c40798aa51b157fe06e30">
      <tp>
        <v>-1</v>
        <stp/>
        <stp>087b8802-0264-441c-8c86-c3bd3917e424</stp>
        <tr r="J16" s="2"/>
      </tp>
      <tp>
        <v>-1</v>
        <stp/>
        <stp>37bf9fcb-fa7e-4fab-87ec-e0bb1b291747</stp>
        <tr r="C56" s="1"/>
      </tp>
      <tp>
        <v>-1</v>
        <stp/>
        <stp>66a9152a-0477-4efc-9fb3-17e20a2661d7</stp>
        <tr r="H4" s="2"/>
      </tp>
      <tp>
        <v>-1</v>
        <stp/>
        <stp>a4b389fe-52cc-4d48-b45c-eddbf1c3659a</stp>
        <tr r="B6" s="2"/>
      </tp>
      <tp>
        <v>-1</v>
        <stp/>
        <stp>faa9af20-7c86-45b3-b4a9-ba4c2e9aa370</stp>
        <tr r="C8" s="2"/>
      </tp>
      <tp>
        <v>-1</v>
        <stp/>
        <stp>86149996-ec55-4fe3-a982-8ed77d4c759a</stp>
        <tr r="G6" s="2"/>
      </tp>
    </main>
    <main first="rtdsrv.ebdc5d93bf3c40798aa51b157fe06e30">
      <tp>
        <v>-1</v>
        <stp/>
        <stp>a50b3714-02f3-427d-a076-33a74deb9bb6</stp>
        <tr r="C71" s="1"/>
      </tp>
    </main>
    <main first="rtdsrv.ebdc5d93bf3c40798aa51b157fe06e30">
      <tp>
        <v>-1</v>
        <stp/>
        <stp>dbb012ea-5840-480a-b413-c39947af6e5d</stp>
        <tr r="D8" s="2"/>
      </tp>
    </main>
    <main first="rtdsrv.ebdc5d93bf3c40798aa51b157fe06e30">
      <tp>
        <v>-1</v>
        <stp/>
        <stp>60bf0832-24bb-466d-b190-f0c8f03fb3b8</stp>
        <tr r="C11" s="1"/>
      </tp>
      <tp>
        <v>-1</v>
        <stp/>
        <stp>85b680c9-fc6d-4ae0-a239-c4dce115d1d4</stp>
        <tr r="C7" s="1"/>
      </tp>
    </main>
    <main first="rtdsrv.ebdc5d93bf3c40798aa51b157fe06e30">
      <tp>
        <v>-1</v>
        <stp/>
        <stp>ed40cd87-e5d1-4be1-bee5-9ed55a46ba3e</stp>
        <tr r="H8" s="2"/>
      </tp>
    </main>
    <main first="rtdsrv.ebdc5d93bf3c40798aa51b157fe06e30">
      <tp>
        <v>-1</v>
        <stp/>
        <stp>61101624-70d6-4a88-8f9d-7c3a217a27cc</stp>
        <tr r="C3" s="2"/>
      </tp>
      <tp>
        <v>-1</v>
        <stp/>
        <stp>12bf0aca-37c9-4e4d-962e-b0062fe4d469</stp>
        <tr r="I2" s="2"/>
      </tp>
      <tp>
        <v>-1</v>
        <stp/>
        <stp>3648ba77-b7e8-45c2-bda3-7ba165b42e3c</stp>
        <tr r="G5" s="2"/>
      </tp>
    </main>
    <main first="rtdsrv.ebdc5d93bf3c40798aa51b157fe06e30">
      <tp>
        <v>-1</v>
        <stp/>
        <stp>852a46d0-68bb-43cc-b82b-c3bdd5a62626</stp>
        <tr r="E5" s="2"/>
      </tp>
      <tp>
        <v>-1</v>
        <stp/>
        <stp>8d067d8b-bce6-424f-98cb-4343fa608a7d</stp>
        <tr r="G4" s="2"/>
      </tp>
      <tp>
        <v>-1</v>
        <stp/>
        <stp>eabc3618-25c4-42b4-8e67-197ee12df861</stp>
        <tr r="C9" s="1"/>
      </tp>
      <tp>
        <v>-1</v>
        <stp/>
        <stp>82c72b68-aa17-4df8-9b8a-3d85ca275c9c</stp>
        <tr r="C26" s="1"/>
      </tp>
      <tp>
        <v>-1</v>
        <stp/>
        <stp>0db76420-5d40-4055-83bc-9cf1c7c20174</stp>
        <tr r="C55" s="1"/>
      </tp>
      <tp>
        <v>-1</v>
        <stp/>
        <stp>f0569e71-5740-494f-ac4f-a6970d21c742</stp>
        <tr r="G18" s="2"/>
      </tp>
    </main>
    <main first="rtdsrv.ebdc5d93bf3c40798aa51b157fe06e30">
      <tp>
        <v>-1</v>
        <stp/>
        <stp>a212c996-5d93-46ab-88e2-be0c920e79af</stp>
        <tr r="H13" s="2"/>
      </tp>
      <tp>
        <v>-1</v>
        <stp/>
        <stp>f1e1be4b-19a6-4179-bb04-4f0a08b7ae11</stp>
        <tr r="J6" s="2"/>
      </tp>
    </main>
    <main first="rtdsrv.ebdc5d93bf3c40798aa51b157fe06e30">
      <tp>
        <v>-1</v>
        <stp/>
        <stp>d23f1b8d-9918-4566-b5db-d9109eb681ad</stp>
        <tr r="E2" s="2"/>
      </tp>
      <tp>
        <v>-1</v>
        <stp/>
        <stp>bf2a04db-7768-4d60-b5f8-f09f0efb70a2</stp>
        <tr r="F5" s="2"/>
      </tp>
      <tp>
        <v>-1</v>
        <stp/>
        <stp>9d2b5636-86d8-490b-96e4-58489eb3df83</stp>
        <tr r="C7" s="2"/>
      </tp>
      <tp>
        <v>-1</v>
        <stp/>
        <stp>3ab537f7-fb74-497b-9218-cf9cb5e5df12</stp>
        <tr r="B3" s="2"/>
      </tp>
      <tp>
        <v>-1</v>
        <stp/>
        <stp>4fcc37f4-6195-4fb8-8961-8eb3191fbcd8</stp>
        <tr r="C4" s="1"/>
      </tp>
    </main>
    <main first="rtdsrv.ebdc5d93bf3c40798aa51b157fe06e30">
      <tp>
        <v>-1</v>
        <stp/>
        <stp>e0401cfa-79ca-4285-8c65-718a43fec301</stp>
        <tr r="F3" s="2"/>
      </tp>
      <tp>
        <v>-1</v>
        <stp/>
        <stp>fc505dec-1efc-4a01-a5b7-cf233b7ac77d</stp>
        <tr r="F16" s="2"/>
      </tp>
    </main>
    <main first="rtdsrv.ebdc5d93bf3c40798aa51b157fe06e30">
      <tp>
        <v>-1</v>
        <stp/>
        <stp>9fea9596-bee1-48a0-af53-a766fd7e0136</stp>
        <tr r="C45" s="1"/>
      </tp>
    </main>
    <main first="rtdsrv.ebdc5d93bf3c40798aa51b157fe06e30">
      <tp>
        <v>-1</v>
        <stp/>
        <stp>393b69d8-a1cf-41d0-96b5-d8089b701854</stp>
        <tr r="G13" s="2"/>
      </tp>
      <tp>
        <v>-1</v>
        <stp/>
        <stp>cb3707a9-f47c-4d57-a62b-10bd6b4a8522</stp>
        <tr r="C27" s="1"/>
      </tp>
    </main>
    <main first="rtdsrv.ebdc5d93bf3c40798aa51b157fe06e30">
      <tp>
        <v>-1</v>
        <stp/>
        <stp>c2c804b4-de73-4be3-bf25-223c3819f884</stp>
        <tr r="C6" s="1"/>
      </tp>
    </main>
    <main first="rtdsrv.ebdc5d93bf3c40798aa51b157fe06e30">
      <tp>
        <v>-1</v>
        <stp/>
        <stp>3fe362ea-e431-4e7a-8378-06260792374f</stp>
        <tr r="E3" s="2"/>
      </tp>
      <tp>
        <v>-1</v>
        <stp/>
        <stp>fbb25551-8fa4-4f48-af7a-cba4359a9f9f</stp>
        <tr r="H3" s="2"/>
      </tp>
      <tp>
        <v>-1</v>
        <stp/>
        <stp>6187bf25-db6c-44f7-9c7d-c6872249ef62</stp>
        <tr r="F7" s="2"/>
      </tp>
      <tp>
        <v>-1</v>
        <stp/>
        <stp>4e5075f8-cc8c-4cc4-8861-1042fe13c507</stp>
        <tr r="C62" s="1"/>
      </tp>
      <tp>
        <v>-1</v>
        <stp/>
        <stp>487ac665-f7cc-4b48-aa6d-fa86d4026bcb</stp>
        <tr r="H9" s="2"/>
      </tp>
      <tp>
        <v>-1</v>
        <stp/>
        <stp>df5c0ace-7319-4591-981d-50657d8ea502</stp>
        <tr r="C41" s="1"/>
      </tp>
      <tp>
        <v>-1</v>
        <stp/>
        <stp>51f9d0a2-81b1-440d-9559-987c1cf16ba3</stp>
        <tr r="C3" s="1"/>
      </tp>
    </main>
    <main first="rtdsrv.ebdc5d93bf3c40798aa51b157fe06e30">
      <tp>
        <v>-1</v>
        <stp/>
        <stp>db99db19-5539-4454-ae6e-66756bd313bb</stp>
        <tr r="C38" s="1"/>
      </tp>
      <tp>
        <v>-1</v>
        <stp/>
        <stp>e563ce16-7eb7-4371-ab06-bea9cdc7778e</stp>
        <tr r="C61" s="1"/>
      </tp>
    </main>
    <main first="rtdsrv.ebdc5d93bf3c40798aa51b157fe06e30">
      <tp>
        <v>-1</v>
        <stp/>
        <stp>62cc4dce-e0cf-4c4d-a505-4f35076e2f49</stp>
        <tr r="G15" s="2"/>
      </tp>
    </main>
    <main first="rtdsrv.ebdc5d93bf3c40798aa51b157fe06e30">
      <tp>
        <v>-1</v>
        <stp/>
        <stp>9732cee8-54d6-4e8e-934b-154a43105cff</stp>
        <tr r="I3" s="2"/>
      </tp>
      <tp>
        <v>-1</v>
        <stp/>
        <stp>2d6758dc-02e4-482a-9895-fa67e652c06f</stp>
        <tr r="E12" s="2"/>
      </tp>
    </main>
    <main first="rtdsrv.ebdc5d93bf3c40798aa51b157fe06e30">
      <tp>
        <v>-1</v>
        <stp/>
        <stp>3a95e8ad-e704-4ba3-903b-856398126b90</stp>
        <tr r="C34" s="1"/>
      </tp>
    </main>
    <main first="rtdsrv.ebdc5d93bf3c40798aa51b157fe06e30">
      <tp>
        <v>-1</v>
        <stp/>
        <stp>6d28bb9f-4a9e-4c8f-ac26-2dd25ff497cc</stp>
        <tr r="E16" s="2"/>
      </tp>
    </main>
    <main first="rtdsrv.ebdc5d93bf3c40798aa51b157fe06e30">
      <tp>
        <v>-1</v>
        <stp/>
        <stp>72f20c0e-617a-4c88-971b-6d0d0907eaf4</stp>
        <tr r="I5" s="1"/>
      </tp>
      <tp>
        <v>-1</v>
        <stp/>
        <stp>1e104f77-c218-4cf1-b701-fc59c4cecd0c</stp>
        <tr r="D18" s="2"/>
      </tp>
      <tp>
        <v>-1</v>
        <stp/>
        <stp>c76e64b5-1567-4871-b490-bd5a9848a43e</stp>
        <tr r="C17" s="1"/>
      </tp>
    </main>
    <main first="rtdsrv.ebdc5d93bf3c40798aa51b157fe06e30">
      <tp>
        <v>-1</v>
        <stp/>
        <stp>50acdbfb-2648-4abc-84f4-4fa39a0d6056</stp>
        <tr r="C19" s="1"/>
      </tp>
      <tp>
        <v>-1</v>
        <stp/>
        <stp>9ae65ada-058f-43fc-b26c-5a4d44012b52</stp>
        <tr r="C16" s="2"/>
      </tp>
      <tp>
        <v>-1</v>
        <stp/>
        <stp>fccbc99c-af91-46b9-8388-6efb6816855d</stp>
        <tr r="J8" s="2"/>
      </tp>
    </main>
    <main first="rtdsrv.ebdc5d93bf3c40798aa51b157fe06e30">
      <tp>
        <v>-1</v>
        <stp/>
        <stp>d26aa783-3034-4a46-a12a-2f5072c544fd</stp>
        <tr r="H7" s="2"/>
      </tp>
      <tp>
        <v>-1</v>
        <stp/>
        <stp>f8c2e8be-bb23-4c7a-bc0a-4e69179d93ca</stp>
        <tr r="D5" s="2"/>
      </tp>
    </main>
    <main first="rtdsrv.ebdc5d93bf3c40798aa51b157fe06e30">
      <tp>
        <v>-1</v>
        <stp/>
        <stp>83dcb58c-bb06-4ca2-b45b-8a9555bc0e99</stp>
        <tr r="C72" s="1"/>
      </tp>
      <tp>
        <v>-1</v>
        <stp/>
        <stp>b38671e6-db81-4f77-9002-3ca541702af8</stp>
        <tr r="C68" s="1"/>
      </tp>
      <tp>
        <v>-1</v>
        <stp/>
        <stp>19961f26-7036-403d-94bf-b5cd5012c93e</stp>
        <tr r="C24" s="1"/>
      </tp>
      <tp>
        <v>-1</v>
        <stp/>
        <stp>ee5ef2fd-9466-484a-bf27-da68ec76d261</stp>
        <tr r="C39" s="1"/>
      </tp>
      <tp>
        <v>-1</v>
        <stp/>
        <stp>37095a4b-b179-464b-8409-cf95d54bd8de</stp>
        <tr r="J15" s="2"/>
      </tp>
    </main>
    <main first="rtdsrv.ebdc5d93bf3c40798aa51b157fe06e30">
      <tp>
        <v>-1</v>
        <stp/>
        <stp>fbbf272b-75b2-4fc6-ad6e-719bff0a48a1</stp>
        <tr r="D9" s="2"/>
      </tp>
      <tp>
        <v>-1</v>
        <stp/>
        <stp>216fbb4c-42b2-4ffd-8191-ff7b5da6b583</stp>
        <tr r="G26" s="2"/>
      </tp>
      <tp>
        <v>-1</v>
        <stp/>
        <stp>04b1b2b1-f5b4-4999-97cc-37823c849ce3</stp>
        <tr r="G12" s="2"/>
      </tp>
      <tp>
        <v>-1</v>
        <stp/>
        <stp>89232d43-fa67-4dc1-92fd-fad0f6f06616</stp>
        <tr r="J5" s="2"/>
      </tp>
      <tp>
        <v>-1</v>
        <stp/>
        <stp>40ec3796-991c-482a-bf1c-92f5470c7ff1</stp>
        <tr r="G8" s="2"/>
      </tp>
      <tp>
        <v>-1</v>
        <stp/>
        <stp>7e2fdf2e-83fc-440a-a1e4-40de3dc7bf6a</stp>
        <tr r="G16" s="2"/>
      </tp>
    </main>
    <main first="rtdsrv.ebdc5d93bf3c40798aa51b157fe06e30">
      <tp>
        <v>-1</v>
        <stp/>
        <stp>c3ae7312-4a71-457c-9560-1bf217be08d5</stp>
        <tr r="J4" s="2"/>
      </tp>
      <tp>
        <v>-1</v>
        <stp/>
        <stp>27027bd7-b383-4abe-bd3b-3fd4d31b6875</stp>
        <tr r="C28" s="1"/>
      </tp>
      <tp>
        <v>-1</v>
        <stp/>
        <stp>9e13bad0-446f-4799-85d4-c5ef87defc2a</stp>
        <tr r="C13" s="2"/>
      </tp>
    </main>
    <main first="rtdsrv.ebdc5d93bf3c40798aa51b157fe06e30">
      <tp>
        <v>-1</v>
        <stp/>
        <stp>85a74ef6-d58f-44ee-b69e-008ef2502f02</stp>
        <tr r="C67" s="1"/>
      </tp>
      <tp>
        <v>-1</v>
        <stp/>
        <stp>c511920d-7934-4a1a-9a87-89154dc46875</stp>
        <tr r="C12" s="2"/>
      </tp>
    </main>
    <main first="rtdsrv.ebdc5d93bf3c40798aa51b157fe06e30">
      <tp>
        <v>-1</v>
        <stp/>
        <stp>448cff1c-d64a-4f12-b8c2-0f9704ba6981</stp>
        <tr r="E6" s="2"/>
      </tp>
      <tp>
        <v>-1</v>
        <stp/>
        <stp>28427d8a-4e8a-40d0-967f-faf7c09e22e4</stp>
        <tr r="D15" s="2"/>
      </tp>
    </main>
    <main first="rtdsrv.ebdc5d93bf3c40798aa51b157fe06e30">
      <tp>
        <v>-1</v>
        <stp/>
        <stp>d92dd1ba-35cb-4593-bb99-890e9fdc2b29</stp>
        <tr r="J17" s="2"/>
      </tp>
    </main>
    <main first="rtdsrv.ebdc5d93bf3c40798aa51b157fe06e30">
      <tp>
        <v>-1</v>
        <stp/>
        <stp>2c289886-f8aa-47e7-8776-df4162917e16</stp>
        <tr r="G25" s="2"/>
      </tp>
      <tp>
        <v>-1</v>
        <stp/>
        <stp>4b3f4f85-8629-4d59-9a92-b5ddf3dad60c</stp>
        <tr r="L3" s="2"/>
      </tp>
    </main>
    <main first="rtdsrv.ebdc5d93bf3c40798aa51b157fe06e30">
      <tp>
        <v>-1</v>
        <stp/>
        <stp>2806e40d-42ae-41c2-a6f7-40d25f633548</stp>
        <tr r="E13" s="2"/>
      </tp>
      <tp>
        <v>-1</v>
        <stp/>
        <stp>5d2a68c6-8b9d-464c-a55c-42801817e766</stp>
        <tr r="C29" s="1"/>
      </tp>
    </main>
    <main first="rtdsrv.ebdc5d93bf3c40798aa51b157fe06e30">
      <tp>
        <v>-1</v>
        <stp/>
        <stp>f80ab88f-64a8-4c4c-af8a-9d9cc688e0f5</stp>
        <tr r="H2" s="2"/>
      </tp>
    </main>
    <main first="rtdsrv.ebdc5d93bf3c40798aa51b157fe06e30">
      <tp>
        <v>-1</v>
        <stp/>
        <stp>5bd55684-5eba-451e-a583-7449fb42be58</stp>
        <tr r="J7" s="2"/>
      </tp>
    </main>
    <main first="rtdsrv.ebdc5d93bf3c40798aa51b157fe06e30">
      <tp>
        <v>-1</v>
        <stp/>
        <stp>bb555bbc-8f4c-42c2-bd61-326670e48031</stp>
        <tr r="G2" s="2"/>
      </tp>
      <tp>
        <v>-1</v>
        <stp/>
        <stp>a9a4177c-e2a0-47e3-a2d2-34b4abdadd7c</stp>
        <tr r="C64" s="1"/>
      </tp>
      <tp>
        <v>-1</v>
        <stp/>
        <stp>de098ce5-9cdd-472d-b2e3-a5ea2a47dd18</stp>
        <tr r="E7" s="2"/>
      </tp>
    </main>
    <main first="rtdsrv.ebdc5d93bf3c40798aa51b157fe06e30">
      <tp>
        <v>-1</v>
        <stp/>
        <stp>29dd5ff0-7462-40cc-af03-710ece92ead6</stp>
        <tr r="C57" s="1"/>
      </tp>
    </main>
    <main first="rtdsrv.ebdc5d93bf3c40798aa51b157fe06e30">
      <tp>
        <v>-1</v>
        <stp/>
        <stp>f0070d55-f7e9-4a86-81fa-b935ba81b401</stp>
        <tr r="C60" s="1"/>
      </tp>
    </main>
    <main first="rtdsrv.ebdc5d93bf3c40798aa51b157fe06e30">
      <tp>
        <v>-1</v>
        <stp/>
        <stp>694f3502-d865-452d-a2d9-410dea4c0651</stp>
        <tr r="C31" s="1"/>
      </tp>
    </main>
    <main first="rtdsrv.ebdc5d93bf3c40798aa51b157fe06e30">
      <tp>
        <v>-1</v>
        <stp/>
        <stp>f4ce597e-d52c-41f1-87bf-b39eb130c66d</stp>
        <tr r="C18" s="1"/>
      </tp>
      <tp>
        <v>-1</v>
        <stp/>
        <stp>58825868-ce80-4f3b-9b6a-32b172e9a96a</stp>
        <tr r="H6" s="2"/>
      </tp>
    </main>
    <main first="rtdsrv.ebdc5d93bf3c40798aa51b157fe06e30">
      <tp>
        <v>-1</v>
        <stp/>
        <stp>ce862a55-f935-42d3-ad0e-56215a9be8c3</stp>
        <tr r="C49" s="1"/>
      </tp>
      <tp>
        <v>-1</v>
        <stp/>
        <stp>8eb05dc1-8892-4c9e-8c4d-b534a0585cef</stp>
        <tr r="C40" s="1"/>
      </tp>
    </main>
    <main first="rtdsrv.ebdc5d93bf3c40798aa51b157fe06e30">
      <tp>
        <v>-1</v>
        <stp/>
        <stp>3a5e2549-c69a-4cf2-9752-50d4f0241993</stp>
        <tr r="C16" s="1"/>
      </tp>
    </main>
    <main first="rtdsrv.ebdc5d93bf3c40798aa51b157fe06e30">
      <tp>
        <v>-1</v>
        <stp/>
        <stp>57389ce0-d96a-4612-b930-89b941fb707b</stp>
        <tr r="C5" s="2"/>
      </tp>
    </main>
    <main first="rtdsrv.ebdc5d93bf3c40798aa51b157fe06e30">
      <tp>
        <v>-1</v>
        <stp/>
        <stp>03918160-90e0-4759-b3e8-e91dcb9e953d</stp>
        <tr r="C13" s="1"/>
      </tp>
      <tp>
        <v>-1</v>
        <stp/>
        <stp>e85772ba-756a-441b-8fba-67a4e2725041</stp>
        <tr r="C37" s="1"/>
      </tp>
    </main>
    <main first="rtdsrv.ebdc5d93bf3c40798aa51b157fe06e30">
      <tp>
        <v>-1</v>
        <stp/>
        <stp>cfae613e-ed75-400b-8b9e-fc5a5a91ec23</stp>
        <tr r="B9" s="2"/>
      </tp>
      <tp>
        <v>-1</v>
        <stp/>
        <stp>521b99fe-89db-43bc-9392-5e5ea5f98147</stp>
        <tr r="C65" s="1"/>
      </tp>
    </main>
    <main first="rtdsrv.ebdc5d93bf3c40798aa51b157fe06e30">
      <tp>
        <v>-1</v>
        <stp/>
        <stp>94def822-a138-4344-b263-7c84932257ad</stp>
        <tr r="C14" s="1"/>
      </tp>
      <tp>
        <v>-1</v>
        <stp/>
        <stp>fabe53f9-c27b-4e12-b4eb-79d7b2c9df11</stp>
        <tr r="C32" s="1"/>
      </tp>
    </main>
    <main first="rtdsrv.ebdc5d93bf3c40798aa51b157fe06e30">
      <tp>
        <v>-1</v>
        <stp/>
        <stp>346c3e53-8d3c-4763-8b69-b7e5e437edf2</stp>
        <tr r="F15" s="2"/>
      </tp>
    </main>
    <main first="rtdsrv.ebdc5d93bf3c40798aa51b157fe06e30">
      <tp>
        <v>-1</v>
        <stp/>
        <stp>b4657e57-0338-450d-b4db-face9309a836</stp>
        <tr r="C15" s="1"/>
      </tp>
      <tp>
        <v>-1</v>
        <stp/>
        <stp>33d061a8-35ac-4085-b10e-235b147b18f8</stp>
        <tr r="C17" s="2"/>
      </tp>
    </main>
    <main first="rtdsrv.ebdc5d93bf3c40798aa51b157fe06e30">
      <tp>
        <v>-1</v>
        <stp/>
        <stp>d8271fec-1e02-4840-8507-0455eaf4b077</stp>
        <tr r="J18" s="2"/>
      </tp>
      <tp>
        <v>-1</v>
        <stp/>
        <stp>79edb52e-4375-455c-ba11-cd4150f8c4fa</stp>
        <tr r="C20" s="1"/>
      </tp>
    </main>
    <main first="rtdsrv.ebdc5d93bf3c40798aa51b157fe06e30">
      <tp>
        <v>-1</v>
        <stp/>
        <stp>463483fa-4901-4141-b113-4f502dc1b901</stp>
        <tr r="H17" s="2"/>
      </tp>
    </main>
    <main first="rtdsrv.ebdc5d93bf3c40798aa51b157fe06e30">
      <tp>
        <v>-1</v>
        <stp/>
        <stp>1887391e-1530-43c6-81fb-74aa2825ef02</stp>
        <tr r="C54" s="1"/>
      </tp>
      <tp>
        <v>-1</v>
        <stp/>
        <stp>c4cd946f-db94-4e48-b095-7ab3b17aa041</stp>
        <tr r="E15" s="2"/>
      </tp>
      <tp>
        <v>-1</v>
        <stp/>
        <stp>b0441b67-cded-494c-8f27-0a3ada6b2e50</stp>
        <tr r="E8" s="2"/>
      </tp>
      <tp>
        <v>-1</v>
        <stp/>
        <stp>b116c54e-58e4-4b97-9126-c49750d4256a</stp>
        <tr r="H12" s="2"/>
      </tp>
    </main>
    <main first="rtdsrv.ebdc5d93bf3c40798aa51b157fe06e30">
      <tp>
        <v>-1</v>
        <stp/>
        <stp>1a83e877-f71d-4980-b799-41aea1315377</stp>
        <tr r="H16" s="2"/>
      </tp>
    </main>
    <main first="rtdsrv.ebdc5d93bf3c40798aa51b157fe06e30">
      <tp>
        <v>-1</v>
        <stp/>
        <stp>04341c22-2ad0-4f90-a8f5-e49b3659f470</stp>
        <tr r="H18" s="2"/>
      </tp>
      <tp>
        <v>-1</v>
        <stp/>
        <stp>28d62b06-0869-479b-8e8b-853fd62876ac</stp>
        <tr r="B18" s="2"/>
      </tp>
      <tp>
        <v>-1</v>
        <stp/>
        <stp>56b100db-6ffd-4762-9e82-a89caac7dfe5</stp>
        <tr r="C25" s="1"/>
      </tp>
    </main>
    <main first="rtdsrv.ebdc5d93bf3c40798aa51b157fe06e30">
      <tp>
        <v>-1</v>
        <stp/>
        <stp>85edb736-a4b1-4e57-b93e-ad7494833215</stp>
        <tr r="C35" s="1"/>
      </tp>
    </main>
    <main first="rtdsrv.ebdc5d93bf3c40798aa51b157fe06e30">
      <tp>
        <v>-1</v>
        <stp/>
        <stp>71c68a62-466c-485b-b0de-0f7bf00000ba</stp>
        <tr r="D16" s="2"/>
      </tp>
    </main>
    <main first="rtdsrv.ebdc5d93bf3c40798aa51b157fe06e30">
      <tp>
        <v>-1</v>
        <stp/>
        <stp>8137d3f9-c8e0-4be7-a3fb-6087574a93b7</stp>
        <tr r="C46" s="1"/>
      </tp>
      <tp>
        <v>-1</v>
        <stp/>
        <stp>21555e71-0809-41da-9982-4a502989eac0</stp>
        <tr r="C43" s="1"/>
      </tp>
      <tp>
        <v>-1</v>
        <stp/>
        <stp>795f8a19-37fe-4e15-b335-14134e0ad8bc</stp>
        <tr r="G3" s="2"/>
      </tp>
    </main>
    <main first="rtdsrv.ebdc5d93bf3c40798aa51b157fe06e30">
      <tp>
        <v>-1</v>
        <stp/>
        <stp>971d340c-6a58-448a-a971-908045c48bc5</stp>
        <tr r="D17" s="2"/>
      </tp>
      <tp>
        <v>-1</v>
        <stp/>
        <stp>90e89243-0b31-45c5-af3b-2a5ddb9c2326</stp>
        <tr r="C53" s="1"/>
      </tp>
    </main>
    <main first="rtdsrv.ebdc5d93bf3c40798aa51b157fe06e30">
      <tp>
        <v>-1</v>
        <stp/>
        <stp>f5df43f6-826a-4e5c-b2b1-5800f3e7e0eb</stp>
        <tr r="B4" s="2"/>
      </tp>
    </main>
    <main first="rtdsrv.ebdc5d93bf3c40798aa51b157fe06e30">
      <tp>
        <v>-1</v>
        <stp/>
        <stp>46c8cdf4-05f4-40e5-8028-b1459f1c166a</stp>
        <tr r="E18" s="2"/>
      </tp>
    </main>
    <main first="rtdsrv.ebdc5d93bf3c40798aa51b157fe06e30">
      <tp>
        <v>-1</v>
        <stp/>
        <stp>8b0b4be7-b922-4d0a-8de4-ef9f63b204a5</stp>
        <tr r="J2" s="2"/>
      </tp>
      <tp>
        <v>-1</v>
        <stp/>
        <stp>5c70d4a0-9692-48a8-b4b2-8f6afc439625</stp>
        <tr r="C70" s="1"/>
      </tp>
      <tp>
        <v>-1</v>
        <stp/>
        <stp>b03b7b54-effc-40e6-a231-f21bb04ca757</stp>
        <tr r="C9" s="2"/>
      </tp>
      <tp>
        <v>-1</v>
        <stp/>
        <stp>13127dfc-3474-4a62-932c-a5cb5238ed77</stp>
        <tr r="B5" s="2"/>
      </tp>
    </main>
    <main first="rtdsrv.ebdc5d93bf3c40798aa51b157fe06e30">
      <tp>
        <v>-1</v>
        <stp/>
        <stp>c0041a35-0270-4f40-b569-35e8912aad76</stp>
        <tr r="J12" s="2"/>
      </tp>
    </main>
    <main first="rtdsrv.ebdc5d93bf3c40798aa51b157fe06e30">
      <tp>
        <v>-1</v>
        <stp/>
        <stp>ca1f215f-63ce-4f52-8373-e688ea72e384</stp>
        <tr r="J9" s="2"/>
      </tp>
      <tp>
        <v>-1</v>
        <stp/>
        <stp>70b8cac0-8f79-4d5c-986c-4422b98a5659</stp>
        <tr r="C22" s="1"/>
      </tp>
      <tp>
        <v>-1</v>
        <stp/>
        <stp>b748ef64-3875-4658-ae4a-40f1da257878</stp>
        <tr r="B13" s="2"/>
      </tp>
    </main>
    <main first="rtdsrv.ebdc5d93bf3c40798aa51b157fe06e30">
      <tp>
        <v>-1</v>
        <stp/>
        <stp>1aeed944-b2d8-4c40-bc0b-c517a9a86001</stp>
        <tr r="F12" s="2"/>
      </tp>
      <tp>
        <v>-1</v>
        <stp/>
        <stp>95a145ab-da0f-440c-b3d2-cd3e8c637b69</stp>
        <tr r="F6" s="2"/>
      </tp>
    </main>
    <main first="rtdsrv.ebdc5d93bf3c40798aa51b157fe06e30">
      <tp>
        <v>-1</v>
        <stp/>
        <stp>3418cf20-d73c-4bd7-9851-52b6e163b16f</stp>
        <tr r="C51" s="1"/>
      </tp>
      <tp>
        <v>-1</v>
        <stp/>
        <stp>a2f59e50-e562-45a1-9470-e682228e963d</stp>
        <tr r="B8" s="2"/>
      </tp>
      <tp>
        <v>-1</v>
        <stp/>
        <stp>07a69195-bec2-453b-9202-0f1bc2b74d8f</stp>
        <tr r="C66" s="1"/>
      </tp>
    </main>
    <main first="rtdsrv.ebdc5d93bf3c40798aa51b157fe06e30">
      <tp>
        <v>-1</v>
        <stp/>
        <stp>41c0eb93-b01c-4cef-bcae-c4a091514515</stp>
        <tr r="C52" s="1"/>
      </tp>
      <tp>
        <v>-1</v>
        <stp/>
        <stp>24e9d4fa-66a7-457b-9fb1-3e1cbeed3088</stp>
        <tr r="G7" s="2"/>
      </tp>
      <tp>
        <v>-1</v>
        <stp/>
        <stp>7033a118-59fc-484c-9c4e-aa40fb4daf19</stp>
        <tr r="C44" s="1"/>
      </tp>
    </main>
    <main first="rtdsrv.ebdc5d93bf3c40798aa51b157fe06e30">
      <tp>
        <v>-1</v>
        <stp/>
        <stp>0dfaae0e-dfd3-4fe4-a92d-d1113de2903c</stp>
        <tr r="G17" s="2"/>
      </tp>
    </main>
    <main first="rtdsrv.ebdc5d93bf3c40798aa51b157fe06e30">
      <tp>
        <v>-1</v>
        <stp/>
        <stp>a5e23bd6-9ef5-48ab-8259-8b196e9b68e4</stp>
        <tr r="F9" s="2"/>
      </tp>
      <tp>
        <v>-1</v>
        <stp/>
        <stp>a67a58a7-d6e4-4533-bf0a-d9934c12559b</stp>
        <tr r="C36" s="1"/>
      </tp>
    </main>
    <main first="rtdsrv.ebdc5d93bf3c40798aa51b157fe06e30">
      <tp>
        <v>-1</v>
        <stp/>
        <stp>1ae61ee1-56c3-41b4-a212-1abecc505788</stp>
        <tr r="C50" s="1"/>
      </tp>
    </main>
    <main first="rtdsrv.ebdc5d93bf3c40798aa51b157fe06e30">
      <tp>
        <v>-1</v>
        <stp/>
        <stp>079bd70f-d307-4e35-90c2-6735c2831654</stp>
        <tr r="C18" s="2"/>
      </tp>
    </main>
    <main first="rtdsrv.ebdc5d93bf3c40798aa51b157fe06e30">
      <tp>
        <v>-1</v>
        <stp/>
        <stp>5d84cf4f-6896-409f-b9c8-da92d6ac9f90</stp>
        <tr r="E17" s="2"/>
      </tp>
      <tp>
        <v>-1</v>
        <stp/>
        <stp>5ddfb6fd-59f1-4615-a46d-c1b48c56f6ee</stp>
        <tr r="C8" s="1"/>
      </tp>
    </main>
    <main first="rtdsrv.ebdc5d93bf3c40798aa51b157fe06e30">
      <tp>
        <v>-1</v>
        <stp/>
        <stp>506f9511-234e-4f6c-8a7f-5779a132eefe</stp>
        <tr r="F8" s="2"/>
      </tp>
      <tp>
        <v>-1</v>
        <stp/>
        <stp>f3318780-a0c8-4f89-8783-c0e54e30d1e9</stp>
        <tr r="C6" s="2"/>
      </tp>
      <tp>
        <v>-1</v>
        <stp/>
        <stp>0f110900-9f05-4f4f-9b06-a5579cdf9eb3</stp>
        <tr r="C2" s="2"/>
      </tp>
      <tp>
        <v>-1</v>
        <stp/>
        <stp>b52ac44c-4afc-4cdf-96f9-e627a31a9376</stp>
        <tr r="C12" s="1"/>
      </tp>
      <tp>
        <v>-1</v>
        <stp/>
        <stp>3d58278e-8755-4d6a-bc1c-6e51b90dbd12</stp>
        <tr r="C59" s="1"/>
      </tp>
      <tp>
        <v>-1</v>
        <stp/>
        <stp>e731a3fa-1cda-4439-8175-7ddf1e3b398c</stp>
        <tr r="B15" s="2"/>
      </tp>
      <tp>
        <v>-1</v>
        <stp/>
        <stp>ce26cf47-b7b3-48e2-b532-eee285aa1366</stp>
        <tr r="C69" s="1"/>
      </tp>
    </main>
    <main first="rtdsrv.ebdc5d93bf3c40798aa51b157fe06e30">
      <tp>
        <v>-1</v>
        <stp/>
        <stp>eca8ff16-7cc2-4d28-8a06-281f753f241f</stp>
        <tr r="E9" s="2"/>
      </tp>
    </main>
    <main first="rtdsrv.ebdc5d93bf3c40798aa51b157fe06e30">
      <tp>
        <v>-1</v>
        <stp/>
        <stp>012ce245-1eb0-4a72-8fa9-85b8ec25e41b</stp>
        <tr r="C33" s="1"/>
      </tp>
      <tp>
        <v>-1</v>
        <stp/>
        <stp>b8756d92-0e88-43cd-b442-501d1916a6ac</stp>
        <tr r="C15" s="2"/>
      </tp>
    </main>
    <main first="rtdsrv.ebdc5d93bf3c40798aa51b157fe06e30">
      <tp>
        <v>-1</v>
        <stp/>
        <stp>0a497110-75af-41f1-a3ef-982c79a3619d</stp>
        <tr r="F13" s="2"/>
      </tp>
      <tp>
        <v>-1</v>
        <stp/>
        <stp>de2c616a-d2a6-4438-8d15-c8bd23b590c3</stp>
        <tr r="F17" s="2"/>
      </tp>
      <tp>
        <v>-1</v>
        <stp/>
        <stp>3bdc5f5a-5743-4c20-9a62-bef68163eacf</stp>
        <tr r="D6" s="2"/>
      </tp>
    </main>
    <main first="rtdsrv.ebdc5d93bf3c40798aa51b157fe06e30">
      <tp>
        <v>-1</v>
        <stp/>
        <stp>e9ae7457-b25a-4093-b19c-5273db96f7a8</stp>
        <tr r="C63" s="1"/>
      </tp>
    </main>
    <main first="rtdsrv.ebdc5d93bf3c40798aa51b157fe06e30">
      <tp>
        <v>-1</v>
        <stp/>
        <stp>8c73e248-308a-4311-bc6e-7f12477246a4</stp>
        <tr r="D7" s="2"/>
      </tp>
      <tp>
        <v>-1</v>
        <stp/>
        <stp>92ec916d-50e9-49a7-a686-a09313dc580f</stp>
        <tr r="D4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workbookViewId="0">
      <selection activeCell="B1" sqref="B1"/>
    </sheetView>
  </sheetViews>
  <sheetFormatPr defaultRowHeight="14.4" x14ac:dyDescent="0.3"/>
  <cols>
    <col min="2" max="2" width="29.33203125" customWidth="1"/>
    <col min="3" max="3" width="18.109375" customWidth="1"/>
    <col min="9" max="9" width="17.88671875" customWidth="1"/>
    <col min="10" max="10" width="21.88671875" customWidth="1"/>
    <col min="11" max="11" width="16.77734375" customWidth="1"/>
  </cols>
  <sheetData>
    <row r="1" spans="1:11" x14ac:dyDescent="0.3">
      <c r="B1" s="2" t="s">
        <v>106</v>
      </c>
      <c r="C1" s="2"/>
    </row>
    <row r="3" spans="1:11" x14ac:dyDescent="0.3">
      <c r="A3">
        <v>0</v>
      </c>
      <c r="B3" t="str">
        <f>+_xll.YahooQuote(B$1,$A3)</f>
        <v>Ask</v>
      </c>
      <c r="C3">
        <f>+_xll.YahooQuote(B$1,$B3)</f>
        <v>55.75</v>
      </c>
      <c r="E3" t="s">
        <v>37</v>
      </c>
    </row>
    <row r="4" spans="1:11" x14ac:dyDescent="0.3">
      <c r="A4">
        <f t="shared" ref="A4:A69" si="0">+A3+1</f>
        <v>1</v>
      </c>
      <c r="B4" t="str">
        <f>+_xll.YahooQuote(B$1,$A4)</f>
        <v>AskSize</v>
      </c>
      <c r="C4">
        <f>+_xll.YahooQuote(B$1,$B4)</f>
        <v>8</v>
      </c>
      <c r="E4" t="s">
        <v>38</v>
      </c>
    </row>
    <row r="5" spans="1:11" x14ac:dyDescent="0.3">
      <c r="A5">
        <f t="shared" si="0"/>
        <v>2</v>
      </c>
      <c r="B5" t="str">
        <f>+_xll.YahooQuote(B$1,$A5)</f>
        <v>AverageDailyVolume10Day</v>
      </c>
      <c r="C5">
        <f>+_xll.YahooQuote(B$1,$B5)</f>
        <v>14333337</v>
      </c>
      <c r="E5" t="s">
        <v>39</v>
      </c>
      <c r="I5">
        <f>+_xll.YahooQuote("ibm")</f>
        <v>141.13</v>
      </c>
    </row>
    <row r="6" spans="1:11" x14ac:dyDescent="0.3">
      <c r="A6">
        <f t="shared" si="0"/>
        <v>3</v>
      </c>
      <c r="B6" t="str">
        <f>+_xll.YahooQuote(B$1,$A6)</f>
        <v>AverageDailyVolume3Month</v>
      </c>
      <c r="C6">
        <f>+_xll.YahooQuote(B$1,$B6)</f>
        <v>12549578</v>
      </c>
      <c r="E6" t="s">
        <v>40</v>
      </c>
    </row>
    <row r="7" spans="1:11" x14ac:dyDescent="0.3">
      <c r="A7">
        <f t="shared" si="0"/>
        <v>4</v>
      </c>
      <c r="B7" t="str">
        <f>+_xll.YahooQuote(B$1,$A7)</f>
        <v>Bid</v>
      </c>
      <c r="C7">
        <f>+_xll.YahooQuote(B$1,$B7)</f>
        <v>55.6</v>
      </c>
      <c r="E7" t="s">
        <v>41</v>
      </c>
    </row>
    <row r="8" spans="1:11" x14ac:dyDescent="0.3">
      <c r="A8">
        <f t="shared" si="0"/>
        <v>5</v>
      </c>
      <c r="B8" t="str">
        <f>+_xll.YahooQuote(B$1,$A8)</f>
        <v>BidSize</v>
      </c>
      <c r="C8">
        <f>+_xll.YahooQuote(B$1,$B8)</f>
        <v>22</v>
      </c>
      <c r="E8" t="s">
        <v>42</v>
      </c>
    </row>
    <row r="9" spans="1:11" x14ac:dyDescent="0.3">
      <c r="A9">
        <f t="shared" si="0"/>
        <v>6</v>
      </c>
      <c r="B9" t="str">
        <f>+_xll.YahooQuote(B$1,$A9)</f>
        <v>BookValue</v>
      </c>
      <c r="C9">
        <f>+_xll.YahooQuote(B$1,$B9)</f>
        <v>5.593</v>
      </c>
      <c r="E9" t="s">
        <v>43</v>
      </c>
    </row>
    <row r="10" spans="1:11" x14ac:dyDescent="0.3">
      <c r="A10">
        <f t="shared" si="0"/>
        <v>7</v>
      </c>
      <c r="B10" t="str">
        <f>+_xll.YahooQuote(B$1,$A10)</f>
        <v>Currency</v>
      </c>
      <c r="C10" t="str">
        <f>+_xll.YahooQuote(B$1,$B10)</f>
        <v>USD</v>
      </c>
      <c r="E10" t="s">
        <v>44</v>
      </c>
    </row>
    <row r="11" spans="1:11" x14ac:dyDescent="0.3">
      <c r="A11">
        <f t="shared" si="0"/>
        <v>8</v>
      </c>
      <c r="B11" s="1" t="str">
        <f>+_xll.YahooQuote(B$1,$A11)</f>
        <v>DividendDate</v>
      </c>
      <c r="C11">
        <f>+_xll.YahooQuote(B$1,$B11)</f>
        <v>1571875200</v>
      </c>
      <c r="E11" t="s">
        <v>45</v>
      </c>
      <c r="I11" s="9">
        <f>_xll.UnixSecondsToTime($C11,"UTC")</f>
        <v>43762</v>
      </c>
      <c r="J11" s="9">
        <f>_xll.UnixSecondsToTime($C11)</f>
        <v>43762.333333333336</v>
      </c>
      <c r="K11" s="9">
        <f>_xll.UnixSecondsToTime($C11,"America/New_York")</f>
        <v>43761.833333333336</v>
      </c>
    </row>
    <row r="12" spans="1:11" x14ac:dyDescent="0.3">
      <c r="A12">
        <f t="shared" si="0"/>
        <v>9</v>
      </c>
      <c r="B12" s="1" t="str">
        <f>+_xll.YahooQuote(B$1,$A12)</f>
        <v>EarningsTimestamp</v>
      </c>
      <c r="C12">
        <f>+_xll.YahooQuote(B$1,$B12)</f>
        <v>1568343600</v>
      </c>
      <c r="E12" t="s">
        <v>46</v>
      </c>
      <c r="I12" s="9">
        <f>_xll.UnixSecondsToTime($C12,"UTC")</f>
        <v>43721.125</v>
      </c>
      <c r="J12" s="9">
        <f>_xll.UnixSecondsToTime($C12)</f>
        <v>43721.458333333336</v>
      </c>
      <c r="K12" s="9">
        <f>_xll.UnixSecondsToTime($C12,"America/New_York")</f>
        <v>43720.958333333336</v>
      </c>
    </row>
    <row r="13" spans="1:11" x14ac:dyDescent="0.3">
      <c r="A13">
        <f t="shared" si="0"/>
        <v>10</v>
      </c>
      <c r="B13" s="1" t="str">
        <f>+_xll.YahooQuote(B$1,$A13)</f>
        <v>EarningsTimestampEnd</v>
      </c>
      <c r="C13">
        <f>+_xll.YahooQuote(B$1,$B13)</f>
        <v>1576861200</v>
      </c>
      <c r="E13" t="s">
        <v>47</v>
      </c>
      <c r="I13" s="9">
        <f>_xll.UnixSecondsToTime($C13,"UTC")</f>
        <v>43819.708333333336</v>
      </c>
      <c r="J13" s="9">
        <f>_xll.UnixSecondsToTime($C13)</f>
        <v>43820.041666666664</v>
      </c>
      <c r="K13" s="9">
        <f>_xll.UnixSecondsToTime($C13,"America/New_York")</f>
        <v>43819.5</v>
      </c>
    </row>
    <row r="14" spans="1:11" x14ac:dyDescent="0.3">
      <c r="A14">
        <f t="shared" si="0"/>
        <v>11</v>
      </c>
      <c r="B14" s="1" t="str">
        <f>+_xll.YahooQuote(B$1,$A14)</f>
        <v>EarningsTimestampStart</v>
      </c>
      <c r="C14">
        <f>+_xll.YahooQuote(B$1,$B14)</f>
        <v>1576511940</v>
      </c>
      <c r="E14" t="s">
        <v>48</v>
      </c>
      <c r="I14" s="9">
        <f>_xll.UnixSecondsToTime($C14,"UTC")</f>
        <v>43815.665972222225</v>
      </c>
      <c r="J14" s="9">
        <f>_xll.UnixSecondsToTime($C14)</f>
        <v>43815.999305555553</v>
      </c>
      <c r="K14" s="9">
        <f>_xll.UnixSecondsToTime($C14,"America/New_York")</f>
        <v>43815.457638888889</v>
      </c>
    </row>
    <row r="15" spans="1:11" x14ac:dyDescent="0.3">
      <c r="A15">
        <f t="shared" si="0"/>
        <v>12</v>
      </c>
      <c r="B15" t="str">
        <f>+_xll.YahooQuote(B$1,$A15)</f>
        <v>EpsForward</v>
      </c>
      <c r="C15">
        <f>+_xll.YahooQuote(B$1,$B15)</f>
        <v>4.22</v>
      </c>
      <c r="E15" t="s">
        <v>49</v>
      </c>
    </row>
    <row r="16" spans="1:11" x14ac:dyDescent="0.3">
      <c r="A16">
        <f t="shared" si="0"/>
        <v>13</v>
      </c>
      <c r="B16" t="str">
        <f>+_xll.YahooQuote(B$1,$A16)</f>
        <v>EpsTrailingTwelveMonths</v>
      </c>
      <c r="C16">
        <f>+_xll.YahooQuote(B$1,$B16)</f>
        <v>3.0550000000000002</v>
      </c>
      <c r="E16" t="s">
        <v>50</v>
      </c>
    </row>
    <row r="17" spans="1:5" x14ac:dyDescent="0.3">
      <c r="A17">
        <f t="shared" si="0"/>
        <v>14</v>
      </c>
      <c r="B17" t="str">
        <f>+_xll.YahooQuote(B$1,$A17)</f>
        <v>EsgPopulated</v>
      </c>
      <c r="C17" t="b">
        <f>+_xll.YahooQuote(B$1,$B17)</f>
        <v>0</v>
      </c>
      <c r="E17" t="s">
        <v>51</v>
      </c>
    </row>
    <row r="18" spans="1:5" x14ac:dyDescent="0.3">
      <c r="A18">
        <f t="shared" si="0"/>
        <v>15</v>
      </c>
      <c r="B18" t="str">
        <f>+_xll.YahooQuote(B$1,$A18)</f>
        <v>Exchange</v>
      </c>
      <c r="C18" t="str">
        <f>+_xll.YahooQuote(B$1,$B18)</f>
        <v>NYQ</v>
      </c>
      <c r="E18" t="s">
        <v>52</v>
      </c>
    </row>
    <row r="19" spans="1:5" x14ac:dyDescent="0.3">
      <c r="A19">
        <f t="shared" si="0"/>
        <v>16</v>
      </c>
      <c r="B19" t="str">
        <f>+_xll.YahooQuote(B$1,$A19)</f>
        <v>ExchangeDataDelayedBy</v>
      </c>
      <c r="C19">
        <f>+_xll.YahooQuote(B$1,$B19)</f>
        <v>0</v>
      </c>
      <c r="E19" t="s">
        <v>53</v>
      </c>
    </row>
    <row r="20" spans="1:5" x14ac:dyDescent="0.3">
      <c r="A20">
        <f t="shared" si="0"/>
        <v>17</v>
      </c>
      <c r="B20" t="str">
        <f>+_xll.YahooQuote(B$1,$A20)</f>
        <v>ExchangeTimezoneName</v>
      </c>
      <c r="C20" t="str">
        <f>+_xll.YahooQuote(B$1,$B20)</f>
        <v>America/New_York</v>
      </c>
      <c r="E20" t="s">
        <v>54</v>
      </c>
    </row>
    <row r="21" spans="1:5" x14ac:dyDescent="0.3">
      <c r="A21">
        <f t="shared" si="0"/>
        <v>18</v>
      </c>
      <c r="B21" t="str">
        <f>+_xll.YahooQuote(B$1,$A21)</f>
        <v>ExchangeTimezoneShortName</v>
      </c>
      <c r="C21" t="str">
        <f>+_xll.YahooQuote(B$1,$B21)</f>
        <v>EDT</v>
      </c>
      <c r="E21" t="s">
        <v>55</v>
      </c>
    </row>
    <row r="22" spans="1:5" x14ac:dyDescent="0.3">
      <c r="A22">
        <f t="shared" si="0"/>
        <v>19</v>
      </c>
      <c r="B22" t="str">
        <f>+_xll.YahooQuote(B$1,$A22)</f>
        <v>FiftyDayAverage</v>
      </c>
      <c r="C22">
        <f>+_xll.YahooQuote(B$1,$B22)</f>
        <v>53.529429999999998</v>
      </c>
      <c r="E22" t="s">
        <v>56</v>
      </c>
    </row>
    <row r="23" spans="1:5" x14ac:dyDescent="0.3">
      <c r="A23">
        <f t="shared" si="0"/>
        <v>20</v>
      </c>
      <c r="B23" t="str">
        <f>+_xll.YahooQuote(B$1,$A23)</f>
        <v>FiftyDayAverageChange</v>
      </c>
      <c r="C23">
        <f>+_xll.YahooQuote(B$1,$B23)</f>
        <v>1.9605713</v>
      </c>
      <c r="E23" t="s">
        <v>57</v>
      </c>
    </row>
    <row r="24" spans="1:5" x14ac:dyDescent="0.3">
      <c r="A24">
        <f t="shared" si="0"/>
        <v>21</v>
      </c>
      <c r="B24" t="str">
        <f>+_xll.YahooQuote(B$1,$A24)</f>
        <v>FiftyDayAverageChangePercent</v>
      </c>
      <c r="C24">
        <f>+_xll.YahooQuote(B$1,$B24)</f>
        <v>3.6626045000000003E-2</v>
      </c>
      <c r="E24" t="s">
        <v>58</v>
      </c>
    </row>
    <row r="25" spans="1:5" x14ac:dyDescent="0.3">
      <c r="A25">
        <f t="shared" si="0"/>
        <v>22</v>
      </c>
      <c r="B25" t="str">
        <f>+_xll.YahooQuote(B$1,$A25)</f>
        <v>FiftyTwoWeekHigh</v>
      </c>
      <c r="C25">
        <f>+_xll.YahooQuote(B$1,$B25)</f>
        <v>60.5</v>
      </c>
      <c r="E25" t="s">
        <v>59</v>
      </c>
    </row>
    <row r="26" spans="1:5" x14ac:dyDescent="0.3">
      <c r="A26">
        <f t="shared" si="0"/>
        <v>23</v>
      </c>
      <c r="B26" t="str">
        <f>+_xll.YahooQuote(B$1,$A26)</f>
        <v>FiftyTwoWeekHighChange</v>
      </c>
      <c r="C26">
        <f>+_xll.YahooQuote(B$1,$B26)</f>
        <v>-5.0099983000000003</v>
      </c>
      <c r="E26" t="s">
        <v>60</v>
      </c>
    </row>
    <row r="27" spans="1:5" x14ac:dyDescent="0.3">
      <c r="A27">
        <f t="shared" si="0"/>
        <v>24</v>
      </c>
      <c r="B27" t="str">
        <f>+_xll.YahooQuote(B$1,$A27)</f>
        <v>FiftyTwoWeekHighChangePercent</v>
      </c>
      <c r="C27">
        <f>+_xll.YahooQuote(B$1,$B27)</f>
        <v>-8.2809889999999997E-2</v>
      </c>
      <c r="E27" t="s">
        <v>61</v>
      </c>
    </row>
    <row r="28" spans="1:5" x14ac:dyDescent="0.3">
      <c r="A28">
        <f t="shared" si="0"/>
        <v>25</v>
      </c>
      <c r="B28" t="str">
        <f>+_xll.YahooQuote(B$1,$A28)</f>
        <v>FiftyTwoWeekLow</v>
      </c>
      <c r="C28">
        <f>+_xll.YahooQuote(B$1,$B28)</f>
        <v>42.4</v>
      </c>
      <c r="E28" t="s">
        <v>62</v>
      </c>
    </row>
    <row r="29" spans="1:5" x14ac:dyDescent="0.3">
      <c r="A29">
        <f t="shared" si="0"/>
        <v>26</v>
      </c>
      <c r="B29" t="str">
        <f>+_xll.YahooQuote(B$1,$A29)</f>
        <v>FiftyTwoWeekLowChange</v>
      </c>
      <c r="C29">
        <f>+_xll.YahooQuote(B$1,$B29)</f>
        <v>13.09</v>
      </c>
      <c r="E29" t="s">
        <v>63</v>
      </c>
    </row>
    <row r="30" spans="1:5" x14ac:dyDescent="0.3">
      <c r="A30">
        <f t="shared" si="0"/>
        <v>27</v>
      </c>
      <c r="B30" t="str">
        <f>+_xll.YahooQuote(B$1,$A30)</f>
        <v>FiftyTwoWeekLowChangePercent</v>
      </c>
      <c r="C30">
        <f>+_xll.YahooQuote(B$1,$B30)</f>
        <v>0.30872640000000001</v>
      </c>
      <c r="E30" t="s">
        <v>64</v>
      </c>
    </row>
    <row r="31" spans="1:5" x14ac:dyDescent="0.3">
      <c r="A31">
        <f t="shared" si="0"/>
        <v>28</v>
      </c>
      <c r="B31" t="str">
        <f>+_xll.YahooQuote(B$1,$A31)</f>
        <v>FiftyTwoWeekRange</v>
      </c>
      <c r="C31" t="str">
        <f>+_xll.YahooQuote(B$1,$B31)</f>
        <v>42.4 - 60.5</v>
      </c>
      <c r="E31" t="s">
        <v>65</v>
      </c>
    </row>
    <row r="32" spans="1:5" x14ac:dyDescent="0.3">
      <c r="A32">
        <f t="shared" si="0"/>
        <v>29</v>
      </c>
      <c r="B32" t="str">
        <f>+_xll.YahooQuote(B$1,$A32)</f>
        <v>FinancialCurrency</v>
      </c>
      <c r="C32" t="str">
        <f>+_xll.YahooQuote(B$1,$B32)</f>
        <v>USD</v>
      </c>
      <c r="E32" t="s">
        <v>66</v>
      </c>
    </row>
    <row r="33" spans="1:5" x14ac:dyDescent="0.3">
      <c r="A33">
        <f t="shared" si="0"/>
        <v>30</v>
      </c>
      <c r="B33" t="str">
        <f>+_xll.YahooQuote(B$1,$A33)</f>
        <v>ForwardPE</v>
      </c>
      <c r="C33">
        <f>+_xll.YahooQuote(B$1,$B33)</f>
        <v>13.149290000000001</v>
      </c>
      <c r="E33" t="s">
        <v>67</v>
      </c>
    </row>
    <row r="34" spans="1:5" x14ac:dyDescent="0.3">
      <c r="A34">
        <f t="shared" si="0"/>
        <v>31</v>
      </c>
      <c r="B34" t="str">
        <f>+_xll.YahooQuote(B$1,$A34)</f>
        <v>FullExchangeName</v>
      </c>
      <c r="C34" t="str">
        <f>+_xll.YahooQuote(B$1,$B34)</f>
        <v>NYSE</v>
      </c>
      <c r="E34" t="s">
        <v>68</v>
      </c>
    </row>
    <row r="35" spans="1:5" x14ac:dyDescent="0.3">
      <c r="A35">
        <f t="shared" si="0"/>
        <v>32</v>
      </c>
      <c r="B35" t="str">
        <f>+_xll.YahooQuote(B$1,$A35)</f>
        <v>GmtOffSetMilliseconds</v>
      </c>
      <c r="C35">
        <f>+_xll.YahooQuote(B$1,$B35)</f>
        <v>-14400000</v>
      </c>
      <c r="E35" t="s">
        <v>69</v>
      </c>
    </row>
    <row r="36" spans="1:5" x14ac:dyDescent="0.3">
      <c r="A36">
        <f t="shared" si="0"/>
        <v>33</v>
      </c>
      <c r="B36" t="str">
        <f>+_xll.YahooQuote(B$1,$A36)</f>
        <v>Language</v>
      </c>
      <c r="C36" t="str">
        <f>+_xll.YahooQuote(B$1,$B36)</f>
        <v>en-US</v>
      </c>
      <c r="E36" t="s">
        <v>70</v>
      </c>
    </row>
    <row r="37" spans="1:5" x14ac:dyDescent="0.3">
      <c r="A37">
        <f t="shared" si="0"/>
        <v>34</v>
      </c>
      <c r="B37" t="str">
        <f>+_xll.YahooQuote(B$1,$A37)</f>
        <v>LongName</v>
      </c>
      <c r="C37" t="str">
        <f>+_xll.YahooQuote(B$1,$B37)</f>
        <v>Oracle Corporation</v>
      </c>
      <c r="E37" t="s">
        <v>71</v>
      </c>
    </row>
    <row r="38" spans="1:5" x14ac:dyDescent="0.3">
      <c r="A38">
        <f t="shared" si="0"/>
        <v>35</v>
      </c>
      <c r="B38" t="str">
        <f>+_xll.YahooQuote(B$1,$A38)</f>
        <v>Market</v>
      </c>
      <c r="C38" t="str">
        <f>+_xll.YahooQuote(B$1,$B38)</f>
        <v>us_market</v>
      </c>
      <c r="E38" t="s">
        <v>72</v>
      </c>
    </row>
    <row r="39" spans="1:5" x14ac:dyDescent="0.3">
      <c r="A39">
        <f t="shared" si="0"/>
        <v>36</v>
      </c>
      <c r="B39" t="str">
        <f>+_xll.YahooQuote(B$1,$A39)</f>
        <v>MarketCap</v>
      </c>
      <c r="C39">
        <f>+_xll.YahooQuote(B$1,$B39)</f>
        <v>182147039232</v>
      </c>
      <c r="E39" t="s">
        <v>73</v>
      </c>
    </row>
    <row r="40" spans="1:5" x14ac:dyDescent="0.3">
      <c r="A40">
        <f t="shared" si="0"/>
        <v>37</v>
      </c>
      <c r="B40" t="str">
        <f>+_xll.YahooQuote(B$1,$A40)</f>
        <v>MarketState</v>
      </c>
      <c r="C40" t="str">
        <f>+_xll.YahooQuote(B$1,$B40)</f>
        <v>PREPRE</v>
      </c>
      <c r="E40" t="s">
        <v>74</v>
      </c>
    </row>
    <row r="41" spans="1:5" x14ac:dyDescent="0.3">
      <c r="A41">
        <f t="shared" si="0"/>
        <v>38</v>
      </c>
      <c r="B41" t="str">
        <f>+_xll.YahooQuote(B$1,$A41)</f>
        <v>MessageBoardId</v>
      </c>
      <c r="C41" t="str">
        <f>+_xll.YahooQuote(B$1,$B41)</f>
        <v>finmb_22247</v>
      </c>
      <c r="E41" t="s">
        <v>75</v>
      </c>
    </row>
    <row r="42" spans="1:5" x14ac:dyDescent="0.3">
      <c r="A42">
        <f t="shared" si="0"/>
        <v>39</v>
      </c>
      <c r="B42" t="str">
        <f>+_xll.YahooQuote(B$1,$A42)</f>
        <v>PostMarketChange</v>
      </c>
      <c r="C42">
        <f>+_xll.YahooQuote(B$1,$B42)</f>
        <v>0.10999679599999999</v>
      </c>
      <c r="E42" s="1" t="s">
        <v>76</v>
      </c>
    </row>
    <row r="43" spans="1:5" x14ac:dyDescent="0.3">
      <c r="A43">
        <f t="shared" si="0"/>
        <v>40</v>
      </c>
      <c r="B43" t="str">
        <f>+_xll.YahooQuote(B$1,$A43)</f>
        <v>PostMarketChangePercent</v>
      </c>
      <c r="C43">
        <f>+_xll.YahooQuote(B$1,$B43)</f>
        <v>0.19822814</v>
      </c>
      <c r="E43" s="1" t="s">
        <v>77</v>
      </c>
    </row>
    <row r="44" spans="1:5" x14ac:dyDescent="0.3">
      <c r="A44">
        <f t="shared" si="0"/>
        <v>41</v>
      </c>
      <c r="B44" t="str">
        <f>+_xll.YahooQuote(B$1,$A44)</f>
        <v>PostMarketPrice</v>
      </c>
      <c r="C44">
        <f>+_xll.YahooQuote(B$1,$B44)</f>
        <v>55.6</v>
      </c>
      <c r="E44" s="1" t="s">
        <v>78</v>
      </c>
    </row>
    <row r="45" spans="1:5" x14ac:dyDescent="0.3">
      <c r="A45">
        <f t="shared" si="0"/>
        <v>42</v>
      </c>
      <c r="B45" t="str">
        <f>+_xll.YahooQuote(B$1,$A45)</f>
        <v>PostMarketTime</v>
      </c>
      <c r="C45">
        <f>+_xll.YahooQuote(B$1,$B45)</f>
        <v>1570751442</v>
      </c>
      <c r="E45" s="1" t="s">
        <v>79</v>
      </c>
    </row>
    <row r="46" spans="1:5" x14ac:dyDescent="0.3">
      <c r="A46">
        <f t="shared" si="0"/>
        <v>43</v>
      </c>
      <c r="B46" t="str">
        <f>+_xll.YahooQuote(B$1,$A46)</f>
        <v>PriceHint</v>
      </c>
      <c r="C46">
        <f>+_xll.YahooQuote(B$1,$B46)</f>
        <v>2</v>
      </c>
      <c r="E46" t="s">
        <v>80</v>
      </c>
    </row>
    <row r="47" spans="1:5" x14ac:dyDescent="0.3">
      <c r="A47">
        <f t="shared" si="0"/>
        <v>44</v>
      </c>
      <c r="B47" t="str">
        <f>+_xll.YahooQuote(B$1,$A47)</f>
        <v>PriceToBook</v>
      </c>
      <c r="C47">
        <f>+_xll.YahooQuote(B$1,$B47)</f>
        <v>9.9213299999999993</v>
      </c>
      <c r="E47" t="s">
        <v>81</v>
      </c>
    </row>
    <row r="48" spans="1:5" x14ac:dyDescent="0.3">
      <c r="A48">
        <f t="shared" si="0"/>
        <v>45</v>
      </c>
      <c r="B48" t="str">
        <f>+_xll.YahooQuote(B$1,$A48)</f>
        <v>QuoteSourceName</v>
      </c>
      <c r="C48" t="str">
        <f>+_xll.YahooQuote(B$1,$B48)</f>
        <v>Delayed Quote</v>
      </c>
      <c r="E48" t="s">
        <v>82</v>
      </c>
    </row>
    <row r="49" spans="1:10" x14ac:dyDescent="0.3">
      <c r="A49">
        <f t="shared" si="0"/>
        <v>46</v>
      </c>
      <c r="B49" t="str">
        <f>+_xll.YahooQuote(B$1,$A49)</f>
        <v>QuoteType</v>
      </c>
      <c r="C49" t="str">
        <f>+_xll.YahooQuote(B$1,$B49)</f>
        <v>EQUITY</v>
      </c>
      <c r="E49" t="s">
        <v>83</v>
      </c>
    </row>
    <row r="50" spans="1:10" x14ac:dyDescent="0.3">
      <c r="A50">
        <f t="shared" si="0"/>
        <v>47</v>
      </c>
      <c r="B50" t="str">
        <f>+_xll.YahooQuote(B$1,$A50)</f>
        <v>Region</v>
      </c>
      <c r="C50" t="str">
        <f>+_xll.YahooQuote(B$1,$B50)</f>
        <v>US</v>
      </c>
      <c r="E50" t="s">
        <v>84</v>
      </c>
    </row>
    <row r="51" spans="1:10" x14ac:dyDescent="0.3">
      <c r="A51">
        <f t="shared" si="0"/>
        <v>48</v>
      </c>
      <c r="B51" t="str">
        <f>+_xll.YahooQuote(B$1,$A51)</f>
        <v>RegularMarketChange</v>
      </c>
      <c r="C51">
        <f>+_xll.YahooQuote(B$1,$B51)</f>
        <v>0.96000289999999999</v>
      </c>
      <c r="E51" t="s">
        <v>85</v>
      </c>
    </row>
    <row r="52" spans="1:10" x14ac:dyDescent="0.3">
      <c r="A52">
        <f t="shared" si="0"/>
        <v>49</v>
      </c>
      <c r="B52" t="str">
        <f>+_xll.YahooQuote(B$1,$A52)</f>
        <v>RegularMarketChangePercent</v>
      </c>
      <c r="C52">
        <f>+_xll.YahooQuote(B$1,$B52)</f>
        <v>1.7605042</v>
      </c>
      <c r="E52" t="s">
        <v>86</v>
      </c>
    </row>
    <row r="53" spans="1:10" x14ac:dyDescent="0.3">
      <c r="A53">
        <f t="shared" si="0"/>
        <v>50</v>
      </c>
      <c r="B53" t="str">
        <f>+_xll.YahooQuote(B$1,$A53)</f>
        <v>RegularMarketDayHigh</v>
      </c>
      <c r="C53">
        <f>+_xll.YahooQuote(B$1,$B53)</f>
        <v>55.6</v>
      </c>
      <c r="E53" t="s">
        <v>87</v>
      </c>
    </row>
    <row r="54" spans="1:10" x14ac:dyDescent="0.3">
      <c r="A54">
        <f t="shared" si="0"/>
        <v>51</v>
      </c>
      <c r="B54" t="str">
        <f>+_xll.YahooQuote(B$1,$A54)</f>
        <v>RegularMarketDayLow</v>
      </c>
      <c r="C54">
        <f>+_xll.YahooQuote(B$1,$B54)</f>
        <v>54.35</v>
      </c>
      <c r="E54" t="s">
        <v>88</v>
      </c>
    </row>
    <row r="55" spans="1:10" x14ac:dyDescent="0.3">
      <c r="A55">
        <f t="shared" si="0"/>
        <v>52</v>
      </c>
      <c r="B55" t="str">
        <f>+_xll.YahooQuote(B$1,$A55)</f>
        <v>RegularMarketDayRange</v>
      </c>
      <c r="C55" t="str">
        <f>+_xll.YahooQuote(B$1,$B55)</f>
        <v>54.35 - 55.6</v>
      </c>
      <c r="E55" t="s">
        <v>89</v>
      </c>
    </row>
    <row r="56" spans="1:10" x14ac:dyDescent="0.3">
      <c r="A56">
        <f t="shared" si="0"/>
        <v>53</v>
      </c>
      <c r="B56" t="str">
        <f>+_xll.YahooQuote(B$1,$A56)</f>
        <v>RegularMarketOpen</v>
      </c>
      <c r="C56">
        <f>+_xll.YahooQuote(B$1,$B56)</f>
        <v>54.45</v>
      </c>
      <c r="E56" t="s">
        <v>90</v>
      </c>
    </row>
    <row r="57" spans="1:10" x14ac:dyDescent="0.3">
      <c r="A57">
        <f t="shared" si="0"/>
        <v>54</v>
      </c>
      <c r="B57" t="str">
        <f>+_xll.YahooQuote(B$1,$A57)</f>
        <v>RegularMarketPreviousClose</v>
      </c>
      <c r="C57">
        <f>+_xll.YahooQuote(B$1,$B57)</f>
        <v>54.53</v>
      </c>
      <c r="E57" t="s">
        <v>91</v>
      </c>
    </row>
    <row r="58" spans="1:10" x14ac:dyDescent="0.3">
      <c r="A58">
        <f t="shared" si="0"/>
        <v>55</v>
      </c>
      <c r="B58" t="str">
        <f>+_xll.YahooQuote(B$1,$A58)</f>
        <v>RegularMarketPrice</v>
      </c>
      <c r="C58">
        <f>+_xll.YahooQuote(B$1,$B58)</f>
        <v>55.49</v>
      </c>
      <c r="E58" t="s">
        <v>92</v>
      </c>
    </row>
    <row r="59" spans="1:10" x14ac:dyDescent="0.3">
      <c r="A59">
        <f t="shared" si="0"/>
        <v>56</v>
      </c>
      <c r="B59" s="1" t="str">
        <f>+_xll.YahooQuote(B$1,$A59)</f>
        <v>RegularMarketTime</v>
      </c>
      <c r="C59">
        <f>+_xll.YahooQuote(B$1,$B59)</f>
        <v>1570737778</v>
      </c>
      <c r="E59" t="s">
        <v>93</v>
      </c>
      <c r="I59" s="9"/>
    </row>
    <row r="60" spans="1:10" x14ac:dyDescent="0.3">
      <c r="A60">
        <f t="shared" si="0"/>
        <v>57</v>
      </c>
      <c r="B60" t="str">
        <f>+_xll.YahooQuote(B$1,$A60)</f>
        <v>RegularMarketVolume</v>
      </c>
      <c r="C60">
        <f>+_xll.YahooQuote(B$1,$B60)</f>
        <v>13609318</v>
      </c>
      <c r="E60" t="s">
        <v>94</v>
      </c>
      <c r="J60" s="9"/>
    </row>
    <row r="61" spans="1:10" x14ac:dyDescent="0.3">
      <c r="A61">
        <f t="shared" si="0"/>
        <v>58</v>
      </c>
      <c r="B61" t="str">
        <f>+_xll.YahooQuote(B$1,$A61)</f>
        <v>SharesOutstanding</v>
      </c>
      <c r="C61">
        <f>+_xll.YahooQuote(B$1,$B61)</f>
        <v>3288329984</v>
      </c>
      <c r="E61" t="s">
        <v>95</v>
      </c>
    </row>
    <row r="62" spans="1:10" x14ac:dyDescent="0.3">
      <c r="A62">
        <f t="shared" si="0"/>
        <v>59</v>
      </c>
      <c r="B62" t="str">
        <f>+_xll.YahooQuote(B$1,$A62)</f>
        <v>ShortName</v>
      </c>
      <c r="C62" t="str">
        <f>+_xll.YahooQuote(B$1,$B62)</f>
        <v>Oracle Corporation</v>
      </c>
      <c r="E62" t="s">
        <v>96</v>
      </c>
      <c r="I62" s="9"/>
    </row>
    <row r="63" spans="1:10" x14ac:dyDescent="0.3">
      <c r="A63">
        <f t="shared" si="0"/>
        <v>60</v>
      </c>
      <c r="B63" t="str">
        <f>+_xll.YahooQuote(B$1,$A63)</f>
        <v>SourceInterval</v>
      </c>
      <c r="C63">
        <f>+_xll.YahooQuote(B$1,$B63)</f>
        <v>15</v>
      </c>
      <c r="E63" t="s">
        <v>97</v>
      </c>
      <c r="I63" s="9">
        <f>_xll.UnixSecondsToTime($C$59,"UTC")</f>
        <v>43748.835393518515</v>
      </c>
      <c r="J63" s="9"/>
    </row>
    <row r="64" spans="1:10" x14ac:dyDescent="0.3">
      <c r="A64">
        <f t="shared" si="0"/>
        <v>61</v>
      </c>
      <c r="B64" t="str">
        <f>+_xll.YahooQuote(B$1,$A64)</f>
        <v>Symbol</v>
      </c>
      <c r="C64" t="str">
        <f>+_xll.YahooQuote(B$1,$B64)</f>
        <v>ORCL</v>
      </c>
      <c r="E64" t="s">
        <v>98</v>
      </c>
      <c r="I64" s="9">
        <f>_xll.UnixSecondsToTime($C$59)</f>
        <v>43749.168726851851</v>
      </c>
      <c r="J64" s="9"/>
    </row>
    <row r="65" spans="1:10" x14ac:dyDescent="0.3">
      <c r="A65">
        <f t="shared" si="0"/>
        <v>62</v>
      </c>
      <c r="B65" t="str">
        <f>+_xll.YahooQuote(B$1,$A65)</f>
        <v>Tradeable</v>
      </c>
      <c r="C65" t="b">
        <f>+_xll.YahooQuote(B$1,$B65)</f>
        <v>1</v>
      </c>
      <c r="E65" t="s">
        <v>99</v>
      </c>
      <c r="I65" s="9">
        <f>_xll.UnixSecondsToTime($C$59,"America/New_York")</f>
        <v>43748.668726851851</v>
      </c>
      <c r="J65" s="9"/>
    </row>
    <row r="66" spans="1:10" x14ac:dyDescent="0.3">
      <c r="A66">
        <f t="shared" si="0"/>
        <v>63</v>
      </c>
      <c r="B66" t="str">
        <f>+_xll.YahooQuote(B$1,$A66)</f>
        <v>TrailingAnnualDividendRate</v>
      </c>
      <c r="C66">
        <f>+_xll.YahooQuote(B$1,$B66)</f>
        <v>0.86</v>
      </c>
      <c r="E66" t="s">
        <v>100</v>
      </c>
    </row>
    <row r="67" spans="1:10" x14ac:dyDescent="0.3">
      <c r="A67">
        <f t="shared" si="0"/>
        <v>64</v>
      </c>
      <c r="B67" t="str">
        <f>+_xll.YahooQuote(B$1,$A67)</f>
        <v>TrailingAnnualDividendYield</v>
      </c>
      <c r="C67">
        <f>+_xll.YahooQuote(B$1,$B67)</f>
        <v>1.5771136000000002E-2</v>
      </c>
      <c r="E67" t="s">
        <v>101</v>
      </c>
    </row>
    <row r="68" spans="1:10" x14ac:dyDescent="0.3">
      <c r="A68">
        <f t="shared" si="0"/>
        <v>65</v>
      </c>
      <c r="B68" t="str">
        <f>+_xll.YahooQuote(B$1,$A68)</f>
        <v>TrailingPE</v>
      </c>
      <c r="C68">
        <f>+_xll.YahooQuote(B$1,$B68)</f>
        <v>18.163665999999999</v>
      </c>
      <c r="E68" t="s">
        <v>102</v>
      </c>
    </row>
    <row r="69" spans="1:10" x14ac:dyDescent="0.3">
      <c r="A69">
        <f t="shared" si="0"/>
        <v>66</v>
      </c>
      <c r="B69" t="str">
        <f>+_xll.YahooQuote(B$1,$A69)</f>
        <v>Triggerable</v>
      </c>
      <c r="C69" t="b">
        <f>+_xll.YahooQuote(B$1,$B69)</f>
        <v>1</v>
      </c>
      <c r="E69" t="s">
        <v>103</v>
      </c>
    </row>
    <row r="70" spans="1:10" x14ac:dyDescent="0.3">
      <c r="A70">
        <f t="shared" ref="A70:A72" si="1">+A69+1</f>
        <v>67</v>
      </c>
      <c r="B70" t="str">
        <f>+_xll.YahooQuote(B$1,$A70)</f>
        <v>TwoHundredDayAverage</v>
      </c>
      <c r="C70">
        <f>+_xll.YahooQuote(B$1,$B70)</f>
        <v>54.600143000000003</v>
      </c>
      <c r="E70" t="s">
        <v>104</v>
      </c>
    </row>
    <row r="71" spans="1:10" x14ac:dyDescent="0.3">
      <c r="A71">
        <f t="shared" si="1"/>
        <v>68</v>
      </c>
      <c r="B71" t="str">
        <f>+_xll.YahooQuote(B$1,$A71)</f>
        <v>TwoHundredDayAverageChange</v>
      </c>
      <c r="C71">
        <f>+_xll.YahooQuote(B$1,$B71)</f>
        <v>0.88985824999999996</v>
      </c>
      <c r="E71" t="s">
        <v>105</v>
      </c>
    </row>
    <row r="72" spans="1:10" x14ac:dyDescent="0.3">
      <c r="A72">
        <f t="shared" si="1"/>
        <v>69</v>
      </c>
      <c r="B72" t="str">
        <f>+_xll.YahooQuote(B$1,$A72)</f>
        <v>TwoHundredDayAverageChangePercent</v>
      </c>
      <c r="C72">
        <f>+_xll.YahooQuote(B$1,$B72)</f>
        <v>1.6297728000000001E-2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A5A9-4647-4C7E-A8C9-53414205A4D9}">
  <dimension ref="A1:M26"/>
  <sheetViews>
    <sheetView workbookViewId="0">
      <selection activeCell="I19" sqref="I19"/>
    </sheetView>
  </sheetViews>
  <sheetFormatPr defaultRowHeight="14.4" x14ac:dyDescent="0.3"/>
  <cols>
    <col min="2" max="2" width="36.33203125" customWidth="1"/>
    <col min="5" max="5" width="10.6640625" customWidth="1"/>
    <col min="6" max="6" width="17.77734375" customWidth="1"/>
    <col min="7" max="7" width="9.33203125" customWidth="1"/>
    <col min="8" max="8" width="10.21875" customWidth="1"/>
    <col min="9" max="9" width="20.6640625" customWidth="1"/>
    <col min="10" max="10" width="19.88671875" customWidth="1"/>
    <col min="11" max="11" width="11.21875" customWidth="1"/>
    <col min="12" max="12" width="13.21875" customWidth="1"/>
  </cols>
  <sheetData>
    <row r="1" spans="1:13" x14ac:dyDescent="0.3">
      <c r="A1" s="1" t="s">
        <v>0</v>
      </c>
      <c r="B1" s="1" t="s">
        <v>14</v>
      </c>
      <c r="C1" s="4" t="s">
        <v>2</v>
      </c>
      <c r="D1" s="4" t="s">
        <v>3</v>
      </c>
      <c r="E1" s="1" t="s">
        <v>5</v>
      </c>
      <c r="F1" s="3" t="s">
        <v>6</v>
      </c>
      <c r="G1" s="3" t="s">
        <v>8</v>
      </c>
      <c r="H1" s="3" t="s">
        <v>9</v>
      </c>
      <c r="I1" s="3" t="s">
        <v>4</v>
      </c>
      <c r="J1" s="1" t="s">
        <v>7</v>
      </c>
      <c r="K1" s="3" t="s">
        <v>10</v>
      </c>
      <c r="L1" s="3" t="s">
        <v>11</v>
      </c>
      <c r="M1" s="3" t="s">
        <v>12</v>
      </c>
    </row>
    <row r="2" spans="1:13" x14ac:dyDescent="0.3">
      <c r="A2" t="s">
        <v>1</v>
      </c>
      <c r="B2" s="1" t="str">
        <f>_xll.YahooQuote($A2,B$1)</f>
        <v>iShares S&amp;amp;P/TSX 60 Index ETF</v>
      </c>
      <c r="C2" t="str">
        <f>_xll.YahooQuote($A2,C$1)</f>
        <v>TOR</v>
      </c>
      <c r="D2" t="str">
        <f>_xll.YahooQuote($A2,D$1)</f>
        <v>CAD</v>
      </c>
      <c r="E2" t="str">
        <f>_xll.YahooQuote($A2,E$1)</f>
        <v>ETF</v>
      </c>
      <c r="F2" s="5">
        <f>_xll.YahooQuote($A2,F$1)</f>
        <v>24.77</v>
      </c>
      <c r="G2" s="5">
        <f>_xll.YahooQuote($A2,G$1)</f>
        <v>24.76</v>
      </c>
      <c r="H2" s="5">
        <f>_xll.YahooQuote($A2,H$1)</f>
        <v>24.77</v>
      </c>
      <c r="I2" s="6">
        <f>_xll.YahooQuote($A2,I$1)</f>
        <v>8728947712</v>
      </c>
      <c r="J2" s="6">
        <f>_xll.YahooQuote($A2,J$1)*F2</f>
        <v>50122639.939999998</v>
      </c>
      <c r="K2" s="6">
        <f t="shared" ref="K2:K10" si="0">+I2/J2</f>
        <v>174.15179492638671</v>
      </c>
      <c r="L2" s="7">
        <f>_xll.YahooQuote($A2,L$1)</f>
        <v>2.4301336999999999E-2</v>
      </c>
      <c r="M2">
        <v>18</v>
      </c>
    </row>
    <row r="3" spans="1:13" x14ac:dyDescent="0.3">
      <c r="A3" t="s">
        <v>13</v>
      </c>
      <c r="B3" s="1" t="str">
        <f>_xll.YahooQuote($A3,B$1)</f>
        <v>iShares Core S&amp;amp;P/TSX Capped Composite Index ETF</v>
      </c>
      <c r="C3" t="str">
        <f>_xll.YahooQuote($A3,C$1)</f>
        <v>TOR</v>
      </c>
      <c r="D3" t="str">
        <f>_xll.YahooQuote($A3,D$1)</f>
        <v>CAD</v>
      </c>
      <c r="E3" t="str">
        <f>_xll.YahooQuote($A3,E$1)</f>
        <v>ETF</v>
      </c>
      <c r="F3" s="5">
        <f>_xll.YahooQuote($A3,F$1)</f>
        <v>26.135000000000002</v>
      </c>
      <c r="G3" s="5">
        <f>_xll.YahooQuote($A3,G$1)</f>
        <v>26.12</v>
      </c>
      <c r="H3" s="5">
        <f>_xll.YahooQuote($A3,H$1)</f>
        <v>26.13</v>
      </c>
      <c r="I3" s="6">
        <f>_xll.YahooQuote($A3,I$1)</f>
        <v>5658227712</v>
      </c>
      <c r="J3" s="6">
        <f>_xll.YahooQuote($A3,J$1)*F3</f>
        <v>19174988.150000002</v>
      </c>
      <c r="K3" s="6">
        <f t="shared" si="0"/>
        <v>295.08376577536501</v>
      </c>
      <c r="L3" s="7">
        <f>_xll.YahooQuote($A3,L$1)</f>
        <v>2.5287798E-2</v>
      </c>
      <c r="M3">
        <v>6</v>
      </c>
    </row>
    <row r="4" spans="1:13" x14ac:dyDescent="0.3">
      <c r="A4" t="s">
        <v>18</v>
      </c>
      <c r="B4" s="8" t="str">
        <f>_xll.YahooQuote($A4,B$1)</f>
        <v>iShares MSCI Emerging Markets Index ETF</v>
      </c>
      <c r="C4" t="str">
        <f>_xll.YahooQuote($A4,C$1)</f>
        <v>TOR</v>
      </c>
      <c r="D4" t="str">
        <f>_xll.YahooQuote($A4,D$1)</f>
        <v>CAD</v>
      </c>
      <c r="E4" t="str">
        <f>_xll.YahooQuote($A4,E$1)</f>
        <v>ETF</v>
      </c>
      <c r="F4" s="5">
        <f>_xll.YahooQuote($A4,F$1)</f>
        <v>30.47</v>
      </c>
      <c r="G4" s="5">
        <f>_xll.YahooQuote($A4,G$1)</f>
        <v>30.42</v>
      </c>
      <c r="H4" s="5">
        <f>_xll.YahooQuote($A4,H$1)</f>
        <v>30.55</v>
      </c>
      <c r="I4" s="6" t="str">
        <f>_xll.YahooQuote($A4,I$1)</f>
        <v>Field not found: "MarketCap".</v>
      </c>
      <c r="J4" s="6">
        <f>_xll.YahooQuote($A4,J$1)*F4</f>
        <v>80501.739999999991</v>
      </c>
      <c r="K4" s="6" t="e">
        <f t="shared" si="0"/>
        <v>#VALUE!</v>
      </c>
      <c r="L4" s="7" t="str">
        <f>_xll.YahooQuote($A4,L$1)</f>
        <v>Field not found: "TrailingAnnualDividendYield".</v>
      </c>
      <c r="M4">
        <v>82</v>
      </c>
    </row>
    <row r="5" spans="1:13" x14ac:dyDescent="0.3">
      <c r="A5" t="s">
        <v>15</v>
      </c>
      <c r="B5" t="str">
        <f>_xll.YahooQuote($A5,B$1)</f>
        <v>iShares Core MSCI EAFE IMI Index ETF</v>
      </c>
      <c r="C5" t="str">
        <f>_xll.YahooQuote($A5,C$1)</f>
        <v>TOR</v>
      </c>
      <c r="D5" t="str">
        <f>_xll.YahooQuote($A5,D$1)</f>
        <v>CAD</v>
      </c>
      <c r="E5" t="str">
        <f>_xll.YahooQuote($A5,E$1)</f>
        <v>ETF</v>
      </c>
      <c r="F5" s="5">
        <f>_xll.YahooQuote($A5,F$1)</f>
        <v>29.77</v>
      </c>
      <c r="G5" s="5">
        <f>_xll.YahooQuote($A5,G$1)</f>
        <v>29.69</v>
      </c>
      <c r="H5" s="5">
        <f>_xll.YahooQuote($A5,H$1)</f>
        <v>29.77</v>
      </c>
      <c r="I5" s="6" t="str">
        <f>_xll.YahooQuote($A5,I$1)</f>
        <v>Field not found: "MarketCap".</v>
      </c>
      <c r="J5" s="6">
        <f>_xll.YahooQuote($A5,J$1)*F5</f>
        <v>483702.96</v>
      </c>
      <c r="K5" s="6" t="e">
        <f t="shared" si="0"/>
        <v>#VALUE!</v>
      </c>
      <c r="L5" s="7" t="str">
        <f>_xll.YahooQuote($A5,L$1)</f>
        <v>Field not found: "TrailingAnnualDividendYield".</v>
      </c>
      <c r="M5">
        <v>22</v>
      </c>
    </row>
    <row r="6" spans="1:13" x14ac:dyDescent="0.3">
      <c r="A6" t="s">
        <v>17</v>
      </c>
      <c r="B6" t="str">
        <f>_xll.YahooQuote($A6,B$1)</f>
        <v>iShares MSCI World Index ETF</v>
      </c>
      <c r="C6" t="str">
        <f>_xll.YahooQuote($A6,C$1)</f>
        <v>TOR</v>
      </c>
      <c r="D6" t="str">
        <f>_xll.YahooQuote($A6,D$1)</f>
        <v>CAD</v>
      </c>
      <c r="E6" t="str">
        <f>_xll.YahooQuote($A6,E$1)</f>
        <v>ETF</v>
      </c>
      <c r="F6" s="5">
        <f>_xll.YahooQuote($A6,F$1)</f>
        <v>52.21</v>
      </c>
      <c r="G6" s="5">
        <f>_xll.YahooQuote($A6,G$1)</f>
        <v>52.23</v>
      </c>
      <c r="H6" s="5">
        <f>_xll.YahooQuote($A6,H$1)</f>
        <v>52.27</v>
      </c>
      <c r="I6" s="6" t="str">
        <f>_xll.YahooQuote($A6,I$1)</f>
        <v>Field not found: "MarketCap".</v>
      </c>
      <c r="J6" s="6">
        <f>_xll.YahooQuote($A6,J$1)*F6</f>
        <v>3870379.5100000002</v>
      </c>
      <c r="K6" s="6" t="e">
        <f t="shared" si="0"/>
        <v>#VALUE!</v>
      </c>
      <c r="L6" s="7" t="str">
        <f>_xll.YahooQuote($A6,L$1)</f>
        <v>Field not found: "TrailingAnnualDividendYield".</v>
      </c>
      <c r="M6">
        <v>47</v>
      </c>
    </row>
    <row r="7" spans="1:13" x14ac:dyDescent="0.3">
      <c r="A7" t="s">
        <v>21</v>
      </c>
      <c r="B7" s="1" t="str">
        <f>_xll.YahooQuote($A7,B$1)</f>
        <v>iShares Core S&amp;amp;P U.S. Total Market Index ETF</v>
      </c>
      <c r="C7" t="str">
        <f>_xll.YahooQuote($A7,C$1)</f>
        <v>TOR</v>
      </c>
      <c r="D7" t="str">
        <f>_xll.YahooQuote($A7,D$1)</f>
        <v>CAD</v>
      </c>
      <c r="E7" t="str">
        <f>_xll.YahooQuote($A7,E$1)</f>
        <v>ETF</v>
      </c>
      <c r="F7" s="5">
        <f>_xll.YahooQuote($A7,F$1)</f>
        <v>29.58</v>
      </c>
      <c r="G7" s="5">
        <f>_xll.YahooQuote($A7,G$1)</f>
        <v>29.51</v>
      </c>
      <c r="H7" s="5">
        <f>_xll.YahooQuote($A7,H$1)</f>
        <v>29.65</v>
      </c>
      <c r="I7" s="6" t="str">
        <f>_xll.YahooQuote($A7,I$1)</f>
        <v>Field not found: "MarketCap".</v>
      </c>
      <c r="J7" s="6">
        <f>_xll.YahooQuote($A7,J$1)*F7</f>
        <v>602189.64</v>
      </c>
      <c r="K7" s="6" t="e">
        <f t="shared" si="0"/>
        <v>#VALUE!</v>
      </c>
      <c r="L7" s="7" t="str">
        <f>_xll.YahooQuote($A7,L$1)</f>
        <v>Field not found: "TrailingAnnualDividendYield".</v>
      </c>
      <c r="M7">
        <v>7</v>
      </c>
    </row>
    <row r="8" spans="1:13" x14ac:dyDescent="0.3">
      <c r="A8" t="s">
        <v>22</v>
      </c>
      <c r="B8" t="str">
        <f>_xll.YahooQuote($A8,B$1)</f>
        <v>iShares Core S&amp;amp;P 500 Index ETF</v>
      </c>
      <c r="C8" t="str">
        <f>_xll.YahooQuote($A8,C$1)</f>
        <v>TOR</v>
      </c>
      <c r="D8" t="str">
        <f>_xll.YahooQuote($A8,D$1)</f>
        <v>CAD</v>
      </c>
      <c r="E8" t="str">
        <f>_xll.YahooQuote($A8,E$1)</f>
        <v>ETF</v>
      </c>
      <c r="F8" s="5">
        <f>_xll.YahooQuote($A8,F$1)</f>
        <v>48.77</v>
      </c>
      <c r="G8" s="5">
        <f>_xll.YahooQuote($A8,G$1)</f>
        <v>48.63</v>
      </c>
      <c r="H8" s="5">
        <f>_xll.YahooQuote($A8,H$1)</f>
        <v>48.87</v>
      </c>
      <c r="I8" s="6" t="str">
        <f>_xll.YahooQuote($A8,I$1)</f>
        <v>Field not found: "MarketCap".</v>
      </c>
      <c r="J8" s="6">
        <f>_xll.YahooQuote($A8,J$1)*F8</f>
        <v>1371266.09</v>
      </c>
      <c r="K8" s="6" t="e">
        <f t="shared" si="0"/>
        <v>#VALUE!</v>
      </c>
      <c r="L8" s="7" t="str">
        <f>_xll.YahooQuote($A8,L$1)</f>
        <v>Field not found: "TrailingAnnualDividendYield".</v>
      </c>
      <c r="M8">
        <v>10</v>
      </c>
    </row>
    <row r="9" spans="1:13" x14ac:dyDescent="0.3">
      <c r="A9" t="s">
        <v>26</v>
      </c>
      <c r="B9" t="str">
        <f>_xll.YahooQuote($A9,B$1)</f>
        <v>iShares Core MSCI All Country World ex Canada Index ETF</v>
      </c>
      <c r="C9" t="str">
        <f>_xll.YahooQuote($A9,C$1)</f>
        <v>TOR</v>
      </c>
      <c r="D9" t="str">
        <f>_xll.YahooQuote($A9,D$1)</f>
        <v>CAD</v>
      </c>
      <c r="E9" t="str">
        <f>_xll.YahooQuote($A9,E$1)</f>
        <v>ETF</v>
      </c>
      <c r="F9" s="5">
        <f>_xll.YahooQuote($A9,F$1)</f>
        <v>26.18</v>
      </c>
      <c r="G9" s="5">
        <f>_xll.YahooQuote($A9,G$1)</f>
        <v>26.14</v>
      </c>
      <c r="H9" s="5">
        <f>_xll.YahooQuote($A9,H$1)</f>
        <v>26.18</v>
      </c>
      <c r="I9" s="6" t="str">
        <f>_xll.YahooQuote($A9,I$1)</f>
        <v>Field not found: "MarketCap".</v>
      </c>
      <c r="J9" s="6">
        <f>_xll.YahooQuote($A9,J$1)*F9</f>
        <v>576823.93999999994</v>
      </c>
      <c r="K9" s="6" t="e">
        <f t="shared" si="0"/>
        <v>#VALUE!</v>
      </c>
      <c r="L9" s="7" t="str">
        <f>_xll.YahooQuote($A9,L$1)</f>
        <v>Field not found: "TrailingAnnualDividendYield".</v>
      </c>
      <c r="M9">
        <v>22</v>
      </c>
    </row>
    <row r="10" spans="1:13" x14ac:dyDescent="0.3">
      <c r="B10" t="str">
        <f>_xll.YahooQuote($A10,B$1)</f>
        <v>Invalid symbol.</v>
      </c>
      <c r="C10" t="str">
        <f>_xll.YahooQuote($A10,C$1)</f>
        <v>Symbol: empty string.</v>
      </c>
      <c r="D10" t="str">
        <f>_xll.YahooQuote($A10,D$1)</f>
        <v>Symbol: empty string.</v>
      </c>
      <c r="E10" t="str">
        <f>_xll.YahooQuote($A10,E$1)</f>
        <v>Symbol: empty string.</v>
      </c>
      <c r="F10" s="5" t="str">
        <f>_xll.YahooQuote($A10,F$1)</f>
        <v>Symbol: empty string.</v>
      </c>
      <c r="G10" s="5" t="str">
        <f>_xll.YahooQuote($A10,G$1)</f>
        <v>Symbol: empty string.</v>
      </c>
      <c r="H10" s="5" t="str">
        <f>_xll.YahooQuote($A10,H$1)</f>
        <v>Symbol: empty string.</v>
      </c>
      <c r="I10" s="6" t="str">
        <f>_xll.YahooQuote($A10,I$1)</f>
        <v>Symbol: empty string.</v>
      </c>
      <c r="J10" s="6" t="e">
        <f>_xll.YahooQuote($A10,J$1)*F10</f>
        <v>#VALUE!</v>
      </c>
      <c r="K10" s="6" t="e">
        <f t="shared" si="0"/>
        <v>#VALUE!</v>
      </c>
      <c r="L10" s="7" t="str">
        <f>_xll.YahooQuote($A10,L$1)</f>
        <v>Symbol: empty string.</v>
      </c>
      <c r="M10">
        <v>22</v>
      </c>
    </row>
    <row r="12" spans="1:13" x14ac:dyDescent="0.3">
      <c r="A12" t="s">
        <v>16</v>
      </c>
      <c r="B12" s="1" t="str">
        <f>_xll.YahooQuote($A12,B$1)</f>
        <v>Horizons S&amp;P/TSX 60 Index ETF</v>
      </c>
      <c r="C12" t="str">
        <f>_xll.YahooQuote($A12,C$1)</f>
        <v>TOR</v>
      </c>
      <c r="D12" t="str">
        <f>_xll.YahooQuote($A12,D$1)</f>
        <v>CAD</v>
      </c>
      <c r="E12" t="str">
        <f>_xll.YahooQuote($A12,E$1)</f>
        <v>ETF</v>
      </c>
      <c r="F12" s="5">
        <f>_xll.YahooQuote($A12,F$1)</f>
        <v>36.229999999999997</v>
      </c>
      <c r="G12" s="5">
        <f>_xll.YahooQuote($A12,G$1)</f>
        <v>36.21</v>
      </c>
      <c r="H12" s="5">
        <f>_xll.YahooQuote($A12,H$1)</f>
        <v>36.26</v>
      </c>
      <c r="I12" s="6" t="str">
        <f>_xll.YahooQuote($A12,I$1)</f>
        <v>Field not found: "MarketCap".</v>
      </c>
      <c r="J12" s="6">
        <f>_xll.YahooQuote($A12,J$1)*F12</f>
        <v>5438883.8299999991</v>
      </c>
      <c r="K12" s="6" t="e">
        <f>+I12/J12</f>
        <v>#VALUE!</v>
      </c>
      <c r="L12" s="7" t="str">
        <f>_xll.YahooQuote($A12,L$1)</f>
        <v>Field not found: "TrailingAnnualDividendYield".</v>
      </c>
      <c r="M12">
        <v>3</v>
      </c>
    </row>
    <row r="13" spans="1:13" x14ac:dyDescent="0.3">
      <c r="A13" t="s">
        <v>25</v>
      </c>
      <c r="B13" t="str">
        <f>_xll.YahooQuote($A13,B$1)</f>
        <v>Horizons S&amp;P 500 Index ETF</v>
      </c>
      <c r="C13" t="str">
        <f>_xll.YahooQuote($A13,C$1)</f>
        <v>TOR</v>
      </c>
      <c r="D13" t="str">
        <f>_xll.YahooQuote($A13,D$1)</f>
        <v>CAD</v>
      </c>
      <c r="E13" t="str">
        <f>_xll.YahooQuote($A13,E$1)</f>
        <v>ETF</v>
      </c>
      <c r="F13" s="5">
        <f>_xll.YahooQuote($A13,F$1)</f>
        <v>75.3</v>
      </c>
      <c r="G13" s="5">
        <f>_xll.YahooQuote($A13,G$1)</f>
        <v>75.23</v>
      </c>
      <c r="H13" s="5">
        <f>_xll.YahooQuote($A13,H$1)</f>
        <v>75.319999999999993</v>
      </c>
      <c r="I13" s="6" t="str">
        <f>_xll.YahooQuote($A13,I$1)</f>
        <v>Field not found: "MarketCap".</v>
      </c>
      <c r="J13" s="6">
        <f>_xll.YahooQuote($A13,J$1)*F13</f>
        <v>631390.5</v>
      </c>
      <c r="K13" s="6" t="e">
        <f>+I13/J13</f>
        <v>#VALUE!</v>
      </c>
      <c r="L13" s="7" t="str">
        <f>_xll.YahooQuote($A13,L$1)</f>
        <v>Field not found: "TrailingAnnualDividendYield".</v>
      </c>
      <c r="M13">
        <v>17</v>
      </c>
    </row>
    <row r="15" spans="1:13" x14ac:dyDescent="0.3">
      <c r="A15" t="s">
        <v>19</v>
      </c>
      <c r="B15" s="1" t="str">
        <f>_xll.YahooQuote($A15,B$1)</f>
        <v>Vanguard FTSE Canada All Cap Index ETF</v>
      </c>
      <c r="C15" t="str">
        <f>_xll.YahooQuote($A15,C$1)</f>
        <v>TOR</v>
      </c>
      <c r="D15" t="str">
        <f>_xll.YahooQuote($A15,D$1)</f>
        <v>CAD</v>
      </c>
      <c r="E15" t="str">
        <f>_xll.YahooQuote($A15,E$1)</f>
        <v>ETF</v>
      </c>
      <c r="F15" s="5">
        <f>_xll.YahooQuote($A15,F$1)</f>
        <v>33.06</v>
      </c>
      <c r="G15" s="5">
        <f>_xll.YahooQuote($A15,G$1)</f>
        <v>32.979999999999997</v>
      </c>
      <c r="H15" s="5">
        <f>_xll.YahooQuote($A15,H$1)</f>
        <v>33.119999999999997</v>
      </c>
      <c r="I15" s="6" t="str">
        <f>_xll.YahooQuote($A15,I$1)</f>
        <v>Field not found: "MarketCap".</v>
      </c>
      <c r="J15" s="6">
        <f>_xll.YahooQuote($A15,J$1)*F15</f>
        <v>558747.06000000006</v>
      </c>
      <c r="K15" s="6" t="e">
        <f>+I15/J15</f>
        <v>#VALUE!</v>
      </c>
      <c r="L15" s="7" t="str">
        <f>_xll.YahooQuote($A15,L$1)</f>
        <v>Field not found: "TrailingAnnualDividendYield".</v>
      </c>
      <c r="M15">
        <v>6</v>
      </c>
    </row>
    <row r="16" spans="1:13" x14ac:dyDescent="0.3">
      <c r="A16" t="s">
        <v>20</v>
      </c>
      <c r="B16" s="1" t="str">
        <f>_xll.YahooQuote($A16,B$1)</f>
        <v>Vanguard S&amp;amp;P 500 Index ETF</v>
      </c>
      <c r="C16" t="str">
        <f>_xll.YahooQuote($A16,C$1)</f>
        <v>TOR</v>
      </c>
      <c r="D16" t="str">
        <f>_xll.YahooQuote($A16,D$1)</f>
        <v>CAD</v>
      </c>
      <c r="E16" t="str">
        <f>_xll.YahooQuote($A16,E$1)</f>
        <v>ETF</v>
      </c>
      <c r="F16" s="5">
        <f>_xll.YahooQuote($A16,F$1)</f>
        <v>69.27</v>
      </c>
      <c r="G16" s="5">
        <f>_xll.YahooQuote($A16,G$1)</f>
        <v>69.3</v>
      </c>
      <c r="H16" s="5">
        <f>_xll.YahooQuote($A16,H$1)</f>
        <v>69.319999999999993</v>
      </c>
      <c r="I16" s="6" t="str">
        <f>_xll.YahooQuote($A16,I$1)</f>
        <v>Field not found: "MarketCap".</v>
      </c>
      <c r="J16" s="6">
        <f>_xll.YahooQuote($A16,J$1)*F16</f>
        <v>4288367.16</v>
      </c>
      <c r="K16" s="6" t="e">
        <f>+I16/J16</f>
        <v>#VALUE!</v>
      </c>
      <c r="L16" s="7" t="str">
        <f>_xll.YahooQuote($A16,L$1)</f>
        <v>Field not found: "TrailingAnnualDividendYield".</v>
      </c>
      <c r="M16">
        <v>8</v>
      </c>
    </row>
    <row r="17" spans="1:13" x14ac:dyDescent="0.3">
      <c r="A17" t="s">
        <v>23</v>
      </c>
      <c r="B17" t="str">
        <f>_xll.YahooQuote($A17,B$1)</f>
        <v>Vanguard FTSE Developed All Cap ex North Amer Idx ETF</v>
      </c>
      <c r="C17" t="str">
        <f>_xll.YahooQuote($A17,C$1)</f>
        <v>TOR</v>
      </c>
      <c r="D17" t="str">
        <f>_xll.YahooQuote($A17,D$1)</f>
        <v>CAD</v>
      </c>
      <c r="E17" t="str">
        <f>_xll.YahooQuote($A17,E$1)</f>
        <v>ETF</v>
      </c>
      <c r="F17" s="5">
        <f>_xll.YahooQuote($A17,F$1)</f>
        <v>27.05</v>
      </c>
      <c r="G17" s="5">
        <f>_xll.YahooQuote($A17,G$1)</f>
        <v>27.04</v>
      </c>
      <c r="H17" s="5">
        <f>_xll.YahooQuote($A17,H$1)</f>
        <v>27.15</v>
      </c>
      <c r="I17" s="6" t="str">
        <f>_xll.YahooQuote($A17,I$1)</f>
        <v>Field not found: "MarketCap".</v>
      </c>
      <c r="J17" s="6">
        <f>_xll.YahooQuote($A17,J$1)*F17</f>
        <v>357925.60000000003</v>
      </c>
      <c r="K17" s="6" t="e">
        <f>+I17/J17</f>
        <v>#VALUE!</v>
      </c>
      <c r="L17" s="7" t="str">
        <f>_xll.YahooQuote($A17,L$1)</f>
        <v>Field not found: "TrailingAnnualDividendYield".</v>
      </c>
      <c r="M17">
        <v>23</v>
      </c>
    </row>
    <row r="18" spans="1:13" x14ac:dyDescent="0.3">
      <c r="A18" t="s">
        <v>24</v>
      </c>
      <c r="B18" s="1" t="str">
        <f>_xll.YahooQuote($A18,B$1)</f>
        <v>Vanguard FTSE Emerging Markets All Cap Index ETF</v>
      </c>
      <c r="C18" t="str">
        <f>_xll.YahooQuote($A18,C$1)</f>
        <v>TOR</v>
      </c>
      <c r="D18" t="str">
        <f>_xll.YahooQuote($A18,D$1)</f>
        <v>CAD</v>
      </c>
      <c r="E18" t="str">
        <f>_xll.YahooQuote($A18,E$1)</f>
        <v>ETF</v>
      </c>
      <c r="F18" s="5">
        <f>_xll.YahooQuote($A18,F$1)</f>
        <v>32.42</v>
      </c>
      <c r="G18" s="5">
        <f>_xll.YahooQuote($A18,G$1)</f>
        <v>32.369999999999997</v>
      </c>
      <c r="H18" s="5">
        <f>_xll.YahooQuote($A18,H$1)</f>
        <v>32.43</v>
      </c>
      <c r="I18" s="6" t="str">
        <f>_xll.YahooQuote($A18,I$1)</f>
        <v>Field not found: "MarketCap".</v>
      </c>
      <c r="J18" s="6">
        <f>_xll.YahooQuote($A18,J$1)*F18</f>
        <v>1020095.3</v>
      </c>
      <c r="K18" s="6" t="e">
        <f t="shared" ref="K18" si="1">+I18/J18</f>
        <v>#VALUE!</v>
      </c>
      <c r="L18" s="7" t="str">
        <f>_xll.YahooQuote($A18,L$1)</f>
        <v>Field not found: "TrailingAnnualDividendYield".</v>
      </c>
      <c r="M18">
        <v>24</v>
      </c>
    </row>
    <row r="20" spans="1:13" x14ac:dyDescent="0.3">
      <c r="B20" s="1" t="str">
        <f>_xll.YahooQuote($A20,B$1)</f>
        <v>Invalid symbol.</v>
      </c>
      <c r="C20" t="str">
        <f>_xll.YahooQuote($A20,C$1)</f>
        <v>Symbol: empty string.</v>
      </c>
      <c r="D20" t="str">
        <f>_xll.YahooQuote($A20,D$1)</f>
        <v>Symbol: empty string.</v>
      </c>
      <c r="E20" t="str">
        <f>_xll.YahooQuote($A20,E$1)</f>
        <v>Symbol: empty string.</v>
      </c>
      <c r="F20" s="5" t="str">
        <f>_xll.YahooQuote($A20,F$1)</f>
        <v>Symbol: empty string.</v>
      </c>
      <c r="G20" s="5" t="str">
        <f>_xll.YahooQuote($A20,G$1)</f>
        <v>Symbol: empty string.</v>
      </c>
      <c r="H20" s="5" t="str">
        <f>_xll.YahooQuote($A20,H$1)</f>
        <v>Symbol: empty string.</v>
      </c>
      <c r="I20" s="6" t="str">
        <f>_xll.YahooQuote($A20,I$1)</f>
        <v>Symbol: empty string.</v>
      </c>
      <c r="J20" s="6" t="e">
        <f>_xll.YahooQuote($A20,J$1)*F20</f>
        <v>#VALUE!</v>
      </c>
      <c r="K20" s="6" t="e">
        <f t="shared" ref="K20" si="2">+I20/J20</f>
        <v>#VALUE!</v>
      </c>
      <c r="L20" s="7" t="str">
        <f>_xll.YahooQuote($A20,L$1)</f>
        <v>Symbol: empty string.</v>
      </c>
      <c r="M20">
        <v>24</v>
      </c>
    </row>
    <row r="21" spans="1:13" x14ac:dyDescent="0.3">
      <c r="C21" t="s">
        <v>28</v>
      </c>
      <c r="D21" t="s">
        <v>29</v>
      </c>
      <c r="E21" t="s">
        <v>27</v>
      </c>
      <c r="F21">
        <f>0.12%*1000000</f>
        <v>1200</v>
      </c>
    </row>
    <row r="22" spans="1:13" x14ac:dyDescent="0.3">
      <c r="B22" t="s">
        <v>30</v>
      </c>
      <c r="C22" t="s">
        <v>31</v>
      </c>
      <c r="D22" t="s">
        <v>31</v>
      </c>
      <c r="E22" t="s">
        <v>32</v>
      </c>
      <c r="G22" s="5" t="str">
        <f>_xll.YahooQuote("p","longname")</f>
        <v>Symbol not found: "p".</v>
      </c>
      <c r="I22" s="6"/>
    </row>
    <row r="23" spans="1:13" x14ac:dyDescent="0.3">
      <c r="B23" t="s">
        <v>33</v>
      </c>
      <c r="C23" t="s">
        <v>32</v>
      </c>
      <c r="D23" t="s">
        <v>32</v>
      </c>
      <c r="E23" t="s">
        <v>31</v>
      </c>
      <c r="G23" s="5" t="str">
        <f>_xll.YahooQuote("qq","longname")</f>
        <v>Field not found: "longname".</v>
      </c>
    </row>
    <row r="24" spans="1:13" x14ac:dyDescent="0.3">
      <c r="B24" t="s">
        <v>36</v>
      </c>
      <c r="C24" t="s">
        <v>35</v>
      </c>
      <c r="D24" t="s">
        <v>34</v>
      </c>
      <c r="E24" t="s">
        <v>35</v>
      </c>
      <c r="G24" s="5" t="str">
        <f>_xll.YahooQuote("q","longname")</f>
        <v>Field not found: "longname".</v>
      </c>
    </row>
    <row r="25" spans="1:13" x14ac:dyDescent="0.3">
      <c r="G25" s="5" t="str">
        <f>_xll.YahooQuote("qqq","longname")</f>
        <v>Invesco QQQ Trust</v>
      </c>
    </row>
    <row r="26" spans="1:13" x14ac:dyDescent="0.3">
      <c r="G26" s="5" t="str">
        <f>_xll.YahooQuote("bb","longname")</f>
        <v>BlackBerry Limited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2019-03-07T16:21:14Z</dcterms:created>
  <dcterms:modified xsi:type="dcterms:W3CDTF">2019-10-11T04:04:59Z</dcterms:modified>
</cp:coreProperties>
</file>