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\myProjects\GitHub\YahooXL\"/>
    </mc:Choice>
  </mc:AlternateContent>
  <xr:revisionPtr revIDLastSave="0" documentId="13_ncr:1_{D29DD641-3821-43B2-8736-6A912A8411D2}" xr6:coauthVersionLast="43" xr6:coauthVersionMax="43" xr10:uidLastSave="{00000000-0000-0000-0000-000000000000}"/>
  <bookViews>
    <workbookView xWindow="3840" yWindow="5412" windowWidth="34560" windowHeight="10932" xr2:uid="{00000000-000D-0000-FFFF-FFFF00000000}"/>
  </bookViews>
  <sheets>
    <sheet name="Sheet1" sheetId="1" r:id="rId1"/>
    <sheet name="Sheet2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  <c r="C59" i="1"/>
  <c r="C5" i="1"/>
  <c r="I5" i="1"/>
  <c r="C10" i="1"/>
  <c r="A72" i="1" l="1"/>
  <c r="A71" i="1"/>
  <c r="A68" i="1"/>
  <c r="A69" i="1" s="1"/>
  <c r="A70" i="1" s="1"/>
  <c r="B68" i="1"/>
  <c r="B49" i="1"/>
  <c r="B48" i="1"/>
  <c r="B43" i="1"/>
  <c r="B14" i="1"/>
  <c r="B45" i="1"/>
  <c r="B12" i="1"/>
  <c r="B36" i="1"/>
  <c r="B61" i="1"/>
  <c r="B66" i="1"/>
  <c r="B58" i="1"/>
  <c r="B10" i="1"/>
  <c r="B9" i="1"/>
  <c r="B8" i="1"/>
  <c r="B46" i="1"/>
  <c r="B39" i="1"/>
  <c r="B37" i="1"/>
  <c r="B42" i="1"/>
  <c r="B31" i="1"/>
  <c r="B33" i="1"/>
  <c r="B32" i="1"/>
  <c r="B67" i="1"/>
  <c r="B29" i="1"/>
  <c r="B35" i="1"/>
  <c r="B15" i="1"/>
  <c r="B13" i="1"/>
  <c r="B34" i="1"/>
  <c r="B69" i="1"/>
  <c r="B57" i="1"/>
  <c r="B56" i="1"/>
  <c r="B55" i="1"/>
  <c r="B30" i="1"/>
  <c r="B11" i="1"/>
  <c r="B21" i="1"/>
  <c r="B25" i="1"/>
  <c r="B62" i="1"/>
  <c r="B53" i="1"/>
  <c r="B7" i="1"/>
  <c r="B26" i="1"/>
  <c r="B17" i="1"/>
  <c r="B16" i="1"/>
  <c r="B54" i="1"/>
  <c r="B27" i="1"/>
  <c r="B60" i="1"/>
  <c r="B50" i="1"/>
  <c r="B22" i="1"/>
  <c r="B44" i="1"/>
  <c r="B52" i="1"/>
  <c r="B51" i="1"/>
  <c r="B41" i="1"/>
  <c r="B40" i="1"/>
  <c r="B23" i="1"/>
  <c r="B6" i="1"/>
  <c r="B20" i="1"/>
  <c r="B72" i="1"/>
  <c r="C72" i="1" s="1"/>
  <c r="B65" i="1"/>
  <c r="B64" i="1"/>
  <c r="B63" i="1"/>
  <c r="B38" i="1"/>
  <c r="B18" i="1"/>
  <c r="B28" i="1"/>
  <c r="B3" i="1"/>
  <c r="B71" i="1"/>
  <c r="B59" i="1"/>
  <c r="B4" i="1"/>
  <c r="B19" i="1"/>
  <c r="B24" i="1"/>
  <c r="B70" i="1"/>
  <c r="B47" i="1"/>
  <c r="I65" i="1"/>
  <c r="C42" i="1"/>
  <c r="C67" i="1"/>
  <c r="C52" i="1"/>
  <c r="C14" i="1"/>
  <c r="C13" i="1"/>
  <c r="C24" i="1"/>
  <c r="J13" i="1"/>
  <c r="C49" i="1"/>
  <c r="C39" i="1"/>
  <c r="C58" i="1"/>
  <c r="C68" i="1"/>
  <c r="C8" i="1"/>
  <c r="C12" i="1"/>
  <c r="C25" i="1"/>
  <c r="C34" i="1"/>
  <c r="C45" i="1"/>
  <c r="I63" i="1"/>
  <c r="C70" i="1"/>
  <c r="C47" i="1"/>
  <c r="C16" i="1"/>
  <c r="C40" i="1"/>
  <c r="C37" i="1"/>
  <c r="C64" i="1"/>
  <c r="C19" i="1"/>
  <c r="I13" i="1"/>
  <c r="C11" i="1"/>
  <c r="C65" i="1"/>
  <c r="C33" i="1"/>
  <c r="C69" i="1"/>
  <c r="C46" i="1"/>
  <c r="C53" i="1"/>
  <c r="I64" i="1"/>
  <c r="C54" i="1"/>
  <c r="C48" i="1"/>
  <c r="C55" i="1"/>
  <c r="J14" i="1"/>
  <c r="C31" i="1"/>
  <c r="C9" i="1"/>
  <c r="C32" i="1"/>
  <c r="C57" i="1"/>
  <c r="C15" i="1"/>
  <c r="C50" i="1"/>
  <c r="C63" i="1"/>
  <c r="C26" i="1"/>
  <c r="C44" i="1"/>
  <c r="C17" i="1"/>
  <c r="C22" i="1"/>
  <c r="C20" i="1"/>
  <c r="C56" i="1"/>
  <c r="C41" i="1"/>
  <c r="C27" i="1"/>
  <c r="K13" i="1"/>
  <c r="C51" i="1"/>
  <c r="C18" i="1"/>
  <c r="C6" i="1"/>
  <c r="C3" i="1"/>
  <c r="C61" i="1"/>
  <c r="C21" i="1"/>
  <c r="C7" i="1"/>
  <c r="C4" i="1"/>
  <c r="C43" i="1"/>
  <c r="C28" i="1"/>
  <c r="C36" i="1"/>
  <c r="C38" i="1"/>
  <c r="C71" i="1"/>
  <c r="C35" i="1"/>
  <c r="C30" i="1"/>
  <c r="C66" i="1"/>
  <c r="C29" i="1"/>
  <c r="C62" i="1"/>
  <c r="C23" i="1"/>
  <c r="C60" i="1"/>
  <c r="F21" i="2" l="1"/>
  <c r="I9" i="2"/>
  <c r="L9" i="2"/>
  <c r="L13" i="2"/>
  <c r="I13" i="2"/>
  <c r="L17" i="2"/>
  <c r="I17" i="2"/>
  <c r="I8" i="2"/>
  <c r="L8" i="2"/>
  <c r="I7" i="2"/>
  <c r="L7" i="2"/>
  <c r="I16" i="2"/>
  <c r="L16" i="2"/>
  <c r="I15" i="2"/>
  <c r="L15" i="2"/>
  <c r="I5" i="2"/>
  <c r="L5" i="2"/>
  <c r="I4" i="2"/>
  <c r="L4" i="2"/>
  <c r="I12" i="2"/>
  <c r="L12" i="2"/>
  <c r="E10" i="2"/>
  <c r="G10" i="2"/>
  <c r="F10" i="2"/>
  <c r="L10" i="2"/>
  <c r="C10" i="2"/>
  <c r="D10" i="2"/>
  <c r="H10" i="2"/>
  <c r="I10" i="2"/>
  <c r="I18" i="2"/>
  <c r="L18" i="2"/>
  <c r="L20" i="2"/>
  <c r="H20" i="2"/>
  <c r="D20" i="2"/>
  <c r="G20" i="2"/>
  <c r="C20" i="2"/>
  <c r="F20" i="2"/>
  <c r="I20" i="2"/>
  <c r="E20" i="2"/>
  <c r="G24" i="2"/>
  <c r="G23" i="2"/>
  <c r="L6" i="2"/>
  <c r="I6" i="2"/>
  <c r="B10" i="2"/>
  <c r="B20" i="2"/>
  <c r="J11" i="1"/>
  <c r="B4" i="2"/>
  <c r="D8" i="2"/>
  <c r="I11" i="1"/>
  <c r="H12" i="2"/>
  <c r="G15" i="2"/>
  <c r="E3" i="2"/>
  <c r="D16" i="2"/>
  <c r="B2" i="2"/>
  <c r="F7" i="2"/>
  <c r="D9" i="2"/>
  <c r="G3" i="2"/>
  <c r="G13" i="2"/>
  <c r="G26" i="2"/>
  <c r="D13" i="2"/>
  <c r="F8" i="2"/>
  <c r="G7" i="2"/>
  <c r="C16" i="2"/>
  <c r="F18" i="2"/>
  <c r="H6" i="2"/>
  <c r="B17" i="2"/>
  <c r="E7" i="2"/>
  <c r="C12" i="2"/>
  <c r="B6" i="2"/>
  <c r="L3" i="2"/>
  <c r="G18" i="2"/>
  <c r="E12" i="2"/>
  <c r="L2" i="2"/>
  <c r="H4" i="2"/>
  <c r="F12" i="2"/>
  <c r="E4" i="2"/>
  <c r="F5" i="2"/>
  <c r="C4" i="2"/>
  <c r="E5" i="2"/>
  <c r="F9" i="2"/>
  <c r="F13" i="2"/>
  <c r="K12" i="1"/>
  <c r="B9" i="2"/>
  <c r="F3" i="2"/>
  <c r="E2" i="2"/>
  <c r="I14" i="1"/>
  <c r="F4" i="2"/>
  <c r="D4" i="2"/>
  <c r="D15" i="2"/>
  <c r="F15" i="2"/>
  <c r="C8" i="2"/>
  <c r="E9" i="2"/>
  <c r="B16" i="2"/>
  <c r="E15" i="2"/>
  <c r="G9" i="2"/>
  <c r="C7" i="2"/>
  <c r="C18" i="2"/>
  <c r="G17" i="2"/>
  <c r="D17" i="2"/>
  <c r="D7" i="2"/>
  <c r="J12" i="1"/>
  <c r="B13" i="2"/>
  <c r="H18" i="2"/>
  <c r="F6" i="2"/>
  <c r="G2" i="2"/>
  <c r="G5" i="2"/>
  <c r="D12" i="2"/>
  <c r="C17" i="2"/>
  <c r="G16" i="2"/>
  <c r="F17" i="2"/>
  <c r="H16" i="2"/>
  <c r="H7" i="2"/>
  <c r="B8" i="2"/>
  <c r="E8" i="2"/>
  <c r="G4" i="2"/>
  <c r="B15" i="2"/>
  <c r="I12" i="1"/>
  <c r="K14" i="1"/>
  <c r="H9" i="2"/>
  <c r="D18" i="2"/>
  <c r="F2" i="2"/>
  <c r="G12" i="2"/>
  <c r="G6" i="2"/>
  <c r="D6" i="2"/>
  <c r="G22" i="2"/>
  <c r="B5" i="2"/>
  <c r="G8" i="2"/>
  <c r="C6" i="2"/>
  <c r="C9" i="2"/>
  <c r="K11" i="1"/>
  <c r="C13" i="2"/>
  <c r="H2" i="2"/>
  <c r="C3" i="2"/>
  <c r="C5" i="2"/>
  <c r="E18" i="2"/>
  <c r="D5" i="2"/>
  <c r="B18" i="2"/>
  <c r="H15" i="2"/>
  <c r="H3" i="2"/>
  <c r="F16" i="2"/>
  <c r="H8" i="2"/>
  <c r="H13" i="2"/>
  <c r="B3" i="2"/>
  <c r="B7" i="2"/>
  <c r="E17" i="2"/>
  <c r="E13" i="2"/>
  <c r="D3" i="2"/>
  <c r="E6" i="2"/>
  <c r="H17" i="2"/>
  <c r="H5" i="2"/>
  <c r="B12" i="2"/>
  <c r="G25" i="2"/>
  <c r="E16" i="2"/>
  <c r="I3" i="2"/>
  <c r="C15" i="2"/>
  <c r="I2" i="2"/>
  <c r="A4" i="1" l="1"/>
  <c r="A5" i="1" s="1"/>
  <c r="A6" i="1" s="1"/>
  <c r="A7" i="1" s="1"/>
  <c r="A8" i="1" s="1"/>
  <c r="A9" i="1" s="1"/>
  <c r="J10" i="2"/>
  <c r="J20" i="2"/>
  <c r="D2" i="2"/>
  <c r="J4" i="2"/>
  <c r="J8" i="2"/>
  <c r="J3" i="2"/>
  <c r="J17" i="2"/>
  <c r="J2" i="2"/>
  <c r="J16" i="2"/>
  <c r="J13" i="2"/>
  <c r="J15" i="2"/>
  <c r="J6" i="2"/>
  <c r="J18" i="2"/>
  <c r="J5" i="2"/>
  <c r="C2" i="2"/>
  <c r="J12" i="2"/>
  <c r="J9" i="2"/>
  <c r="J7" i="2"/>
  <c r="K20" i="2" l="1"/>
  <c r="K2" i="2"/>
  <c r="K10" i="2"/>
  <c r="K9" i="2"/>
  <c r="K13" i="2"/>
  <c r="K18" i="2"/>
  <c r="K17" i="2"/>
  <c r="K8" i="2"/>
  <c r="K7" i="2"/>
  <c r="K16" i="2"/>
  <c r="K15" i="2"/>
  <c r="K5" i="2"/>
  <c r="K4" i="2"/>
  <c r="K6" i="2"/>
  <c r="K12" i="2"/>
  <c r="K3" i="2"/>
  <c r="A10" i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</calcChain>
</file>

<file path=xl/sharedStrings.xml><?xml version="1.0" encoding="utf-8"?>
<sst xmlns="http://schemas.openxmlformats.org/spreadsheetml/2006/main" count="112" uniqueCount="107">
  <si>
    <t>Symbol</t>
  </si>
  <si>
    <t>XIU.TO</t>
  </si>
  <si>
    <t>Exchange</t>
  </si>
  <si>
    <t>Currency</t>
  </si>
  <si>
    <t>MarketCap</t>
  </si>
  <si>
    <t>QuoteType</t>
  </si>
  <si>
    <t>RegularMarketPrice</t>
  </si>
  <si>
    <t>RegularMarketVolume</t>
  </si>
  <si>
    <t>Bid</t>
  </si>
  <si>
    <t>Ask</t>
  </si>
  <si>
    <t>days</t>
  </si>
  <si>
    <t>TrailingAnnualDividendYield</t>
  </si>
  <si>
    <t>Expense</t>
  </si>
  <si>
    <t>XIC.TO</t>
  </si>
  <si>
    <t>LongName</t>
  </si>
  <si>
    <t>XEF.TO</t>
  </si>
  <si>
    <t>HXT.TO</t>
  </si>
  <si>
    <t>XWD.TO</t>
  </si>
  <si>
    <t>XEM.TO</t>
  </si>
  <si>
    <t>VCN.TO</t>
  </si>
  <si>
    <t>VFV.TO</t>
  </si>
  <si>
    <t>XUU.TO</t>
  </si>
  <si>
    <t>XUS.TO</t>
  </si>
  <si>
    <t>VIU.TO</t>
  </si>
  <si>
    <t>VEE.TO</t>
  </si>
  <si>
    <t>HXS.TO</t>
  </si>
  <si>
    <t>XAW.TO</t>
  </si>
  <si>
    <t>hxt</t>
  </si>
  <si>
    <t>xiu</t>
  </si>
  <si>
    <t>vcn</t>
  </si>
  <si>
    <t>di tax</t>
  </si>
  <si>
    <t>yes</t>
  </si>
  <si>
    <t>no</t>
  </si>
  <si>
    <t>cg tax</t>
  </si>
  <si>
    <t>broad</t>
  </si>
  <si>
    <t>narrow</t>
  </si>
  <si>
    <t>defer taxes</t>
  </si>
  <si>
    <t>C</t>
  </si>
  <si>
    <t>Ask,</t>
  </si>
  <si>
    <t>AskSize,</t>
  </si>
  <si>
    <t>AverageDailyVolume10Day,</t>
  </si>
  <si>
    <t>AverageDailyVolume3Month,</t>
  </si>
  <si>
    <t>Bid,</t>
  </si>
  <si>
    <t>BidSize,</t>
  </si>
  <si>
    <t>BookValue,</t>
  </si>
  <si>
    <t>Currency,</t>
  </si>
  <si>
    <t>DividendDate,</t>
  </si>
  <si>
    <t>EarningsTimestamp,</t>
  </si>
  <si>
    <t>EarningsTimestampEnd,</t>
  </si>
  <si>
    <t>EarningsTimestampStart,</t>
  </si>
  <si>
    <t>EpsForward,</t>
  </si>
  <si>
    <t>EpsTrailingTwelveMonths,</t>
  </si>
  <si>
    <t>EsgPopulated,</t>
  </si>
  <si>
    <t>Exchange,</t>
  </si>
  <si>
    <t>ExchangeDataDelayedBy,</t>
  </si>
  <si>
    <t>ExchangeTimezoneName,</t>
  </si>
  <si>
    <t>ExchangeTimezoneShortName,</t>
  </si>
  <si>
    <t>FiftyDayAverage,</t>
  </si>
  <si>
    <t>FiftyDayAverageChange,</t>
  </si>
  <si>
    <t>FiftyDayAverageChangePercent,</t>
  </si>
  <si>
    <t>FiftyTwoWeekHigh,</t>
  </si>
  <si>
    <t>FiftyTwoWeekHighChange,</t>
  </si>
  <si>
    <t>FiftyTwoWeekHighChangePercent,</t>
  </si>
  <si>
    <t>FiftyTwoWeekLow,</t>
  </si>
  <si>
    <t>FiftyTwoWeekLowChange,</t>
  </si>
  <si>
    <t>FiftyTwoWeekLowChangePercent,</t>
  </si>
  <si>
    <t>FiftyTwoWeekRange,</t>
  </si>
  <si>
    <t>FinancialCurrency,</t>
  </si>
  <si>
    <t>ForwardPE,</t>
  </si>
  <si>
    <t>FullExchangeName,</t>
  </si>
  <si>
    <t>GmtOffSetMilliseconds,</t>
  </si>
  <si>
    <t>Language,</t>
  </si>
  <si>
    <t>LongName,</t>
  </si>
  <si>
    <t>Market,</t>
  </si>
  <si>
    <t>MarketCap,</t>
  </si>
  <si>
    <t>MarketState,</t>
  </si>
  <si>
    <t>MessageBoardId,</t>
  </si>
  <si>
    <t>PostMarketChange,</t>
  </si>
  <si>
    <t>PostMarketChangePercent,</t>
  </si>
  <si>
    <t>PostMarketPrice,</t>
  </si>
  <si>
    <t>PostMarketTime,</t>
  </si>
  <si>
    <t>PriceHint,</t>
  </si>
  <si>
    <t>PriceToBook,</t>
  </si>
  <si>
    <t>QuoteSourceName,</t>
  </si>
  <si>
    <t>QuoteType,</t>
  </si>
  <si>
    <t>Region,</t>
  </si>
  <si>
    <t>RegularMarketChange,</t>
  </si>
  <si>
    <t>RegularMarketChangePercent,</t>
  </si>
  <si>
    <t>RegularMarketDayHigh,</t>
  </si>
  <si>
    <t>RegularMarketDayLow,</t>
  </si>
  <si>
    <t>RegularMarketDayRange,</t>
  </si>
  <si>
    <t>RegularMarketOpen,</t>
  </si>
  <si>
    <t>RegularMarketPreviousClose,</t>
  </si>
  <si>
    <t>RegularMarketPrice,</t>
  </si>
  <si>
    <t>RegularMarketTime,</t>
  </si>
  <si>
    <t>RegularMarketVolume,</t>
  </si>
  <si>
    <t>SharesOutstanding,</t>
  </si>
  <si>
    <t>ShortName,</t>
  </si>
  <si>
    <t>SourceInterval,</t>
  </si>
  <si>
    <t>Symbol,</t>
  </si>
  <si>
    <t>Tradeable,</t>
  </si>
  <si>
    <t>TrailingAnnualDividendRate,</t>
  </si>
  <si>
    <t>TrailingAnnualDividendYield,</t>
  </si>
  <si>
    <t>TrailingPE,</t>
  </si>
  <si>
    <t>TwoHundredDayAverage,</t>
  </si>
  <si>
    <t>TwoHundredDayAverageChange,</t>
  </si>
  <si>
    <t>TwoHundredDayAverageChangePercent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</si>
</sst>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"/>
    <numFmt numFmtId="165" formatCode="[$-409]m/d/yy\ 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64" fontId="0" fillId="0" borderId="0" xfId="0" applyNumberFormat="1"/>
    <xf numFmtId="3" fontId="0" fillId="0" borderId="0" xfId="0" applyNumberFormat="1"/>
    <xf numFmtId="10" fontId="0" fillId="0" borderId="0" xfId="0" applyNumberFormat="1"/>
    <xf numFmtId="0" fontId="2" fillId="0" borderId="0" xfId="0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8791ca67306847e0aee38c99b0a57010">
      <tp>
        <v>-1</v>
        <stp/>
        <stp>5eca6909-2b14-42eb-85c9-dc202cab39f7</stp>
        <tr r="C66" s="1"/>
      </tp>
    </main>
    <main first="rtdsrv.8791ca67306847e0aee38c99b0a57010">
      <tp>
        <v>-1</v>
        <stp/>
        <stp>8554953f-cc67-43ad-b1ce-ce2efe2a625c</stp>
        <tr r="H18" s="2"/>
      </tp>
      <tp>
        <v>-1</v>
        <stp/>
        <stp>5574b5f8-f5b6-437e-88e1-f4e6f46f3055</stp>
        <tr r="C16" s="1"/>
      </tp>
      <tp>
        <v>-1</v>
        <stp/>
        <stp>f4c8946c-1ce2-4ca5-ac1f-1b68886fa9b3</stp>
        <tr r="C6" s="2"/>
      </tp>
    </main>
    <main first="rtdsrv.8791ca67306847e0aee38c99b0a57010">
      <tp>
        <v>-1</v>
        <stp/>
        <stp>6e6b85ba-e357-4236-acea-122eaa66ccde</stp>
        <tr r="F2" s="2"/>
      </tp>
      <tp>
        <v>-1</v>
        <stp/>
        <stp>8408e62b-5c65-4785-8853-0e79af5abb1f</stp>
        <tr r="E8" s="2"/>
      </tp>
      <tp>
        <v>-1</v>
        <stp/>
        <stp>87df233c-ea8c-40d9-a30a-34f093d33963</stp>
        <tr r="C30" s="1"/>
      </tp>
      <tp>
        <v>-1</v>
        <stp/>
        <stp>7bbb7aef-6456-44ea-8bf9-a4546ab6c0a3</stp>
        <tr r="C8" s="1"/>
      </tp>
    </main>
    <main first="rtdsrv.8791ca67306847e0aee38c99b0a57010">
      <tp>
        <v>-1</v>
        <stp/>
        <stp>6032ff8f-17d6-43b2-8442-7a5f3678da4d</stp>
        <tr r="D3" s="2"/>
      </tp>
    </main>
    <main first="rtdsrv.8791ca67306847e0aee38c99b0a57010">
      <tp>
        <v>-1</v>
        <stp/>
        <stp>2993a07b-3120-46d4-859a-134cc7931dba</stp>
        <tr r="C17" s="1"/>
      </tp>
      <tp>
        <v>-1</v>
        <stp/>
        <stp>02c8560d-2f6d-428d-b8ac-f47e3eadf51b</stp>
        <tr r="G4" s="2"/>
      </tp>
    </main>
    <main first="rtdsrv.8791ca67306847e0aee38c99b0a57010">
      <tp>
        <v>-1</v>
        <stp/>
        <stp>cfa232f3-7dc8-44b4-96f2-911a4505db74</stp>
        <tr r="C22" s="1"/>
      </tp>
      <tp>
        <v>-1</v>
        <stp/>
        <stp>35cd97f3-2120-4873-8a4d-8a73326d0363</stp>
        <tr r="C3" s="2"/>
      </tp>
      <tp>
        <v>-1</v>
        <stp/>
        <stp>4a537a2f-7f8d-4a7d-a8e5-440fcddda1f8</stp>
        <tr r="G6" s="2"/>
      </tp>
    </main>
    <main first="rtdsrv.8791ca67306847e0aee38c99b0a57010">
      <tp>
        <v>-1</v>
        <stp/>
        <stp>a1bbf1a3-67a5-493f-a727-e388b4a2829b</stp>
        <tr r="B16" s="2"/>
      </tp>
      <tp>
        <v>-1</v>
        <stp/>
        <stp>f6b10ab6-5ad0-46b8-8d72-1b4c3919fa46</stp>
        <tr r="D18" s="2"/>
      </tp>
      <tp>
        <v>-1</v>
        <stp/>
        <stp>19ca78e6-eef3-4b37-8911-9acba54eeb30</stp>
        <tr r="D7" s="2"/>
      </tp>
      <tp>
        <v>-1</v>
        <stp/>
        <stp>ae603f76-2158-47c3-8b63-8fa2431e95c4</stp>
        <tr r="C16" s="2"/>
      </tp>
    </main>
    <main first="rtdsrv.8791ca67306847e0aee38c99b0a57010">
      <tp>
        <v>-1</v>
        <stp/>
        <stp>408b3dbf-4b6f-4041-983f-8affb3ab9d8b</stp>
        <tr r="H9" s="2"/>
      </tp>
    </main>
    <main first="rtdsrv.8791ca67306847e0aee38c99b0a57010">
      <tp>
        <v>-1</v>
        <stp/>
        <stp>308ab120-b72f-4fac-8e83-deab39434095</stp>
        <tr r="C8" s="2"/>
      </tp>
      <tp>
        <v>-1</v>
        <stp/>
        <stp>06e4c790-f9e7-4650-9b0c-315363ecc141</stp>
        <tr r="E5" s="2"/>
      </tp>
    </main>
    <main first="rtdsrv.8791ca67306847e0aee38c99b0a57010">
      <tp>
        <v>-1</v>
        <stp/>
        <stp>abc44849-5dea-497a-ba3a-3d1ee9b9b563</stp>
        <tr r="C42" s="1"/>
      </tp>
    </main>
    <main first="rtdsrv.8791ca67306847e0aee38c99b0a57010">
      <tp>
        <v>-1</v>
        <stp/>
        <stp>0449fb67-b724-431e-b6c7-fe7c56c9d4fd</stp>
        <tr r="H6" s="2"/>
      </tp>
    </main>
    <main first="rtdsrv.8791ca67306847e0aee38c99b0a57010">
      <tp>
        <v>-1</v>
        <stp/>
        <stp>dfac1a9c-b445-4d7b-8d87-91ad58a65c28</stp>
        <tr r="H2" s="2"/>
      </tp>
    </main>
    <main first="rtdsrv.8791ca67306847e0aee38c99b0a57010">
      <tp>
        <v>-1</v>
        <stp/>
        <stp>57c8b7c0-c19a-4abb-85fc-9cdf45528de3</stp>
        <tr r="J6" s="2"/>
      </tp>
    </main>
    <main first="rtdsrv.8791ca67306847e0aee38c99b0a57010">
      <tp>
        <v>-1</v>
        <stp/>
        <stp>5a4cdf7c-7001-4c37-9aa5-c7bcb49157f6</stp>
        <tr r="C3" s="1"/>
      </tp>
    </main>
    <main first="rtdsrv.8791ca67306847e0aee38c99b0a57010">
      <tp>
        <v>-1</v>
        <stp/>
        <stp>505c2f36-ab05-43e1-a6cc-e0cf841fa3f6</stp>
        <tr r="C71" s="1"/>
      </tp>
    </main>
    <main first="rtdsrv.8791ca67306847e0aee38c99b0a57010">
      <tp>
        <v>-1</v>
        <stp/>
        <stp>6a48444e-ee05-4b92-bacc-8acfef6fb476</stp>
        <tr r="G18" s="2"/>
      </tp>
      <tp>
        <v>-1</v>
        <stp/>
        <stp>cb90ede0-f2b7-4a66-9aca-b6901d30a5a9</stp>
        <tr r="J8" s="2"/>
      </tp>
      <tp>
        <v>-1</v>
        <stp/>
        <stp>2118247a-380f-4ba6-9be0-ef9430cf0a29</stp>
        <tr r="G8" s="2"/>
      </tp>
    </main>
    <main first="rtdsrv.8791ca67306847e0aee38c99b0a57010">
      <tp>
        <v>-1</v>
        <stp/>
        <stp>6c2e024f-2d37-469d-a0dd-d33d1d7bcfb0</stp>
        <tr r="C39" s="1"/>
      </tp>
      <tp>
        <v>-1</v>
        <stp/>
        <stp>0af656e0-00de-410e-bdac-7cb25e0277b9</stp>
        <tr r="C59" s="1"/>
      </tp>
      <tp>
        <v>-1</v>
        <stp/>
        <stp>693841ec-8969-4020-81de-0dd18e96174c</stp>
        <tr r="C15" s="2"/>
      </tp>
      <tp>
        <v>-1</v>
        <stp/>
        <stp>be51d93a-a198-4af5-b939-025ec91f8c75</stp>
        <tr r="F3" s="2"/>
      </tp>
      <tp>
        <v>-1</v>
        <stp/>
        <stp>e7e7826a-01ca-460d-a452-64dcc0183393</stp>
        <tr r="H13" s="2"/>
      </tp>
      <tp>
        <v>-1</v>
        <stp/>
        <stp>edbee1b4-c772-4dfc-9908-ef1c7bd372dc</stp>
        <tr r="C4" s="2"/>
      </tp>
    </main>
    <main first="rtdsrv.8791ca67306847e0aee38c99b0a57010">
      <tp>
        <v>-1</v>
        <stp/>
        <stp>fccd96b1-2ab8-422a-814f-a4567e77403f</stp>
        <tr r="I2" s="2"/>
      </tp>
      <tp>
        <v>-1</v>
        <stp/>
        <stp>dcc60677-df2e-400a-973b-7f70356aecad</stp>
        <tr r="H3" s="2"/>
      </tp>
    </main>
    <main first="rtdsrv.8791ca67306847e0aee38c99b0a57010">
      <tp>
        <v>-1</v>
        <stp/>
        <stp>9e769957-de97-494f-8711-2cfa89afbfbf</stp>
        <tr r="D16" s="2"/>
      </tp>
    </main>
    <main first="rtdsrv.8791ca67306847e0aee38c99b0a57010">
      <tp>
        <v>-1</v>
        <stp/>
        <stp>58aada29-ab3b-4e99-b0b7-a250a1f1b398</stp>
        <tr r="H8" s="2"/>
      </tp>
    </main>
    <main first="rtdsrv.8791ca67306847e0aee38c99b0a57010">
      <tp>
        <v>-1</v>
        <stp/>
        <stp>2311882a-36b7-4555-a3f9-26b55685a82f</stp>
        <tr r="C33" s="1"/>
      </tp>
    </main>
    <main first="rtdsrv.8791ca67306847e0aee38c99b0a57010">
      <tp>
        <v>-1</v>
        <stp/>
        <stp>042daa35-758c-41e7-8f75-cca941a77cb0</stp>
        <tr r="J7" s="2"/>
      </tp>
      <tp>
        <v>-1</v>
        <stp/>
        <stp>48e8336a-a874-4a17-a1d9-599c23ce8c4e</stp>
        <tr r="C35" s="1"/>
      </tp>
      <tp>
        <v>-1</v>
        <stp/>
        <stp>58bf7abf-acad-4109-b2b7-f25965c6a485</stp>
        <tr r="B13" s="2"/>
      </tp>
      <tp>
        <v>-1</v>
        <stp/>
        <stp>dcc06614-4a91-4830-9ef8-5dd004b86791</stp>
        <tr r="E16" s="2"/>
      </tp>
      <tp>
        <v>-1</v>
        <stp/>
        <stp>bbe55bb3-84bb-4dd7-8106-0d9e42575996</stp>
        <tr r="F18" s="2"/>
      </tp>
    </main>
    <main first="rtdsrv.8791ca67306847e0aee38c99b0a57010">
      <tp>
        <v>-1</v>
        <stp/>
        <stp>3290d03c-4618-4111-a27d-ccf877c3c483</stp>
        <tr r="B6" s="2"/>
      </tp>
      <tp>
        <v>-1</v>
        <stp/>
        <stp>a9996a92-88f0-42e5-8e18-ef3a9b7ef0c8</stp>
        <tr r="C67" s="1"/>
      </tp>
      <tp>
        <v>-1</v>
        <stp/>
        <stp>931203fc-dcf0-4d66-a789-6fff588e0d45</stp>
        <tr r="C32" s="1"/>
      </tp>
    </main>
    <main first="rtdsrv.8791ca67306847e0aee38c99b0a57010">
      <tp>
        <v>-1</v>
        <stp/>
        <stp>ba1963ff-e16c-4dd1-8cab-376e976127f4</stp>
        <tr r="C26" s="1"/>
      </tp>
      <tp>
        <v>-1</v>
        <stp/>
        <stp>6dbffa04-3eba-4436-91a9-9265ea4aec32</stp>
        <tr r="F6" s="2"/>
      </tp>
    </main>
    <main first="rtdsrv.8791ca67306847e0aee38c99b0a57010">
      <tp>
        <v>-1</v>
        <stp/>
        <stp>4c25d440-bbe1-48c6-af41-57093bb6733c</stp>
        <tr r="C12" s="2"/>
      </tp>
      <tp>
        <v>-1</v>
        <stp/>
        <stp>512e0751-d55d-4b56-8a43-cf2d35fadba8</stp>
        <tr r="C20" s="1"/>
      </tp>
    </main>
    <main first="rtdsrv.8791ca67306847e0aee38c99b0a57010">
      <tp>
        <v>-1</v>
        <stp/>
        <stp>1b78f323-15fe-4454-af7a-a246854805c4</stp>
        <tr r="G16" s="2"/>
      </tp>
      <tp>
        <v>-1</v>
        <stp/>
        <stp>40fc0e7f-19a9-4d90-a60c-3d26bb6393c4</stp>
        <tr r="C56" s="1"/>
      </tp>
      <tp>
        <v>-1</v>
        <stp/>
        <stp>9cf94b00-796c-41f0-b151-5f4b1ec25af9</stp>
        <tr r="E13" s="2"/>
      </tp>
      <tp>
        <v>-1</v>
        <stp/>
        <stp>71f46cdd-32a6-48f3-a21c-3a97b728ed08</stp>
        <tr r="F13" s="2"/>
      </tp>
      <tp>
        <v>-1</v>
        <stp/>
        <stp>fece9a86-7d5f-47bb-a248-4c0a33daad60</stp>
        <tr r="J4" s="2"/>
      </tp>
    </main>
    <main first="rtdsrv.8791ca67306847e0aee38c99b0a57010">
      <tp>
        <v>-1</v>
        <stp/>
        <stp>f709a17a-2d71-450e-8dc8-5f69797563f5</stp>
        <tr r="L3" s="2"/>
      </tp>
    </main>
    <main first="rtdsrv.8791ca67306847e0aee38c99b0a57010">
      <tp>
        <v>-1</v>
        <stp/>
        <stp>ba4e6d1b-8dc5-4b73-9627-35ab2ba1d531</stp>
        <tr r="C31" s="1"/>
      </tp>
    </main>
    <main first="rtdsrv.8791ca67306847e0aee38c99b0a57010">
      <tp>
        <v>-1</v>
        <stp/>
        <stp>299b424c-3616-461d-a18e-195d4d2c0ff3</stp>
        <tr r="H17" s="2"/>
      </tp>
      <tp>
        <v>-1</v>
        <stp/>
        <stp>b18f4c15-6b64-4781-b1b5-9c74b32d28b0</stp>
        <tr r="C48" s="1"/>
      </tp>
    </main>
    <main first="rtdsrv.8791ca67306847e0aee38c99b0a57010">
      <tp>
        <v>-1</v>
        <stp/>
        <stp>bd6e3e5c-a8b4-47a4-8768-0855f1618467</stp>
        <tr r="D6" s="2"/>
      </tp>
      <tp>
        <v>-1</v>
        <stp/>
        <stp>b8e598e8-38c5-4f1c-a1eb-08199fbeb494</stp>
        <tr r="B9" s="2"/>
      </tp>
    </main>
    <main first="rtdsrv.8791ca67306847e0aee38c99b0a57010">
      <tp>
        <v>-1</v>
        <stp/>
        <stp>d486f83c-4377-4ebf-b7de-309106bb2ce1</stp>
        <tr r="C38" s="1"/>
      </tp>
    </main>
    <main first="rtdsrv.8791ca67306847e0aee38c99b0a57010">
      <tp>
        <v>-1</v>
        <stp/>
        <stp>b239ecec-3a1c-4e83-9d69-ad29afd5694a</stp>
        <tr r="C36" s="1"/>
      </tp>
    </main>
    <main first="rtdsrv.8791ca67306847e0aee38c99b0a57010">
      <tp>
        <v>-1</v>
        <stp/>
        <stp>4e255b31-67eb-45d8-aac3-455ba540a79a</stp>
        <tr r="C19" s="1"/>
      </tp>
    </main>
    <main first="rtdsrv.8791ca67306847e0aee38c99b0a57010">
      <tp>
        <v>-1</v>
        <stp/>
        <stp>52fd6ba4-01b4-4979-be3b-5b948fd313f8</stp>
        <tr r="C6" s="1"/>
      </tp>
      <tp>
        <v>-1</v>
        <stp/>
        <stp>9ef2ab35-19ee-43a8-862f-6ea1a443d00d</stp>
        <tr r="C23" s="1"/>
      </tp>
    </main>
    <main first="rtdsrv.8791ca67306847e0aee38c99b0a57010">
      <tp>
        <v>-1</v>
        <stp/>
        <stp>a7c11460-903b-4e1e-a163-89be650238c2</stp>
        <tr r="E4" s="2"/>
      </tp>
      <tp>
        <v>-1</v>
        <stp/>
        <stp>8f5dfb61-147d-4b64-9f89-bb8210f98609</stp>
        <tr r="E17" s="2"/>
      </tp>
    </main>
    <main first="rtdsrv.8791ca67306847e0aee38c99b0a57010">
      <tp>
        <v>-1</v>
        <stp/>
        <stp>452415b1-2b01-4fa6-a625-48d59fb4428a</stp>
        <tr r="D9" s="2"/>
      </tp>
    </main>
    <main first="rtdsrv.8791ca67306847e0aee38c99b0a57010">
      <tp>
        <v>-1</v>
        <stp/>
        <stp>019b6751-bc3b-468d-83e8-f01c276d38c0</stp>
        <tr r="C68" s="1"/>
      </tp>
    </main>
    <main first="rtdsrv.8791ca67306847e0aee38c99b0a57010">
      <tp>
        <v>-1</v>
        <stp/>
        <stp>7566a80d-3193-4302-96ca-5c042dafa2de</stp>
        <tr r="G15" s="2"/>
      </tp>
    </main>
    <main first="rtdsrv.8791ca67306847e0aee38c99b0a57010">
      <tp>
        <v>-1</v>
        <stp/>
        <stp>62a8c6f2-19c8-4ac4-b315-f82482fa6ae5</stp>
        <tr r="C9" s="1"/>
      </tp>
      <tp>
        <v>-1</v>
        <stp/>
        <stp>0711f750-32a4-4914-8db0-a139a82e9703</stp>
        <tr r="C61" s="1"/>
      </tp>
    </main>
    <main first="rtdsrv.8791ca67306847e0aee38c99b0a57010">
      <tp>
        <v>-1</v>
        <stp/>
        <stp>a8146701-f694-40be-a900-0c2b2ee47ab3</stp>
        <tr r="C2" s="2"/>
      </tp>
      <tp>
        <v>-1</v>
        <stp/>
        <stp>4413694f-8ad9-472b-987b-280caea6bf81</stp>
        <tr r="C9" s="2"/>
      </tp>
      <tp>
        <v>-1</v>
        <stp/>
        <stp>db3221c5-30e3-4208-b7af-72418edda58d</stp>
        <tr r="C63" s="1"/>
      </tp>
    </main>
    <main first="rtdsrv.8791ca67306847e0aee38c99b0a57010">
      <tp>
        <v>-1</v>
        <stp/>
        <stp>bc7c5be4-b8fb-46b2-b1a9-e99706536d7c</stp>
        <tr r="B17" s="2"/>
      </tp>
    </main>
    <main first="rtdsrv.8791ca67306847e0aee38c99b0a57010">
      <tp>
        <v>-1</v>
        <stp/>
        <stp>cd5336b7-9cf4-4eb3-85aa-a49b0b4fd49b</stp>
        <tr r="C18" s="2"/>
      </tp>
    </main>
    <main first="rtdsrv.8791ca67306847e0aee38c99b0a57010">
      <tp>
        <v>-1</v>
        <stp/>
        <stp>5f09bb99-d309-4230-824e-df4edc2f99ab</stp>
        <tr r="E6" s="2"/>
      </tp>
    </main>
    <main first="rtdsrv.8791ca67306847e0aee38c99b0a57010">
      <tp>
        <v>-1</v>
        <stp/>
        <stp>47268ebb-d990-4267-bddc-e8dc270f8217</stp>
        <tr r="C28" s="1"/>
      </tp>
    </main>
    <main first="rtdsrv.8791ca67306847e0aee38c99b0a57010">
      <tp>
        <v>-1</v>
        <stp/>
        <stp>318d8169-5714-4fc5-aa9b-474bea3dd759</stp>
        <tr r="C15" s="1"/>
      </tp>
    </main>
    <main first="rtdsrv.8791ca67306847e0aee38c99b0a57010">
      <tp>
        <v>-1</v>
        <stp/>
        <stp>3a5e153a-8963-452e-9622-e8e8c8d66cf9</stp>
        <tr r="F16" s="2"/>
      </tp>
      <tp>
        <v>-1</v>
        <stp/>
        <stp>9beefe8d-968b-4d52-83f9-cd4563b2beab</stp>
        <tr r="C10" s="1"/>
      </tp>
    </main>
    <main first="rtdsrv.8791ca67306847e0aee38c99b0a57010">
      <tp>
        <v>-1</v>
        <stp/>
        <stp>8cabe118-d88b-477f-9382-033d3cd26a0d</stp>
        <tr r="D8" s="2"/>
      </tp>
      <tp>
        <v>-1</v>
        <stp/>
        <stp>7f938177-2242-4ca4-a978-627705678880</stp>
        <tr r="H12" s="2"/>
      </tp>
    </main>
    <main first="rtdsrv.8791ca67306847e0aee38c99b0a57010">
      <tp>
        <v>-1</v>
        <stp/>
        <stp>b7785070-20ef-457d-976e-5edec8911c27</stp>
        <tr r="C47" s="1"/>
      </tp>
      <tp>
        <v>-1</v>
        <stp/>
        <stp>55a62220-30a7-4d6c-8b3f-093d124c4673</stp>
        <tr r="J15" s="2"/>
      </tp>
    </main>
    <main first="rtdsrv.8791ca67306847e0aee38c99b0a57010">
      <tp>
        <v>-1</v>
        <stp/>
        <stp>39c06059-682c-406c-9605-299f48aed441</stp>
        <tr r="C5" s="1"/>
      </tp>
    </main>
    <main first="rtdsrv.8791ca67306847e0aee38c99b0a57010">
      <tp>
        <v>-1</v>
        <stp/>
        <stp>d8b9bed3-bbb9-4cb1-a671-74f08047cd18</stp>
        <tr r="C4" s="1"/>
      </tp>
      <tp>
        <v>-1</v>
        <stp/>
        <stp>6b3b7d0e-7de4-4110-a8e1-43c4771fa953</stp>
        <tr r="C45" s="1"/>
      </tp>
    </main>
    <main first="rtdsrv.8791ca67306847e0aee38c99b0a57010">
      <tp>
        <v>-1</v>
        <stp/>
        <stp>c8d7a002-bb06-415d-a07f-3c16f61bd5bd</stp>
        <tr r="J17" s="2"/>
      </tp>
      <tp>
        <v>-1</v>
        <stp/>
        <stp>a8923975-d2c9-4f90-bb96-9a68103bbdb9</stp>
        <tr r="D13" s="2"/>
      </tp>
      <tp>
        <v>-1</v>
        <stp/>
        <stp>e9effa8e-35a1-4d44-aaa6-1f5003dd72cb</stp>
        <tr r="C27" s="1"/>
      </tp>
    </main>
    <main first="rtdsrv.8791ca67306847e0aee38c99b0a57010">
      <tp>
        <v>-1</v>
        <stp/>
        <stp>145a5d41-7481-493a-b210-27ce41f98754</stp>
        <tr r="C69" s="1"/>
      </tp>
    </main>
    <main first="rtdsrv.8791ca67306847e0aee38c99b0a57010">
      <tp>
        <v>-1</v>
        <stp/>
        <stp>54a8ddc1-c41b-488a-9352-12d065c72fd6</stp>
        <tr r="C12" s="1"/>
      </tp>
      <tp>
        <v>-1</v>
        <stp/>
        <stp>d812fe06-428b-4f33-98da-ac5d7b61397f</stp>
        <tr r="I3" s="2"/>
      </tp>
      <tp>
        <v>-1</v>
        <stp/>
        <stp>ba37ba74-1b74-4915-b223-bea2f75e4bab</stp>
        <tr r="B4" s="2"/>
      </tp>
      <tp>
        <v>-1</v>
        <stp/>
        <stp>98c5c20c-89d8-4b3a-b393-c0e5581c4e1e</stp>
        <tr r="G2" s="2"/>
      </tp>
      <tp>
        <v>-1</v>
        <stp/>
        <stp>11d093ec-3ade-499d-89e4-50ddb61f9198</stp>
        <tr r="C37" s="1"/>
      </tp>
    </main>
    <main first="rtdsrv.8791ca67306847e0aee38c99b0a57010">
      <tp>
        <v>-1</v>
        <stp/>
        <stp>88ed382f-35ae-40ef-92c6-52d0f3dda0af</stp>
        <tr r="J16" s="2"/>
      </tp>
    </main>
    <main first="rtdsrv.8791ca67306847e0aee38c99b0a57010">
      <tp>
        <v>-1</v>
        <stp/>
        <stp>05d946d0-6bcd-4c62-a35a-0185a2430695</stp>
        <tr r="C44" s="1"/>
      </tp>
    </main>
    <main first="rtdsrv.8791ca67306847e0aee38c99b0a57010">
      <tp>
        <v>-1</v>
        <stp/>
        <stp>59843021-018f-4322-b665-856af7e4c888</stp>
        <tr r="C53" s="1"/>
      </tp>
    </main>
    <main first="rtdsrv.8791ca67306847e0aee38c99b0a57010">
      <tp>
        <v>-1</v>
        <stp/>
        <stp>8ad85340-818f-4f93-80eb-882ad22991ea</stp>
        <tr r="C21" s="1"/>
      </tp>
      <tp>
        <v>-1</v>
        <stp/>
        <stp>b6958368-29a9-4f6f-bcb0-6a699ca07627</stp>
        <tr r="C41" s="1"/>
      </tp>
    </main>
    <main first="rtdsrv.8791ca67306847e0aee38c99b0a57010">
      <tp>
        <v>-1</v>
        <stp/>
        <stp>c9785852-ad4b-4fb7-81a3-c51d96d66122</stp>
        <tr r="C25" s="1"/>
      </tp>
    </main>
    <main first="rtdsrv.8791ca67306847e0aee38c99b0a57010">
      <tp>
        <v>-1</v>
        <stp/>
        <stp>edc43225-2b77-4177-9abb-7a645b5de63f</stp>
        <tr r="D2" s="2"/>
      </tp>
      <tp>
        <v>-1</v>
        <stp/>
        <stp>9f83db2c-b5c4-40ea-be48-9143d5dc2371</stp>
        <tr r="F8" s="2"/>
      </tp>
    </main>
    <main first="rtdsrv.8791ca67306847e0aee38c99b0a57010">
      <tp>
        <v>-1</v>
        <stp/>
        <stp>c5287edc-665c-4114-9fca-4c454a026617</stp>
        <tr r="G3" s="2"/>
      </tp>
      <tp>
        <v>-1</v>
        <stp/>
        <stp>b20a7896-aecf-4c1a-a784-94130e9c0fdc</stp>
        <tr r="G25" s="2"/>
      </tp>
      <tp>
        <v>-1</v>
        <stp/>
        <stp>83b0242f-6f47-4b50-bd1f-3d03653dadee</stp>
        <tr r="G12" s="2"/>
      </tp>
    </main>
    <main first="rtdsrv.8791ca67306847e0aee38c99b0a57010">
      <tp>
        <v>-1</v>
        <stp/>
        <stp>b4174487-e7a0-4a13-b16f-0716ac260117</stp>
        <tr r="B5" s="2"/>
      </tp>
      <tp>
        <v>-1</v>
        <stp/>
        <stp>57e74456-53fc-4b33-ba86-48141e722e9d</stp>
        <tr r="E15" s="2"/>
      </tp>
      <tp>
        <v>-1</v>
        <stp/>
        <stp>30d68424-032f-4e52-9bfd-207133305fa6</stp>
        <tr r="C34" s="1"/>
      </tp>
      <tp>
        <v>-1</v>
        <stp/>
        <stp>9ee2d0ff-4f20-4676-8437-b41976779c01</stp>
        <tr r="J12" s="2"/>
      </tp>
    </main>
    <main first="rtdsrv.8791ca67306847e0aee38c99b0a57010">
      <tp>
        <v>-1</v>
        <stp/>
        <stp>3caf7ca6-012f-4c8e-8ddc-c986c3b9a919</stp>
        <tr r="H5" s="2"/>
      </tp>
      <tp>
        <v>-1</v>
        <stp/>
        <stp>94d80b90-ac2f-4ca2-9cf6-1859da4ff82f</stp>
        <tr r="J3" s="2"/>
      </tp>
      <tp>
        <v>-1</v>
        <stp/>
        <stp>b52e8821-1517-464d-818e-59156c9498c9</stp>
        <tr r="B8" s="2"/>
      </tp>
    </main>
    <main first="rtdsrv.8791ca67306847e0aee38c99b0a57010">
      <tp>
        <v>-1</v>
        <stp/>
        <stp>1645421e-b974-40a1-9dbd-6e7d9a3c13ff</stp>
        <tr r="I5" s="1"/>
      </tp>
    </main>
    <main first="rtdsrv.8791ca67306847e0aee38c99b0a57010">
      <tp>
        <v>-1</v>
        <stp/>
        <stp>2b875103-ec37-42f6-a409-62ec401de00d</stp>
        <tr r="B18" s="2"/>
      </tp>
      <tp>
        <v>-1</v>
        <stp/>
        <stp>0df7a2e3-dabd-46b0-9ca1-7d2a10f6654e</stp>
        <tr r="D4" s="2"/>
      </tp>
    </main>
    <main first="rtdsrv.8791ca67306847e0aee38c99b0a57010">
      <tp>
        <v>-1</v>
        <stp/>
        <stp>2c9a4f12-406b-40b5-a0ce-c5b08f6f36fc</stp>
        <tr r="E7" s="2"/>
      </tp>
      <tp>
        <v>-1</v>
        <stp/>
        <stp>f79ad428-5e82-4877-a590-4b057930ea66</stp>
        <tr r="J13" s="2"/>
      </tp>
    </main>
    <main first="rtdsrv.8791ca67306847e0aee38c99b0a57010">
      <tp>
        <v>-1</v>
        <stp/>
        <stp>d0a62fcd-2bd4-4f6a-887e-cd0c8cb7b72e</stp>
        <tr r="J9" s="2"/>
      </tp>
      <tp>
        <v>-1</v>
        <stp/>
        <stp>4573a135-6065-4300-8698-1dc8f91e7d82</stp>
        <tr r="E9" s="2"/>
      </tp>
      <tp>
        <v>-1</v>
        <stp/>
        <stp>93af0cd4-76ed-450b-83c6-128d42fa8ede</stp>
        <tr r="B7" s="2"/>
      </tp>
    </main>
    <main first="rtdsrv.8791ca67306847e0aee38c99b0a57010">
      <tp>
        <v>-1</v>
        <stp/>
        <stp>8d727dce-0e81-4db4-a1a6-0e0e6148e270</stp>
        <tr r="F4" s="2"/>
      </tp>
      <tp>
        <v>-1</v>
        <stp/>
        <stp>1ff5561e-3697-4c94-922a-18f7bfc13837</stp>
        <tr r="C17" s="2"/>
      </tp>
    </main>
    <main first="rtdsrv.8791ca67306847e0aee38c99b0a57010">
      <tp>
        <v>-1</v>
        <stp/>
        <stp>76ae1d39-c6fa-4054-b270-87d68e06ccf9</stp>
        <tr r="F5" s="2"/>
      </tp>
      <tp>
        <v>-1</v>
        <stp/>
        <stp>1b33daae-17aa-4050-9689-328492c969fa</stp>
        <tr r="J18" s="2"/>
      </tp>
    </main>
    <main first="rtdsrv.8791ca67306847e0aee38c99b0a57010">
      <tp>
        <v>-1</v>
        <stp/>
        <stp>c5a5e754-dbf0-49d9-b540-313328e6cba7</stp>
        <tr r="G26" s="2"/>
      </tp>
      <tp>
        <v>-1</v>
        <stp/>
        <stp>e00cef36-d16b-4165-bbfd-77f24c3b752d</stp>
        <tr r="D12" s="2"/>
      </tp>
      <tp>
        <v>-1</v>
        <stp/>
        <stp>9c0ad3e3-45f7-42b2-a2ef-42f6e9ee8847</stp>
        <tr r="H4" s="2"/>
      </tp>
      <tp>
        <v>-1</v>
        <stp/>
        <stp>22e46633-a1d7-47f1-9285-fe5090a98944</stp>
        <tr r="C54" s="1"/>
      </tp>
      <tp>
        <v>-1</v>
        <stp/>
        <stp>f7d50028-942e-480d-92a1-b950835a118e</stp>
        <tr r="B12" s="2"/>
      </tp>
    </main>
    <main first="rtdsrv.8791ca67306847e0aee38c99b0a57010">
      <tp>
        <v>-1</v>
        <stp/>
        <stp>e0f4257c-5ecd-43d4-ace0-94a6f170fec2</stp>
        <tr r="C62" s="1"/>
      </tp>
      <tp>
        <v>-1</v>
        <stp/>
        <stp>badd9aa3-b1ec-4f28-a803-49f9917bfcd4</stp>
        <tr r="C13" s="2"/>
      </tp>
    </main>
    <main first="rtdsrv.8791ca67306847e0aee38c99b0a57010">
      <tp>
        <v>-1</v>
        <stp/>
        <stp>ebbb1cf1-8732-4f14-8c46-2939bee2ed71</stp>
        <tr r="H7" s="2"/>
      </tp>
      <tp>
        <v>-1</v>
        <stp/>
        <stp>fbfd3556-fa9b-4478-a0d4-49c2dce016cc</stp>
        <tr r="B3" s="2"/>
      </tp>
    </main>
    <main first="rtdsrv.8791ca67306847e0aee38c99b0a57010">
      <tp>
        <v>-1</v>
        <stp/>
        <stp>5d964104-8a34-42c6-b143-1a1d472937b6</stp>
        <tr r="C43" s="1"/>
      </tp>
      <tp>
        <v>-1</v>
        <stp/>
        <stp>bf6d7d93-eb54-40c1-8e58-b68959e45b2a</stp>
        <tr r="G13" s="2"/>
      </tp>
      <tp>
        <v>-1</v>
        <stp/>
        <stp>6f9bda20-1496-4259-afc9-027efdf024b6</stp>
        <tr r="F12" s="2"/>
      </tp>
    </main>
    <main first="rtdsrv.8791ca67306847e0aee38c99b0a57010">
      <tp>
        <v>-1</v>
        <stp/>
        <stp>6403b9ac-f278-444c-8d75-21f35136b15b</stp>
        <tr r="C13" s="1"/>
      </tp>
    </main>
    <main first="rtdsrv.8791ca67306847e0aee38c99b0a57010">
      <tp>
        <v>-1</v>
        <stp/>
        <stp>6ed47277-bd12-483e-ac38-fa7a553a79f6</stp>
        <tr r="G17" s="2"/>
      </tp>
    </main>
    <main first="rtdsrv.8791ca67306847e0aee38c99b0a57010">
      <tp>
        <v>-1</v>
        <stp/>
        <stp>c822f6b9-237e-4804-997b-7f187eb08240</stp>
        <tr r="H16" s="2"/>
      </tp>
    </main>
    <main first="rtdsrv.8791ca67306847e0aee38c99b0a57010">
      <tp>
        <v>-1</v>
        <stp/>
        <stp>cd51a7e2-3641-487d-9f45-6d905c2258d7</stp>
        <tr r="C24" s="1"/>
      </tp>
    </main>
    <main first="rtdsrv.8791ca67306847e0aee38c99b0a57010">
      <tp>
        <v>-1</v>
        <stp/>
        <stp>5f359da3-b35e-489f-a35d-1d119afd59fb</stp>
        <tr r="F15" s="2"/>
      </tp>
    </main>
    <main first="rtdsrv.8791ca67306847e0aee38c99b0a57010">
      <tp>
        <v>-1</v>
        <stp/>
        <stp>69f2f4de-38a0-461b-af3f-e9191ad36892</stp>
        <tr r="D15" s="2"/>
      </tp>
    </main>
    <main first="rtdsrv.8791ca67306847e0aee38c99b0a57010">
      <tp>
        <v>-1</v>
        <stp/>
        <stp>c5f94c20-c9d7-46b4-a943-392c6b223a28</stp>
        <tr r="C58" s="1"/>
      </tp>
    </main>
    <main first="rtdsrv.8791ca67306847e0aee38c99b0a57010">
      <tp>
        <v>-1</v>
        <stp/>
        <stp>bbf13862-161e-42cd-9c01-25c9728307ec</stp>
        <tr r="C57" s="1"/>
      </tp>
    </main>
    <main first="rtdsrv.8791ca67306847e0aee38c99b0a57010">
      <tp>
        <v>-1</v>
        <stp/>
        <stp>99d167d5-6a0d-4581-8cbb-f321c676bab0</stp>
        <tr r="H15" s="2"/>
      </tp>
    </main>
    <main first="rtdsrv.8791ca67306847e0aee38c99b0a57010">
      <tp>
        <v>-1</v>
        <stp/>
        <stp>7363c905-0a66-4971-8d7e-aa576c2011f1</stp>
        <tr r="E2" s="2"/>
      </tp>
      <tp>
        <v>-1</v>
        <stp/>
        <stp>d197b029-73e6-4dec-9e16-58b0109aac6b</stp>
        <tr r="C29" s="1"/>
      </tp>
      <tp>
        <v>-1</v>
        <stp/>
        <stp>8462b8f3-0323-4655-8814-f4ab01990123</stp>
        <tr r="E12" s="2"/>
      </tp>
    </main>
    <main first="rtdsrv.8791ca67306847e0aee38c99b0a57010">
      <tp>
        <v>-1</v>
        <stp/>
        <stp>4e84c386-d345-4258-9fd9-fba3194909ea</stp>
        <tr r="C60" s="1"/>
      </tp>
      <tp>
        <v>-1</v>
        <stp/>
        <stp>91b3c5a2-c90f-49f6-835d-b80c267ddfc6</stp>
        <tr r="E3" s="2"/>
      </tp>
      <tp>
        <v>-1</v>
        <stp/>
        <stp>be2b83dc-5415-4eae-adea-b31ad9cbfedf</stp>
        <tr r="C65" s="1"/>
      </tp>
      <tp>
        <v>-1</v>
        <stp/>
        <stp>b8a19f73-d256-4ba2-85d9-9122d4f3be9c</stp>
        <tr r="F7" s="2"/>
      </tp>
    </main>
    <main first="rtdsrv.8791ca67306847e0aee38c99b0a57010">
      <tp>
        <v>-1</v>
        <stp/>
        <stp>072e744e-e231-4a8e-95a0-f0e0099e4fed</stp>
        <tr r="D5" s="2"/>
      </tp>
      <tp>
        <v>-1</v>
        <stp/>
        <stp>82a6eec6-6f22-495a-8881-84069b8bdcc2</stp>
        <tr r="D17" s="2"/>
      </tp>
      <tp>
        <v>-1</v>
        <stp/>
        <stp>d416b846-70e5-405f-9a5f-fc54fe12ecc3</stp>
        <tr r="F17" s="2"/>
      </tp>
      <tp>
        <v>-1</v>
        <stp/>
        <stp>302c6e7f-ec6e-4a29-adc5-83538abc0547</stp>
        <tr r="B15" s="2"/>
      </tp>
      <tp>
        <v>-1</v>
        <stp/>
        <stp>1e7aa0b5-7593-4f0b-b35d-296d05a6f4c1</stp>
        <tr r="C5" s="2"/>
      </tp>
    </main>
    <main first="rtdsrv.8791ca67306847e0aee38c99b0a57010">
      <tp>
        <v>-1</v>
        <stp/>
        <stp>849f0f37-c833-4f86-8654-958a1303c9b6</stp>
        <tr r="J5" s="2"/>
      </tp>
    </main>
    <main first="rtdsrv.8791ca67306847e0aee38c99b0a57010">
      <tp>
        <v>-1</v>
        <stp/>
        <stp>6601fd80-d4a2-426d-8c2b-4a34d936654b</stp>
        <tr r="C51" s="1"/>
      </tp>
      <tp>
        <v>-1</v>
        <stp/>
        <stp>36143f0f-fc11-4665-8d7d-980c950864c5</stp>
        <tr r="F9" s="2"/>
      </tp>
    </main>
    <main first="rtdsrv.8791ca67306847e0aee38c99b0a57010">
      <tp>
        <v>-1</v>
        <stp/>
        <stp>8832ef3a-4371-43bd-aa2f-9c6077a42ed3</stp>
        <tr r="C7" s="2"/>
      </tp>
    </main>
    <main first="rtdsrv.8791ca67306847e0aee38c99b0a57010">
      <tp>
        <v>-1</v>
        <stp/>
        <stp>7f8e0e1d-d201-4f0d-808c-04d21ace0dc9</stp>
        <tr r="G9" s="2"/>
      </tp>
    </main>
    <main first="rtdsrv.8791ca67306847e0aee38c99b0a57010">
      <tp>
        <v>-1</v>
        <stp/>
        <stp>07ce694b-483c-4620-ad69-114ac2f19535</stp>
        <tr r="G5" s="2"/>
      </tp>
    </main>
    <main first="rtdsrv.8791ca67306847e0aee38c99b0a57010">
      <tp>
        <v>-1</v>
        <stp/>
        <stp>ba7cc751-47a8-4fe1-9104-b3514bbf68fe</stp>
        <tr r="G7" s="2"/>
      </tp>
      <tp>
        <v>-1</v>
        <stp/>
        <stp>7d163689-79c2-41de-9bc8-d8b2b2f37ccd</stp>
        <tr r="C50" s="1"/>
      </tp>
    </main>
    <main first="rtdsrv.8791ca67306847e0aee38c99b0a57010">
      <tp>
        <v>-1</v>
        <stp/>
        <stp>71717518-75ba-40d5-836b-886142e660ae</stp>
        <tr r="C52" s="1"/>
      </tp>
    </main>
    <main first="rtdsrv.8791ca67306847e0aee38c99b0a57010">
      <tp>
        <v>-1</v>
        <stp/>
        <stp>e39b83aa-0779-4c04-96dc-66e699e33d45</stp>
        <tr r="C64" s="1"/>
      </tp>
      <tp>
        <v>-1</v>
        <stp/>
        <stp>67e1fdd7-85cb-46db-81d5-e1b3da4da6ad</stp>
        <tr r="C49" s="1"/>
      </tp>
      <tp>
        <v>-1</v>
        <stp/>
        <stp>91b65b9f-7ee5-40b5-898c-2ee8e1937675</stp>
        <tr r="J2" s="2"/>
      </tp>
      <tp>
        <v>-1</v>
        <stp/>
        <stp>51e2a099-ce8a-42b8-acf8-4bdfcdb73148</stp>
        <tr r="C14" s="1"/>
      </tp>
    </main>
    <main first="rtdsrv.8791ca67306847e0aee38c99b0a57010">
      <tp>
        <v>-1</v>
        <stp/>
        <stp>a4fa66d1-dfcd-4e49-9ded-d299ab523bc5</stp>
        <tr r="C7" s="1"/>
      </tp>
      <tp>
        <v>-1</v>
        <stp/>
        <stp>aca75321-abdd-47d0-ad09-a55e096195a8</stp>
        <tr r="E18" s="2"/>
      </tp>
      <tp>
        <v>-1</v>
        <stp/>
        <stp>df0673e4-faf2-41f4-ae86-f1d656047008</stp>
        <tr r="B2" s="2"/>
      </tp>
    </main>
    <main first="rtdsrv.8791ca67306847e0aee38c99b0a57010">
      <tp>
        <v>-1</v>
        <stp/>
        <stp>1d09cafd-5082-45c7-9649-8434380476d8</stp>
        <tr r="C11" s="1"/>
      </tp>
      <tp>
        <v>-1</v>
        <stp/>
        <stp>442ce738-a1d3-4ee0-a18f-8d335eb53b0d</stp>
        <tr r="C40" s="1"/>
      </tp>
    </main>
    <main first="rtdsrv.8791ca67306847e0aee38c99b0a57010">
      <tp>
        <v>-1</v>
        <stp/>
        <stp>b3ad6d2f-80a9-4a37-832e-2ed8a472f2b3</stp>
        <tr r="C70" s="1"/>
      </tp>
      <tp>
        <v>-1</v>
        <stp/>
        <stp>15879585-d743-4572-b99b-400572d97d7c</stp>
        <tr r="L2" s="2"/>
      </tp>
      <tp>
        <v>-1</v>
        <stp/>
        <stp>a19b09f5-6bd1-420d-b95b-218d76199afe</stp>
        <tr r="C18" s="1"/>
      </tp>
      <tp>
        <v>-1</v>
        <stp/>
        <stp>c56098ea-1a46-48a6-afac-82ac26170f1a</stp>
        <tr r="C46" s="1"/>
      </tp>
    </main>
    <main first="rtdsrv.8791ca67306847e0aee38c99b0a57010">
      <tp>
        <v>-1</v>
        <stp/>
        <stp>dab9c041-2058-412e-9196-20d92515a3e6</stp>
        <tr r="C5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2"/>
  <sheetViews>
    <sheetView tabSelected="1" workbookViewId="0">
      <selection activeCell="C12" sqref="C12"/>
    </sheetView>
  </sheetViews>
  <sheetFormatPr defaultRowHeight="14.4" x14ac:dyDescent="0.3"/>
  <cols>
    <col min="2" max="2" width="29.33203125" customWidth="1"/>
    <col min="3" max="3" width="18.109375" customWidth="1"/>
    <col min="9" max="9" width="17.88671875" customWidth="1"/>
    <col min="10" max="10" width="21.88671875" customWidth="1"/>
    <col min="11" max="11" width="16.77734375" customWidth="1"/>
  </cols>
  <sheetData>
    <row r="1" spans="1:11" x14ac:dyDescent="0.3">
      <c r="B1" s="2" t="s">
        <v>37</v>
      </c>
      <c r="C1" s="2"/>
    </row>
    <row r="3" spans="1:11" x14ac:dyDescent="0.3">
      <c r="A3">
        <v>0</v>
      </c>
      <c r="B3" t="str">
        <f>+_xll.YahooQuote(B$1,$A3)</f>
        <v>Ask</v>
      </c>
      <c r="C3">
        <f>+_xll.YahooQuote(B$1,$B3)</f>
        <v>67.430000000000007</v>
      </c>
      <c r="E3" t="s">
        <v>38</v>
      </c>
    </row>
    <row r="4" spans="1:11" x14ac:dyDescent="0.3">
      <c r="A4">
        <f t="shared" ref="A4:A69" si="0">+A3+1</f>
        <v>1</v>
      </c>
      <c r="B4" t="str">
        <f>+_xll.YahooQuote(B$1,$A4)</f>
        <v>AskSize</v>
      </c>
      <c r="C4">
        <f>+_xll.YahooQuote(B$1,$B4)</f>
        <v>9</v>
      </c>
      <c r="E4" t="s">
        <v>39</v>
      </c>
    </row>
    <row r="5" spans="1:11" x14ac:dyDescent="0.3">
      <c r="A5">
        <f t="shared" si="0"/>
        <v>2</v>
      </c>
      <c r="B5" t="str">
        <f>+_xll.YahooQuote(B$1,$A5)</f>
        <v>AverageDailyVolume10Day</v>
      </c>
      <c r="C5">
        <f>+_xll.YahooQuote(B$1,$B5)</f>
        <v>11098800</v>
      </c>
      <c r="E5" t="s">
        <v>40</v>
      </c>
      <c r="I5">
        <f>+_xll.YahooQuote("ibm")</f>
        <v>144.35</v>
      </c>
    </row>
    <row r="6" spans="1:11" x14ac:dyDescent="0.3">
      <c r="A6">
        <f t="shared" si="0"/>
        <v>3</v>
      </c>
      <c r="B6" t="str">
        <f>+_xll.YahooQuote(B$1,$A6)</f>
        <v>AverageDailyVolume3Month</v>
      </c>
      <c r="C6">
        <f>+_xll.YahooQuote(B$1,$B6)</f>
        <v>16152293</v>
      </c>
      <c r="E6" t="s">
        <v>41</v>
      </c>
    </row>
    <row r="7" spans="1:11" x14ac:dyDescent="0.3">
      <c r="A7">
        <f t="shared" si="0"/>
        <v>4</v>
      </c>
      <c r="B7" t="str">
        <f>+_xll.YahooQuote(B$1,$A7)</f>
        <v>Bid</v>
      </c>
      <c r="C7">
        <f>+_xll.YahooQuote(B$1,$B7)</f>
        <v>67.33</v>
      </c>
      <c r="E7" t="s">
        <v>42</v>
      </c>
    </row>
    <row r="8" spans="1:11" x14ac:dyDescent="0.3">
      <c r="A8">
        <f t="shared" si="0"/>
        <v>5</v>
      </c>
      <c r="B8" t="str">
        <f>+_xll.YahooQuote(B$1,$A8)</f>
        <v>BidSize</v>
      </c>
      <c r="C8">
        <f>+_xll.YahooQuote(B$1,$B8)</f>
        <v>29</v>
      </c>
      <c r="E8" t="s">
        <v>43</v>
      </c>
    </row>
    <row r="9" spans="1:11" x14ac:dyDescent="0.3">
      <c r="A9">
        <f t="shared" si="0"/>
        <v>6</v>
      </c>
      <c r="B9" t="str">
        <f>+_xll.YahooQuote(B$1,$A9)</f>
        <v>BookValue</v>
      </c>
      <c r="C9">
        <f>+_xll.YahooQuote(B$1,$B9)</f>
        <v>75.052999999999997</v>
      </c>
      <c r="E9" t="s">
        <v>44</v>
      </c>
    </row>
    <row r="10" spans="1:11" x14ac:dyDescent="0.3">
      <c r="A10">
        <f t="shared" si="0"/>
        <v>7</v>
      </c>
      <c r="B10" t="str">
        <f>+_xll.YahooQuote(B$1,$A10)</f>
        <v>Currency</v>
      </c>
      <c r="C10" t="str">
        <f>+_xll.YahooQuote(B$1,$B10)</f>
        <v>USD</v>
      </c>
      <c r="E10" t="s">
        <v>45</v>
      </c>
    </row>
    <row r="11" spans="1:11" x14ac:dyDescent="0.3">
      <c r="A11">
        <f t="shared" si="0"/>
        <v>8</v>
      </c>
      <c r="B11" s="1" t="str">
        <f>+_xll.YahooQuote(B$1,$A11)</f>
        <v>DividendDate</v>
      </c>
      <c r="C11">
        <f>+_xll.YahooQuote(B$1,$B11)</f>
        <v>1550793600</v>
      </c>
      <c r="E11" t="s">
        <v>46</v>
      </c>
      <c r="I11" s="9">
        <f>_xll.UnixSecondsToTime($C11,"UTC")</f>
        <v>43518</v>
      </c>
      <c r="J11" s="9">
        <f>_xll.UnixSecondsToTime($C11)</f>
        <v>43518.333333333336</v>
      </c>
      <c r="K11" s="9">
        <f>_xll.UnixSecondsToTime($C11,"America/New_York")</f>
        <v>43517.791666666664</v>
      </c>
    </row>
    <row r="12" spans="1:11" x14ac:dyDescent="0.3">
      <c r="A12">
        <f t="shared" si="0"/>
        <v>9</v>
      </c>
      <c r="B12" s="1" t="str">
        <f>+_xll.YahooQuote(B$1,$A12)</f>
        <v>EarningsTimestamp</v>
      </c>
      <c r="C12">
        <f>+_xll.YahooQuote(B$1,$B12)</f>
        <v>1555331400</v>
      </c>
      <c r="E12" t="s">
        <v>47</v>
      </c>
      <c r="I12" s="9">
        <f>_xll.UnixSecondsToTime($C12,"UTC")</f>
        <v>43570.520833333336</v>
      </c>
      <c r="J12" s="9">
        <f>_xll.UnixSecondsToTime($C12)</f>
        <v>43570.854166666664</v>
      </c>
      <c r="K12" s="9">
        <f>_xll.UnixSecondsToTime($C12,"America/New_York")</f>
        <v>43570.354166666664</v>
      </c>
    </row>
    <row r="13" spans="1:11" x14ac:dyDescent="0.3">
      <c r="A13">
        <f t="shared" si="0"/>
        <v>10</v>
      </c>
      <c r="B13" s="1" t="str">
        <f>+_xll.YahooQuote(B$1,$A13)</f>
        <v>EarningsTimestampEnd</v>
      </c>
      <c r="C13">
        <f>+_xll.YahooQuote(B$1,$B13)</f>
        <v>1468859400</v>
      </c>
      <c r="E13" t="s">
        <v>48</v>
      </c>
      <c r="I13" s="9">
        <f>_xll.UnixSecondsToTime($C13,"UTC")</f>
        <v>42569.6875</v>
      </c>
      <c r="J13" s="9">
        <f>_xll.UnixSecondsToTime($C13)</f>
        <v>42570.020833333336</v>
      </c>
      <c r="K13" s="9">
        <f>_xll.UnixSecondsToTime($C13,"America/New_York")</f>
        <v>42569.520833333336</v>
      </c>
    </row>
    <row r="14" spans="1:11" x14ac:dyDescent="0.3">
      <c r="A14">
        <f t="shared" si="0"/>
        <v>11</v>
      </c>
      <c r="B14" s="1" t="str">
        <f>+_xll.YahooQuote(B$1,$A14)</f>
        <v>EarningsTimestampStart</v>
      </c>
      <c r="C14">
        <f>+_xll.YahooQuote(B$1,$B14)</f>
        <v>1468513800</v>
      </c>
      <c r="E14" t="s">
        <v>49</v>
      </c>
      <c r="I14" s="9">
        <f>_xll.UnixSecondsToTime($C14,"UTC")</f>
        <v>42565.6875</v>
      </c>
      <c r="J14" s="9">
        <f>_xll.UnixSecondsToTime($C14)</f>
        <v>42566.020833333336</v>
      </c>
      <c r="K14" s="9">
        <f>_xll.UnixSecondsToTime($C14,"America/New_York")</f>
        <v>42565.520833333336</v>
      </c>
    </row>
    <row r="15" spans="1:11" x14ac:dyDescent="0.3">
      <c r="A15">
        <f t="shared" si="0"/>
        <v>12</v>
      </c>
      <c r="B15" t="str">
        <f>+_xll.YahooQuote(B$1,$A15)</f>
        <v>EpsForward</v>
      </c>
      <c r="C15">
        <f>+_xll.YahooQuote(B$1,$B15)</f>
        <v>8.49</v>
      </c>
      <c r="E15" t="s">
        <v>50</v>
      </c>
    </row>
    <row r="16" spans="1:11" x14ac:dyDescent="0.3">
      <c r="A16">
        <f t="shared" si="0"/>
        <v>13</v>
      </c>
      <c r="B16" t="str">
        <f>+_xll.YahooQuote(B$1,$A16)</f>
        <v>EpsTrailingTwelveMonths</v>
      </c>
      <c r="C16">
        <f>+_xll.YahooQuote(B$1,$B16)</f>
        <v>6.6870000000000003</v>
      </c>
      <c r="E16" t="s">
        <v>51</v>
      </c>
    </row>
    <row r="17" spans="1:5" x14ac:dyDescent="0.3">
      <c r="A17">
        <f t="shared" si="0"/>
        <v>14</v>
      </c>
      <c r="B17" t="str">
        <f>+_xll.YahooQuote(B$1,$A17)</f>
        <v>EsgPopulated</v>
      </c>
      <c r="C17" t="b">
        <f>+_xll.YahooQuote(B$1,$B17)</f>
        <v>0</v>
      </c>
      <c r="E17" t="s">
        <v>52</v>
      </c>
    </row>
    <row r="18" spans="1:5" x14ac:dyDescent="0.3">
      <c r="A18">
        <f t="shared" si="0"/>
        <v>15</v>
      </c>
      <c r="B18" t="str">
        <f>+_xll.YahooQuote(B$1,$A18)</f>
        <v>Exchange</v>
      </c>
      <c r="C18" t="str">
        <f>+_xll.YahooQuote(B$1,$B18)</f>
        <v>NYQ</v>
      </c>
      <c r="E18" t="s">
        <v>53</v>
      </c>
    </row>
    <row r="19" spans="1:5" x14ac:dyDescent="0.3">
      <c r="A19">
        <f t="shared" si="0"/>
        <v>16</v>
      </c>
      <c r="B19" t="str">
        <f>+_xll.YahooQuote(B$1,$A19)</f>
        <v>ExchangeDataDelayedBy</v>
      </c>
      <c r="C19">
        <f>+_xll.YahooQuote(B$1,$B19)</f>
        <v>0</v>
      </c>
      <c r="E19" t="s">
        <v>54</v>
      </c>
    </row>
    <row r="20" spans="1:5" x14ac:dyDescent="0.3">
      <c r="A20">
        <f t="shared" si="0"/>
        <v>17</v>
      </c>
      <c r="B20" t="str">
        <f>+_xll.YahooQuote(B$1,$A20)</f>
        <v>ExchangeTimezoneName</v>
      </c>
      <c r="C20" t="str">
        <f>+_xll.YahooQuote(B$1,$B20)</f>
        <v>America/New_York</v>
      </c>
      <c r="E20" t="s">
        <v>55</v>
      </c>
    </row>
    <row r="21" spans="1:5" x14ac:dyDescent="0.3">
      <c r="A21">
        <f t="shared" si="0"/>
        <v>18</v>
      </c>
      <c r="B21" t="str">
        <f>+_xll.YahooQuote(B$1,$A21)</f>
        <v>ExchangeTimezoneShortName</v>
      </c>
      <c r="C21" t="str">
        <f>+_xll.YahooQuote(B$1,$B21)</f>
        <v>EDT</v>
      </c>
      <c r="E21" t="s">
        <v>56</v>
      </c>
    </row>
    <row r="22" spans="1:5" x14ac:dyDescent="0.3">
      <c r="A22">
        <f t="shared" si="0"/>
        <v>19</v>
      </c>
      <c r="B22" t="str">
        <f>+_xll.YahooQuote(B$1,$A22)</f>
        <v>FiftyDayAverage</v>
      </c>
      <c r="C22">
        <f>+_xll.YahooQuote(B$1,$B22)</f>
        <v>63.786667000000001</v>
      </c>
      <c r="E22" t="s">
        <v>57</v>
      </c>
    </row>
    <row r="23" spans="1:5" x14ac:dyDescent="0.3">
      <c r="A23">
        <f t="shared" si="0"/>
        <v>20</v>
      </c>
      <c r="B23" t="str">
        <f>+_xll.YahooQuote(B$1,$A23)</f>
        <v>FiftyDayAverageChange</v>
      </c>
      <c r="C23">
        <f>+_xll.YahooQuote(B$1,$B23)</f>
        <v>3.6333313</v>
      </c>
      <c r="E23" t="s">
        <v>58</v>
      </c>
    </row>
    <row r="24" spans="1:5" x14ac:dyDescent="0.3">
      <c r="A24">
        <f t="shared" si="0"/>
        <v>21</v>
      </c>
      <c r="B24" t="str">
        <f>+_xll.YahooQuote(B$1,$A24)</f>
        <v>FiftyDayAverageChangePercent</v>
      </c>
      <c r="C24">
        <f>+_xll.YahooQuote(B$1,$B24)</f>
        <v>5.6960669999999998E-2</v>
      </c>
      <c r="E24" t="s">
        <v>59</v>
      </c>
    </row>
    <row r="25" spans="1:5" x14ac:dyDescent="0.3">
      <c r="A25">
        <f t="shared" si="0"/>
        <v>22</v>
      </c>
      <c r="B25" t="str">
        <f>+_xll.YahooQuote(B$1,$A25)</f>
        <v>FiftyTwoWeekHigh</v>
      </c>
      <c r="C25">
        <f>+_xll.YahooQuote(B$1,$B25)</f>
        <v>75.239999999999995</v>
      </c>
      <c r="E25" t="s">
        <v>60</v>
      </c>
    </row>
    <row r="26" spans="1:5" x14ac:dyDescent="0.3">
      <c r="A26">
        <f t="shared" si="0"/>
        <v>23</v>
      </c>
      <c r="B26" t="str">
        <f>+_xll.YahooQuote(B$1,$A26)</f>
        <v>FiftyTwoWeekHighChange</v>
      </c>
      <c r="C26">
        <f>+_xll.YahooQuote(B$1,$B26)</f>
        <v>-7.8199997000000003</v>
      </c>
      <c r="E26" t="s">
        <v>61</v>
      </c>
    </row>
    <row r="27" spans="1:5" x14ac:dyDescent="0.3">
      <c r="A27">
        <f t="shared" si="0"/>
        <v>24</v>
      </c>
      <c r="B27" t="str">
        <f>+_xll.YahooQuote(B$1,$A27)</f>
        <v>FiftyTwoWeekHighChangePercent</v>
      </c>
      <c r="C27">
        <f>+_xll.YahooQuote(B$1,$B27)</f>
        <v>-0.10393408</v>
      </c>
      <c r="E27" t="s">
        <v>62</v>
      </c>
    </row>
    <row r="28" spans="1:5" x14ac:dyDescent="0.3">
      <c r="A28">
        <f t="shared" si="0"/>
        <v>25</v>
      </c>
      <c r="B28" t="str">
        <f>+_xll.YahooQuote(B$1,$A28)</f>
        <v>FiftyTwoWeekLow</v>
      </c>
      <c r="C28">
        <f>+_xll.YahooQuote(B$1,$B28)</f>
        <v>48.42</v>
      </c>
      <c r="E28" t="s">
        <v>63</v>
      </c>
    </row>
    <row r="29" spans="1:5" x14ac:dyDescent="0.3">
      <c r="A29">
        <f t="shared" si="0"/>
        <v>26</v>
      </c>
      <c r="B29" t="str">
        <f>+_xll.YahooQuote(B$1,$A29)</f>
        <v>FiftyTwoWeekLowChange</v>
      </c>
      <c r="C29">
        <f>+_xll.YahooQuote(B$1,$B29)</f>
        <v>19</v>
      </c>
      <c r="E29" t="s">
        <v>64</v>
      </c>
    </row>
    <row r="30" spans="1:5" x14ac:dyDescent="0.3">
      <c r="A30">
        <f t="shared" si="0"/>
        <v>27</v>
      </c>
      <c r="B30" t="str">
        <f>+_xll.YahooQuote(B$1,$A30)</f>
        <v>FiftyTwoWeekLowChangePercent</v>
      </c>
      <c r="C30">
        <f>+_xll.YahooQuote(B$1,$B30)</f>
        <v>0.39239984999999999</v>
      </c>
      <c r="E30" t="s">
        <v>65</v>
      </c>
    </row>
    <row r="31" spans="1:5" x14ac:dyDescent="0.3">
      <c r="A31">
        <f t="shared" si="0"/>
        <v>28</v>
      </c>
      <c r="B31" t="str">
        <f>+_xll.YahooQuote(B$1,$A31)</f>
        <v>FiftyTwoWeekRange</v>
      </c>
      <c r="C31" t="str">
        <f>+_xll.YahooQuote(B$1,$B31)</f>
        <v>48.42 - 75.24</v>
      </c>
      <c r="E31" t="s">
        <v>66</v>
      </c>
    </row>
    <row r="32" spans="1:5" x14ac:dyDescent="0.3">
      <c r="A32">
        <f t="shared" si="0"/>
        <v>29</v>
      </c>
      <c r="B32" t="str">
        <f>+_xll.YahooQuote(B$1,$A32)</f>
        <v>FinancialCurrency</v>
      </c>
      <c r="C32" t="str">
        <f>+_xll.YahooQuote(B$1,$B32)</f>
        <v>USD</v>
      </c>
      <c r="E32" t="s">
        <v>67</v>
      </c>
    </row>
    <row r="33" spans="1:5" x14ac:dyDescent="0.3">
      <c r="A33">
        <f t="shared" si="0"/>
        <v>30</v>
      </c>
      <c r="B33" t="str">
        <f>+_xll.YahooQuote(B$1,$A33)</f>
        <v>ForwardPE</v>
      </c>
      <c r="C33">
        <f>+_xll.YahooQuote(B$1,$B33)</f>
        <v>7.9411072999999996</v>
      </c>
      <c r="E33" t="s">
        <v>68</v>
      </c>
    </row>
    <row r="34" spans="1:5" x14ac:dyDescent="0.3">
      <c r="A34">
        <f t="shared" si="0"/>
        <v>31</v>
      </c>
      <c r="B34" t="str">
        <f>+_xll.YahooQuote(B$1,$A34)</f>
        <v>FullExchangeName</v>
      </c>
      <c r="C34" t="str">
        <f>+_xll.YahooQuote(B$1,$B34)</f>
        <v>NYSE</v>
      </c>
      <c r="E34" t="s">
        <v>69</v>
      </c>
    </row>
    <row r="35" spans="1:5" x14ac:dyDescent="0.3">
      <c r="A35">
        <f t="shared" si="0"/>
        <v>32</v>
      </c>
      <c r="B35" t="str">
        <f>+_xll.YahooQuote(B$1,$A35)</f>
        <v>GmtOffSetMilliseconds</v>
      </c>
      <c r="C35">
        <f>+_xll.YahooQuote(B$1,$B35)</f>
        <v>-14400000</v>
      </c>
      <c r="E35" t="s">
        <v>70</v>
      </c>
    </row>
    <row r="36" spans="1:5" x14ac:dyDescent="0.3">
      <c r="A36">
        <f t="shared" si="0"/>
        <v>33</v>
      </c>
      <c r="B36" t="str">
        <f>+_xll.YahooQuote(B$1,$A36)</f>
        <v>Language</v>
      </c>
      <c r="C36" t="str">
        <f>+_xll.YahooQuote(B$1,$B36)</f>
        <v>en-US</v>
      </c>
      <c r="E36" t="s">
        <v>71</v>
      </c>
    </row>
    <row r="37" spans="1:5" x14ac:dyDescent="0.3">
      <c r="A37">
        <f t="shared" si="0"/>
        <v>34</v>
      </c>
      <c r="B37" t="str">
        <f>+_xll.YahooQuote(B$1,$A37)</f>
        <v>LongName</v>
      </c>
      <c r="C37" t="str">
        <f>+_xll.YahooQuote(B$1,$B37)</f>
        <v>Citigroup Inc.</v>
      </c>
      <c r="E37" t="s">
        <v>72</v>
      </c>
    </row>
    <row r="38" spans="1:5" x14ac:dyDescent="0.3">
      <c r="A38">
        <f t="shared" si="0"/>
        <v>35</v>
      </c>
      <c r="B38" t="str">
        <f>+_xll.YahooQuote(B$1,$A38)</f>
        <v>Market</v>
      </c>
      <c r="C38" t="str">
        <f>+_xll.YahooQuote(B$1,$B38)</f>
        <v>us_market</v>
      </c>
      <c r="E38" t="s">
        <v>73</v>
      </c>
    </row>
    <row r="39" spans="1:5" x14ac:dyDescent="0.3">
      <c r="A39">
        <f t="shared" si="0"/>
        <v>36</v>
      </c>
      <c r="B39" t="str">
        <f>+_xll.YahooQuote(B$1,$A39)</f>
        <v>MarketCap</v>
      </c>
      <c r="C39">
        <f>+_xll.YahooQuote(B$1,$B39)</f>
        <v>157795827712</v>
      </c>
      <c r="E39" t="s">
        <v>74</v>
      </c>
    </row>
    <row r="40" spans="1:5" x14ac:dyDescent="0.3">
      <c r="A40">
        <f t="shared" si="0"/>
        <v>37</v>
      </c>
      <c r="B40" t="str">
        <f>+_xll.YahooQuote(B$1,$A40)</f>
        <v>MarketState</v>
      </c>
      <c r="C40" t="str">
        <f>+_xll.YahooQuote(B$1,$B40)</f>
        <v>POSTPOST</v>
      </c>
      <c r="E40" t="s">
        <v>75</v>
      </c>
    </row>
    <row r="41" spans="1:5" x14ac:dyDescent="0.3">
      <c r="A41">
        <f t="shared" si="0"/>
        <v>38</v>
      </c>
      <c r="B41" t="str">
        <f>+_xll.YahooQuote(B$1,$A41)</f>
        <v>MessageBoardId</v>
      </c>
      <c r="C41" t="str">
        <f>+_xll.YahooQuote(B$1,$B41)</f>
        <v>finmb_391687</v>
      </c>
      <c r="E41" t="s">
        <v>76</v>
      </c>
    </row>
    <row r="42" spans="1:5" x14ac:dyDescent="0.3">
      <c r="A42">
        <f t="shared" si="0"/>
        <v>39</v>
      </c>
      <c r="B42" t="str">
        <f>+_xll.YahooQuote(B$1,$A42)</f>
        <v>PostMarketChange</v>
      </c>
      <c r="C42">
        <f>+_xll.YahooQuote(B$1,$B42)</f>
        <v>-6.9999695000000001E-2</v>
      </c>
      <c r="E42" s="1" t="s">
        <v>77</v>
      </c>
    </row>
    <row r="43" spans="1:5" x14ac:dyDescent="0.3">
      <c r="A43">
        <f t="shared" si="0"/>
        <v>40</v>
      </c>
      <c r="B43" t="str">
        <f>+_xll.YahooQuote(B$1,$A43)</f>
        <v>PostMarketChangePercent</v>
      </c>
      <c r="C43">
        <f>+_xll.YahooQuote(B$1,$B43)</f>
        <v>-0.10382631</v>
      </c>
      <c r="E43" s="1" t="s">
        <v>78</v>
      </c>
    </row>
    <row r="44" spans="1:5" x14ac:dyDescent="0.3">
      <c r="A44">
        <f t="shared" si="0"/>
        <v>41</v>
      </c>
      <c r="B44" t="str">
        <f>+_xll.YahooQuote(B$1,$A44)</f>
        <v>PostMarketPrice</v>
      </c>
      <c r="C44">
        <f>+_xll.YahooQuote(B$1,$B44)</f>
        <v>67.349999999999994</v>
      </c>
      <c r="E44" s="1" t="s">
        <v>79</v>
      </c>
    </row>
    <row r="45" spans="1:5" x14ac:dyDescent="0.3">
      <c r="A45">
        <f t="shared" si="0"/>
        <v>42</v>
      </c>
      <c r="B45" t="str">
        <f>+_xll.YahooQuote(B$1,$A45)</f>
        <v>PostMarketTime</v>
      </c>
      <c r="C45">
        <f>+_xll.YahooQuote(B$1,$B45)</f>
        <v>1555113459</v>
      </c>
      <c r="E45" s="1" t="s">
        <v>80</v>
      </c>
    </row>
    <row r="46" spans="1:5" x14ac:dyDescent="0.3">
      <c r="A46">
        <f t="shared" si="0"/>
        <v>43</v>
      </c>
      <c r="B46" t="str">
        <f>+_xll.YahooQuote(B$1,$A46)</f>
        <v>PriceHint</v>
      </c>
      <c r="C46">
        <f>+_xll.YahooQuote(B$1,$B46)</f>
        <v>2</v>
      </c>
      <c r="E46" t="s">
        <v>81</v>
      </c>
    </row>
    <row r="47" spans="1:5" x14ac:dyDescent="0.3">
      <c r="A47">
        <f t="shared" si="0"/>
        <v>44</v>
      </c>
      <c r="B47" t="str">
        <f>+_xll.YahooQuote(B$1,$A47)</f>
        <v>PriceToBook</v>
      </c>
      <c r="C47">
        <f>+_xll.YahooQuote(B$1,$B47)</f>
        <v>0.8982985</v>
      </c>
      <c r="E47" t="s">
        <v>82</v>
      </c>
    </row>
    <row r="48" spans="1:5" x14ac:dyDescent="0.3">
      <c r="A48">
        <f t="shared" si="0"/>
        <v>45</v>
      </c>
      <c r="B48" t="str">
        <f>+_xll.YahooQuote(B$1,$A48)</f>
        <v>QuoteSourceName</v>
      </c>
      <c r="C48" t="str">
        <f>+_xll.YahooQuote(B$1,$B48)</f>
        <v>Nasdaq Real Time Price</v>
      </c>
      <c r="E48" t="s">
        <v>83</v>
      </c>
    </row>
    <row r="49" spans="1:10" x14ac:dyDescent="0.3">
      <c r="A49">
        <f t="shared" si="0"/>
        <v>46</v>
      </c>
      <c r="B49" t="str">
        <f>+_xll.YahooQuote(B$1,$A49)</f>
        <v>QuoteType</v>
      </c>
      <c r="C49" t="str">
        <f>+_xll.YahooQuote(B$1,$B49)</f>
        <v>EQUITY</v>
      </c>
      <c r="E49" t="s">
        <v>84</v>
      </c>
    </row>
    <row r="50" spans="1:10" x14ac:dyDescent="0.3">
      <c r="A50">
        <f t="shared" si="0"/>
        <v>47</v>
      </c>
      <c r="B50" t="str">
        <f>+_xll.YahooQuote(B$1,$A50)</f>
        <v>Region</v>
      </c>
      <c r="C50" t="str">
        <f>+_xll.YahooQuote(B$1,$B50)</f>
        <v>US</v>
      </c>
      <c r="E50" t="s">
        <v>85</v>
      </c>
    </row>
    <row r="51" spans="1:10" x14ac:dyDescent="0.3">
      <c r="A51">
        <f t="shared" si="0"/>
        <v>48</v>
      </c>
      <c r="B51" t="str">
        <f>+_xll.YahooQuote(B$1,$A51)</f>
        <v>RegularMarketChange</v>
      </c>
      <c r="C51">
        <f>+_xll.YahooQuote(B$1,$B51)</f>
        <v>1.5099944999999999</v>
      </c>
      <c r="E51" t="s">
        <v>86</v>
      </c>
    </row>
    <row r="52" spans="1:10" x14ac:dyDescent="0.3">
      <c r="A52">
        <f t="shared" si="0"/>
        <v>49</v>
      </c>
      <c r="B52" t="str">
        <f>+_xll.YahooQuote(B$1,$A52)</f>
        <v>RegularMarketChangePercent</v>
      </c>
      <c r="C52">
        <f>+_xll.YahooQuote(B$1,$B52)</f>
        <v>2.2909944000000002</v>
      </c>
      <c r="E52" t="s">
        <v>87</v>
      </c>
    </row>
    <row r="53" spans="1:10" x14ac:dyDescent="0.3">
      <c r="A53">
        <f t="shared" si="0"/>
        <v>50</v>
      </c>
      <c r="B53" t="str">
        <f>+_xll.YahooQuote(B$1,$A53)</f>
        <v>RegularMarketDayHigh</v>
      </c>
      <c r="C53">
        <f>+_xll.YahooQuote(B$1,$B53)</f>
        <v>68.305000000000007</v>
      </c>
      <c r="E53" t="s">
        <v>88</v>
      </c>
    </row>
    <row r="54" spans="1:10" x14ac:dyDescent="0.3">
      <c r="A54">
        <f t="shared" si="0"/>
        <v>51</v>
      </c>
      <c r="B54" t="str">
        <f>+_xll.YahooQuote(B$1,$A54)</f>
        <v>RegularMarketDayLow</v>
      </c>
      <c r="C54">
        <f>+_xll.YahooQuote(B$1,$B54)</f>
        <v>66.635000000000005</v>
      </c>
      <c r="E54" t="s">
        <v>89</v>
      </c>
    </row>
    <row r="55" spans="1:10" x14ac:dyDescent="0.3">
      <c r="A55">
        <f t="shared" si="0"/>
        <v>52</v>
      </c>
      <c r="B55" t="str">
        <f>+_xll.YahooQuote(B$1,$A55)</f>
        <v>RegularMarketDayRange</v>
      </c>
      <c r="C55" t="str">
        <f>+_xll.YahooQuote(B$1,$B55)</f>
        <v>66.635 - 68.305</v>
      </c>
      <c r="E55" t="s">
        <v>90</v>
      </c>
    </row>
    <row r="56" spans="1:10" x14ac:dyDescent="0.3">
      <c r="A56">
        <f t="shared" si="0"/>
        <v>53</v>
      </c>
      <c r="B56" t="str">
        <f>+_xll.YahooQuote(B$1,$A56)</f>
        <v>RegularMarketOpen</v>
      </c>
      <c r="C56">
        <f>+_xll.YahooQuote(B$1,$B56)</f>
        <v>67.08</v>
      </c>
      <c r="E56" t="s">
        <v>91</v>
      </c>
    </row>
    <row r="57" spans="1:10" x14ac:dyDescent="0.3">
      <c r="A57">
        <f t="shared" si="0"/>
        <v>54</v>
      </c>
      <c r="B57" t="str">
        <f>+_xll.YahooQuote(B$1,$A57)</f>
        <v>RegularMarketPreviousClose</v>
      </c>
      <c r="C57">
        <f>+_xll.YahooQuote(B$1,$B57)</f>
        <v>65.91</v>
      </c>
      <c r="E57" t="s">
        <v>92</v>
      </c>
    </row>
    <row r="58" spans="1:10" x14ac:dyDescent="0.3">
      <c r="A58">
        <f t="shared" si="0"/>
        <v>55</v>
      </c>
      <c r="B58" t="str">
        <f>+_xll.YahooQuote(B$1,$A58)</f>
        <v>RegularMarketPrice</v>
      </c>
      <c r="C58">
        <f>+_xll.YahooQuote(B$1,$B58)</f>
        <v>67.42</v>
      </c>
      <c r="E58" t="s">
        <v>93</v>
      </c>
    </row>
    <row r="59" spans="1:10" x14ac:dyDescent="0.3">
      <c r="A59">
        <f t="shared" si="0"/>
        <v>56</v>
      </c>
      <c r="B59" s="1" t="str">
        <f>+_xll.YahooQuote(B$1,$A59)</f>
        <v>RegularMarketTime</v>
      </c>
      <c r="C59">
        <f>+_xll.YahooQuote(B$1,$B59)</f>
        <v>1555099219</v>
      </c>
      <c r="E59" t="s">
        <v>94</v>
      </c>
      <c r="I59" s="9"/>
    </row>
    <row r="60" spans="1:10" x14ac:dyDescent="0.3">
      <c r="A60">
        <f t="shared" si="0"/>
        <v>57</v>
      </c>
      <c r="B60" t="str">
        <f>+_xll.YahooQuote(B$1,$A60)</f>
        <v>RegularMarketVolume</v>
      </c>
      <c r="C60">
        <f>+_xll.YahooQuote(B$1,$B60)</f>
        <v>19238667</v>
      </c>
      <c r="E60" t="s">
        <v>95</v>
      </c>
      <c r="J60" s="9"/>
    </row>
    <row r="61" spans="1:10" x14ac:dyDescent="0.3">
      <c r="A61">
        <f t="shared" si="0"/>
        <v>58</v>
      </c>
      <c r="B61" t="str">
        <f>+_xll.YahooQuote(B$1,$A61)</f>
        <v>SharesOutstanding</v>
      </c>
      <c r="C61">
        <f>+_xll.YahooQuote(B$1,$B61)</f>
        <v>2340489984</v>
      </c>
      <c r="E61" t="s">
        <v>96</v>
      </c>
    </row>
    <row r="62" spans="1:10" x14ac:dyDescent="0.3">
      <c r="A62">
        <f t="shared" si="0"/>
        <v>59</v>
      </c>
      <c r="B62" t="str">
        <f>+_xll.YahooQuote(B$1,$A62)</f>
        <v>ShortName</v>
      </c>
      <c r="C62" t="str">
        <f>+_xll.YahooQuote(B$1,$B62)</f>
        <v>Citigroup, Inc.</v>
      </c>
      <c r="E62" t="s">
        <v>97</v>
      </c>
      <c r="I62" s="9"/>
    </row>
    <row r="63" spans="1:10" x14ac:dyDescent="0.3">
      <c r="A63">
        <f t="shared" si="0"/>
        <v>60</v>
      </c>
      <c r="B63" t="str">
        <f>+_xll.YahooQuote(B$1,$A63)</f>
        <v>SourceInterval</v>
      </c>
      <c r="C63">
        <f>+_xll.YahooQuote(B$1,$B63)</f>
        <v>15</v>
      </c>
      <c r="E63" t="s">
        <v>98</v>
      </c>
      <c r="I63" s="9">
        <f>_xll.UnixSecondsToTime($C$59,"UTC")</f>
        <v>43567.833553240744</v>
      </c>
      <c r="J63" s="9"/>
    </row>
    <row r="64" spans="1:10" x14ac:dyDescent="0.3">
      <c r="A64">
        <f t="shared" si="0"/>
        <v>61</v>
      </c>
      <c r="B64" t="str">
        <f>+_xll.YahooQuote(B$1,$A64)</f>
        <v>Symbol</v>
      </c>
      <c r="C64" t="str">
        <f>+_xll.YahooQuote(B$1,$B64)</f>
        <v>C</v>
      </c>
      <c r="E64" t="s">
        <v>99</v>
      </c>
      <c r="I64" s="9">
        <f>_xll.UnixSecondsToTime($C$59)</f>
        <v>43568.166886574072</v>
      </c>
      <c r="J64" s="9"/>
    </row>
    <row r="65" spans="1:10" x14ac:dyDescent="0.3">
      <c r="A65">
        <f t="shared" si="0"/>
        <v>62</v>
      </c>
      <c r="B65" t="str">
        <f>+_xll.YahooQuote(B$1,$A65)</f>
        <v>Tradeable</v>
      </c>
      <c r="C65" t="b">
        <f>+_xll.YahooQuote(B$1,$B65)</f>
        <v>1</v>
      </c>
      <c r="E65" t="s">
        <v>100</v>
      </c>
      <c r="I65" s="9">
        <f>_xll.UnixSecondsToTime($C$59,"America/New_York")</f>
        <v>43567.666886574072</v>
      </c>
      <c r="J65" s="9"/>
    </row>
    <row r="66" spans="1:10" x14ac:dyDescent="0.3">
      <c r="A66">
        <f t="shared" si="0"/>
        <v>63</v>
      </c>
      <c r="B66" t="str">
        <f>+_xll.YahooQuote(B$1,$A66)</f>
        <v>TrailingAnnualDividendRate</v>
      </c>
      <c r="C66">
        <f>+_xll.YahooQuote(B$1,$B66)</f>
        <v>1.54</v>
      </c>
      <c r="E66" t="s">
        <v>101</v>
      </c>
    </row>
    <row r="67" spans="1:10" x14ac:dyDescent="0.3">
      <c r="A67">
        <f t="shared" si="0"/>
        <v>64</v>
      </c>
      <c r="B67" t="str">
        <f>+_xll.YahooQuote(B$1,$A67)</f>
        <v>TrailingAnnualDividendYield</v>
      </c>
      <c r="C67">
        <f>+_xll.YahooQuote(B$1,$B67)</f>
        <v>2.3365193999999999E-2</v>
      </c>
      <c r="E67" t="s">
        <v>102</v>
      </c>
    </row>
    <row r="68" spans="1:10" x14ac:dyDescent="0.3">
      <c r="A68">
        <f t="shared" si="0"/>
        <v>65</v>
      </c>
      <c r="B68" t="str">
        <f>+_xll.YahooQuote(B$1,$A68)</f>
        <v>TrailingPE</v>
      </c>
      <c r="C68">
        <f>+_xll.YahooQuote(B$1,$B68)</f>
        <v>10.08225</v>
      </c>
      <c r="E68" t="s">
        <v>103</v>
      </c>
    </row>
    <row r="69" spans="1:10" x14ac:dyDescent="0.3">
      <c r="A69">
        <f t="shared" si="0"/>
        <v>66</v>
      </c>
      <c r="B69" t="str">
        <f>+_xll.YahooQuote(B$1,$A69)</f>
        <v>TwoHundredDayAverage</v>
      </c>
      <c r="C69">
        <f>+_xll.YahooQuote(B$1,$B69)</f>
        <v>63.272015000000003</v>
      </c>
      <c r="E69" t="s">
        <v>104</v>
      </c>
    </row>
    <row r="70" spans="1:10" x14ac:dyDescent="0.3">
      <c r="A70">
        <f t="shared" ref="A70:A72" si="1">+A69+1</f>
        <v>67</v>
      </c>
      <c r="B70" t="str">
        <f>+_xll.YahooQuote(B$1,$A70)</f>
        <v>TwoHundredDayAverageChange</v>
      </c>
      <c r="C70">
        <f>+_xll.YahooQuote(B$1,$B70)</f>
        <v>4.1479835999999999</v>
      </c>
      <c r="E70" t="s">
        <v>105</v>
      </c>
    </row>
    <row r="71" spans="1:10" x14ac:dyDescent="0.3">
      <c r="A71">
        <f t="shared" si="1"/>
        <v>68</v>
      </c>
      <c r="B71" t="str">
        <f>+_xll.YahooQuote(B$1,$A71)</f>
        <v>TwoHundredDayAverageChangePercent</v>
      </c>
      <c r="C71">
        <f>+_xll.YahooQuote(B$1,$B71)</f>
        <v>6.5557950000000004E-2</v>
      </c>
      <c r="E71" t="s">
        <v>106</v>
      </c>
    </row>
    <row r="72" spans="1:10" x14ac:dyDescent="0.3">
      <c r="A72">
        <f t="shared" si="1"/>
        <v>69</v>
      </c>
      <c r="B72" t="str">
        <f>+_xll.YahooQuote(B$1,$A72)</f>
        <v>Invalid field index: 69.</v>
      </c>
      <c r="C72" t="str">
        <f>+_xll.YahooQuote(B$1,$B72)</f>
        <v>Field not found: "Invalid field index: 69.".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0A5A9-4647-4C7E-A8C9-53414205A4D9}">
  <dimension ref="A1:M26"/>
  <sheetViews>
    <sheetView workbookViewId="0">
      <selection activeCell="I19" sqref="I19"/>
    </sheetView>
  </sheetViews>
  <sheetFormatPr defaultRowHeight="14.4" x14ac:dyDescent="0.3"/>
  <cols>
    <col min="2" max="2" width="36.33203125" customWidth="1"/>
    <col min="5" max="5" width="10.6640625" customWidth="1"/>
    <col min="6" max="6" width="17.77734375" customWidth="1"/>
    <col min="7" max="7" width="9.33203125" customWidth="1"/>
    <col min="8" max="8" width="10.21875" customWidth="1"/>
    <col min="9" max="9" width="20.6640625" customWidth="1"/>
    <col min="10" max="10" width="19.88671875" customWidth="1"/>
    <col min="11" max="11" width="11.21875" customWidth="1"/>
    <col min="12" max="12" width="13.21875" customWidth="1"/>
  </cols>
  <sheetData>
    <row r="1" spans="1:13" x14ac:dyDescent="0.3">
      <c r="A1" s="1" t="s">
        <v>0</v>
      </c>
      <c r="B1" s="1" t="s">
        <v>14</v>
      </c>
      <c r="C1" s="4" t="s">
        <v>2</v>
      </c>
      <c r="D1" s="4" t="s">
        <v>3</v>
      </c>
      <c r="E1" s="1" t="s">
        <v>5</v>
      </c>
      <c r="F1" s="3" t="s">
        <v>6</v>
      </c>
      <c r="G1" s="3" t="s">
        <v>8</v>
      </c>
      <c r="H1" s="3" t="s">
        <v>9</v>
      </c>
      <c r="I1" s="3" t="s">
        <v>4</v>
      </c>
      <c r="J1" s="1" t="s">
        <v>7</v>
      </c>
      <c r="K1" s="3" t="s">
        <v>10</v>
      </c>
      <c r="L1" s="3" t="s">
        <v>11</v>
      </c>
      <c r="M1" s="3" t="s">
        <v>12</v>
      </c>
    </row>
    <row r="2" spans="1:13" x14ac:dyDescent="0.3">
      <c r="A2" t="s">
        <v>1</v>
      </c>
      <c r="B2" s="1" t="str">
        <f>_xll.YahooQuote($A2,B$1)</f>
        <v>iShares S&amp;amp;P/TSX 60 Index ETF</v>
      </c>
      <c r="C2" t="str">
        <f>_xll.YahooQuote($A2,C$1)</f>
        <v>TOR</v>
      </c>
      <c r="D2" t="str">
        <f>_xll.YahooQuote($A2,D$1)</f>
        <v>CAD</v>
      </c>
      <c r="E2" t="str">
        <f>_xll.YahooQuote($A2,E$1)</f>
        <v>ETF</v>
      </c>
      <c r="F2" s="5">
        <f>_xll.YahooQuote($A2,F$1)</f>
        <v>24.81</v>
      </c>
      <c r="G2" s="5">
        <f>_xll.YahooQuote($A2,G$1)</f>
        <v>24.79</v>
      </c>
      <c r="H2" s="5">
        <f>_xll.YahooQuote($A2,H$1)</f>
        <v>24.8</v>
      </c>
      <c r="I2" s="6">
        <f>_xll.YahooQuote($A2,I$1)</f>
        <v>8576816640</v>
      </c>
      <c r="J2" s="6">
        <f>_xll.YahooQuote($A2,J$1)*F2</f>
        <v>38454433.169999994</v>
      </c>
      <c r="K2" s="6">
        <f t="shared" ref="K2:K10" si="0">+I2/J2</f>
        <v>223.03843622095448</v>
      </c>
      <c r="L2" s="7">
        <f>_xll.YahooQuote($A2,L$1)</f>
        <v>2.4321038E-2</v>
      </c>
      <c r="M2">
        <v>18</v>
      </c>
    </row>
    <row r="3" spans="1:13" x14ac:dyDescent="0.3">
      <c r="A3" t="s">
        <v>13</v>
      </c>
      <c r="B3" s="1" t="str">
        <f>_xll.YahooQuote($A3,B$1)</f>
        <v>iShares Core S&amp;amp;P/TSX Capped Composite Index ETF</v>
      </c>
      <c r="C3" t="str">
        <f>_xll.YahooQuote($A3,C$1)</f>
        <v>TOR</v>
      </c>
      <c r="D3" t="str">
        <f>_xll.YahooQuote($A3,D$1)</f>
        <v>CAD</v>
      </c>
      <c r="E3" t="str">
        <f>_xll.YahooQuote($A3,E$1)</f>
        <v>ETF</v>
      </c>
      <c r="F3" s="5">
        <f>_xll.YahooQuote($A3,F$1)</f>
        <v>26.23</v>
      </c>
      <c r="G3" s="5">
        <f>_xll.YahooQuote($A3,G$1)</f>
        <v>26.22</v>
      </c>
      <c r="H3" s="5">
        <f>_xll.YahooQuote($A3,H$1)</f>
        <v>26.25</v>
      </c>
      <c r="I3" s="6">
        <f>_xll.YahooQuote($A3,I$1)</f>
        <v>5138457088</v>
      </c>
      <c r="J3" s="6">
        <f>_xll.YahooQuote($A3,J$1)*F3</f>
        <v>3791415.35</v>
      </c>
      <c r="K3" s="6">
        <f t="shared" si="0"/>
        <v>1355.2873039879421</v>
      </c>
      <c r="L3" s="7">
        <f>_xll.YahooQuote($A3,L$1)</f>
        <v>2.5229707000000001E-2</v>
      </c>
      <c r="M3">
        <v>6</v>
      </c>
    </row>
    <row r="4" spans="1:13" x14ac:dyDescent="0.3">
      <c r="A4" t="s">
        <v>18</v>
      </c>
      <c r="B4" s="8" t="str">
        <f>_xll.YahooQuote($A4,B$1)</f>
        <v>iShares MSCI Emerging Markets Index ETF</v>
      </c>
      <c r="C4" t="str">
        <f>_xll.YahooQuote($A4,C$1)</f>
        <v>TOR</v>
      </c>
      <c r="D4" t="str">
        <f>_xll.YahooQuote($A4,D$1)</f>
        <v>CAD</v>
      </c>
      <c r="E4" t="str">
        <f>_xll.YahooQuote($A4,E$1)</f>
        <v>ETF</v>
      </c>
      <c r="F4" s="5">
        <f>_xll.YahooQuote($A4,F$1)</f>
        <v>32.93</v>
      </c>
      <c r="G4" s="5">
        <f>_xll.YahooQuote($A4,G$1)</f>
        <v>32.950000000000003</v>
      </c>
      <c r="H4" s="5">
        <f>_xll.YahooQuote($A4,H$1)</f>
        <v>32.950000000000003</v>
      </c>
      <c r="I4" s="6" t="str">
        <f>_xll.YahooQuote($A4,I$1)</f>
        <v>Field not found: "MarketCap".</v>
      </c>
      <c r="J4" s="6">
        <f>_xll.YahooQuote($A4,J$1)*F4</f>
        <v>81534.679999999993</v>
      </c>
      <c r="K4" s="6" t="e">
        <f t="shared" si="0"/>
        <v>#VALUE!</v>
      </c>
      <c r="L4" s="7" t="str">
        <f>_xll.YahooQuote($A4,L$1)</f>
        <v>Field not found: "TrailingAnnualDividendYield".</v>
      </c>
      <c r="M4">
        <v>82</v>
      </c>
    </row>
    <row r="5" spans="1:13" x14ac:dyDescent="0.3">
      <c r="A5" t="s">
        <v>15</v>
      </c>
      <c r="B5" t="str">
        <f>_xll.YahooQuote($A5,B$1)</f>
        <v>iShares Core MSCI EAFE IMI Index ETF</v>
      </c>
      <c r="C5" t="str">
        <f>_xll.YahooQuote($A5,C$1)</f>
        <v>TOR</v>
      </c>
      <c r="D5" t="str">
        <f>_xll.YahooQuote($A5,D$1)</f>
        <v>CAD</v>
      </c>
      <c r="E5" t="str">
        <f>_xll.YahooQuote($A5,E$1)</f>
        <v>ETF</v>
      </c>
      <c r="F5" s="5">
        <f>_xll.YahooQuote($A5,F$1)</f>
        <v>30.73</v>
      </c>
      <c r="G5" s="5">
        <f>_xll.YahooQuote($A5,G$1)</f>
        <v>30.72</v>
      </c>
      <c r="H5" s="5">
        <f>_xll.YahooQuote($A5,H$1)</f>
        <v>30.74</v>
      </c>
      <c r="I5" s="6" t="str">
        <f>_xll.YahooQuote($A5,I$1)</f>
        <v>Field not found: "MarketCap".</v>
      </c>
      <c r="J5" s="6">
        <f>_xll.YahooQuote($A5,J$1)*F5</f>
        <v>1108000.8800000001</v>
      </c>
      <c r="K5" s="6" t="e">
        <f t="shared" si="0"/>
        <v>#VALUE!</v>
      </c>
      <c r="L5" s="7" t="str">
        <f>_xll.YahooQuote($A5,L$1)</f>
        <v>Field not found: "TrailingAnnualDividendYield".</v>
      </c>
      <c r="M5">
        <v>22</v>
      </c>
    </row>
    <row r="6" spans="1:13" x14ac:dyDescent="0.3">
      <c r="A6" t="s">
        <v>17</v>
      </c>
      <c r="B6" t="str">
        <f>_xll.YahooQuote($A6,B$1)</f>
        <v>iShares MSCI World Index ETF</v>
      </c>
      <c r="C6" t="str">
        <f>_xll.YahooQuote($A6,C$1)</f>
        <v>TOR</v>
      </c>
      <c r="D6" t="str">
        <f>_xll.YahooQuote($A6,D$1)</f>
        <v>CAD</v>
      </c>
      <c r="E6" t="str">
        <f>_xll.YahooQuote($A6,E$1)</f>
        <v>ETF</v>
      </c>
      <c r="F6" s="5">
        <f>_xll.YahooQuote($A6,F$1)</f>
        <v>52.53</v>
      </c>
      <c r="G6" s="5">
        <f>_xll.YahooQuote($A6,G$1)</f>
        <v>52.5</v>
      </c>
      <c r="H6" s="5">
        <f>_xll.YahooQuote($A6,H$1)</f>
        <v>52.6</v>
      </c>
      <c r="I6" s="6" t="str">
        <f>_xll.YahooQuote($A6,I$1)</f>
        <v>Field not found: "MarketCap".</v>
      </c>
      <c r="J6" s="6">
        <f>_xll.YahooQuote($A6,J$1)*F6</f>
        <v>169251.66</v>
      </c>
      <c r="K6" s="6" t="e">
        <f t="shared" si="0"/>
        <v>#VALUE!</v>
      </c>
      <c r="L6" s="7" t="str">
        <f>_xll.YahooQuote($A6,L$1)</f>
        <v>Field not found: "TrailingAnnualDividendYield".</v>
      </c>
      <c r="M6">
        <v>47</v>
      </c>
    </row>
    <row r="7" spans="1:13" x14ac:dyDescent="0.3">
      <c r="A7" t="s">
        <v>21</v>
      </c>
      <c r="B7" s="1" t="str">
        <f>_xll.YahooQuote($A7,B$1)</f>
        <v>iShares Core S&amp;amp;P U.S. Total Market Index ETF</v>
      </c>
      <c r="C7" t="str">
        <f>_xll.YahooQuote($A7,C$1)</f>
        <v>TOR</v>
      </c>
      <c r="D7" t="str">
        <f>_xll.YahooQuote($A7,D$1)</f>
        <v>CAD</v>
      </c>
      <c r="E7" t="str">
        <f>_xll.YahooQuote($A7,E$1)</f>
        <v>ETF</v>
      </c>
      <c r="F7" s="5">
        <f>_xll.YahooQuote($A7,F$1)</f>
        <v>29.65</v>
      </c>
      <c r="G7" s="5">
        <f>_xll.YahooQuote($A7,G$1)</f>
        <v>29.63</v>
      </c>
      <c r="H7" s="5">
        <f>_xll.YahooQuote($A7,H$1)</f>
        <v>29.65</v>
      </c>
      <c r="I7" s="6" t="str">
        <f>_xll.YahooQuote($A7,I$1)</f>
        <v>Field not found: "MarketCap".</v>
      </c>
      <c r="J7" s="6">
        <f>_xll.YahooQuote($A7,J$1)*F7</f>
        <v>644413.1</v>
      </c>
      <c r="K7" s="6" t="e">
        <f t="shared" si="0"/>
        <v>#VALUE!</v>
      </c>
      <c r="L7" s="7" t="str">
        <f>_xll.YahooQuote($A7,L$1)</f>
        <v>Field not found: "TrailingAnnualDividendYield".</v>
      </c>
      <c r="M7">
        <v>7</v>
      </c>
    </row>
    <row r="8" spans="1:13" x14ac:dyDescent="0.3">
      <c r="A8" t="s">
        <v>22</v>
      </c>
      <c r="B8" t="str">
        <f>_xll.YahooQuote($A8,B$1)</f>
        <v>iShares Core S&amp;amp;P 500 Index ETF</v>
      </c>
      <c r="C8" t="str">
        <f>_xll.YahooQuote($A8,C$1)</f>
        <v>TOR</v>
      </c>
      <c r="D8" t="str">
        <f>_xll.YahooQuote($A8,D$1)</f>
        <v>CAD</v>
      </c>
      <c r="E8" t="str">
        <f>_xll.YahooQuote($A8,E$1)</f>
        <v>ETF</v>
      </c>
      <c r="F8" s="5">
        <f>_xll.YahooQuote($A8,F$1)</f>
        <v>48.16</v>
      </c>
      <c r="G8" s="5">
        <f>_xll.YahooQuote($A8,G$1)</f>
        <v>48.14</v>
      </c>
      <c r="H8" s="5">
        <f>_xll.YahooQuote($A8,H$1)</f>
        <v>48.16</v>
      </c>
      <c r="I8" s="6" t="str">
        <f>_xll.YahooQuote($A8,I$1)</f>
        <v>Field not found: "MarketCap".</v>
      </c>
      <c r="J8" s="6">
        <f>_xll.YahooQuote($A8,J$1)*F8</f>
        <v>714068.32</v>
      </c>
      <c r="K8" s="6" t="e">
        <f t="shared" si="0"/>
        <v>#VALUE!</v>
      </c>
      <c r="L8" s="7" t="str">
        <f>_xll.YahooQuote($A8,L$1)</f>
        <v>Field not found: "TrailingAnnualDividendYield".</v>
      </c>
      <c r="M8">
        <v>10</v>
      </c>
    </row>
    <row r="9" spans="1:13" x14ac:dyDescent="0.3">
      <c r="A9" t="s">
        <v>26</v>
      </c>
      <c r="B9" t="str">
        <f>_xll.YahooQuote($A9,B$1)</f>
        <v>iShares Core MSCI All Country World ex Canada Index ETF</v>
      </c>
      <c r="C9" t="str">
        <f>_xll.YahooQuote($A9,C$1)</f>
        <v>TOR</v>
      </c>
      <c r="D9" t="str">
        <f>_xll.YahooQuote($A9,D$1)</f>
        <v>CAD</v>
      </c>
      <c r="E9" t="str">
        <f>_xll.YahooQuote($A9,E$1)</f>
        <v>ETF</v>
      </c>
      <c r="F9" s="5">
        <f>_xll.YahooQuote($A9,F$1)</f>
        <v>26.65</v>
      </c>
      <c r="G9" s="5">
        <f>_xll.YahooQuote($A9,G$1)</f>
        <v>26.65</v>
      </c>
      <c r="H9" s="5">
        <f>_xll.YahooQuote($A9,H$1)</f>
        <v>26.67</v>
      </c>
      <c r="I9" s="6" t="str">
        <f>_xll.YahooQuote($A9,I$1)</f>
        <v>Field not found: "MarketCap".</v>
      </c>
      <c r="J9" s="6">
        <f>_xll.YahooQuote($A9,J$1)*F9</f>
        <v>1149174.6499999999</v>
      </c>
      <c r="K9" s="6" t="e">
        <f t="shared" si="0"/>
        <v>#VALUE!</v>
      </c>
      <c r="L9" s="7" t="str">
        <f>_xll.YahooQuote($A9,L$1)</f>
        <v>Field not found: "TrailingAnnualDividendYield".</v>
      </c>
      <c r="M9">
        <v>22</v>
      </c>
    </row>
    <row r="10" spans="1:13" x14ac:dyDescent="0.3">
      <c r="B10" t="str">
        <f>_xll.YahooQuote($A10,B$1)</f>
        <v>Invalid symbol.</v>
      </c>
      <c r="C10" t="str">
        <f>_xll.YahooQuote($A10,C$1)</f>
        <v>Symbol: empty string.</v>
      </c>
      <c r="D10" t="str">
        <f>_xll.YahooQuote($A10,D$1)</f>
        <v>Symbol: empty string.</v>
      </c>
      <c r="E10" t="str">
        <f>_xll.YahooQuote($A10,E$1)</f>
        <v>Symbol: empty string.</v>
      </c>
      <c r="F10" s="5" t="str">
        <f>_xll.YahooQuote($A10,F$1)</f>
        <v>Symbol: empty string.</v>
      </c>
      <c r="G10" s="5" t="str">
        <f>_xll.YahooQuote($A10,G$1)</f>
        <v>Symbol: empty string.</v>
      </c>
      <c r="H10" s="5" t="str">
        <f>_xll.YahooQuote($A10,H$1)</f>
        <v>Symbol: empty string.</v>
      </c>
      <c r="I10" s="6" t="str">
        <f>_xll.YahooQuote($A10,I$1)</f>
        <v>Symbol: empty string.</v>
      </c>
      <c r="J10" s="6" t="e">
        <f>_xll.YahooQuote($A10,J$1)*F10</f>
        <v>#VALUE!</v>
      </c>
      <c r="K10" s="6" t="e">
        <f t="shared" si="0"/>
        <v>#VALUE!</v>
      </c>
      <c r="L10" s="7" t="str">
        <f>_xll.YahooQuote($A10,L$1)</f>
        <v>Symbol: empty string.</v>
      </c>
      <c r="M10">
        <v>22</v>
      </c>
    </row>
    <row r="12" spans="1:13" x14ac:dyDescent="0.3">
      <c r="A12" t="s">
        <v>16</v>
      </c>
      <c r="B12" s="1" t="str">
        <f>_xll.YahooQuote($A12,B$1)</f>
        <v>Horizons S&amp;amp;P/TSX 60 Index ETF</v>
      </c>
      <c r="C12" t="str">
        <f>_xll.YahooQuote($A12,C$1)</f>
        <v>TOR</v>
      </c>
      <c r="D12" t="str">
        <f>_xll.YahooQuote($A12,D$1)</f>
        <v>CAD</v>
      </c>
      <c r="E12" t="str">
        <f>_xll.YahooQuote($A12,E$1)</f>
        <v>ETF</v>
      </c>
      <c r="F12" s="5">
        <f>_xll.YahooQuote($A12,F$1)</f>
        <v>35.729999999999997</v>
      </c>
      <c r="G12" s="5">
        <f>_xll.YahooQuote($A12,G$1)</f>
        <v>35.74</v>
      </c>
      <c r="H12" s="5">
        <f>_xll.YahooQuote($A12,H$1)</f>
        <v>35.75</v>
      </c>
      <c r="I12" s="6" t="str">
        <f>_xll.YahooQuote($A12,I$1)</f>
        <v>Field not found: "MarketCap".</v>
      </c>
      <c r="J12" s="6">
        <f>_xll.YahooQuote($A12,J$1)*F12</f>
        <v>7778456.7299999995</v>
      </c>
      <c r="K12" s="6" t="e">
        <f>+I12/J12</f>
        <v>#VALUE!</v>
      </c>
      <c r="L12" s="7" t="str">
        <f>_xll.YahooQuote($A12,L$1)</f>
        <v>Field not found: "TrailingAnnualDividendYield".</v>
      </c>
      <c r="M12">
        <v>3</v>
      </c>
    </row>
    <row r="13" spans="1:13" x14ac:dyDescent="0.3">
      <c r="A13" t="s">
        <v>25</v>
      </c>
      <c r="B13" t="str">
        <f>_xll.YahooQuote($A13,B$1)</f>
        <v>Horizons S&amp;amp;P 500 Index ETF</v>
      </c>
      <c r="C13" t="str">
        <f>_xll.YahooQuote($A13,C$1)</f>
        <v>TOR</v>
      </c>
      <c r="D13" t="str">
        <f>_xll.YahooQuote($A13,D$1)</f>
        <v>CAD</v>
      </c>
      <c r="E13" t="str">
        <f>_xll.YahooQuote($A13,E$1)</f>
        <v>ETF</v>
      </c>
      <c r="F13" s="5">
        <f>_xll.YahooQuote($A13,F$1)</f>
        <v>74.08</v>
      </c>
      <c r="G13" s="5">
        <f>_xll.YahooQuote($A13,G$1)</f>
        <v>74.069999999999993</v>
      </c>
      <c r="H13" s="5">
        <f>_xll.YahooQuote($A13,H$1)</f>
        <v>74.150000000000006</v>
      </c>
      <c r="I13" s="6" t="str">
        <f>_xll.YahooQuote($A13,I$1)</f>
        <v>Field not found: "MarketCap".</v>
      </c>
      <c r="J13" s="6">
        <f>_xll.YahooQuote($A13,J$1)*F13</f>
        <v>392920.32000000001</v>
      </c>
      <c r="K13" s="6" t="e">
        <f>+I13/J13</f>
        <v>#VALUE!</v>
      </c>
      <c r="L13" s="7" t="str">
        <f>_xll.YahooQuote($A13,L$1)</f>
        <v>Field not found: "TrailingAnnualDividendYield".</v>
      </c>
      <c r="M13">
        <v>17</v>
      </c>
    </row>
    <row r="15" spans="1:13" x14ac:dyDescent="0.3">
      <c r="A15" t="s">
        <v>19</v>
      </c>
      <c r="B15" s="1" t="str">
        <f>_xll.YahooQuote($A15,B$1)</f>
        <v>Vanguard FTSE Canada All Cap Index ETF</v>
      </c>
      <c r="C15" t="str">
        <f>_xll.YahooQuote($A15,C$1)</f>
        <v>TOR</v>
      </c>
      <c r="D15" t="str">
        <f>_xll.YahooQuote($A15,D$1)</f>
        <v>CAD</v>
      </c>
      <c r="E15" t="str">
        <f>_xll.YahooQuote($A15,E$1)</f>
        <v>ETF</v>
      </c>
      <c r="F15" s="5">
        <f>_xll.YahooQuote($A15,F$1)</f>
        <v>33.29</v>
      </c>
      <c r="G15" s="5">
        <f>_xll.YahooQuote($A15,G$1)</f>
        <v>33.28</v>
      </c>
      <c r="H15" s="5">
        <f>_xll.YahooQuote($A15,H$1)</f>
        <v>33.32</v>
      </c>
      <c r="I15" s="6" t="str">
        <f>_xll.YahooQuote($A15,I$1)</f>
        <v>Field not found: "MarketCap".</v>
      </c>
      <c r="J15" s="6">
        <f>_xll.YahooQuote($A15,J$1)*F15</f>
        <v>1275273.32</v>
      </c>
      <c r="K15" s="6" t="e">
        <f>+I15/J15</f>
        <v>#VALUE!</v>
      </c>
      <c r="L15" s="7" t="str">
        <f>_xll.YahooQuote($A15,L$1)</f>
        <v>Field not found: "TrailingAnnualDividendYield".</v>
      </c>
      <c r="M15">
        <v>6</v>
      </c>
    </row>
    <row r="16" spans="1:13" x14ac:dyDescent="0.3">
      <c r="A16" t="s">
        <v>20</v>
      </c>
      <c r="B16" s="1" t="str">
        <f>_xll.YahooQuote($A16,B$1)</f>
        <v>Vanguard S&amp;amp;P 500 Index ETF</v>
      </c>
      <c r="C16" t="str">
        <f>_xll.YahooQuote($A16,C$1)</f>
        <v>TOR</v>
      </c>
      <c r="D16" t="str">
        <f>_xll.YahooQuote($A16,D$1)</f>
        <v>CAD</v>
      </c>
      <c r="E16" t="str">
        <f>_xll.YahooQuote($A16,E$1)</f>
        <v>ETF</v>
      </c>
      <c r="F16" s="5">
        <f>_xll.YahooQuote($A16,F$1)</f>
        <v>68.77</v>
      </c>
      <c r="G16" s="5">
        <f>_xll.YahooQuote($A16,G$1)</f>
        <v>68.739999999999995</v>
      </c>
      <c r="H16" s="5">
        <f>_xll.YahooQuote($A16,H$1)</f>
        <v>68.790000000000006</v>
      </c>
      <c r="I16" s="6" t="str">
        <f>_xll.YahooQuote($A16,I$1)</f>
        <v>Field not found: "MarketCap".</v>
      </c>
      <c r="J16" s="6">
        <f>_xll.YahooQuote($A16,J$1)*F16</f>
        <v>6079474.3099999996</v>
      </c>
      <c r="K16" s="6" t="e">
        <f>+I16/J16</f>
        <v>#VALUE!</v>
      </c>
      <c r="L16" s="7" t="str">
        <f>_xll.YahooQuote($A16,L$1)</f>
        <v>Field not found: "TrailingAnnualDividendYield".</v>
      </c>
      <c r="M16">
        <v>8</v>
      </c>
    </row>
    <row r="17" spans="1:13" x14ac:dyDescent="0.3">
      <c r="A17" t="s">
        <v>23</v>
      </c>
      <c r="B17" t="str">
        <f>_xll.YahooQuote($A17,B$1)</f>
        <v>Vanguard FTSE Developed All Cap ex North Amer Idx ETF</v>
      </c>
      <c r="C17" t="str">
        <f>_xll.YahooQuote($A17,C$1)</f>
        <v>TOR</v>
      </c>
      <c r="D17" t="str">
        <f>_xll.YahooQuote($A17,D$1)</f>
        <v>CAD</v>
      </c>
      <c r="E17" t="str">
        <f>_xll.YahooQuote($A17,E$1)</f>
        <v>ETF</v>
      </c>
      <c r="F17" s="5">
        <f>_xll.YahooQuote($A17,F$1)</f>
        <v>28.2</v>
      </c>
      <c r="G17" s="5">
        <f>_xll.YahooQuote($A17,G$1)</f>
        <v>28.2</v>
      </c>
      <c r="H17" s="5">
        <f>_xll.YahooQuote($A17,H$1)</f>
        <v>28.23</v>
      </c>
      <c r="I17" s="6" t="str">
        <f>_xll.YahooQuote($A17,I$1)</f>
        <v>Field not found: "MarketCap".</v>
      </c>
      <c r="J17" s="6">
        <f>_xll.YahooQuote($A17,J$1)*F17</f>
        <v>811342.2</v>
      </c>
      <c r="K17" s="6" t="e">
        <f>+I17/J17</f>
        <v>#VALUE!</v>
      </c>
      <c r="L17" s="7" t="str">
        <f>_xll.YahooQuote($A17,L$1)</f>
        <v>Field not found: "TrailingAnnualDividendYield".</v>
      </c>
      <c r="M17">
        <v>23</v>
      </c>
    </row>
    <row r="18" spans="1:13" x14ac:dyDescent="0.3">
      <c r="A18" t="s">
        <v>24</v>
      </c>
      <c r="B18" s="1" t="str">
        <f>_xll.YahooQuote($A18,B$1)</f>
        <v>Vanguard FTSE Emerging Markets All Cap Index ETF</v>
      </c>
      <c r="C18" t="str">
        <f>_xll.YahooQuote($A18,C$1)</f>
        <v>TOR</v>
      </c>
      <c r="D18" t="str">
        <f>_xll.YahooQuote($A18,D$1)</f>
        <v>CAD</v>
      </c>
      <c r="E18" t="str">
        <f>_xll.YahooQuote($A18,E$1)</f>
        <v>ETF</v>
      </c>
      <c r="F18" s="5">
        <f>_xll.YahooQuote($A18,F$1)</f>
        <v>35.020000000000003</v>
      </c>
      <c r="G18" s="5">
        <f>_xll.YahooQuote($A18,G$1)</f>
        <v>35.03</v>
      </c>
      <c r="H18" s="5">
        <f>_xll.YahooQuote($A18,H$1)</f>
        <v>35.049999999999997</v>
      </c>
      <c r="I18" s="6" t="str">
        <f>_xll.YahooQuote($A18,I$1)</f>
        <v>Field not found: "MarketCap".</v>
      </c>
      <c r="J18" s="6">
        <f>_xll.YahooQuote($A18,J$1)*F18</f>
        <v>1192431</v>
      </c>
      <c r="K18" s="6" t="e">
        <f t="shared" ref="K18" si="1">+I18/J18</f>
        <v>#VALUE!</v>
      </c>
      <c r="L18" s="7" t="str">
        <f>_xll.YahooQuote($A18,L$1)</f>
        <v>Field not found: "TrailingAnnualDividendYield".</v>
      </c>
      <c r="M18">
        <v>24</v>
      </c>
    </row>
    <row r="20" spans="1:13" x14ac:dyDescent="0.3">
      <c r="B20" s="1" t="str">
        <f>_xll.YahooQuote($A20,B$1)</f>
        <v>Invalid symbol.</v>
      </c>
      <c r="C20" t="str">
        <f>_xll.YahooQuote($A20,C$1)</f>
        <v>Symbol: empty string.</v>
      </c>
      <c r="D20" t="str">
        <f>_xll.YahooQuote($A20,D$1)</f>
        <v>Symbol: empty string.</v>
      </c>
      <c r="E20" t="str">
        <f>_xll.YahooQuote($A20,E$1)</f>
        <v>Symbol: empty string.</v>
      </c>
      <c r="F20" s="5" t="str">
        <f>_xll.YahooQuote($A20,F$1)</f>
        <v>Symbol: empty string.</v>
      </c>
      <c r="G20" s="5" t="str">
        <f>_xll.YahooQuote($A20,G$1)</f>
        <v>Symbol: empty string.</v>
      </c>
      <c r="H20" s="5" t="str">
        <f>_xll.YahooQuote($A20,H$1)</f>
        <v>Symbol: empty string.</v>
      </c>
      <c r="I20" s="6" t="str">
        <f>_xll.YahooQuote($A20,I$1)</f>
        <v>Symbol: empty string.</v>
      </c>
      <c r="J20" s="6" t="e">
        <f>_xll.YahooQuote($A20,J$1)*F20</f>
        <v>#VALUE!</v>
      </c>
      <c r="K20" s="6" t="e">
        <f t="shared" ref="K20" si="2">+I20/J20</f>
        <v>#VALUE!</v>
      </c>
      <c r="L20" s="7" t="str">
        <f>_xll.YahooQuote($A20,L$1)</f>
        <v>Symbol: empty string.</v>
      </c>
      <c r="M20">
        <v>24</v>
      </c>
    </row>
    <row r="21" spans="1:13" x14ac:dyDescent="0.3">
      <c r="C21" t="s">
        <v>28</v>
      </c>
      <c r="D21" t="s">
        <v>29</v>
      </c>
      <c r="E21" t="s">
        <v>27</v>
      </c>
      <c r="F21">
        <f>0.12%*1000000</f>
        <v>1200</v>
      </c>
    </row>
    <row r="22" spans="1:13" x14ac:dyDescent="0.3">
      <c r="B22" t="s">
        <v>30</v>
      </c>
      <c r="C22" t="s">
        <v>31</v>
      </c>
      <c r="D22" t="s">
        <v>31</v>
      </c>
      <c r="E22" t="s">
        <v>32</v>
      </c>
      <c r="G22" s="5" t="str">
        <f>_xll.YahooQuote("p","longname")</f>
        <v>Symbol not found: "p".</v>
      </c>
      <c r="I22" s="6"/>
    </row>
    <row r="23" spans="1:13" x14ac:dyDescent="0.3">
      <c r="B23" t="s">
        <v>33</v>
      </c>
      <c r="C23" t="s">
        <v>32</v>
      </c>
      <c r="D23" t="s">
        <v>32</v>
      </c>
      <c r="E23" t="s">
        <v>31</v>
      </c>
      <c r="G23" s="5" t="str">
        <f>_xll.YahooQuote("qq","longname")</f>
        <v>Field not found: "longname".</v>
      </c>
    </row>
    <row r="24" spans="1:13" x14ac:dyDescent="0.3">
      <c r="B24" t="s">
        <v>36</v>
      </c>
      <c r="C24" t="s">
        <v>35</v>
      </c>
      <c r="D24" t="s">
        <v>34</v>
      </c>
      <c r="E24" t="s">
        <v>35</v>
      </c>
      <c r="G24" s="5" t="str">
        <f>_xll.YahooQuote("q","longname")</f>
        <v>Field not found: "longname".</v>
      </c>
    </row>
    <row r="25" spans="1:13" x14ac:dyDescent="0.3">
      <c r="G25" s="5" t="str">
        <f>_xll.YahooQuote("qqq","longname")</f>
        <v>Invesco QQQ Trust</v>
      </c>
    </row>
    <row r="26" spans="1:13" x14ac:dyDescent="0.3">
      <c r="G26" s="5" t="str">
        <f>_xll.YahooQuote("bb","longname")</f>
        <v>BlackBerry Limited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2019-03-07T16:21:14Z</dcterms:created>
  <dcterms:modified xsi:type="dcterms:W3CDTF">2019-04-13T03:18:18Z</dcterms:modified>
</cp:coreProperties>
</file>