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shendri/Turing/ModuleTwo/Projects/mo-money/lib/utilities/"/>
    </mc:Choice>
  </mc:AlternateContent>
  <bookViews>
    <workbookView xWindow="0" yWindow="0" windowWidth="10000" windowHeight="24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33" i="1"/>
  <c r="C34" i="1"/>
  <c r="C35" i="1"/>
  <c r="C36" i="1"/>
  <c r="C37" i="1"/>
  <c r="C39" i="1"/>
  <c r="C40" i="1"/>
  <c r="C41" i="1"/>
  <c r="D42" i="1"/>
  <c r="C44" i="1"/>
  <c r="D45" i="1"/>
  <c r="E5" i="1"/>
  <c r="G5" i="1"/>
  <c r="H5" i="1"/>
  <c r="E42" i="1"/>
  <c r="E45" i="1"/>
  <c r="E6" i="1"/>
  <c r="G6" i="1"/>
  <c r="H6" i="1"/>
  <c r="F5" i="1"/>
  <c r="F6" i="1"/>
  <c r="C42" i="1"/>
  <c r="C45" i="1"/>
  <c r="E4" i="1"/>
  <c r="H4" i="1"/>
  <c r="G4" i="1"/>
  <c r="F4" i="1"/>
</calcChain>
</file>

<file path=xl/sharedStrings.xml><?xml version="1.0" encoding="utf-8"?>
<sst xmlns="http://schemas.openxmlformats.org/spreadsheetml/2006/main" count="87" uniqueCount="54">
  <si>
    <t>Constants</t>
  </si>
  <si>
    <t>Variables</t>
  </si>
  <si>
    <t>Calculations</t>
  </si>
  <si>
    <t>Annual</t>
  </si>
  <si>
    <t>Monthly</t>
  </si>
  <si>
    <t>Weekly</t>
  </si>
  <si>
    <t>Hourly</t>
  </si>
  <si>
    <t>Take Home Pay</t>
  </si>
  <si>
    <t>annualSalary</t>
  </si>
  <si>
    <t>annualBonus</t>
  </si>
  <si>
    <t>totalIncome</t>
  </si>
  <si>
    <t>plus</t>
  </si>
  <si>
    <t>times</t>
  </si>
  <si>
    <t>match401k</t>
  </si>
  <si>
    <t>weeksInOffice</t>
  </si>
  <si>
    <t>weeklyWorkDays</t>
  </si>
  <si>
    <t>lunchRate</t>
  </si>
  <si>
    <t>beerRate</t>
  </si>
  <si>
    <t>ssiTaxRate</t>
  </si>
  <si>
    <t>medicadeTaxRate</t>
  </si>
  <si>
    <t>stateTaxRate</t>
  </si>
  <si>
    <t>milesToWork</t>
  </si>
  <si>
    <t>federalMilageRate</t>
  </si>
  <si>
    <t>healthInsurancePremium</t>
  </si>
  <si>
    <t>monthInYear</t>
  </si>
  <si>
    <t>lunch</t>
  </si>
  <si>
    <t>beer</t>
  </si>
  <si>
    <t>workHoursInYear</t>
  </si>
  <si>
    <t>workDaysPerWeek</t>
  </si>
  <si>
    <t>medicareTaxRate</t>
  </si>
  <si>
    <t>lunchAmount</t>
  </si>
  <si>
    <t>beerAmount</t>
  </si>
  <si>
    <t>standardMileageRate</t>
  </si>
  <si>
    <t>costOfLivingAdjustment</t>
  </si>
  <si>
    <t>total401kMatch</t>
  </si>
  <si>
    <t>totalLunches</t>
  </si>
  <si>
    <t>federalIncomeTax</t>
  </si>
  <si>
    <t>ssiTax</t>
  </si>
  <si>
    <t>stateTax</t>
  </si>
  <si>
    <t>totalTransportationCost</t>
  </si>
  <si>
    <t>totalHealthInsuranceCost</t>
  </si>
  <si>
    <t>medicareTax</t>
  </si>
  <si>
    <t>federalIncomeTaxRate</t>
  </si>
  <si>
    <t>totalBeer</t>
  </si>
  <si>
    <t>= Denver</t>
  </si>
  <si>
    <t>= San Francisco</t>
  </si>
  <si>
    <t>= New York City</t>
  </si>
  <si>
    <t>weeksinYear</t>
  </si>
  <si>
    <t>minus</t>
  </si>
  <si>
    <t>totalCosts</t>
  </si>
  <si>
    <t>totalIncomeAndBenefits</t>
  </si>
  <si>
    <t>federalBaseTaxAmount</t>
  </si>
  <si>
    <t>federalBaseTaxBracket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</si>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</sst>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9" fontId="0" fillId="0" borderId="0" xfId="3" applyFont="1"/>
    <xf numFmtId="44" fontId="0" fillId="0" borderId="0" xfId="2" applyFont="1"/>
    <xf numFmtId="43" fontId="0" fillId="0" borderId="0" xfId="1" applyFont="1"/>
    <xf numFmtId="164" fontId="0" fillId="0" borderId="0" xfId="3" applyNumberFormat="1" applyFont="1"/>
    <xf numFmtId="10" fontId="0" fillId="0" borderId="0" xfId="3" applyNumberFormat="1" applyFont="1"/>
    <xf numFmtId="6" fontId="0" fillId="0" borderId="0" xfId="1" applyNumberFormat="1" applyFont="1"/>
    <xf numFmtId="164" fontId="0" fillId="0" borderId="0" xfId="0" applyNumberFormat="1"/>
    <xf numFmtId="8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C1" zoomScale="150" zoomScaleNormal="150" zoomScalePageLayoutView="150" workbookViewId="0">
      <selection activeCell="C44" sqref="C44"/>
    </sheetView>
  </sheetViews>
  <sheetFormatPr baseColWidth="10" defaultRowHeight="16" x14ac:dyDescent="0.2"/>
  <cols>
    <col min="2" max="2" width="50.83203125" bestFit="1" customWidth="1"/>
    <col min="3" max="3" width="11.83203125" bestFit="1" customWidth="1"/>
    <col min="4" max="4" width="16.1640625" customWidth="1"/>
    <col min="5" max="5" width="12.33203125" customWidth="1"/>
    <col min="6" max="6" width="16" bestFit="1" customWidth="1"/>
    <col min="7" max="8" width="11" bestFit="1" customWidth="1"/>
    <col min="9" max="9" width="20.83203125" bestFit="1" customWidth="1"/>
  </cols>
  <sheetData>
    <row r="1" spans="1:9" x14ac:dyDescent="0.2">
      <c r="E1" t="s">
        <v>7</v>
      </c>
    </row>
    <row r="2" spans="1:9" x14ac:dyDescent="0.2">
      <c r="E2" t="s">
        <v>50</v>
      </c>
      <c r="F2" t="s">
        <v>48</v>
      </c>
      <c r="G2" t="s">
        <v>49</v>
      </c>
      <c r="H2" t="s">
        <v>12</v>
      </c>
      <c r="I2" t="s">
        <v>33</v>
      </c>
    </row>
    <row r="3" spans="1:9" x14ac:dyDescent="0.2">
      <c r="E3" t="s">
        <v>3</v>
      </c>
      <c r="F3" t="s">
        <v>4</v>
      </c>
      <c r="G3" t="s">
        <v>5</v>
      </c>
      <c r="H3" t="s">
        <v>6</v>
      </c>
    </row>
    <row r="4" spans="1:9" x14ac:dyDescent="0.2">
      <c r="E4" s="1">
        <f>$C$37-C45</f>
        <v>58939.25</v>
      </c>
      <c r="F4" s="1">
        <f>E4/12</f>
        <v>4911.604166666667</v>
      </c>
      <c r="G4" s="1">
        <f>E4/52</f>
        <v>1133.4471153846155</v>
      </c>
      <c r="H4" s="1">
        <f>E4/2080</f>
        <v>28.336177884615385</v>
      </c>
    </row>
    <row r="5" spans="1:9" x14ac:dyDescent="0.2">
      <c r="E5" s="1">
        <f>($C$37-D45)*D30</f>
        <v>41620.424999999996</v>
      </c>
      <c r="F5" s="1">
        <f t="shared" ref="F5:F6" si="0">E5/12</f>
        <v>3468.3687499999996</v>
      </c>
      <c r="G5" s="1">
        <f t="shared" ref="G5:G6" si="1">E5/52</f>
        <v>800.39278846153843</v>
      </c>
      <c r="H5" s="1">
        <f t="shared" ref="H5:H6" si="2">E5/2080</f>
        <v>20.009819711538459</v>
      </c>
    </row>
    <row r="6" spans="1:9" x14ac:dyDescent="0.2">
      <c r="A6" t="s">
        <v>1</v>
      </c>
      <c r="B6" t="s">
        <v>8</v>
      </c>
      <c r="C6" s="1">
        <v>80000</v>
      </c>
      <c r="E6" s="1">
        <f>($C$37-E45)*E30</f>
        <v>41673.5625</v>
      </c>
      <c r="F6" s="1">
        <f t="shared" si="0"/>
        <v>3472.796875</v>
      </c>
      <c r="G6" s="1">
        <f t="shared" si="1"/>
        <v>801.41466346153845</v>
      </c>
      <c r="H6" s="1">
        <f t="shared" si="2"/>
        <v>20.035366586538462</v>
      </c>
    </row>
    <row r="7" spans="1:9" x14ac:dyDescent="0.2">
      <c r="B7" t="s">
        <v>9</v>
      </c>
      <c r="C7" s="1">
        <v>5000</v>
      </c>
    </row>
    <row r="8" spans="1:9" x14ac:dyDescent="0.2">
      <c r="B8" t="s">
        <v>13</v>
      </c>
      <c r="C8" s="2">
        <v>7.0000000000000007E-2</v>
      </c>
    </row>
    <row r="9" spans="1:9" x14ac:dyDescent="0.2">
      <c r="B9" t="s">
        <v>25</v>
      </c>
      <c r="C9" t="s">
        <v>53</v>
      </c>
    </row>
    <row r="10" spans="1:9" x14ac:dyDescent="0.2">
      <c r="B10" t="s">
        <v>26</v>
      </c>
      <c r="C10" t="s">
        <v>53</v>
      </c>
    </row>
    <row r="11" spans="1:9" x14ac:dyDescent="0.2">
      <c r="B11" t="s">
        <v>23</v>
      </c>
      <c r="C11" s="7">
        <v>200</v>
      </c>
    </row>
    <row r="12" spans="1:9" x14ac:dyDescent="0.2">
      <c r="B12" t="s">
        <v>21</v>
      </c>
      <c r="C12" s="4">
        <v>5</v>
      </c>
    </row>
    <row r="14" spans="1:9" x14ac:dyDescent="0.2">
      <c r="A14" t="s">
        <v>0</v>
      </c>
      <c r="B14" t="s">
        <v>27</v>
      </c>
      <c r="C14">
        <v>2080</v>
      </c>
    </row>
    <row r="15" spans="1:9" x14ac:dyDescent="0.2">
      <c r="B15" t="s">
        <v>14</v>
      </c>
      <c r="C15">
        <v>48</v>
      </c>
    </row>
    <row r="16" spans="1:9" x14ac:dyDescent="0.2">
      <c r="B16" t="s">
        <v>28</v>
      </c>
      <c r="C16">
        <v>5</v>
      </c>
    </row>
    <row r="17" spans="2:5" x14ac:dyDescent="0.2">
      <c r="B17" t="s">
        <v>24</v>
      </c>
      <c r="C17">
        <v>12</v>
      </c>
    </row>
    <row r="18" spans="2:5" x14ac:dyDescent="0.2">
      <c r="B18" t="s">
        <v>47</v>
      </c>
      <c r="C18">
        <v>52</v>
      </c>
    </row>
    <row r="20" spans="2:5" x14ac:dyDescent="0.2">
      <c r="B20" t="s">
        <v>42</v>
      </c>
      <c r="C20" s="5">
        <v>0.25</v>
      </c>
      <c r="D20" s="8"/>
    </row>
    <row r="21" spans="2:5" x14ac:dyDescent="0.2">
      <c r="B21" t="s">
        <v>42</v>
      </c>
      <c r="C21" s="5"/>
      <c r="D21" s="8"/>
    </row>
    <row r="22" spans="2:5" x14ac:dyDescent="0.2">
      <c r="B22" t="s">
        <v>51</v>
      </c>
      <c r="C22" s="3">
        <v>5183.75</v>
      </c>
      <c r="D22" s="8"/>
    </row>
    <row r="23" spans="2:5" x14ac:dyDescent="0.2">
      <c r="B23" t="s">
        <v>52</v>
      </c>
      <c r="C23" s="3">
        <v>37650</v>
      </c>
      <c r="D23" s="8"/>
    </row>
    <row r="24" spans="2:5" x14ac:dyDescent="0.2">
      <c r="B24" t="s">
        <v>18</v>
      </c>
      <c r="C24" s="6">
        <v>7.6499999999999999E-2</v>
      </c>
    </row>
    <row r="25" spans="2:5" x14ac:dyDescent="0.2">
      <c r="B25" t="s">
        <v>29</v>
      </c>
      <c r="C25" s="6">
        <v>1.4500000000000001E-2</v>
      </c>
    </row>
    <row r="26" spans="2:5" x14ac:dyDescent="0.2">
      <c r="B26" t="s">
        <v>30</v>
      </c>
      <c r="C26" s="1">
        <v>8.5</v>
      </c>
    </row>
    <row r="27" spans="2:5" x14ac:dyDescent="0.2">
      <c r="B27" t="s">
        <v>31</v>
      </c>
      <c r="C27" s="1">
        <v>10</v>
      </c>
    </row>
    <row r="28" spans="2:5" x14ac:dyDescent="0.2">
      <c r="B28" t="s">
        <v>32</v>
      </c>
      <c r="C28" s="1">
        <v>0.54</v>
      </c>
    </row>
    <row r="29" spans="2:5" x14ac:dyDescent="0.2">
      <c r="C29" s="9" t="s">
        <v>44</v>
      </c>
      <c r="D29" s="10" t="s">
        <v>45</v>
      </c>
      <c r="E29" s="10" t="s">
        <v>46</v>
      </c>
    </row>
    <row r="30" spans="2:5" x14ac:dyDescent="0.2">
      <c r="B30" t="s">
        <v>33</v>
      </c>
      <c r="C30" s="2">
        <v>1</v>
      </c>
      <c r="D30" s="2">
        <v>0.7</v>
      </c>
      <c r="E30" s="2">
        <v>0.75</v>
      </c>
    </row>
    <row r="31" spans="2:5" x14ac:dyDescent="0.2">
      <c r="B31" t="s">
        <v>20</v>
      </c>
      <c r="C31" s="6">
        <v>9.4100000000000003E-2</v>
      </c>
      <c r="D31" s="6">
        <v>8.7999999999999995E-2</v>
      </c>
      <c r="E31" s="6">
        <v>0.1338</v>
      </c>
    </row>
    <row r="32" spans="2:5" x14ac:dyDescent="0.2">
      <c r="C32" s="6"/>
    </row>
    <row r="33" spans="1:9" x14ac:dyDescent="0.2">
      <c r="A33" t="s">
        <v>2</v>
      </c>
      <c r="B33" t="s">
        <v>10</v>
      </c>
      <c r="C33" s="1">
        <f>C6+C7</f>
        <v>85000</v>
      </c>
      <c r="D33" t="s">
        <v>8</v>
      </c>
      <c r="E33" t="s">
        <v>11</v>
      </c>
      <c r="F33" t="s">
        <v>9</v>
      </c>
    </row>
    <row r="34" spans="1:9" x14ac:dyDescent="0.2">
      <c r="B34" t="s">
        <v>34</v>
      </c>
      <c r="C34" s="1">
        <f>C33*C8</f>
        <v>5950.0000000000009</v>
      </c>
      <c r="D34" t="s">
        <v>10</v>
      </c>
      <c r="E34" t="s">
        <v>12</v>
      </c>
      <c r="F34" t="s">
        <v>13</v>
      </c>
    </row>
    <row r="35" spans="1:9" x14ac:dyDescent="0.2">
      <c r="B35" t="s">
        <v>35</v>
      </c>
      <c r="C35" s="1">
        <f>IF(C9="Y",C15*C16*C26,0)</f>
        <v>2040</v>
      </c>
      <c r="D35" t="s">
        <v>14</v>
      </c>
      <c r="E35" t="s">
        <v>12</v>
      </c>
      <c r="F35" t="s">
        <v>15</v>
      </c>
      <c r="G35" t="s">
        <v>12</v>
      </c>
      <c r="H35" t="s">
        <v>16</v>
      </c>
    </row>
    <row r="36" spans="1:9" x14ac:dyDescent="0.2">
      <c r="B36" t="s">
        <v>43</v>
      </c>
      <c r="C36" s="1">
        <f>IF(C10="Y",C15*C16*C27,0)</f>
        <v>2400</v>
      </c>
      <c r="D36" t="s">
        <v>14</v>
      </c>
      <c r="E36" t="s">
        <v>12</v>
      </c>
      <c r="F36" t="s">
        <v>15</v>
      </c>
      <c r="G36" t="s">
        <v>12</v>
      </c>
      <c r="H36" t="s">
        <v>17</v>
      </c>
    </row>
    <row r="37" spans="1:9" x14ac:dyDescent="0.2">
      <c r="B37" s="11" t="s">
        <v>50</v>
      </c>
      <c r="C37" s="1">
        <f>SUM(C33:C36)</f>
        <v>95390</v>
      </c>
    </row>
    <row r="38" spans="1:9" x14ac:dyDescent="0.2">
      <c r="C38" s="1"/>
    </row>
    <row r="39" spans="1:9" x14ac:dyDescent="0.2">
      <c r="B39" t="s">
        <v>36</v>
      </c>
      <c r="C39" s="1">
        <f>(C22+(((C6+C7)-C23)*C20))</f>
        <v>17021.25</v>
      </c>
      <c r="D39" s="1" t="s">
        <v>10</v>
      </c>
      <c r="E39" t="s">
        <v>12</v>
      </c>
      <c r="F39" t="s">
        <v>42</v>
      </c>
    </row>
    <row r="40" spans="1:9" x14ac:dyDescent="0.2">
      <c r="B40" t="s">
        <v>37</v>
      </c>
      <c r="C40" s="1">
        <f>($C$6+$C$7)*C24</f>
        <v>6502.5</v>
      </c>
      <c r="D40" t="s">
        <v>10</v>
      </c>
      <c r="E40" t="s">
        <v>12</v>
      </c>
      <c r="F40" t="s">
        <v>18</v>
      </c>
    </row>
    <row r="41" spans="1:9" x14ac:dyDescent="0.2">
      <c r="B41" t="s">
        <v>41</v>
      </c>
      <c r="C41" s="1">
        <f>($C$6+$C$7)*C25</f>
        <v>1232.5</v>
      </c>
      <c r="D41" s="1" t="s">
        <v>10</v>
      </c>
      <c r="E41" t="s">
        <v>12</v>
      </c>
      <c r="F41" t="s">
        <v>19</v>
      </c>
    </row>
    <row r="42" spans="1:9" x14ac:dyDescent="0.2">
      <c r="B42" t="s">
        <v>38</v>
      </c>
      <c r="C42" s="1">
        <f>($C$6+$C$7)*C31</f>
        <v>7998.5</v>
      </c>
      <c r="D42" s="1">
        <f>($C$6+$C$7)*D31</f>
        <v>7480</v>
      </c>
      <c r="E42" s="1">
        <f>($C$6+$C$7)*E31</f>
        <v>11373</v>
      </c>
      <c r="G42" t="s">
        <v>10</v>
      </c>
      <c r="H42" t="s">
        <v>12</v>
      </c>
      <c r="I42" t="s">
        <v>20</v>
      </c>
    </row>
    <row r="43" spans="1:9" x14ac:dyDescent="0.2">
      <c r="B43" t="s">
        <v>39</v>
      </c>
      <c r="C43" s="1">
        <f>((C12*2)*C15*C16)*C28</f>
        <v>1296</v>
      </c>
      <c r="D43" s="1" t="s">
        <v>21</v>
      </c>
      <c r="E43" t="s">
        <v>12</v>
      </c>
      <c r="F43" t="s">
        <v>22</v>
      </c>
    </row>
    <row r="44" spans="1:9" x14ac:dyDescent="0.2">
      <c r="B44" t="s">
        <v>40</v>
      </c>
      <c r="C44" s="1">
        <f>C11*C17</f>
        <v>2400</v>
      </c>
      <c r="D44" t="s">
        <v>23</v>
      </c>
      <c r="E44" t="s">
        <v>12</v>
      </c>
      <c r="F44" t="s">
        <v>24</v>
      </c>
    </row>
    <row r="45" spans="1:9" x14ac:dyDescent="0.2">
      <c r="B45" s="11" t="s">
        <v>49</v>
      </c>
      <c r="C45" s="1">
        <f>SUM(C39:C44)</f>
        <v>36450.75</v>
      </c>
      <c r="D45" s="1">
        <f>SUM($C$39:$C$41)+D42+SUM($C$43:$C$44)</f>
        <v>35932.25</v>
      </c>
      <c r="E45" s="1">
        <f>SUM($C$39:$C$41)+E42+SUM($C$43:$C$44)</f>
        <v>39825.25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2016-10-30T17:43:09Z</dcterms:created>
  <dcterms:modified xsi:type="dcterms:W3CDTF">2016-11-07T21:54:37Z</dcterms:modified>
</cp:coreProperties>
</file>