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nes\Data Analytics_OSU\Module 1\Class Projects_Challenges\Crowdfunding Analysis\"/>
    </mc:Choice>
  </mc:AlternateContent>
  <xr:revisionPtr revIDLastSave="0" documentId="13_ncr:1_{46029494-8F4D-4826-BFA3-325ACFC193D1}" xr6:coauthVersionLast="47" xr6:coauthVersionMax="47" xr10:uidLastSave="{00000000-0000-0000-0000-000000000000}"/>
  <bookViews>
    <workbookView xWindow="20630" yWindow="1010" windowWidth="17280" windowHeight="8350" xr2:uid="{00000000-000D-0000-FFFF-FFFF00000000}"/>
  </bookViews>
  <sheets>
    <sheet name="Kickstarter" sheetId="1" r:id="rId1"/>
    <sheet name="Theater Outcome By Launch Date" sheetId="3" r:id="rId2"/>
    <sheet name="Outcomes Based On Goals" sheetId="4" r:id="rId3"/>
  </sheets>
  <definedNames>
    <definedName name="_xlnm._FilterDatabase" localSheetId="0" hidden="1">Kickstarter!$A$1:$S$4117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4" l="1"/>
  <c r="C12" i="4"/>
  <c r="C11" i="4"/>
  <c r="C10" i="4"/>
  <c r="C9" i="4"/>
  <c r="C8" i="4"/>
  <c r="C7" i="4"/>
  <c r="C6" i="4"/>
  <c r="C5" i="4"/>
  <c r="C4" i="4"/>
  <c r="C3" i="4"/>
  <c r="B6" i="4"/>
  <c r="B5" i="4"/>
  <c r="B4" i="4"/>
  <c r="B3" i="4"/>
  <c r="B12" i="4"/>
  <c r="B11" i="4"/>
  <c r="B10" i="4"/>
  <c r="B9" i="4"/>
  <c r="B8" i="4"/>
  <c r="B7" i="4"/>
  <c r="D13" i="4"/>
  <c r="D12" i="4"/>
  <c r="D11" i="4"/>
  <c r="D10" i="4"/>
  <c r="D9" i="4"/>
  <c r="D8" i="4"/>
  <c r="D7" i="4"/>
  <c r="D6" i="4"/>
  <c r="D5" i="4"/>
  <c r="D4" i="4"/>
  <c r="D3" i="4"/>
  <c r="D2" i="4"/>
  <c r="C2" i="4"/>
  <c r="B13" i="4"/>
  <c r="B2" i="4"/>
  <c r="E9" i="4" l="1"/>
  <c r="F9" i="4" s="1"/>
  <c r="E5" i="4"/>
  <c r="F5" i="4" s="1"/>
  <c r="E4" i="4"/>
  <c r="G4" i="4" s="1"/>
  <c r="E12" i="4"/>
  <c r="G12" i="4" s="1"/>
  <c r="E13" i="4"/>
  <c r="G13" i="4" s="1"/>
  <c r="E7" i="4"/>
  <c r="H7" i="4" s="1"/>
  <c r="E8" i="4"/>
  <c r="G8" i="4" s="1"/>
  <c r="E2" i="4"/>
  <c r="G2" i="4" s="1"/>
  <c r="E10" i="4"/>
  <c r="H10" i="4" s="1"/>
  <c r="E3" i="4"/>
  <c r="F3" i="4" s="1"/>
  <c r="E11" i="4"/>
  <c r="F11" i="4" s="1"/>
  <c r="E6" i="4"/>
  <c r="F6" i="4" s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4116" i="1"/>
  <c r="S4116" i="1" s="1"/>
  <c r="Q4117" i="1"/>
  <c r="S4117" i="1" s="1"/>
  <c r="Q2" i="1"/>
  <c r="S2" i="1" s="1"/>
  <c r="H12" i="4" l="1"/>
  <c r="F7" i="4"/>
  <c r="F8" i="4"/>
  <c r="H3" i="4"/>
  <c r="H5" i="4"/>
  <c r="G7" i="4"/>
  <c r="H2" i="4"/>
  <c r="F2" i="4"/>
  <c r="F10" i="4"/>
  <c r="G9" i="4"/>
  <c r="H8" i="4"/>
  <c r="H11" i="4"/>
  <c r="H9" i="4"/>
  <c r="H4" i="4"/>
  <c r="G6" i="4"/>
  <c r="G11" i="4"/>
  <c r="F13" i="4"/>
  <c r="F4" i="4"/>
  <c r="G3" i="4"/>
  <c r="H6" i="4"/>
  <c r="G10" i="4"/>
  <c r="F12" i="4"/>
  <c r="H13" i="4"/>
  <c r="G5" i="4"/>
</calcChain>
</file>

<file path=xl/sharedStrings.xml><?xml version="1.0" encoding="utf-8"?>
<sst xmlns="http://schemas.openxmlformats.org/spreadsheetml/2006/main" count="32973" uniqueCount="8399">
  <si>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</si>
  <si>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</si>
  <si>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</si>
  <si>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</si>
  <si>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</si>
  <si>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</si>
  <si>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</si>
  <si>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</si>
  <si>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</si>
  <si>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</si>
  <si>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</si>
  <si>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</si>
  <si>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</si>
  <si>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</si>
  <si>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</si>
  <si>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</si>
  <si>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</si>
  <si>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</si>
  <si>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</si>
  <si>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</si>
  <si>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</si>
  <si>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</si>
  <si>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</si>
  <si>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</si>
  <si>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</si>
  <si>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</si>
  <si>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</si>
  <si>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</si>
  <si>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</si>
  <si>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</si>
  <si>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</si>
  <si>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</si>
  <si>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</si>
  <si>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</si>
  <si>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</si>
  <si>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</si>
  <si>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</si>
  <si>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</si>
  <si>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</si>
  <si>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</si>
  <si>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</si>
  <si>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</si>
  <si>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</si>
  <si>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</si>
  <si>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</si>
  <si>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</si>
  <si>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</si>
  <si>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</si>
  <si>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</si>
  <si>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</si>
  <si>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</si>
  <si>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</si>
  <si>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</si>
  <si>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</si>
  <si>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</si>
  <si>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</si>
  <si>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</si>
  <si>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</si>
  <si>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</si>
  <si>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</si>
  <si>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</si>
  <si>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</si>
  <si>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</si>
  <si>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</si>
  <si>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</si>
  <si>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</si>
  <si>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</si>
  <si>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</si>
  <si>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</si>
  <si>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</si>
  <si>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</si>
  <si>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</si>
  <si>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</si>
  <si>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</si>
  <si>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</si>
  <si>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</si>
  <si>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</si>
  <si>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</si>
  <si>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</si>
  <si>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</si>
  <si>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</si>
  <si>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</si>
  <si>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</si>
  <si>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</si>
  <si>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</si>
  <si>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</si>
  <si>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</si>
  <si>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</si>
  <si>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</si>
  <si>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</si>
  <si>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</si>
  <si>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</si>
  <si>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</si>
  <si>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</si>
  <si>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</si>
  <si>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</si>
  <si>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</si>
  <si>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</si>
  <si>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</si>
  <si>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</si>
  <si>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</si>
  <si>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</si>
  <si>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</si>
  <si>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</si>
  <si>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</si>
  <si>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</si>
  <si>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</si>
  <si>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</si>
  <si>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</si>
  <si>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</si>
  <si>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</si>
  <si>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</si>
  <si>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</si>
  <si>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</si>
  <si>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</si>
  <si>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</si>
  <si>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</si>
  <si>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</si>
  <si>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</si>
  <si>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</si>
  <si>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</si>
  <si>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</si>
  <si>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</si>
  <si>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</si>
  <si>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</si>
  <si>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</si>
  <si>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</si>
  <si>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</si>
  <si>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</si>
  <si>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</si>
  <si>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</si>
  <si>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</si>
  <si>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</si>
  <si>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</si>
  <si>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</si>
  <si>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</si>
  <si>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</si>
  <si>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</si>
  <si>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</si>
  <si>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</si>
  <si>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</si>
  <si>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</si>
  <si>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</si>
  <si>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</si>
  <si>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</si>
  <si>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</si>
  <si>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</si>
  <si>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</si>
  <si>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</si>
  <si>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</si>
  <si>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</si>
  <si>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</si>
  <si>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</si>
  <si>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</si>
  <si>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</si>
  <si>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</si>
  <si>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</si>
  <si>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</si>
  <si>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</si>
  <si>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</si>
  <si>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</si>
  <si>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</si>
  <si>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</si>
  <si>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</si>
  <si>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</si>
  <si>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</si>
  <si>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</si>
  <si>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</si>
  <si>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</si>
  <si>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</si>
  <si>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</si>
  <si>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</si>
  <si>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</si>
  <si>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</si>
  <si>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</si>
  <si>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</si>
  <si>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</si>
  <si>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</si>
  <si>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</si>
  <si>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</si>
  <si>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</si>
  <si>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</si>
  <si>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</si>
  <si>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</si>
  <si>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</si>
  <si>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</si>
  <si>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</si>
  <si>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</si>
  <si>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</si>
  <si>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</si>
  <si>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</si>
  <si>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</si>
  <si>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</si>
  <si>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</si>
  <si>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</si>
  <si>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</si>
  <si>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</si>
  <si>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</si>
  <si>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</si>
  <si>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</si>
  <si>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</si>
  <si>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</si>
  <si>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</si>
  <si>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</si>
  <si>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</si>
  <si>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</si>
  <si>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</si>
  <si>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</si>
  <si>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</si>
  <si>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</si>
  <si>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</si>
  <si>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</si>
  <si>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</si>
  <si>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</si>
  <si>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</si>
  <si>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</si>
  <si>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</si>
  <si>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</si>
  <si>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</si>
  <si>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</si>
  <si>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</si>
  <si>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</si>
  <si>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</si>
  <si>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</si>
  <si>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</si>
  <si>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</si>
  <si>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</si>
  <si>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</si>
  <si>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</si>
  <si>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</si>
  <si>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</si>
  <si>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</si>
  <si>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</si>
  <si>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</si>
  <si>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</si>
  <si>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</si>
  <si>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</si>
  <si>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</si>
  <si>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</si>
  <si>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</si>
  <si>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</si>
  <si>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</si>
  <si>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</si>
  <si>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</si>
  <si>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</si>
  <si>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</si>
  <si>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</si>
  <si>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</si>
  <si>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</si>
  <si>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</si>
  <si>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</si>
  <si>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</si>
  <si>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</si>
  <si>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</si>
  <si>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</si>
  <si>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</si>
  <si>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</si>
  <si>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</si>
  <si>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</si>
  <si>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</si>
  <si>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</si>
  <si>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</si>
  <si>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</si>
  <si>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</si>
  <si>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</si>
  <si>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</si>
  <si>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</si>
  <si>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</si>
  <si>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</si>
  <si>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</si>
  <si>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</si>
  <si>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</si>
  <si>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</si>
  <si>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</si>
  <si>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</si>
  <si>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</si>
  <si>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</si>
  <si>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</si>
  <si>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</si>
  <si>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</si>
  <si>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</si>
  <si>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</si>
  <si>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</si>
  <si>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</si>
  <si>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</si>
  <si>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</si>
  <si>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</si>
  <si>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</si>
  <si>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</si>
  <si>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</si>
  <si>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</si>
  <si>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</si>
  <si>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</si>
  <si>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</si>
  <si>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</si>
  <si>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</si>
  <si>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</si>
  <si>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</si>
  <si>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</si>
  <si>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</si>
  <si>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</si>
  <si>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</si>
  <si>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</si>
  <si>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</si>
  <si>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</si>
  <si>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</si>
  <si>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</si>
  <si>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</si>
  <si>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</si>
  <si>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</si>
  <si>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</si>
  <si>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</si>
  <si>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</si>
  <si>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</si>
  <si>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</si>
  <si>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</si>
  <si>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</si>
  <si>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</si>
  <si>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</si>
  <si>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</si>
  <si>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</si>
  <si>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</si>
  <si>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</si>
  <si>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</si>
  <si>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</si>
  <si>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</si>
  <si>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</si>
  <si>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</si>
  <si>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</si>
  <si>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</si>
  <si>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</si>
  <si>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</si>
  <si>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</si>
  <si>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</si>
  <si>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</si>
  <si>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</si>
  <si>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</si>
  <si>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</si>
  <si>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</si>
  <si>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</si>
  <si>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</si>
  <si>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</si>
  <si>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</si>
  <si>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</si>
  <si>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</si>
  <si>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</si>
  <si>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</si>
  <si>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</si>
  <si>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</si>
  <si>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</si>
  <si>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</si>
  <si>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</si>
  <si>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</si>
  <si>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</si>
  <si>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</si>
  <si>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</si>
  <si>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</si>
  <si>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</si>
  <si>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</si>
  <si>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</si>
  <si>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</si>
  <si>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</si>
  <si>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</si>
  <si>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</si>
  <si>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</si>
  <si>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</si>
  <si>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</si>
  <si>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</si>
  <si>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</si>
  <si>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</si>
  <si>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</si>
  <si>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</si>
  <si>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</si>
  <si>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</si>
  <si>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</si>
  <si>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</si>
  <si>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</si>
  <si>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</si>
  <si>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</si>
  <si>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</si>
  <si>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</si>
  <si>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</si>
  <si>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</si>
  <si>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</si>
  <si>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</si>
  <si>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</si>
  <si>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</si>
  <si>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</si>
  <si>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</si>
  <si>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</si>
  <si>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</si>
  <si>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</si>
  <si>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</si>
  <si>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</si>
  <si>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</si>
  <si>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</si>
  <si>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</si>
  <si>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</si>
  <si>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</si>
  <si>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</si>
  <si>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</si>
  <si>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</si>
  <si>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</si>
  <si>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</si>
  <si>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</si>
  <si>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</si>
  <si>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</si>
  <si>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</si>
  <si>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</si>
  <si>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</si>
  <si>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</si>
  <si>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</si>
  <si>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</si>
  <si>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</si>
  <si>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</si>
  <si>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</si>
  <si>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</si>
  <si>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</si>
  <si>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</si>
  <si>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</si>
  <si>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</si>
  <si>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</si>
  <si>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</si>
  <si>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</si>
  <si>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</si>
  <si>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</si>
  <si>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</si>
  <si>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</si>
  <si>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</si>
  <si>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</si>
  <si>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</si>
  <si>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</si>
  <si>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</si>
  <si>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</si>
  <si>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</si>
  <si>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</si>
  <si>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</si>
  <si>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</si>
  <si>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</si>
  <si>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</si>
  <si>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</si>
  <si>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</si>
  <si>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</si>
  <si>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</si>
  <si>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</si>
  <si>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</si>
  <si>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</si>
  <si>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</si>
  <si>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</si>
  <si>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</si>
  <si>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</si>
  <si>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</si>
  <si>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</si>
  <si>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</si>
  <si>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</si>
  <si>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</si>
  <si>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</si>
  <si>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</si>
  <si>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</si>
  <si>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</si>
  <si>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</si>
  <si>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</si>
  <si>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</si>
  <si>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</si>
  <si>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</si>
  <si>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</si>
  <si>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</si>
  <si>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</si>
  <si>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</si>
  <si>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</si>
  <si>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</si>
  <si>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</si>
  <si>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</si>
  <si>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</si>
  <si>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</si>
  <si>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</si>
  <si>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</si>
  <si>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</si>
  <si>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</si>
  <si>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</si>
  <si>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</si>
  <si>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</si>
  <si>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</si>
  <si>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</si>
  <si>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</si>
  <si>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</si>
  <si>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</si>
  <si>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</si>
  <si>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</si>
  <si>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</si>
  <si>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</si>
  <si>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</si>
  <si>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</si>
  <si>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</si>
  <si>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</si>
  <si>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</si>
  <si>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</si>
  <si>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</si>
  <si>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</si>
  <si>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</si>
  <si>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</si>
  <si>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</si>
  <si>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</si>
  <si>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</si>
  <si>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</si>
  <si>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</si>
  <si>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</si>
  <si>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</si>
  <si>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</si>
  <si>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</si>
  <si>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</si>
  <si>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</si>
  <si>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</si>
  <si>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</si>
  <si>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</si>
  <si>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</si>
  <si>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</si>
  <si>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</si>
  <si>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</si>
  <si>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</si>
  <si>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</si>
  <si>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</si>
  <si>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</si>
  <si>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</si>
  <si>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</si>
  <si>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</si>
  <si>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</si>
  <si>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</si>
  <si>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</si>
  <si>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</si>
  <si>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</si>
  <si>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</si>
  <si>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</si>
  <si>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</si>
  <si>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</si>
  <si>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</si>
  <si>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</si>
  <si>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</si>
  <si>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</si>
  <si>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</si>
  <si>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</si>
  <si>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</si>
  <si>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</si>
  <si>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</si>
  <si>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</si>
  <si>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</si>
  <si>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</si>
  <si>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</si>
  <si>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</si>
  <si>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</si>
  <si>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</si>
  <si>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</si>
  <si>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</si>
  <si>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</si>
  <si>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</si>
  <si>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</si>
  <si>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</si>
  <si>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</si>
  <si>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</si>
  <si>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</si>
  <si>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</si>
  <si>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</si>
  <si>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</si>
  <si>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</si>
  <si>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</si>
  <si>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</si>
  <si>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</si>
  <si>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</si>
  <si>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</si>
  <si>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</si>
  <si>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</si>
  <si>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</si>
  <si>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</si>
  <si>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</si>
  <si>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</si>
  <si>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</si>
  <si>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</si>
  <si>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</si>
  <si>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</si>
  <si>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</si>
  <si>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</si>
  <si>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</si>
  <si>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</si>
  <si>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</si>
  <si>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</si>
  <si>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</si>
  <si>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</si>
  <si>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</si>
  <si>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</si>
  <si>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</si>
  <si>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</si>
  <si>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</si>
  <si>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</si>
  <si>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</si>
  <si>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</si>
  <si>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</si>
  <si>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</si>
  <si>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</si>
  <si>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</si>
  <si>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</si>
  <si>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</si>
  <si>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</si>
  <si>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</si>
  <si>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</si>
  <si>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</si>
  <si>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</si>
  <si>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</si>
  <si>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</si>
  <si>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</si>
  <si>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</si>
  <si>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</si>
  <si>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</si>
  <si>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</si>
  <si>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</si>
  <si>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</si>
  <si>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</si>
  <si>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</si>
  <si>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</si>
  <si>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</si>
  <si>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</si>
  <si>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</si>
  <si>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</si>
  <si>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</si>
  <si>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</si>
  <si>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</si>
  <si>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</si>
  <si>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</si>
  <si>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</si>
  <si>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</si>
  <si>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</si>
  <si>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</si>
  <si>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</si>
  <si>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</si>
  <si>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</si>
  <si>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</si>
  <si>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</si>
  <si>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</si>
  <si>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</si>
  <si>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</si>
  <si>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</si>
  <si>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</si>
  <si>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</si>
  <si>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</si>
  <si>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</si>
  <si>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</si>
  <si>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</si>
  <si>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</si>
  <si>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</si>
  <si>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</si>
  <si>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</si>
  <si>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</si>
  <si>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</si>
  <si>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</si>
  <si>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</si>
  <si>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</si>
  <si>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</si>
  <si>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</si>
  <si>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</si>
  <si>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</si>
  <si>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</si>
  <si>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</si>
  <si>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</si>
  <si>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</si>
  <si>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</si>
  <si>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</si>
  <si>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</si>
  <si>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</si>
  <si>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</si>
  <si>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</si>
  <si>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</si>
  <si>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</si>
  <si>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</si>
  <si>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</si>
  <si>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</si>
  <si>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</si>
  <si>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</si>
  <si>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</si>
  <si>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</si>
  <si>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</si>
  <si>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</si>
  <si>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</si>
  <si>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</si>
  <si>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</si>
  <si>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</si>
  <si>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</si>
  <si>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</si>
  <si>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</si>
  <si>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</si>
  <si>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</si>
  <si>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</si>
  <si>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</si>
  <si>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</si>
  <si>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</si>
  <si>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</si>
  <si>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</si>
  <si>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</si>
  <si>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</si>
  <si>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</si>
  <si>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</si>
  <si>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</si>
  <si>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</si>
  <si>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</si>
  <si>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</si>
  <si>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</si>
  <si>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</si>
  <si>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</si>
  <si>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</si>
  <si>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</si>
  <si>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</si>
  <si>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</si>
  <si>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</si>
  <si>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</si>
  <si>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</si>
  <si>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</si>
  <si>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</si>
  <si>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</si>
  <si>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</si>
  <si>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</si>
  <si>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</si>
  <si>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</si>
  <si>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</si>
  <si>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</si>
  <si>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</si>
  <si>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</si>
  <si>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</si>
  <si>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</si>
  <si>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</si>
  <si>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</si>
  <si>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</si>
  <si>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</si>
  <si>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</si>
  <si>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</si>
  <si>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</si>
  <si>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</si>
  <si>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</si>
  <si>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</si>
  <si>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</si>
  <si>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</si>
  <si>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</si>
  <si>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</si>
  <si>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</si>
  <si>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</si>
  <si>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</si>
  <si>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</si>
  <si>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</si>
  <si>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</si>
  <si>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</si>
  <si>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</si>
  <si>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</si>
  <si>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</si>
  <si>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</si>
  <si>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</si>
  <si>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</si>
  <si>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</si>
  <si>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</si>
  <si>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</si>
  <si>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</si>
  <si>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</si>
  <si>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</si>
  <si>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</si>
  <si>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</si>
  <si>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</si>
  <si>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</si>
  <si>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</si>
  <si>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</si>
  <si>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</si>
  <si>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</si>
  <si>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</si>
  <si>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</si>
  <si>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</si>
  <si>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</si>
  <si>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</si>
  <si>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</si>
  <si>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</si>
  <si>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</si>
  <si>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</si>
  <si>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</si>
  <si>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</si>
  <si>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</si>
  <si>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</si>
  <si>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</si>
  <si>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</si>
  <si>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</si>
  <si>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</si>
  <si>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</si>
  <si>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</si>
  <si>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</si>
  <si>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</si>
  <si>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</si>
  <si>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</si>
  <si>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</si>
  <si>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</si>
  <si>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</si>
  <si>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</si>
  <si>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</si>
  <si>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</si>
  <si>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</si>
  <si>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</si>
  <si>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</si>
  <si>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</si>
  <si>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</si>
  <si>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</si>
  <si>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</si>
  <si>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</si>
  <si>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</si>
  <si>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</si>
  <si>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</si>
  <si>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</si>
  <si>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</si>
  <si>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</si>
  <si>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</si>
  <si>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</si>
  <si>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</si>
  <si>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</si>
  <si>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</si>
  <si>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</si>
  <si>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</si>
  <si>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</si>
  <si>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</si>
  <si>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</si>
  <si>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</si>
  <si>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</si>
  <si>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</si>
  <si>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</si>
  <si>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</si>
  <si>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</si>
  <si>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</si>
  <si>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</si>
  <si>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</si>
  <si>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</si>
  <si>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</si>
  <si>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</si>
  <si>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</si>
  <si>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</si>
  <si>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</si>
  <si>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</si>
  <si>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</si>
  <si>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</si>
  <si>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</si>
  <si>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</si>
  <si>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</si>
  <si>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</si>
  <si>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</si>
  <si>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</si>
  <si>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</si>
  <si>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</si>
  <si>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</si>
  <si>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</si>
  <si>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</si>
  <si>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</si>
  <si>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</si>
  <si>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</si>
  <si>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</si>
  <si>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</si>
  <si>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</si>
  <si>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</si>
  <si>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</si>
  <si>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</si>
  <si>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</si>
  <si>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</si>
  <si>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</si>
  <si>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</si>
  <si>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</si>
  <si>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</si>
  <si>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</si>
  <si>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</si>
  <si>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</si>
  <si>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</si>
  <si>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</si>
  <si>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</si>
  <si>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</si>
  <si>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</si>
  <si>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</si>
  <si>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</si>
  <si>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</si>
  <si>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</si>
  <si>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</si>
  <si>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</si>
  <si>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</si>
  <si>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</si>
  <si>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</si>
  <si>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</si>
  <si>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</si>
  <si>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</si>
  <si>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</si>
  <si>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</si>
  <si>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</si>
  <si>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</si>
  <si>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</si>
  <si>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</si>
  <si>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</si>
  <si>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</si>
  <si>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</si>
  <si>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</si>
  <si>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</si>
  <si>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</si>
  <si>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</si>
  <si>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</si>
  <si>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</si>
  <si>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</si>
  <si>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</si>
  <si>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</si>
  <si>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</si>
  <si>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</si>
  <si>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</si>
  <si>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</si>
  <si>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</si>
  <si>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</si>
  <si>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</si>
  <si>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</si>
  <si>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</si>
  <si>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</si>
  <si>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</si>
  <si>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</si>
  <si>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</si>
  <si>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</si>
  <si>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</si>
  <si>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</si>
  <si>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</si>
  <si>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</si>
  <si>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</si>
  <si>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</si>
  <si>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</si>
  <si>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</si>
  <si>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</si>
  <si>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</si>
  <si>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</si>
  <si>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</si>
  <si>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</si>
  <si>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</si>
  <si>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</si>
  <si>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</si>
  <si>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</si>
  <si>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</si>
  <si>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</si>
  <si>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</si>
  <si>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</si>
  <si>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</si>
  <si>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</si>
  <si>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</si>
  <si>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</si>
  <si>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</si>
  <si>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</si>
  <si>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</si>
  <si>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</si>
  <si>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</si>
  <si>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</si>
  <si>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</si>
  <si>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</si>
  <si>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</si>
  <si>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</si>
  <si>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</si>
  <si>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</si>
  <si>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</si>
  <si>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</si>
  <si>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</si>
  <si>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</si>
  <si>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</si>
  <si>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</si>
  <si>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</si>
  <si>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</si>
  <si>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</si>
  <si>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</si>
  <si>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</si>
  <si>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</si>
  <si>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</si>
  <si>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</si>
  <si>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</si>
  <si>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</si>
  <si>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</si>
  <si>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</si>
  <si>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</si>
  <si>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</si>
  <si>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</si>
  <si>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</si>
  <si>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</si>
  <si>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</si>
  <si>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</si>
  <si>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</si>
  <si>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</si>
  <si>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</si>
  <si>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</si>
  <si>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</si>
  <si>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</si>
  <si>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</si>
  <si>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</si>
  <si>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</si>
  <si>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</si>
  <si>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</si>
  <si>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</si>
  <si>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</si>
  <si>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</si>
  <si>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</si>
  <si>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</si>
  <si>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</si>
  <si>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</si>
  <si>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</si>
  <si>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</si>
  <si>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</si>
  <si>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</si>
  <si>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</si>
  <si>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</si>
  <si>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</si>
  <si>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</si>
  <si>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</si>
  <si>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</si>
  <si>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</si>
  <si>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</si>
  <si>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</si>
  <si>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</si>
  <si>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</si>
  <si>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</si>
  <si>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</si>
  <si>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</si>
  <si>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</si>
  <si>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</si>
  <si>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</si>
  <si>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</si>
  <si>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</si>
  <si>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</si>
  <si>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</si>
  <si>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</si>
  <si>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</si>
  <si>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</si>
  <si>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</si>
  <si>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</si>
  <si>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</si>
  <si>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</si>
  <si>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</si>
  <si>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</si>
  <si>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</si>
  <si>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</si>
  <si>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</si>
  <si>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</si>
  <si>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</si>
  <si>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</si>
  <si>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</si>
  <si>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</si>
  <si>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</si>
  <si>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</si>
  <si>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</si>
  <si>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</si>
  <si>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</si>
  <si>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</si>
  <si>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</si>
  <si>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</si>
  <si>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</si>
  <si>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</si>
  <si>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</si>
  <si>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</si>
  <si>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</si>
  <si>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</si>
  <si>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</si>
  <si>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</si>
  <si>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</si>
  <si>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</si>
  <si>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</si>
  <si>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</si>
  <si>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</si>
  <si>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</si>
  <si>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</si>
  <si>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</si>
  <si>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</si>
  <si>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</si>
  <si>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</si>
  <si>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</si>
  <si>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</si>
  <si>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</si>
  <si>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</si>
  <si>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</si>
  <si>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</si>
  <si>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</si>
  <si>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</si>
  <si>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</si>
  <si>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</si>
  <si>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</si>
  <si>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</si>
  <si>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</si>
  <si>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</si>
  <si>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</si>
  <si>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</si>
  <si>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</si>
  <si>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</si>
  <si>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</si>
  <si>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</si>
  <si>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</si>
  <si>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</si>
  <si>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</si>
  <si>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</si>
  <si>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</si>
  <si>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</si>
  <si>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</si>
  <si>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</si>
  <si>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</si>
  <si>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</si>
  <si>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</si>
  <si>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</si>
  <si>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</si>
  <si>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</si>
  <si>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</si>
  <si>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</si>
  <si>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</si>
  <si>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</si>
  <si>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</si>
  <si>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</si>
  <si>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</si>
  <si>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</si>
  <si>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</si>
  <si>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</si>
  <si>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</si>
  <si>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</si>
  <si>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</si>
  <si>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</si>
  <si>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</si>
  <si>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</si>
  <si>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</si>
  <si>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</si>
  <si>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</si>
  <si>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</si>
  <si>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</si>
  <si>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</si>
  <si>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</si>
  <si>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</si>
  <si>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</si>
  <si>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</si>
  <si>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</si>
  <si>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</si>
  <si>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</si>
  <si>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</si>
  <si>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</si>
  <si>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</si>
  <si>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</si>
  <si>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</si>
  <si>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</si>
  <si>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</si>
  <si>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</si>
  <si>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</si>
  <si>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</si>
  <si>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</si>
  <si>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</si>
  <si>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</si>
  <si>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</si>
  <si>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</si>
  <si>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</si>
  <si>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</si>
  <si>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</si>
  <si>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</si>
  <si>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</si>
  <si>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</si>
  <si>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</si>
  <si>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</si>
  <si>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</si>
  <si>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</si>
  <si>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</si>
  <si>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</si>
  <si>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</si>
  <si>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</si>
  <si>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</si>
  <si>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</si>
  <si>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</si>
  <si>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</si>
  <si>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</si>
  <si>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</si>
  <si>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</si>
  <si>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</si>
  <si>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</si>
  <si>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</si>
  <si>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</si>
  <si>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</si>
  <si>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</si>
  <si>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</si>
  <si>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</si>
  <si>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</si>
  <si>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</si>
  <si>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</si>
  <si>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</si>
  <si>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</si>
  <si>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</si>
  <si>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</si>
  <si>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</si>
  <si>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</si>
  <si>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</si>
  <si>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</si>
  <si>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</si>
  <si>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</si>
  <si>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</si>
  <si>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</si>
  <si>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</si>
  <si>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</si>
  <si>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</si>
  <si>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</si>
  <si>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</si>
  <si>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</si>
  <si>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</si>
  <si>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</si>
  <si>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</si>
  <si>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</si>
  <si>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</si>
  <si>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</si>
  <si>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</si>
  <si>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</si>
  <si>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</si>
  <si>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</si>
  <si>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</si>
  <si>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</si>
  <si>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</si>
  <si>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</si>
  <si>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</si>
  <si>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</si>
  <si>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</si>
  <si>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</si>
  <si>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</si>
  <si>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</si>
  <si>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</si>
  <si>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</si>
  <si>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</si>
  <si>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</si>
  <si>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</si>
  <si>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</si>
  <si>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</si>
  <si>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</si>
  <si>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</si>
  <si>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</si>
  <si>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</si>
  <si>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</si>
  <si>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</si>
  <si>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</si>
  <si>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</si>
  <si>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</si>
  <si>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</si>
  <si>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</si>
  <si>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</si>
  <si>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</si>
  <si>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</si>
  <si>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</si>
  <si>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</si>
  <si>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</si>
  <si>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</si>
  <si>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</si>
  <si>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</si>
  <si>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</si>
  <si>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</si>
  <si>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</si>
  <si>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</si>
  <si>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</si>
  <si>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</si>
  <si>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</si>
  <si>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</si>
  <si>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</si>
  <si>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</si>
  <si>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</si>
  <si>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</si>
  <si>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</si>
  <si>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</si>
  <si>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</si>
  <si>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</si>
  <si>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</si>
  <si>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</si>
  <si>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</si>
  <si>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</si>
  <si>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</si>
  <si>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</si>
  <si>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</si>
  <si>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</si>
  <si>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</si>
  <si>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</si>
  <si>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</si>
  <si>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</si>
  <si>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</si>
  <si>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</si>
  <si>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</si>
  <si>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</si>
  <si>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</si>
  <si>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</si>
  <si>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</si>
  <si>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</si>
  <si>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</si>
  <si>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</si>
  <si>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</si>
  <si>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</si>
  <si>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</si>
  <si>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</si>
  <si>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</si>
  <si>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</si>
  <si>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</si>
  <si>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</si>
  <si>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</si>
  <si>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</si>
  <si>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</si>
  <si>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</si>
  <si>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</si>
  <si>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</si>
  <si>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</si>
  <si>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</si>
  <si>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</si>
  <si>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</si>
  <si>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</si>
  <si>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</si>
  <si>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</si>
  <si>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</si>
  <si>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</si>
  <si>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</si>
  <si>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</si>
  <si>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</si>
  <si>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</si>
  <si>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</si>
  <si>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</si>
  <si>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</si>
  <si>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</si>
  <si>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</si>
  <si>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</si>
  <si>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</si>
  <si>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</si>
  <si>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</si>
  <si>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</si>
  <si>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</si>
  <si>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</si>
  <si>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</si>
  <si>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</si>
  <si>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</si>
  <si>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</si>
  <si>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</si>
  <si>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</si>
  <si>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</si>
  <si>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</si>
  <si>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</si>
  <si>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</si>
  <si>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</si>
  <si>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</si>
  <si>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</si>
  <si>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</si>
  <si>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</si>
  <si>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</si>
  <si>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</si>
  <si>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</si>
  <si>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</si>
  <si>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</si>
  <si>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</si>
  <si>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</si>
  <si>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</si>
  <si>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</si>
  <si>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</si>
  <si>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</si>
  <si>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</si>
  <si>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</si>
  <si>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</si>
  <si>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</si>
  <si>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</si>
  <si>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</si>
  <si>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</si>
  <si>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</si>
  <si>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</si>
  <si>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</si>
  <si>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</si>
  <si>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</si>
  <si>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</si>
  <si>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</si>
  <si>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</si>
  <si>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</si>
  <si>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</si>
  <si>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</si>
  <si>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</si>
  <si>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</si>
  <si>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</si>
  <si>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</si>
  <si>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</si>
  <si>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</si>
  <si>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</si>
  <si>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</si>
  <si>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</si>
  <si>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</si>
  <si>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</si>
  <si>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</si>
  <si>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</si>
  <si>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</si>
  <si>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</si>
  <si>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</si>
  <si>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</si>
  <si>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</si>
  <si>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</si>
  <si>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</si>
  <si>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</si>
  <si>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</si>
  <si>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</si>
  <si>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</si>
  <si>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</si>
  <si>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</si>
  <si>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</si>
  <si>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</si>
  <si>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</si>
  <si>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</si>
  <si>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</si>
  <si>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</si>
  <si>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</si>
  <si>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</si>
  <si>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</si>
  <si>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</si>
  <si>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</si>
  <si>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</si>
  <si>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</si>
  <si>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</si>
  <si>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</si>
  <si>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</si>
  <si>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</si>
  <si>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</si>
  <si>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</si>
  <si>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</si>
  <si>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</si>
  <si>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</si>
  <si>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</si>
  <si>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</si>
  <si>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</si>
  <si>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</si>
  <si>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</si>
  <si>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</si>
  <si>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</si>
  <si>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</si>
  <si>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</si>
  <si>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</si>
  <si>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</si>
  <si>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</si>
  <si>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</si>
  <si>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</si>
  <si>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</si>
  <si>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</si>
  <si>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</si>
  <si>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</si>
  <si>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</si>
  <si>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</si>
  <si>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</si>
  <si>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</si>
  <si>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</si>
  <si>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</si>
  <si>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</si>
  <si>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</si>
  <si>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</si>
  <si>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</si>
  <si>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</si>
  <si>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</si>
  <si>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</si>
  <si>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</si>
  <si>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</si>
  <si>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</si>
  <si>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</si>
  <si>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</si>
  <si>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</si>
  <si>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</si>
  <si>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</si>
  <si>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</si>
  <si>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</si>
  <si>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</si>
  <si>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</si>
  <si>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</si>
  <si>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</si>
  <si>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</si>
  <si>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</si>
  <si>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</si>
  <si>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</si>
  <si>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</si>
  <si>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</si>
  <si>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</si>
  <si>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</si>
  <si>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</si>
  <si>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</si>
  <si>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</si>
  <si>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</si>
  <si>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</si>
  <si>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</si>
  <si>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</si>
  <si>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</si>
  <si>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</si>
  <si>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</si>
  <si>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</si>
  <si>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</si>
  <si>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</si>
  <si>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</si>
  <si>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</si>
  <si>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</si>
  <si>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</si>
  <si>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</si>
  <si>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</si>
  <si>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</si>
  <si>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</si>
  <si>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</si>
  <si>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</si>
  <si>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</si>
  <si>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</si>
  <si>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</si>
  <si>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</si>
  <si>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</si>
  <si>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</si>
  <si>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</si>
  <si>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</si>
  <si>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</si>
  <si>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</si>
  <si>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</si>
  <si>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</si>
  <si>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</si>
  <si>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</si>
  <si>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</si>
  <si>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</si>
  <si>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</si>
  <si>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</si>
  <si>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</si>
  <si>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</si>
  <si>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</si>
  <si>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</si>
  <si>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</si>
  <si>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</si>
  <si>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</si>
  <si>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</si>
  <si>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</si>
  <si>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</si>
  <si>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</si>
  <si>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</si>
  <si>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</si>
  <si>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</si>
  <si>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</si>
  <si>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</si>
  <si>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</si>
  <si>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</si>
  <si>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</si>
  <si>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</si>
  <si>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</si>
  <si>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</si>
  <si>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</si>
  <si>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</si>
  <si>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</si>
  <si>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</si>
  <si>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</si>
  <si>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</si>
  <si>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</si>
  <si>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</si>
  <si>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</si>
  <si>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</si>
  <si>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</si>
  <si>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</si>
  <si>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</si>
  <si>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</si>
  <si>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</si>
  <si>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</si>
  <si>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</si>
  <si>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</si>
  <si>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</si>
  <si>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</si>
  <si>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</si>
  <si>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</si>
  <si>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</si>
  <si>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</si>
  <si>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</si>
  <si>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</si>
  <si>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</si>
  <si>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</si>
  <si>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</si>
  <si>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</si>
  <si>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</si>
  <si>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</si>
  <si>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</si>
  <si>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</si>
  <si>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</si>
  <si>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</si>
  <si>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</si>
  <si>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</si>
  <si>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</si>
  <si>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</si>
  <si>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</si>
  <si>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</si>
  <si>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</si>
  <si>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</si>
  <si>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</si>
  <si>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</si>
  <si>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</si>
  <si>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</si>
  <si>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</si>
  <si>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</si>
  <si>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</si>
  <si>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</si>
  <si>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</si>
  <si>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</si>
  <si>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</si>
  <si>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</si>
  <si>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</si>
  <si>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</si>
  <si>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</si>
  <si>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</si>
  <si>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</si>
  <si>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</si>
  <si>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</si>
  <si>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</si>
  <si>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</si>
  <si>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</si>
  <si>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</si>
  <si>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</si>
  <si>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</si>
  <si>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</si>
  <si>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</si>
  <si>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</si>
  <si>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</si>
  <si>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</si>
  <si>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</si>
  <si>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</si>
  <si>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</si>
  <si>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</si>
  <si>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</si>
  <si>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</si>
  <si>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</si>
  <si>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</si>
  <si>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</si>
  <si>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</si>
  <si>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</si>
  <si>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</si>
  <si>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</si>
  <si>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</si>
  <si>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</si>
  <si>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</si>
  <si>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</si>
  <si>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</si>
  <si>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</si>
  <si>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</si>
  <si>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</si>
  <si>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</si>
  <si>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</si>
  <si>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</si>
  <si>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</si>
  <si>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</si>
  <si>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</si>
  <si>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</si>
  <si>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</si>
  <si>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</si>
  <si>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</si>
  <si>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</si>
  <si>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</si>
  <si>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</si>
  <si>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</si>
  <si>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</si>
  <si>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</si>
  <si>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</si>
  <si>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</si>
  <si>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</si>
  <si>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</si>
  <si>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</si>
  <si>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</si>
  <si>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</si>
  <si>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</si>
  <si>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</si>
  <si>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</si>
  <si>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</si>
  <si>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</si>
  <si>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</si>
  <si>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</si>
  <si>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</si>
  <si>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</si>
  <si>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</si>
  <si>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</si>
  <si>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</si>
  <si>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</si>
  <si>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</si>
  <si>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</si>
  <si>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</si>
  <si>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</si>
  <si>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</si>
  <si>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</si>
  <si>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</si>
  <si>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</si>
  <si>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</si>
  <si>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</si>
  <si>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</si>
  <si>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</si>
  <si>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</si>
  <si>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</si>
  <si>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</si>
  <si>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</si>
  <si>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</si>
  <si>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</si>
  <si>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</si>
  <si>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</si>
  <si>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</si>
  <si>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</si>
  <si>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</si>
  <si>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</si>
  <si>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</si>
  <si>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</si>
  <si>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</si>
  <si>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</si>
  <si>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</si>
  <si>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</si>
  <si>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</si>
  <si>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</si>
  <si>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</si>
  <si>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</si>
  <si>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</si>
  <si>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</si>
  <si>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</si>
  <si>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</si>
  <si>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</si>
  <si>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</si>
  <si>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</si>
  <si>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</si>
  <si>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</si>
  <si>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</si>
  <si>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</si>
  <si>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</si>
  <si>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</si>
  <si>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</si>
  <si>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</si>
  <si>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</si>
  <si>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</si>
  <si>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</si>
  <si>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</si>
  <si>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</si>
  <si>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</si>
  <si>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</si>
  <si>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</si>
  <si>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</si>
  <si>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</si>
  <si>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</si>
  <si>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</si>
  <si>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</si>
  <si>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</si>
  <si>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</si>
  <si>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</si>
  <si>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</si>
  <si>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</si>
  <si>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</si>
  <si>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</si>
  <si>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</si>
  <si>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</si>
  <si>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</si>
  <si>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</si>
  <si>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</si>
  <si>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</si>
  <si>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</si>
  <si>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</si>
  <si>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</si>
  <si>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</si>
  <si>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</si>
  <si>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</si>
  <si>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</si>
  <si>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</si>
  <si>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</si>
  <si>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</si>
  <si>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</si>
  <si>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</si>
  <si>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</si>
  <si>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</si>
  <si>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</si>
  <si>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</si>
  <si>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</si>
  <si>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</si>
  <si>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</si>
  <si>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</si>
  <si>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</si>
  <si>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</si>
  <si>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</si>
  <si>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</si>
  <si>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</si>
  <si>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</si>
  <si>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</si>
  <si>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</si>
  <si>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</si>
  <si>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</si>
  <si>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</si>
  <si>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</si>
  <si>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</si>
  <si>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</si>
  <si>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</si>
  <si>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</si>
  <si>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</si>
  <si>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</si>
  <si>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</si>
  <si>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</si>
  <si>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</si>
  <si>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</si>
  <si>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</si>
  <si>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</si>
  <si>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</si>
  <si>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</si>
  <si>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</si>
  <si>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</si>
  <si>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</si>
  <si>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</si>
  <si>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</si>
  <si>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</si>
  <si>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</si>
  <si>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</si>
  <si>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</si>
  <si>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</si>
  <si>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</si>
  <si>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</si>
  <si>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</si>
  <si>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</si>
  <si>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</si>
  <si>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</si>
  <si>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</si>
  <si>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</si>
  <si>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</si>
  <si>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</si>
  <si>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</si>
  <si>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</si>
  <si>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</si>
  <si>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</si>
  <si>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</si>
  <si>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</si>
  <si>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</si>
  <si>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</si>
  <si>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</si>
  <si>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</si>
  <si>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</si>
  <si>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</si>
  <si>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</si>
  <si>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</si>
  <si>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</si>
  <si>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</si>
  <si>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</si>
  <si>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</si>
  <si>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</si>
  <si>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</si>
  <si>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</si>
  <si>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</si>
  <si>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</si>
  <si>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</si>
  <si>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</si>
  <si>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</si>
  <si>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</si>
  <si>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</si>
  <si>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</si>
  <si>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</si>
  <si>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</si>
  <si>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</si>
  <si>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</si>
  <si>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</si>
  <si>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</si>
  <si>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</si>
  <si>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</si>
  <si>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</si>
  <si>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</si>
  <si>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</si>
  <si>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</si>
  <si>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</si>
  <si>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</si>
  <si>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</si>
  <si>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</si>
  <si>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</si>
  <si>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</si>
  <si>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</si>
  <si>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</si>
  <si>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</si>
  <si>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</si>
  <si>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</si>
  <si>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</si>
  <si>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</si>
  <si>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</si>
  <si>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</si>
  <si>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</si>
  <si>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</si>
  <si>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</si>
  <si>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</si>
  <si>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</si>
  <si>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</si>
  <si>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</si>
  <si>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</si>
  <si>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</si>
  <si>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</si>
  <si>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</si>
  <si>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</si>
  <si>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</si>
  <si>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</si>
  <si>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</si>
  <si>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</si>
  <si>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</si>
  <si>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</si>
  <si>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</si>
  <si>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</si>
  <si>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</si>
  <si>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</si>
  <si>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</si>
  <si>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</si>
  <si>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</si>
  <si>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</si>
  <si>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</si>
  <si>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</si>
  <si>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</si>
  <si>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</si>
  <si>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</si>
  <si>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</si>
  <si>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</si>
  <si>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</si>
  <si>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</si>
  <si>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</si>
  <si>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</si>
  <si>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</si>
  <si>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</si>
  <si>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</si>
  <si>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</si>
  <si>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</si>
  <si>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</si>
  <si>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</si>
  <si>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</si>
  <si>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</si>
  <si>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</si>
  <si>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</si>
  <si>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</si>
  <si>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</si>
  <si>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</si>
  <si>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</si>
  <si>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</si>
  <si>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</si>
  <si>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</si>
  <si>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</si>
  <si>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</si>
  <si>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</si>
  <si>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</si>
  <si>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</si>
  <si>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</si>
  <si>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</si>
  <si>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</si>
  <si>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</si>
  <si>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</si>
  <si>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</si>
  <si>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</si>
  <si>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</si>
  <si>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</si>
  <si>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</si>
  <si>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</si>
  <si>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</si>
  <si>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</si>
  <si>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</si>
  <si>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</si>
  <si>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</si>
  <si>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</si>
  <si>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</si>
  <si>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</si>
  <si>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</si>
  <si>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</si>
  <si>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</si>
  <si>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</si>
  <si>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</si>
  <si>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</si>
  <si>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</si>
  <si>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</si>
  <si>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</si>
  <si>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</si>
  <si>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</si>
  <si>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</si>
  <si>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</si>
  <si>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</si>
  <si>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</si>
  <si>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</si>
  <si>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</si>
  <si>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</si>
  <si>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</si>
  <si>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</si>
  <si>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</si>
  <si>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</si>
  <si>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</si>
  <si>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</si>
  <si>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</si>
  <si>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</si>
  <si>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</si>
  <si>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</si>
  <si>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</si>
  <si>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</si>
  <si>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</si>
  <si>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</si>
  <si>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</si>
  <si>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</si>
  <si>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</si>
  <si>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</si>
  <si>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</si>
  <si>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</si>
  <si>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</si>
  <si>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</si>
  <si>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</si>
  <si>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</si>
  <si>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</si>
  <si>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</si>
  <si>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</si>
  <si>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</si>
  <si>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</si>
  <si>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</si>
  <si>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</si>
  <si>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</si>
  <si>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</si>
  <si>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</si>
  <si>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</si>
  <si>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</si>
  <si>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</si>
  <si>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</si>
  <si>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</si>
  <si>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</si>
  <si>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</si>
  <si>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</si>
  <si>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</si>
  <si>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</si>
  <si>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</si>
  <si>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</si>
  <si>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</si>
  <si>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</si>
  <si>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</si>
  <si>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</si>
  <si>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</si>
  <si>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</si>
  <si>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</si>
  <si>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</si>
  <si>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</si>
  <si>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</si>
  <si>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</si>
  <si>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</si>
  <si>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</si>
  <si>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</si>
  <si>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</si>
  <si>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</si>
  <si>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</si>
  <si>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</si>
  <si>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</si>
  <si>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</si>
  <si>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</si>
  <si>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</si>
  <si>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</si>
  <si>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</si>
  <si>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</si>
  <si>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</si>
  <si>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</si>
  <si>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</si>
  <si>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</si>
  <si>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</si>
  <si>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</si>
  <si>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</si>
  <si>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</si>
  <si>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</si>
  <si>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</si>
  <si>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</si>
  <si>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</si>
  <si>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</si>
  <si>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</si>
  <si>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</si>
  <si>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</si>
  <si>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</si>
  <si>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</si>
  <si>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</si>
  <si>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</si>
  <si>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</si>
  <si>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</si>
  <si>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</si>
  <si>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</si>
  <si>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</si>
  <si>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</si>
  <si>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</si>
  <si>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</si>
  <si>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</si>
  <si>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</si>
  <si>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</si>
  <si>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</si>
  <si>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</si>
  <si>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</si>
  <si>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</si>
  <si>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</si>
  <si>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</si>
  <si>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</si>
  <si>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</si>
  <si>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</si>
  <si>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</si>
  <si>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</si>
  <si>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</si>
  <si>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</si>
  <si>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</si>
  <si>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</si>
  <si>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</si>
  <si>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</si>
  <si>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</si>
  <si>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</si>
  <si>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</si>
  <si>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</si>
  <si>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</si>
  <si>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</si>
  <si>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</si>
  <si>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</si>
  <si>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</si>
  <si>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</si>
  <si>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</si>
  <si>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</si>
  <si>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</si>
  <si>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</si>
  <si>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</si>
  <si>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</si>
  <si>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</si>
  <si>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</si>
  <si>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</si>
  <si>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</si>
  <si>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</si>
  <si>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</si>
  <si>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</si>
  <si>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</si>
  <si>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</si>
  <si>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</si>
  <si>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</si>
  <si>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</si>
  <si>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</si>
  <si>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</si>
  <si>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</si>
  <si>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</si>
  <si>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</si>
  <si>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</si>
  <si>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</si>
  <si>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</si>
  <si>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</si>
  <si>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</si>
  <si>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</si>
  <si>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</si>
  <si>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</si>
  <si>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</si>
  <si>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</si>
  <si>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</si>
  <si>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</si>
  <si>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</si>
  <si>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</si>
  <si>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</si>
  <si>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</si>
  <si>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</si>
  <si>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</si>
  <si>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</si>
  <si>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</si>
  <si>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</si>
  <si>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</si>
  <si>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</si>
  <si>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</si>
  <si>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</si>
  <si>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</si>
  <si>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</si>
  <si>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</si>
  <si>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</si>
  <si>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</si>
  <si>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</si>
  <si>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</si>
  <si>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</si>
  <si>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</si>
  <si>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</si>
  <si>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</si>
  <si>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</si>
  <si>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</si>
  <si>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</si>
  <si>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</si>
  <si>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</si>
  <si>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</si>
  <si>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</si>
  <si>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</si>
  <si>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</si>
  <si>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</si>
  <si>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</si>
  <si>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</si>
  <si>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</si>
  <si>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</si>
  <si>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</si>
  <si>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</si>
  <si>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</si>
  <si>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</si>
  <si>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</si>
  <si>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</si>
  <si>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</si>
  <si>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</si>
  <si>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</si>
  <si>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</si>
  <si>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</si>
  <si>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</si>
  <si>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</si>
  <si>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</si>
  <si>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</si>
  <si>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</si>
  <si>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</si>
  <si>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</si>
  <si>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</si>
  <si>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</si>
  <si>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</si>
  <si>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</si>
  <si>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</si>
  <si>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</si>
  <si>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</si>
  <si>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</si>
  <si>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</si>
  <si>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</si>
  <si>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</si>
  <si>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</si>
  <si>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</si>
  <si>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</si>
  <si>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</si>
  <si>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</si>
  <si>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</si>
  <si>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</si>
  <si>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</si>
  <si>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</si>
  <si>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</si>
  <si>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</si>
  <si>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</si>
  <si>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</si>
  <si>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</si>
  <si>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</si>
  <si>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</si>
  <si>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</si>
  <si>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</si>
  <si>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</si>
  <si>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</si>
  <si>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</si>
  <si>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</si>
  <si>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</si>
  <si>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</si>
  <si>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</si>
  <si>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</si>
  <si>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</si>
  <si>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</si>
  <si>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</si>
  <si>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</si>
  <si>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</si>
  <si>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</si>
  <si>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</si>
  <si>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</si>
  <si>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</si>
  <si>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</si>
  <si>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</si>
  <si>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</si>
  <si>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</si>
  <si>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</si>
  <si>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</si>
  <si>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</si>
  <si>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</si>
  <si>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</si>
  <si>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</si>
  <si>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</si>
  <si>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</si>
  <si>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</si>
  <si>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</si>
  <si>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</si>
  <si>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</si>
  <si>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</si>
  <si>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</si>
  <si>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</si>
  <si>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</si>
  <si>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</si>
  <si>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</si>
  <si>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</si>
  <si>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</si>
  <si>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</si>
  <si>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</si>
  <si>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</si>
  <si>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</si>
  <si>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</si>
  <si>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</si>
  <si>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</si>
  <si>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</si>
  <si>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</si>
  <si>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</si>
  <si>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</si>
  <si>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</si>
  <si>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</si>
  <si>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</si>
  <si>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</si>
  <si>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</si>
  <si>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</si>
  <si>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</si>
  <si>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</si>
  <si>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</si>
  <si>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</si>
  <si>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</si>
  <si>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</si>
  <si>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</si>
  <si>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</si>
  <si>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</si>
  <si>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</si>
  <si>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</si>
  <si>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</si>
  <si>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</si>
  <si>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</si>
  <si>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</si>
  <si>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</si>
  <si>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</si>
  <si>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</si>
  <si>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</si>
  <si>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</si>
  <si>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</si>
  <si>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</si>
  <si>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</si>
  <si>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</si>
  <si>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</si>
  <si>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</si>
  <si>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</si>
  <si>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</si>
  <si>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</si>
  <si>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</si>
  <si>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</si>
  <si>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</si>
  <si>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</si>
  <si>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</si>
  <si>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</si>
  <si>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</si>
  <si>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</si>
  <si>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</si>
  <si>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</si>
  <si>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</si>
  <si>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</si>
  <si>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</si>
  <si>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</si>
  <si>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</si>
  <si>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</si>
  <si>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</si>
  <si>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</si>
  <si>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</si>
  <si>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</si>
  <si>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</si>
  <si>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</si>
  <si>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</si>
  <si>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</si>
  <si>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</si>
  <si>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</si>
  <si>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</si>
  <si>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</si>
  <si>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</si>
  <si>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</si>
  <si>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</si>
  <si>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</si>
  <si>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</si>
  <si>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</si>
  <si>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</si>
  <si>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</si>
  <si>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</si>
  <si>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</si>
  <si>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</si>
  <si>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</si>
  <si>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</si>
  <si>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</si>
  <si>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</si>
  <si>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</si>
  <si>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</si>
  <si>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</si>
  <si>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</si>
  <si>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</si>
  <si>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</si>
  <si>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</si>
  <si>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</si>
  <si>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</si>
  <si>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</si>
  <si>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</si>
  <si>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</si>
  <si>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</si>
  <si>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</si>
  <si>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</si>
  <si>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</si>
  <si>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</si>
  <si>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</si>
  <si>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</si>
  <si>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</si>
  <si>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</si>
  <si>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</si>
  <si>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</si>
  <si>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</si>
  <si>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</si>
  <si>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</si>
  <si>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</si>
  <si>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</si>
  <si>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</si>
  <si>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</si>
  <si>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</si>
  <si>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</si>
  <si>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</si>
  <si>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</si>
  <si>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</si>
  <si>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</si>
  <si>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</si>
  <si>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</si>
  <si>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</si>
  <si>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</si>
  <si>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</si>
  <si>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</si>
  <si>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</si>
  <si>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</si>
  <si>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</si>
  <si>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</si>
  <si>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</si>
  <si>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</si>
  <si>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</si>
  <si>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</si>
  <si>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</si>
  <si>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</si>
  <si>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</si>
  <si>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</si>
  <si>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</si>
  <si>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</si>
  <si>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</si>
  <si>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</si>
  <si>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</si>
  <si>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</si>
  <si>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</si>
  <si>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</si>
  <si>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</si>
  <si>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</si>
  <si>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</si>
  <si>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</si>
  <si>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</si>
  <si>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</si>
  <si>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</si>
  <si>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</si>
  <si>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</si>
  <si>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</si>
  <si>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</si>
  <si>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</si>
  <si>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</si>
  <si>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</si>
  <si>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</si>
  <si>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</si>
  <si>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</si>
  <si>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</si>
  <si>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</si>
  <si>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</si>
  <si>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</si>
  <si>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</si>
  <si>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</si>
  <si>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</si>
  <si>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</si>
  <si>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</si>
  <si>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</si>
  <si>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</si>
  <si>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</si>
  <si>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</si>
  <si>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</si>
  <si>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</si>
  <si>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</si>
  <si>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</si>
  <si>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</si>
  <si>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</si>
  <si>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</si>
  <si>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</si>
  <si>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</si>
  <si>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</si>
  <si>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</si>
  <si>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</si>
  <si>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</si>
  <si>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</si>
  <si>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</si>
  <si>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</si>
  <si>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</si>
  <si>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</si>
  <si>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</si>
  <si>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</si>
  <si>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</si>
  <si>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</si>
  <si>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</si>
  <si>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</si>
  <si>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</si>
  <si>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</si>
  <si>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</si>
  <si>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</si>
  <si>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</si>
  <si>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</si>
  <si>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</si>
  <si>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</si>
  <si>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</si>
  <si>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</si>
  <si>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</si>
  <si>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</si>
  <si>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</si>
  <si>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</si>
  <si>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</si>
  <si>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</si>
  <si>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</si>
  <si>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</si>
  <si>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</si>
  <si>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</si>
  <si>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</si>
  <si>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</si>
  <si>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</si>
  <si>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</si>
  <si>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</si>
  <si>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</si>
  <si>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</si>
  <si>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</si>
  <si>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</si>
  <si>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</si>
  <si>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</si>
  <si>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</si>
  <si>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</si>
  <si>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</si>
  <si>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</si>
  <si>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</si>
  <si>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</si>
  <si>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</si>
  <si>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</si>
  <si>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</si>
  <si>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</si>
  <si>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</si>
  <si>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</si>
  <si>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</si>
  <si>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</si>
  <si>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</si>
  <si>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</si>
  <si>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</si>
  <si>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</si>
  <si>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</si>
  <si>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</si>
  <si>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</si>
  <si>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</si>
  <si>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</si>
  <si>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</si>
  <si>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</si>
  <si>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</si>
  <si>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</si>
  <si>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</si>
  <si>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</si>
  <si>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</si>
  <si>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</si>
  <si>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</si>
  <si>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</si>
  <si>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</si>
  <si>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</si>
  <si>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</si>
  <si>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</si>
  <si>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</si>
  <si>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</si>
  <si>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</si>
  <si>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</si>
  <si>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</si>
  <si>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</si>
  <si>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</si>
  <si>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</si>
  <si>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</si>
  <si>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</si>
  <si>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</si>
  <si>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</si>
  <si>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</si>
  <si>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</si>
  <si>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</si>
  <si>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</si>
  <si>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</si>
  <si>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</si>
  <si>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</si>
  <si>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</si>
  <si>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</si>
  <si>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</si>
  <si>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</si>
  <si>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</si>
  <si>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</si>
  <si>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</si>
  <si>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</si>
  <si>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</si>
  <si>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</si>
  <si>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</si>
  <si>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</si>
  <si>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</si>
  <si>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</si>
  <si>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</si>
  <si>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</si>
  <si>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</si>
  <si>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</si>
  <si>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</si>
  <si>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</si>
  <si>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</si>
  <si>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</si>
  <si>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</si>
  <si>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</si>
  <si>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</si>
  <si>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</si>
  <si>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</si>
  <si>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</si>
  <si>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</si>
  <si>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</si>
  <si>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</si>
  <si>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</si>
  <si>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</si>
  <si>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</si>
  <si>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</si>
  <si>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</si>
  <si>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</si>
  <si>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</si>
  <si>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</si>
  <si>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</si>
  <si>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</si>
  <si>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</si>
  <si>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</si>
  <si>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</si>
  <si>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</si>
  <si>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</si>
  <si>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</si>
  <si>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</si>
  <si>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</si>
  <si>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</si>
  <si>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</si>
  <si>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</si>
  <si>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</si>
  <si>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</si>
  <si>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</si>
  <si>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</si>
  <si>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</si>
  <si>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</si>
  <si>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</si>
  <si>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</si>
  <si>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</si>
  <si>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</si>
  <si>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</si>
  <si>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</si>
  <si>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</si>
  <si>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</si>
  <si>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</si>
  <si>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</si>
  <si>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</si>
  <si>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</si>
  <si>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</si>
  <si>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</si>
  <si>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</si>
  <si>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</si>
  <si>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</si>
  <si>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</si>
  <si>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</si>
  <si>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</si>
  <si>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</si>
  <si>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</si>
  <si>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</si>
  <si>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</si>
  <si>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</si>
  <si>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</si>
  <si>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</si>
  <si>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</si>
  <si>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</si>
  <si>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</si>
  <si>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</si>
  <si>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</si>
  <si>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</si>
  <si>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</si>
  <si>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</si>
  <si>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</si>
  <si>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</si>
  <si>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</si>
  <si>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</si>
  <si>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</si>
  <si>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</si>
  <si>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</si>
  <si>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</si>
  <si>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</si>
  <si>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</si>
  <si>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</si>
  <si>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</si>
  <si>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</si>
  <si>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</si>
  <si>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</si>
  <si>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</si>
  <si>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</si>
  <si>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</si>
  <si>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</si>
  <si>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</si>
  <si>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</si>
  <si>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</si>
  <si>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</si>
  <si>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</si>
  <si>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</si>
  <si>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</si>
  <si>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</si>
  <si>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</si>
  <si>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</si>
  <si>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</si>
  <si>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</si>
  <si>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</si>
  <si>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</si>
  <si>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</si>
  <si>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</si>
  <si>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</si>
  <si>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</si>
  <si>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</si>
  <si>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</si>
  <si>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</si>
  <si>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</si>
  <si>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</si>
  <si>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</si>
  <si>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</si>
  <si>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</si>
  <si>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</si>
  <si>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</si>
  <si>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</si>
  <si>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</si>
  <si>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</si>
  <si>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</si>
  <si>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</si>
  <si>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</si>
  <si>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</si>
  <si>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</si>
  <si>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</si>
  <si>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</si>
  <si>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</si>
  <si>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</si>
  <si>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</si>
  <si>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</si>
  <si>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</si>
  <si>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</si>
  <si>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</si>
  <si>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</si>
  <si>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</si>
  <si>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</si>
  <si>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</si>
  <si>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</si>
  <si>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</si>
  <si>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</si>
  <si>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</si>
  <si>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</si>
  <si>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</si>
  <si>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</si>
  <si>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</si>
  <si>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</si>
  <si>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</si>
  <si>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</si>
  <si>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</si>
  <si>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</si>
  <si>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</si>
  <si>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</si>
  <si>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</si>
  <si>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</si>
  <si>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</si>
  <si>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</si>
  <si>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</si>
  <si>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</si>
  <si>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</si>
  <si>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</si>
  <si>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</si>
  <si>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</si>
  <si>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</si>
  <si>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</si>
  <si>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</si>
  <si>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</si>
  <si>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</si>
  <si>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</si>
  <si>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</si>
  <si>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</si>
  <si>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</si>
  <si>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</si>
  <si>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</si>
  <si>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</si>
  <si>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</si>
  <si>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</si>
  <si>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</si>
  <si>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</si>
  <si>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</si>
  <si>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</si>
  <si>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</si>
  <si>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</si>
  <si>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</si>
  <si>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</si>
  <si>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</si>
  <si>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</si>
  <si>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</si>
  <si>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</si>
  <si>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</si>
  <si>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</si>
  <si>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</si>
  <si>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</si>
  <si>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</si>
  <si>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</si>
  <si>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</si>
  <si>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</si>
  <si>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</si>
  <si>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</si>
  <si>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</si>
  <si>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</si>
  <si>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</si>
  <si>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</si>
  <si>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</si>
  <si>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</si>
  <si>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</si>
  <si>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</si>
  <si>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</si>
  <si>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</si>
  <si>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</si>
  <si>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</si>
  <si>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</si>
  <si>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</si>
  <si>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</si>
  <si>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</si>
  <si>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</si>
  <si>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</si>
  <si>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</si>
  <si>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</si>
  <si>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</si>
  <si>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</si>
  <si>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</si>
  <si>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</si>
  <si>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</si>
  <si>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</si>
  <si>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</si>
  <si>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</si>
  <si>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</si>
  <si>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</si>
  <si>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</si>
  <si>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</si>
  <si>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</si>
  <si>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</si>
  <si>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</si>
  <si>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</si>
  <si>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</si>
  <si>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</si>
  <si>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</si>
  <si>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</si>
  <si>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</si>
  <si>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</si>
  <si>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</si>
  <si>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</si>
  <si>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</si>
  <si>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</si>
  <si>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</si>
  <si>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</si>
  <si>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</si>
  <si>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</si>
  <si>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</si>
  <si>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</si>
  <si>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</si>
  <si>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</si>
  <si>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</si>
  <si>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</si>
  <si>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</si>
  <si>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</si>
  <si>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</si>
  <si>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</si>
  <si>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</si>
  <si>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</si>
  <si>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</si>
  <si>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</si>
  <si>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</si>
  <si>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</si>
  <si>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</si>
  <si>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</si>
  <si>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</si>
  <si>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</si>
  <si>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</si>
  <si>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</si>
  <si>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</si>
  <si>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</si>
  <si>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</si>
  <si>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</si>
  <si>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</si>
  <si>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</si>
  <si>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</si>
  <si>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</si>
  <si>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</si>
  <si>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</si>
  <si>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</si>
  <si>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</si>
  <si>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</si>
  <si>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</si>
  <si>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</si>
  <si>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</si>
  <si>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</si>
  <si>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</si>
  <si>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</si>
  <si>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</si>
  <si>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</si>
  <si>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</si>
  <si>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</si>
  <si>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</si>
  <si>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</si>
  <si>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</si>
  <si>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</si>
  <si>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</si>
  <si>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</si>
  <si>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</si>
  <si>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</si>
  <si>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</si>
  <si>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</si>
  <si>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</si>
  <si>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</si>
  <si>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</si>
  <si>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</si>
  <si>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</si>
  <si>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</si>
  <si>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</si>
  <si>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</si>
  <si>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</si>
  <si>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</si>
  <si>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</si>
  <si>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</si>
  <si>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</si>
  <si>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</si>
  <si>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</si>
  <si>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</si>
  <si>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</si>
  <si>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</si>
  <si>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</si>
  <si>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</si>
  <si>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</si>
  <si>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</si>
  <si>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</si>
  <si>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</si>
  <si>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</si>
  <si>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</si>
  <si>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</si>
  <si>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</si>
  <si>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</si>
  <si>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</si>
  <si>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</si>
  <si>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</si>
  <si>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</si>
  <si>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</si>
  <si>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</si>
  <si>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</si>
  <si>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</si>
  <si>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</si>
  <si>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</si>
  <si>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</si>
  <si>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</si>
  <si>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</si>
  <si>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</si>
  <si>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</si>
  <si>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</si>
  <si>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</si>
  <si>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</si>
  <si>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</si>
  <si>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</si>
  <si>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</si>
  <si>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</si>
  <si>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</si>
  <si>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</si>
  <si>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</si>
  <si>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</si>
  <si>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</si>
  <si>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</si>
  <si>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</si>
  <si>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</si>
  <si>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</si>
  <si>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</si>
  <si>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</si>
  <si>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</si>
  <si>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</si>
  <si>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</si>
  <si>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</si>
  <si>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</si>
  <si>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</si>
  <si>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</si>
  <si>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</si>
  <si>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</si>
  <si>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</si>
  <si>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</si>
  <si>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</si>
  <si>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</si>
  <si>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</si>
  <si>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</si>
  <si>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</si>
  <si>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</si>
  <si>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</si>
  <si>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</si>
  <si>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</si>
  <si>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</si>
  <si>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</si>
  <si>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</si>
  <si>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</si>
  <si>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</si>
  <si>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</si>
  <si>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</si>
  <si>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</si>
  <si>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</si>
  <si>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</si>
  <si>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</si>
  <si>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</si>
  <si>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</si>
  <si>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</si>
  <si>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</si>
  <si>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</si>
  <si>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</si>
  <si>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</si>
  <si>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</si>
  <si>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</si>
  <si>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</si>
  <si>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</si>
  <si>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</si>
  <si>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</si>
  <si>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</si>
  <si>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</si>
  <si>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</si>
  <si>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</si>
  <si>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</si>
  <si>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</si>
  <si>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</si>
  <si>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</si>
  <si>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</si>
  <si>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</si>
  <si>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</si>
  <si>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</si>
  <si>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</si>
  <si>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</si>
  <si>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</si>
  <si>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</si>
  <si>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</si>
  <si>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</si>
  <si>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</si>
  <si>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</si>
  <si>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</si>
  <si>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</si>
  <si>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</si>
  <si>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</si>
  <si>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</si>
  <si>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</si>
  <si>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</si>
  <si>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</si>
  <si>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</si>
  <si>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</si>
  <si>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</si>
  <si>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</si>
  <si>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</si>
  <si>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</si>
  <si>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</si>
  <si>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</si>
  <si>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</si>
  <si>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</si>
  <si>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</si>
  <si>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</si>
  <si>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</si>
  <si>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</si>
  <si>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</si>
  <si>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</si>
  <si>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</si>
  <si>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</si>
  <si>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</si>
  <si>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</si>
  <si>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</si>
  <si>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</si>
  <si>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</si>
  <si>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</si>
  <si>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</si>
  <si>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</si>
  <si>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</si>
  <si>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</si>
  <si>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</si>
  <si>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</si>
  <si>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</si>
  <si>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</si>
  <si>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</si>
  <si>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</si>
  <si>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</si>
  <si>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</si>
  <si>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</si>
  <si>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</si>
  <si>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</si>
  <si>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</si>
  <si>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</si>
  <si>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</si>
  <si>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</si>
  <si>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</si>
  <si>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</si>
  <si>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</si>
  <si>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</si>
  <si>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</si>
  <si>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</si>
  <si>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</si>
  <si>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</si>
  <si>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</si>
  <si>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</si>
  <si>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</si>
  <si>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</si>
  <si>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</si>
  <si>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</si>
  <si>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</si>
  <si>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</si>
  <si>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</si>
  <si>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</si>
  <si>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</si>
  <si>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</si>
  <si>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</si>
  <si>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</si>
  <si>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</si>
  <si>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</si>
  <si>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</si>
  <si>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</si>
  <si>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</si>
  <si>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</si>
  <si>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</si>
  <si>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</si>
  <si>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</si>
  <si>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</si>
  <si>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</si>
  <si>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</si>
  <si>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</si>
  <si>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</si>
  <si>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</si>
  <si>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</si>
  <si>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</si>
  <si>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</si>
  <si>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</si>
  <si>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</si>
  <si>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</si>
  <si>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</si>
  <si>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</si>
  <si>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</si>
  <si>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</si>
  <si>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</si>
  <si>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</si>
  <si>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</si>
  <si>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</si>
  <si>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</si>
  <si>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</si>
  <si>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</si>
  <si>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</si>
  <si>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</si>
  <si>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</si>
  <si>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</si>
  <si>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</si>
  <si>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</si>
  <si>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</si>
  <si>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</si>
  <si>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</si>
  <si>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</si>
  <si>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</si>
  <si>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</si>
  <si>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</si>
  <si>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</si>
  <si>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</si>
  <si>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</si>
  <si>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</si>
  <si>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</si>
  <si>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</si>
  <si>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</si>
  <si>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</si>
  <si>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</si>
  <si>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</si>
  <si>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</si>
  <si>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</si>
  <si>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</si>
  <si>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</si>
  <si>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</si>
  <si>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</si>
  <si>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</si>
  <si>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</si>
  <si>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</si>
  <si>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</si>
  <si>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</si>
  <si>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</si>
  <si>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</si>
  <si>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</si>
  <si>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</si>
  <si>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</si>
  <si>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</si>
  <si>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</si>
  <si>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</si>
  <si>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</si>
  <si>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</si>
  <si>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</si>
  <si>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</si>
  <si>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</si>
  <si>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</si>
  <si>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</si>
  <si>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</si>
  <si>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</si>
  <si>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</si>
  <si>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</si>
  <si>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</si>
  <si>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</si>
  <si>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</si>
  <si>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</si>
  <si>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</si>
  <si>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</si>
  <si>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</si>
  <si>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</si>
  <si>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</si>
  <si>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</si>
  <si>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</si>
  <si>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</si>
  <si>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</si>
  <si>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</si>
  <si>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</si>
  <si>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</si>
  <si>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</si>
  <si>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</si>
  <si>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</si>
  <si>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</si>
  <si>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</si>
  <si>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</si>
  <si>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</si>
  <si>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</si>
  <si>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</si>
  <si>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</si>
  <si>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</si>
  <si>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</si>
  <si>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</si>
  <si>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</si>
  <si>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</si>
  <si>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</si>
  <si>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</si>
  <si>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</si>
  <si>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</si>
  <si>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</si>
  <si>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</si>
  <si>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</si>
  <si>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</si>
  <si>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</si>
  <si>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</si>
  <si>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</si>
  <si>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</si>
  <si>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</si>
  <si>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</si>
  <si>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</si>
  <si>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</si>
  <si>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</si>
  <si>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</si>
  <si>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</si>
  <si>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</si>
  <si>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</si>
  <si>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</si>
  <si>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</si>
  <si>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</si>
  <si>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</si>
  <si>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</si>
  <si>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</si>
  <si>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</si>
  <si>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</si>
  <si>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</si>
  <si>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</si>
  <si>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</si>
  <si>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</si>
  <si>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</si>
  <si>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</si>
  <si>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</si>
  <si>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</si>
  <si>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</si>
  <si>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</si>
  <si>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</si>
  <si>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</si>
  <si>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</si>
  <si>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</si>
  <si>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</si>
  <si>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</si>
  <si>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</si>
  <si>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</si>
  <si>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</si>
  <si>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</si>
  <si>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</si>
  <si>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</si>
  <si>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</si>
  <si>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</si>
  <si>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</si>
  <si>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</si>
  <si>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</si>
  <si>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</si>
  <si>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</si>
  <si>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</si>
  <si>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</si>
  <si>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</si>
  <si>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</si>
  <si>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</si>
  <si>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</si>
  <si>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</si>
  <si>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</si>
  <si>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</si>
  <si>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</si>
  <si>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</si>
  <si>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</si>
  <si>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</si>
  <si>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</si>
  <si>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</si>
  <si>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</si>
  <si>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</si>
  <si>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</si>
  <si>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</si>
  <si>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</si>
  <si>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</si>
  <si>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</si>
  <si>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</si>
  <si>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</si>
  <si>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</si>
  <si>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</si>
  <si>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</si>
  <si>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</si>
  <si>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</si>
  <si>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</si>
  <si>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</si>
  <si>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</si>
  <si>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</si>
  <si>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</si>
  <si>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</si>
  <si>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</si>
  <si>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</si>
  <si>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</si>
  <si>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</si>
  <si>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</si>
  <si>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</si>
  <si>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</si>
  <si>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</si>
  <si>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</si>
  <si>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</si>
  <si>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</si>
  <si>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</si>
  <si>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</si>
  <si>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</si>
  <si>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</si>
  <si>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</si>
  <si>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</si>
  <si>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</si>
  <si>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</si>
  <si>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</si>
  <si>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</si>
  <si>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</si>
  <si>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</si>
  <si>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</si>
  <si>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</si>
  <si>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</si>
  <si>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</si>
  <si>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</si>
  <si>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</si>
  <si>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</si>
  <si>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</si>
  <si>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</si>
  <si>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</si>
  <si>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</si>
  <si>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</si>
  <si>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</si>
  <si>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</si>
  <si>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</si>
  <si>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</si>
  <si>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</si>
  <si>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</si>
  <si>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</si>
  <si>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</si>
  <si>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</si>
  <si>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</si>
  <si>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</si>
  <si>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</si>
  <si>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</si>
  <si>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</si>
  <si>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</si>
  <si>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</si>
  <si>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</si>
  <si>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</si>
  <si>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</si>
  <si>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</si>
  <si>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</si>
  <si>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</si>
  <si>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</si>
  <si>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</si>
  <si>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</si>
  <si>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</si>
  <si>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</si>
  <si>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</si>
  <si>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</si>
  <si>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</si>
  <si>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</si>
  <si>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</si>
  <si>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</si>
  <si>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</si>
  <si>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</si>
  <si>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</si>
  <si>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</si>
  <si>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</si>
  <si>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</si>
  <si>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</si>
  <si>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</si>
  <si>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</si>
  <si>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</si>
  <si>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</si>
  <si>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</si>
  <si>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</si>
  <si>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</si>
  <si>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</si>
  <si>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</si>
  <si>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</si>
  <si>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</si>
  <si>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</si>
  <si>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</si>
  <si>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</si>
  <si>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</si>
  <si>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</si>
  <si>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</si>
  <si>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</si>
  <si>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</si>
  <si>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</si>
  <si>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</si>
  <si>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</si>
  <si>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</si>
  <si>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</si>
  <si>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</si>
  <si>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</si>
  <si>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</si>
  <si>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</si>
  <si>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</si>
  <si>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</si>
  <si>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</si>
  <si>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</si>
  <si>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</si>
  <si>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</si>
  <si>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</si>
  <si>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</si>
  <si>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</si>
  <si>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</si>
  <si>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</si>
  <si>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</si>
  <si>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</si>
  <si>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</si>
  <si>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</si>
  <si>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</si>
  <si>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</si>
  <si>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</si>
  <si>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</si>
  <si>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</si>
  <si>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</si>
  <si>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</si>
  <si>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</si>
  <si>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</si>
  <si>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</si>
  <si>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</si>
  <si>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</si>
  <si>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</si>
  <si>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</si>
  <si>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</si>
  <si>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</si>
  <si>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</si>
  <si>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</si>
  <si>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</si>
  <si>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</si>
  <si>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</si>
  <si>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</si>
  <si>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</si>
  <si>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</si>
  <si>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</si>
  <si>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</si>
  <si>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</si>
  <si>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</si>
  <si>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</si>
  <si>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</si>
  <si>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</si>
  <si>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</si>
  <si>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</si>
  <si>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</si>
  <si>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</si>
  <si>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</si>
  <si>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</si>
  <si>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</si>
  <si>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</si>
  <si>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</si>
  <si>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</si>
  <si>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</si>
  <si>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</si>
  <si>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</si>
  <si>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</si>
  <si>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</si>
  <si>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</si>
  <si>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</si>
  <si>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</si>
  <si>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</si>
  <si>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</si>
  <si>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</si>
  <si>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</si>
  <si>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</si>
  <si>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</si>
  <si>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</si>
  <si>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</si>
  <si>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</si>
  <si>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</si>
  <si>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</si>
  <si>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</si>
  <si>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</si>
  <si>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</si>
  <si>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</si>
  <si>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</si>
  <si>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</si>
  <si>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</si>
  <si>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</si>
  <si>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</si>
  <si>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</si>
  <si>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</si>
  <si>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</si>
  <si>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</si>
  <si>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</si>
  <si>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</si>
  <si>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</si>
  <si>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</si>
  <si>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</si>
  <si>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</si>
  <si>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</si>
  <si>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</si>
  <si>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</si>
  <si>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</si>
  <si>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</si>
  <si>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</si>
  <si>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</si>
  <si>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</si>
  <si>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</si>
  <si>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</si>
  <si>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</si>
  <si>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</si>
  <si>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</si>
  <si>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</si>
  <si>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</si>
  <si>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</si>
  <si>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</si>
  <si>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</si>
  <si>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</si>
  <si>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</si>
  <si>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</si>
  <si>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</si>
  <si>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</si>
  <si>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</si>
  <si>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</si>
  <si>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</si>
  <si>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</si>
  <si>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</si>
  <si>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</si>
  <si>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</si>
  <si>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</si>
  <si>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</si>
  <si>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</si>
  <si>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</si>
  <si>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</si>
  <si>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</si>
  <si>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</si>
  <si>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</si>
  <si>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</si>
  <si>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</si>
  <si>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</si>
  <si>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</si>
  <si>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</si>
  <si>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</si>
  <si>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</si>
  <si>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</si>
  <si>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</si>
  <si>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</si>
  <si>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</si>
  <si>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</si>
  <si>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</si>
  <si>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</si>
  <si>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</si>
  <si>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</si>
  <si>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</si>
  <si>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</si>
  <si>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</si>
  <si>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</si>
  <si>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</si>
  <si>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</si>
  <si>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</si>
  <si>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</si>
  <si>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</si>
  <si>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</si>
  <si>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</si>
  <si>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</si>
  <si>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</si>
  <si>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</si>
  <si>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</si>
  <si>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</si>
  <si>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</si>
  <si>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</si>
  <si>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</si>
  <si>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</si>
  <si>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</si>
  <si>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</si>
  <si>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</si>
  <si>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</si>
  <si>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</si>
  <si>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</si>
  <si>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</si>
  <si>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</si>
  <si>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</si>
  <si>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</si>
  <si>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</si>
  <si>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</si>
  <si>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</si>
  <si>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</si>
  <si>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</si>
  <si>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</si>
  <si>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</si>
  <si>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</si>
  <si>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</si>
  <si>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</si>
  <si>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</si>
  <si>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</si>
  <si>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</si>
  <si>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</si>
  <si>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</si>
  <si>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</si>
  <si>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</si>
  <si>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</si>
  <si>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</si>
  <si>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</si>
  <si>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</si>
  <si>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</si>
  <si>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</si>
  <si>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</si>
  <si>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</si>
  <si>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</si>
  <si>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</si>
  <si>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</si>
  <si>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</si>
  <si>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</si>
  <si>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</si>
  <si>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</si>
  <si>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</si>
  <si>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</si>
  <si>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</si>
  <si>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</si>
  <si>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</si>
  <si>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</si>
  <si>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</si>
  <si>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</si>
  <si>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</si>
  <si>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</si>
  <si>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</si>
  <si>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</si>
  <si>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</si>
  <si>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</si>
  <si>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</si>
  <si>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</si>
  <si>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</si>
  <si>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</si>
  <si>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</si>
  <si>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</si>
  <si>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</si>
  <si>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</si>
  <si>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</si>
  <si>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</si>
  <si>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</si>
  <si>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</si>
  <si>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</si>
  <si>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</si>
  <si>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</si>
  <si>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</si>
  <si>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</si>
  <si>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</si>
  <si>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</si>
  <si>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</si>
  <si>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</si>
  <si>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</si>
  <si>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</si>
  <si>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</si>
  <si>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</si>
  <si>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</si>
  <si>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</si>
  <si>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</si>
  <si>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</si>
  <si>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</si>
  <si>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</si>
  <si>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</si>
  <si>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</si>
  <si>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</si>
  <si>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</si>
  <si>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</si>
  <si>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</si>
  <si>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</si>
  <si>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</si>
  <si>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</si>
  <si>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</si>
  <si>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</si>
  <si>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</si>
  <si>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</si>
  <si>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</si>
  <si>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</si>
  <si>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</si>
  <si>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</si>
  <si>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</si>
  <si>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</si>
  <si>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</si>
  <si>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</si>
  <si>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</si>
  <si>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</si>
  <si>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</si>
  <si>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</si>
  <si>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</si>
  <si>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</si>
  <si>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</si>
  <si>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</si>
  <si>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</si>
  <si>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</si>
  <si>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</si>
  <si>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</si>
  <si>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</si>
  <si>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</si>
  <si>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</si>
  <si>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</si>
  <si>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</si>
  <si>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</si>
  <si>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</si>
  <si>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</si>
  <si>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</si>
  <si>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</si>
  <si>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</si>
  <si>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</si>
  <si>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</si>
  <si>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</si>
  <si>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</si>
  <si>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</si>
  <si>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</si>
  <si>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</si>
  <si>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</si>
  <si>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</si>
  <si>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</si>
  <si>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</si>
  <si>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</si>
  <si>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</si>
  <si>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</si>
  <si>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</si>
  <si>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</si>
  <si>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</si>
  <si>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</si>
  <si>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</si>
  <si>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</si>
  <si>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</si>
  <si>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</si>
  <si>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</si>
  <si>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</si>
  <si>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</si>
  <si>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</si>
  <si>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</si>
  <si>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</si>
  <si>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</si>
  <si>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</si>
  <si>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</si>
  <si>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</si>
  <si>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</si>
  <si>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</si>
  <si>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</si>
  <si>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</si>
  <si>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</si>
  <si>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</si>
  <si>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</si>
  <si>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</si>
  <si>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</si>
  <si>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</si>
  <si>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</si>
  <si>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</si>
  <si>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</si>
  <si>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</si>
  <si>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</si>
  <si>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</si>
  <si>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</si>
  <si>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</si>
  <si>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</si>
  <si>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</si>
  <si>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</si>
  <si>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</si>
  <si>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</si>
  <si>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</si>
  <si>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</si>
  <si>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</si>
  <si>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</si>
  <si>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</si>
  <si>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</si>
  <si>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</si>
  <si>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</si>
  <si>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</si>
  <si>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</si>
  <si>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</si>
  <si>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</si>
  <si>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</si>
  <si>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</si>
  <si>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</si>
  <si>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</si>
  <si>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</si>
  <si>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</si>
  <si>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</si>
  <si>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</si>
  <si>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</si>
  <si>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</si>
  <si>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</si>
  <si>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</si>
  <si>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</si>
  <si>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</si>
  <si>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</si>
  <si>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</si>
  <si>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</si>
  <si>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</si>
  <si>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</si>
  <si>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</si>
  <si>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</si>
  <si>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</si>
  <si>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</si>
  <si>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</si>
  <si>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</si>
  <si>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</si>
  <si>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</si>
  <si>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</si>
  <si>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</si>
  <si>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</si>
  <si>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</si>
  <si>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</si>
  <si>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</si>
  <si>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</si>
  <si>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</si>
  <si>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</si>
  <si>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</si>
  <si>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</si>
  <si>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</si>
  <si>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</si>
  <si>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</si>
  <si>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</si>
  <si>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</si>
  <si>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</si>
  <si>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</si>
  <si>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</si>
  <si>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</si>
  <si>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</si>
  <si>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</si>
  <si>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</si>
  <si>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</si>
  <si>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</si>
  <si>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</si>
  <si>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</si>
  <si>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</si>
  <si>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</si>
  <si>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</si>
  <si>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</si>
  <si>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</si>
  <si>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</si>
  <si>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</si>
  <si>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</si>
  <si>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</si>
  <si>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</si>
  <si>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</si>
  <si>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</si>
  <si>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</si>
  <si>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</si>
  <si>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</si>
  <si>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</si>
  <si>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</si>
  <si>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</si>
  <si>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</si>
  <si>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</si>
  <si>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</si>
  <si>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</si>
  <si>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</si>
  <si>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</si>
  <si>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</si>
  <si>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</si>
  <si>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</si>
  <si>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</si>
  <si>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</si>
  <si>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</si>
  <si>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</si>
  <si>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</si>
  <si>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</si>
  <si>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</si>
  <si>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</si>
  <si>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</si>
  <si>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</si>
  <si>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</si>
  <si>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</si>
  <si>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</si>
  <si>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</si>
  <si>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</si>
  <si>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</si>
  <si>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</si>
  <si>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</si>
  <si>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</si>
  <si>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</si>
  <si>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</si>
  <si>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</si>
  <si>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</si>
  <si>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</si>
  <si>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</si>
  <si>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</si>
  <si>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</si>
  <si>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</si>
  <si>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</si>
  <si>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</si>
  <si>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</si>
  <si>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</si>
  <si>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</si>
  <si>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</si>
  <si>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</si>
  <si>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</si>
  <si>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</si>
  <si>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</si>
  <si>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</si>
  <si>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</si>
  <si>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</si>
  <si>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</si>
  <si>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</si>
  <si>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</si>
  <si>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</si>
  <si>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</si>
  <si>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</si>
  <si>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</si>
  <si>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</si>
  <si>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</si>
  <si>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</si>
  <si>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</si>
  <si>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</si>
  <si>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</si>
  <si>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</si>
  <si>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</si>
  <si>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</si>
  <si>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</si>
  <si>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</si>
  <si>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</si>
  <si>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</si>
  <si>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</si>
  <si>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</si>
  <si>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</si>
  <si>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</si>
  <si>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</si>
  <si>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</si>
  <si>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</si>
  <si>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</si>
  <si>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</si>
  <si>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</si>
  <si>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</si>
  <si>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</si>
  <si>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</si>
  <si>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</si>
  <si>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</si>
  <si>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</si>
  <si>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</si>
  <si>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</si>
  <si>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</si>
  <si>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</si>
  <si>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</si>
  <si>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</si>
  <si>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</si>
  <si>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</si>
  <si>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</si>
  <si>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</si>
  <si>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</si>
  <si>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</si>
  <si>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</si>
  <si>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</si>
  <si>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</si>
  <si>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</si>
  <si>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</si>
  <si>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</si>
  <si>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</si>
  <si>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</si>
  <si>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</si>
  <si>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</si>
  <si>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</si>
  <si>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</si>
  <si>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</si>
  <si>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</si>
  <si>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</si>
  <si>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</si>
  <si>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</si>
  <si>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</si>
  <si>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</si>
  <si>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</si>
  <si>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</si>
  <si>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</si>
  <si>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</si>
  <si>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</si>
  <si>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</si>
  <si>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</si>
  <si>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</si>
  <si>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</si>
  <si>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</si>
  <si>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</si>
  <si>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</si>
  <si>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</si>
  <si>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</si>
  <si>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</si>
  <si>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</si>
  <si>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</si>
  <si>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</si>
  <si>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</si>
  <si>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</si>
  <si>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</si>
  <si>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</si>
  <si>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</si>
  <si>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</si>
  <si>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</si>
  <si>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</si>
  <si>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</si>
  <si>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</si>
  <si>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</si>
  <si>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</si>
  <si>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</si>
  <si>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</si>
  <si>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</si>
  <si>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</si>
  <si>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</si>
  <si>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</si>
  <si>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</si>
  <si>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</si>
  <si>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</si>
  <si>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</si>
  <si>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</si>
  <si>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</si>
  <si>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</si>
  <si>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</si>
  <si>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</si>
  <si>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</si>
  <si>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</si>
  <si>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</si>
  <si>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</si>
  <si>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</si>
  <si>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</si>
  <si>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</si>
  <si>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</si>
  <si>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</si>
  <si>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</si>
  <si>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</si>
  <si>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</si>
  <si>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</si>
  <si>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</si>
  <si>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</si>
  <si>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</si>
  <si>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</si>
  <si>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</si>
  <si>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</si>
  <si>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</si>
  <si>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</si>
  <si>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</si>
  <si>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</si>
  <si>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</si>
  <si>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</si>
  <si>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</si>
  <si>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</si>
  <si>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</si>
  <si>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</si>
  <si>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</si>
  <si>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</si>
  <si>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</si>
  <si>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</si>
  <si>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</si>
  <si>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</si>
  <si>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</si>
  <si>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</si>
  <si>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</si>
  <si>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</si>
  <si>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</si>
  <si>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</si>
  <si>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</si>
  <si>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</si>
  <si>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</si>
  <si>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</si>
  <si>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</si>
  <si>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</si>
  <si>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</si>
  <si>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</si>
  <si>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</si>
  <si>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</si>
  <si>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</si>
  <si>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</si>
  <si>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</si>
  <si>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</si>
  <si>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</si>
  <si>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</si>
  <si>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</si>
  <si>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</si>
  <si>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</si>
  <si>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</si>
  <si>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</si>
  <si>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</si>
  <si>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</si>
  <si>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</si>
  <si>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</si>
  <si>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</si>
  <si>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</si>
  <si>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</si>
  <si>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</si>
  <si>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</si>
  <si>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</si>
  <si>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</si>
  <si>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</si>
  <si>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</si>
  <si>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</si>
  <si>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</si>
  <si>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</si>
  <si>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</si>
  <si>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</si>
  <si>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</si>
  <si>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</si>
  <si>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</si>
  <si>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</si>
  <si>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</si>
  <si>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</si>
  <si>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</si>
  <si>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</si>
  <si>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</si>
  <si>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</si>
  <si>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</si>
  <si>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</si>
  <si>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</si>
  <si>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</si>
  <si>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</si>
  <si>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</si>
  <si>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</si>
  <si>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</si>
  <si>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</si>
  <si>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</si>
  <si>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</si>
  <si>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</si>
  <si>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</si>
  <si>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</si>
  <si>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</si>
  <si>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</si>
  <si>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</si>
  <si>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</si>
  <si>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</si>
  <si>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</si>
  <si>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</si>
  <si>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</si>
  <si>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</si>
  <si>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</si>
  <si>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</si>
  <si>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</si>
  <si>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</si>
  <si>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</si>
  <si>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</si>
  <si>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</si>
  <si>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</si>
  <si>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</si>
  <si>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</si>
  <si>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</si>
  <si>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</si>
  <si>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</si>
  <si>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</si>
  <si>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</si>
  <si>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</si>
  <si>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</si>
  <si>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</si>
  <si>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</si>
  <si>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</si>
  <si>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</si>
  <si>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</si>
  <si>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</si>
  <si>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</si>
  <si>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</si>
  <si>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</si>
  <si>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</si>
  <si>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</si>
  <si>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</si>
  <si>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</si>
  <si>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</si>
  <si>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</si>
  <si>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</si>
  <si>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</si>
  <si>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</si>
  <si>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</si>
  <si>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</si>
  <si>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</si>
  <si>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</si>
  <si>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</si>
  <si>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</si>
  <si>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</si>
  <si>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</si>
  <si>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</si>
  <si>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</si>
  <si>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</si>
  <si>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</si>
  <si>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</si>
  <si>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</si>
  <si>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</si>
  <si>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</si>
  <si>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</si>
  <si>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</si>
  <si>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</si>
  <si>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</si>
  <si>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</si>
  <si>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</si>
  <si>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</si>
  <si>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</si>
  <si>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</si>
  <si>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</si>
  <si>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</si>
  <si>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</si>
  <si>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</si>
  <si>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</si>
  <si>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</si>
  <si>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</si>
  <si>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</si>
  <si>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</si>
  <si>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</si>
  <si>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</si>
  <si>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</si>
  <si>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</si>
  <si>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</si>
  <si>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</si>
  <si>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</si>
  <si>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</si>
  <si>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</si>
  <si>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</si>
  <si>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</si>
  <si>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</si>
  <si>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</si>
  <si>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</si>
  <si>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</si>
  <si>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</si>
  <si>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</si>
  <si>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</si>
  <si>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</si>
  <si>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</si>
  <si>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</si>
  <si>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</si>
  <si>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</si>
  <si>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</si>
  <si>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</si>
  <si>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</si>
  <si>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</si>
  <si>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</si>
  <si>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</si>
  <si>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</si>
  <si>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</si>
  <si>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</si>
  <si>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</si>
  <si>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</si>
  <si>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</si>
  <si>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</si>
  <si>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</si>
  <si>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</si>
  <si>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</si>
  <si>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</si>
  <si>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</si>
  <si>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</si>
  <si>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</si>
  <si>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</si>
  <si>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</si>
  <si>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</si>
  <si>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</si>
  <si>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</si>
  <si>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</si>
  <si>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</si>
  <si>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</si>
  <si>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</si>
  <si>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</si>
  <si>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</si>
  <si>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</si>
  <si>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</si>
  <si>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</si>
  <si>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</si>
  <si>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</si>
  <si>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</si>
  <si>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</si>
  <si>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</si>
  <si>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</si>
  <si>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</si>
  <si>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</si>
  <si>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</si>
  <si>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</si>
  <si>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</si>
  <si>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</si>
  <si>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</si>
  <si>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</si>
  <si>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</si>
  <si>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</si>
  <si>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</si>
  <si>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</si>
  <si>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</si>
  <si>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</si>
  <si>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</si>
  <si>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</si>
  <si>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</si>
  <si>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</si>
  <si>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</si>
  <si>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</si>
  <si>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</si>
  <si>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</si>
  <si>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</si>
  <si>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</si>
  <si>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</si>
  <si>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</si>
  <si>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</si>
  <si>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</si>
  <si>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</si>
  <si>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</si>
  <si>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</si>
  <si>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</si>
  <si>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</si>
  <si>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</si>
  <si>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</si>
  <si>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</si>
  <si>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</si>
  <si>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</si>
  <si>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</si>
  <si>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</si>
  <si>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</si>
  <si>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</si>
  <si>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</si>
  <si>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</si>
  <si>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</si>
  <si>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</si>
  <si>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</si>
  <si>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</si>
  <si>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</si>
  <si>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</si>
  <si>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</si>
  <si>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</si>
  <si>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</si>
  <si>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</si>
  <si>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</si>
  <si>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</si>
  <si>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</si>
  <si>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</si>
  <si>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</si>
  <si>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</si>
  <si>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</si>
  <si>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</si>
  <si>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</si>
  <si>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</si>
  <si>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</si>
  <si>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</si>
  <si>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</si>
  <si>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</si>
  <si>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</si>
  <si>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</si>
  <si>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</si>
  <si>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</si>
  <si>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</si>
  <si>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</si>
  <si>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</si>
  <si>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</si>
  <si>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</si>
  <si>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</si>
  <si>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</si>
  <si>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</si>
  <si>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</si>
  <si>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</si>
  <si>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</si>
  <si>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</si>
  <si>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</si>
  <si>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</si>
  <si>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</si>
  <si>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</si>
  <si>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</si>
  <si>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</si>
  <si>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</si>
  <si>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</si>
  <si>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</si>
  <si>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</si>
  <si>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</si>
  <si>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</si>
  <si>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</si>
  <si>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</si>
  <si>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</si>
  <si>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</si>
  <si>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</si>
  <si>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</si>
  <si>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</si>
  <si>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</si>
  <si>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</si>
  <si>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</si>
  <si>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</si>
  <si>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</si>
  <si>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</si>
  <si>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</si>
  <si>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</si>
  <si>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</si>
  <si>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</si>
  <si>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</si>
  <si>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</si>
  <si>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</si>
  <si>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</si>
  <si>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</si>
  <si>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</si>
  <si>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</si>
  <si>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</si>
  <si>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</si>
  <si>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</si>
  <si>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</si>
  <si>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</si>
  <si>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</si>
  <si>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</si>
  <si>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</si>
  <si>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</si>
  <si>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</si>
  <si>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</si>
  <si>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</si>
  <si>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</si>
  <si>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</si>
  <si>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</si>
  <si>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</si>
  <si>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</si>
  <si>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</si>
  <si>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</si>
  <si>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</si>
  <si>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</si>
  <si>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</si>
  <si>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</si>
  <si>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</si>
  <si>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</si>
  <si>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</si>
  <si>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</si>
  <si>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</si>
  <si>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</si>
  <si>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</si>
  <si>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</si>
  <si>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</si>
  <si>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</si>
  <si>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</si>
  <si>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</si>
  <si>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</si>
  <si>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</si>
  <si>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</si>
  <si>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</si>
  <si>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</si>
  <si>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</si>
  <si>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</si>
  <si>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</si>
  <si>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</si>
  <si>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</si>
  <si>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</si>
  <si>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</si>
  <si>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</si>
  <si>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</si>
  <si>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</si>
  <si>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</si>
  <si>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</si>
  <si>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</si>
  <si>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</si>
  <si>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</si>
  <si>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</si>
  <si>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</si>
  <si>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</si>
  <si>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</si>
  <si>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</si>
  <si>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</si>
  <si>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</si>
  <si>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</si>
  <si>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</si>
  <si>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</si>
  <si>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</si>
  <si>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</si>
  <si>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</si>
  <si>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</si>
  <si>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</si>
  <si>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</si>
  <si>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</si>
  <si>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</si>
  <si>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</si>
  <si>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</si>
  <si>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</si>
  <si>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</si>
  <si>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</si>
  <si>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</si>
  <si>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</si>
  <si>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</si>
  <si>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</si>
  <si>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</si>
  <si>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</si>
  <si>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</si>
  <si>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</si>
  <si>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</si>
  <si>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</si>
  <si>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</si>
  <si>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</si>
  <si>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</si>
  <si>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</si>
  <si>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</si>
  <si>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</si>
  <si>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</si>
  <si>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</si>
  <si>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</si>
  <si>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</si>
  <si>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</si>
  <si>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</si>
  <si>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</si>
  <si>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</si>
  <si>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</si>
  <si>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</si>
  <si>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</si>
  <si>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</si>
  <si>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</si>
  <si>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</si>
  <si>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</si>
  <si>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</si>
  <si>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</si>
  <si>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</si>
  <si>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</si>
  <si>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</si>
  <si>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</si>
  <si>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</si>
  <si>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</si>
  <si>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</si>
  <si>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</si>
  <si>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</si>
  <si>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</si>
  <si>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</si>
  <si>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</si>
  <si>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</si>
  <si>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</si>
  <si>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</si>
  <si>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</si>
  <si>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</si>
  <si>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</si>
  <si>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</si>
  <si>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</si>
  <si>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</si>
  <si>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</si>
  <si>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</si>
  <si>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</si>
  <si>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</si>
  <si>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</si>
  <si>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</si>
  <si>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</si>
  <si>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</si>
  <si>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</si>
  <si>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</si>
  <si>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</si>
  <si>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</si>
  <si>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</si>
  <si>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</si>
  <si>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</si>
  <si>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</si>
  <si>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</si>
  <si>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</si>
  <si>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</si>
  <si>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</si>
  <si>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</si>
  <si>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</si>
  <si>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</si>
  <si>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</si>
  <si>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</si>
  <si>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</si>
  <si>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</si>
  <si>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</si>
  <si>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</si>
  <si>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</si>
  <si>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</si>
  <si>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</si>
  <si>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</si>
  <si>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</si>
  <si>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</si>
  <si>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</si>
  <si>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</si>
  <si>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</si>
  <si>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</si>
  <si>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</si>
  <si>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</si>
  <si>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</si>
  <si>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</si>
  <si>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</si>
  <si>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</si>
  <si>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</si>
  <si>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</si>
  <si>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</si>
  <si>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</si>
  <si>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</si>
  <si>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</si>
  <si>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</si>
  <si>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</si>
  <si>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</si>
  <si>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</si>
  <si>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</si>
  <si>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</si>
  <si>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</si>
  <si>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</si>
  <si>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</si>
  <si>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</si>
  <si>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</si>
  <si>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</si>
  <si>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</si>
  <si>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</si>
  <si>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</si>
  <si>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</si>
  <si>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</si>
  <si>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</si>
  <si>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</si>
  <si>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</si>
  <si>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</si>
  <si>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</si>
  <si>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</si>
  <si>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</si>
  <si>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</si>
  <si>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</si>
  <si>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</si>
  <si>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</si>
  <si>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</si>
  <si>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</si>
  <si>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</si>
  <si>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</si>
  <si>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</si>
  <si>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</si>
  <si>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</si>
  <si>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</si>
  <si>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</si>
  <si>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</si>
  <si>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</si>
  <si>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</si>
  <si>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</si>
  <si>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</si>
  <si>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</si>
  <si>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</si>
  <si>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</si>
  <si>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</si>
  <si>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</si>
  <si>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</si>
  <si>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</si>
  <si>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</si>
  <si>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</si>
  <si>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</si>
  <si>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</si>
  <si>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</si>
  <si>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</si>
  <si>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</si>
  <si>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</si>
  <si>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</si>
  <si>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</si>
  <si>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</si>
  <si>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</si>
  <si>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</si>
  <si>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</si>
  <si>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</si>
  <si>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</si>
  <si>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</si>
  <si>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</si>
  <si>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</si>
  <si>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</si>
  <si>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</si>
  <si>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</si>
  <si>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</si>
  <si>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</si>
  <si>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</si>
  <si>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</si>
  <si>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</si>
  <si>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</si>
  <si>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</si>
  <si>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</si>
  <si>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</si>
  <si>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</si>
  <si>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</si>
  <si>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</si>
  <si>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</si>
  <si>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</si>
  <si>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</si>
  <si>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</si>
  <si>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</si>
  <si>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</si>
  <si>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</si>
  <si>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</si>
  <si>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</si>
  <si>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</si>
  <si>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</si>
  <si>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</si>
  <si>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</si>
  <si>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</si>
  <si>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</si>
  <si>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</si>
  <si>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</si>
  <si>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</si>
  <si>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</si>
  <si>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</si>
  <si>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</si>
  <si>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</si>
  <si>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</si>
  <si>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</si>
  <si>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</si>
  <si>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</si>
  <si>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</si>
  <si>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</si>
  <si>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</si>
  <si>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</si>
  <si>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</si>
  <si>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</si>
  <si>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</si>
  <si>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</si>
  <si>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</si>
  <si>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</si>
  <si>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</si>
  <si>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</si>
  <si>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</si>
  <si>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</si>
  <si>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</si>
  <si>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</si>
  <si>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</si>
  <si>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</si>
  <si>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</si>
  <si>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</si>
  <si>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</si>
  <si>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</si>
  <si>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</si>
  <si>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</si>
  <si>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</si>
  <si>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</si>
  <si>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</si>
  <si>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</si>
  <si>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</si>
  <si>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</si>
  <si>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</si>
  <si>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</si>
  <si>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</si>
  <si>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</si>
  <si>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</si>
  <si>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</si>
  <si>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</si>
  <si>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</si>
  <si>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</si>
  <si>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</si>
  <si>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</si>
  <si>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</si>
  <si>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</si>
  <si>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</si>
  <si>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</si>
  <si>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</si>
  <si>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</si>
  <si>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</si>
  <si>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</si>
  <si>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</si>
  <si>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</si>
  <si>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</si>
  <si>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</si>
  <si>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</si>
  <si>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</si>
  <si>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</si>
  <si>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</si>
  <si>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</si>
  <si>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</si>
  <si>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</si>
  <si>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</si>
  <si>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</si>
  <si>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</si>
  <si>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</si>
  <si>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</si>
  <si>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</si>
  <si>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</si>
  <si>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</si>
  <si>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</si>
  <si>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</si>
  <si>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</si>
  <si>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</si>
  <si>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</si>
  <si>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</si>
  <si>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</si>
  <si>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</si>
  <si>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</si>
  <si>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</si>
  <si>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</si>
  <si>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</si>
  <si>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</si>
  <si>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</si>
  <si>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</si>
  <si>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</si>
  <si>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</si>
  <si>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</si>
  <si>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</si>
  <si>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</si>
  <si>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</si>
  <si>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</si>
  <si>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</si>
  <si>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</si>
  <si>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</si>
  <si>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</si>
  <si>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</si>
  <si>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</si>
  <si>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</si>
  <si>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</si>
  <si>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</si>
  <si>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</si>
  <si>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</si>
  <si>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</si>
  <si>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</si>
  <si>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</si>
  <si>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</si>
  <si>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</si>
  <si>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</si>
  <si>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</si>
  <si>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</si>
  <si>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</si>
  <si>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</si>
  <si>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</si>
  <si>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</si>
  <si>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</si>
  <si>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</si>
  <si>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</si>
  <si>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</si>
  <si>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</si>
  <si>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</si>
  <si>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</si>
  <si>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</si>
  <si>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</si>
  <si>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</si>
  <si>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</si>
  <si>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</si>
  <si>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</si>
  <si>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</si>
  <si>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</si>
  <si>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</si>
  <si>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</si>
  <si>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</si>
  <si>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</si>
  <si>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</si>
  <si>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</si>
  <si>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</si>
  <si>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</si>
  <si>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</si>
  <si>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</si>
  <si>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</si>
  <si>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</si>
  <si>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</si>
  <si>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</si>
  <si>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</si>
  <si>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</si>
  <si>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</si>
  <si>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</si>
  <si>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</si>
  <si>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</si>
  <si>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</si>
  <si>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</si>
  <si>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</si>
  <si>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</si>
  <si>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</si>
  <si>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</si>
  <si>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</si>
  <si>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</si>
  <si>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</si>
  <si>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</si>
  <si>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</si>
  <si>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</si>
  <si>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</si>
  <si>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</si>
  <si>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</si>
  <si>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</si>
  <si>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</si>
  <si>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</si>
  <si>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</si>
  <si>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</si>
  <si>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</si>
  <si>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</si>
  <si>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</si>
  <si>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</si>
  <si>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</si>
  <si>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</si>
  <si>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</si>
  <si>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</si>
  <si>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</si>
  <si>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</si>
  <si>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</si>
  <si>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</si>
  <si>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</si>
  <si>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</si>
  <si>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</si>
  <si>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</si>
  <si>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</si>
  <si>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</si>
  <si>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</si>
  <si>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</si>
  <si>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</si>
  <si>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</si>
  <si>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</si>
  <si>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</si>
  <si>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</si>
  <si>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</si>
  <si>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</si>
  <si>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</si>
  <si>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</si>
  <si>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</si>
  <si>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</si>
  <si>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</si>
  <si>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</si>
  <si>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</si>
  <si>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</si>
  <si>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</si>
  <si>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</si>
  <si>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</si>
  <si>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</si>
  <si>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</si>
  <si>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</si>
  <si>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</si>
  <si>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</si>
  <si>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</si>
  <si>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</si>
  <si>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</si>
  <si>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</si>
  <si>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</si>
  <si>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</si>
  <si>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</si>
  <si>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</si>
  <si>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</si>
  <si>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</si>
  <si>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</si>
  <si>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</si>
  <si>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</si>
  <si>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</si>
  <si>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</si>
  <si>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</si>
  <si>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</si>
  <si>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</si>
  <si>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</si>
  <si>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</si>
  <si>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</si>
  <si>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</si>
  <si>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</si>
  <si>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</si>
  <si>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</si>
  <si>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</si>
  <si>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</si>
  <si>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</si>
  <si>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</si>
  <si>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</si>
  <si>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</si>
  <si>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</si>
  <si>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</si>
  <si>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</si>
  <si>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</si>
  <si>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</si>
  <si>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</si>
  <si>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</si>
  <si>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</si>
  <si>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</si>
  <si>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</si>
  <si>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</si>
  <si>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</si>
  <si>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</si>
  <si>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</si>
  <si>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</si>
  <si>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</si>
  <si>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</si>
  <si>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</si>
  <si>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</si>
  <si>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</si>
  <si>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</si>
  <si>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</si>
  <si>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</si>
  <si>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</si>
  <si>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</si>
  <si>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</si>
  <si>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</si>
  <si>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</si>
  <si>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</si>
  <si>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</si>
  <si>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</si>
  <si>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</si>
  <si>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</si>
  <si>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</si>
  <si>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</si>
  <si>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</si>
  <si>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</si>
  <si>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</si>
  <si>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</si>
  <si>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</si>
  <si>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</si>
  <si>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</si>
  <si>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</si>
  <si>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</si>
  <si>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</si>
  <si>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</si>
  <si>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</si>
  <si>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</si>
  <si>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</si>
  <si>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</si>
  <si>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</si>
  <si>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</si>
  <si>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</si>
  <si>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</si>
  <si>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</si>
  <si>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</si>
  <si>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</si>
  <si>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</si>
  <si>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</si>
  <si>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</si>
  <si>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</si>
  <si>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</si>
  <si>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</si>
  <si>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</si>
  <si>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</si>
  <si>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</si>
  <si>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</si>
  <si>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</si>
  <si>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</si>
  <si>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</si>
  <si>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</si>
  <si>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</si>
  <si>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</si>
  <si>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</si>
  <si>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</si>
  <si>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</si>
  <si>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</si>
  <si>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</si>
  <si>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</si>
  <si>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</si>
  <si>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</si>
  <si>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</si>
  <si>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</si>
  <si>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</si>
  <si>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</si>
  <si>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</si>
  <si>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</si>
  <si>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</si>
  <si>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</si>
  <si>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</si>
  <si>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</si>
  <si>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</si>
  <si>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</si>
  <si>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</si>
  <si>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</si>
  <si>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</si>
  <si>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</si>
  <si>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</si>
  <si>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</si>
  <si>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</si>
  <si>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</si>
  <si>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</si>
  <si>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</si>
  <si>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</si>
  <si>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</si>
  <si>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</si>
  <si>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</si>
  <si>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</si>
  <si>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</si>
  <si>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</si>
  <si>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</si>
  <si>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</si>
  <si>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</si>
  <si>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</si>
  <si>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</si>
  <si>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</si>
  <si>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</si>
  <si>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</si>
  <si>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</si>
  <si>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</si>
  <si>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</si>
  <si>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</si>
  <si>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</si>
  <si>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</si>
  <si>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</si>
  <si>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</si>
  <si>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</si>
  <si>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</si>
  <si>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</si>
  <si>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</si>
  <si>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</si>
  <si>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</si>
  <si>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</si>
  <si>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</si>
  <si>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</si>
  <si>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</si>
  <si>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</si>
  <si>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</si>
  <si>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</si>
  <si>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</si>
  <si>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</si>
  <si>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</si>
  <si>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</si>
  <si>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</si>
  <si>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</si>
  <si>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</si>
  <si>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</si>
  <si>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</si>
  <si>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</si>
  <si>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</si>
  <si>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</si>
  <si>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</si>
  <si>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</si>
  <si>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</si>
  <si>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</si>
  <si>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</si>
  <si>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</si>
  <si>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</si>
  <si>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</si>
  <si>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</si>
  <si>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</si>
  <si>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</si>
  <si>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</si>
  <si>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</si>
  <si>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</si>
  <si>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</si>
  <si>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</si>
  <si>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</si>
  <si>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</si>
  <si>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</si>
  <si>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</si>
  <si>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</si>
  <si>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</si>
  <si>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</si>
  <si>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</si>
  <si>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</si>
  <si>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</si>
  <si>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</si>
  <si>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</si>
  <si>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</si>
  <si>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</si>
  <si>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</si>
  <si>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</si>
  <si>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</si>
  <si>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</si>
  <si>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</si>
  <si>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</si>
  <si>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</si>
  <si>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</si>
  <si>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</si>
  <si>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</si>
  <si>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</si>
  <si>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</si>
  <si>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</si>
  <si>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</si>
  <si>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</si>
  <si>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</si>
  <si>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</si>
  <si>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</si>
  <si>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</si>
  <si>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</si>
  <si>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</si>
  <si>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</si>
  <si>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</si>
  <si>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</si>
  <si>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</si>
  <si>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</si>
  <si>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</si>
  <si>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</si>
  <si>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</si>
  <si>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</si>
  <si>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</si>
  <si>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</si>
  <si>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</si>
  <si>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</si>
  <si>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</si>
  <si>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</si>
  <si>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</si>
  <si>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</si>
  <si>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</si>
  <si>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</si>
  <si>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</si>
  <si>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</si>
  <si>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</si>
  <si>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</si>
  <si>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</si>
  <si>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</si>
  <si>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</si>
  <si>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</si>
  <si>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</si>
  <si>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</si>
  <si>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</si>
  <si>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</si>
  <si>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</si>
  <si>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</si>
  <si>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</si>
  <si>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</si>
  <si>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</si>
  <si>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</si>
  <si>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</si>
  <si>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</si>
  <si>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</si>
  <si>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</si>
  <si>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</si>
  <si>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</si>
  <si>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</si>
  <si>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</si>
  <si>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</si>
  <si>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</si>
  <si>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</si>
  <si>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</si>
  <si>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</si>
  <si>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</si>
  <si>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</si>
  <si>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</si>
  <si>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</si>
  <si>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</si>
  <si>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</si>
  <si>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</si>
  <si>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</si>
  <si>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</si>
  <si>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</si>
  <si>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</si>
  <si>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</si>
  <si>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</si>
  <si>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</si>
  <si>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</si>
  <si>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</si>
  <si>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</si>
  <si>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</si>
  <si>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</si>
  <si>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</si>
  <si>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</si>
  <si>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</si>
  <si>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</si>
  <si>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</si>
  <si>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</si>
  <si>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</si>
  <si>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</si>
  <si>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</si>
  <si>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</si>
  <si>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</si>
  <si>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</si>
  <si>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</si>
  <si>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</si>
  <si>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</si>
  <si>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</si>
  <si>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</si>
  <si>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</si>
  <si>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</si>
  <si>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</si>
  <si>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</si>
  <si>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</si>
  <si>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</si>
  <si>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</si>
  <si>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</si>
  <si>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</si>
  <si>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</si>
  <si>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</si>
  <si>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</si>
  <si>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</si>
  <si>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</si>
  <si>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</si>
  <si>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</si>
  <si>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</si>
  <si>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</si>
  <si>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</si>
  <si>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</si>
  <si>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</si>
  <si>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</si>
  <si>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</si>
  <si>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</si>
  <si>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</si>
  <si>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</si>
  <si>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</si>
  <si>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</si>
  <si>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</si>
  <si>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</si>
  <si>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</si>
  <si>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</si>
  <si>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</si>
  <si>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</si>
  <si>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</si>
  <si>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</si>
  <si>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</si>
  <si>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</si>
  <si>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</si>
  <si>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</si>
  <si>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</si>
  <si>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</si>
  <si>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</si>
  <si>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</si>
  <si>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</si>
  <si>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</si>
  <si>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</si>
  <si>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</si>
  <si>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</si>
  <si>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</si>
  <si>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</si>
  <si>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</si>
  <si>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</si>
  <si>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</si>
  <si>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</si>
  <si>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</si>
  <si>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</si>
  <si>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</si>
  <si>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</si>
  <si>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</si>
  <si>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</si>
  <si>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</si>
  <si>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</si>
  <si>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</si>
  <si>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</si>
  <si>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</si>
  <si>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</si>
  <si>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</si>
  <si>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</si>
  <si>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</si>
  <si>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</si>
  <si>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</si>
  <si>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</si>
  <si>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</si>
  <si>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</si>
  <si>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</si>
  <si>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</si>
  <si>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</si>
  <si>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</si>
  <si>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</si>
  <si>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</si>
  <si>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</si>
  <si>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</si>
  <si>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</si>
  <si>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</si>
  <si>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</si>
  <si>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</si>
  <si>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</si>
  <si>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</si>
  <si>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</si>
  <si>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</si>
  <si>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</si>
  <si>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</si>
  <si>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</si>
  <si>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</si>
  <si>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</si>
  <si>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</si>
  <si>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</si>
  <si>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</si>
  <si>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</si>
  <si>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</si>
  <si>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</si>
  <si>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</si>
  <si>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</si>
  <si>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</si>
  <si>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</si>
  <si>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</si>
  <si>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</si>
  <si>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</si>
  <si>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</si>
  <si>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</si>
  <si>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</si>
  <si>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</si>
  <si>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</si>
  <si>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</si>
  <si>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</si>
  <si>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</si>
  <si>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</si>
  <si>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</si>
  <si>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</si>
  <si>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</si>
  <si>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</si>
  <si>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</si>
  <si>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</si>
  <si>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</si>
  <si>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</si>
  <si>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</si>
  <si>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</si>
  <si>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</si>
  <si>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</si>
  <si>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</si>
  <si>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</si>
  <si>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</si>
  <si>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</si>
  <si>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</si>
  <si>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</si>
  <si>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</si>
  <si>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</si>
  <si>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</si>
  <si>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</si>
  <si>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</si>
  <si>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</si>
  <si>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</si>
  <si>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</si>
  <si>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</si>
  <si>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</si>
  <si>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</si>
  <si>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</si>
  <si>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</si>
  <si>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</si>
  <si>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</si>
  <si>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</si>
  <si>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</si>
  <si>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</si>
  <si>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</si>
  <si>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</si>
  <si>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</si>
  <si>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</si>
  <si>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</si>
  <si>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</si>
  <si>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</si>
  <si>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</si>
  <si>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</si>
  <si>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</si>
  <si>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</si>
  <si>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</si>
  <si>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</si>
  <si>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</si>
  <si>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</si>
  <si>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</si>
  <si>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</si>
  <si>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</si>
  <si>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</si>
  <si>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</si>
  <si>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</si>
  <si>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</si>
  <si>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</si>
  <si>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</si>
  <si>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</si>
  <si>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</si>
  <si>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</si>
  <si>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</si>
  <si>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</si>
  <si>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</si>
  <si>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</si>
  <si>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</si>
  <si>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</si>
  <si>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</si>
  <si>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</si>
  <si>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</si>
  <si>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</si>
  <si>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</si>
  <si>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</si>
  <si>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</si>
  <si>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</si>
  <si>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</si>
  <si>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</si>
  <si>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</si>
  <si>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</si>
  <si>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</si>
  <si>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</si>
  <si>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</si>
  <si>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</si>
  <si>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</si>
  <si>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</si>
  <si>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</si>
  <si>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</si>
  <si>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</si>
  <si>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</si>
  <si>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</si>
  <si>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</si>
  <si>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</si>
  <si>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</si>
  <si>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</si>
  <si>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</si>
  <si>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</si>
  <si>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</si>
  <si>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</si>
  <si>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</si>
  <si>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</si>
  <si>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</si>
  <si>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</si>
  <si>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</si>
  <si>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</si>
  <si>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</si>
  <si>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</si>
  <si>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</si>
  <si>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</si>
  <si>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</si>
  <si>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</si>
  <si>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</si>
  <si>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</si>
  <si>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</si>
  <si>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</si>
  <si>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</si>
  <si>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</si>
  <si>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</si>
  <si>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</si>
  <si>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</si>
  <si>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</si>
  <si>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</si>
  <si>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</si>
  <si>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</si>
  <si>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</si>
  <si>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</si>
  <si>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</si>
  <si>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</si>
  <si>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</si>
  <si>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</si>
  <si>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</si>
  <si>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</si>
  <si>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</si>
  <si>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</si>
  <si>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</si>
  <si>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</si>
  <si>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</si>
  <si>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</si>
  <si>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</si>
  <si>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</si>
  <si>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</si>
  <si>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</si>
  <si>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</si>
  <si>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</si>
  <si>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</si>
  <si>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</si>
  <si>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</si>
  <si>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</si>
  <si>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</si>
  <si>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</si>
  <si>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</si>
  <si>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</si>
  <si>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</si>
  <si>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</si>
  <si>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</si>
  <si>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</si>
  <si>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</si>
  <si>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</si>
  <si>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</si>
  <si>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</si>
  <si>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</si>
  <si>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</si>
  <si>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</si>
  <si>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</si>
  <si>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</si>
  <si>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</si>
  <si>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</si>
  <si>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</si>
  <si>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</si>
  <si>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</si>
  <si>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</si>
  <si>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</si>
  <si>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</si>
  <si>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</si>
  <si>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</si>
  <si>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</si>
  <si>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</si>
  <si>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</si>
  <si>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</si>
  <si>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</si>
  <si>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</si>
  <si>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</si>
  <si>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</si>
  <si>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</si>
  <si>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</si>
  <si>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</si>
  <si>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</si>
  <si>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</si>
  <si>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</si>
  <si>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</si>
  <si>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</si>
  <si>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</si>
  <si>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</si>
  <si>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</si>
  <si>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</si>
  <si>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</si>
  <si>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</si>
  <si>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</si>
  <si>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</si>
  <si>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</si>
  <si>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</si>
  <si>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</si>
  <si>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</si>
  <si>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</si>
  <si>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</si>
  <si>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</si>
  <si>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</si>
  <si>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</si>
  <si>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</si>
  <si>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</si>
  <si>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</si>
  <si>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</si>
  <si>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</si>
  <si>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</si>
  <si>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</si>
  <si>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</si>
  <si>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</si>
  <si>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</si>
  <si>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</si>
  <si>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</si>
  <si>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</si>
  <si>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</si>
  <si>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</si>
  <si>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</si>
  <si>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</si>
  <si>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</si>
  <si>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</si>
  <si>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</si>
  <si>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</si>
  <si>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</si>
  <si>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</si>
  <si>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</si>
  <si>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</si>
  <si>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</si>
  <si>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</si>
  <si>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</si>
  <si>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</si>
  <si>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</si>
  <si>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</si>
  <si>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</si>
  <si>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</si>
  <si>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</si>
  <si>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</si>
  <si>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</si>
  <si>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</si>
  <si>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</si>
  <si>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</si>
  <si>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</si>
  <si>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</si>
  <si>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</si>
  <si>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</si>
  <si>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</si>
  <si>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</si>
  <si>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</si>
  <si>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</si>
  <si>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</si>
  <si>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</si>
  <si>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</si>
  <si>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</si>
  <si>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</si>
  <si>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</si>
  <si>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</si>
  <si>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</si>
  <si>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</si>
  <si>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</si>
  <si>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</si>
  <si>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</si>
  <si>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</si>
  <si>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</si>
  <si>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</si>
  <si>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</si>
  <si>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</si>
  <si>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</si>
  <si>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</si>
  <si>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</si>
  <si>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</si>
  <si>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</si>
  <si>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</si>
  <si>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</si>
  <si>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</si>
  <si>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</si>
  <si>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</si>
  <si>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</si>
  <si>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</si>
  <si>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</si>
  <si>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</si>
  <si>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</si>
  <si>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</si>
  <si>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</si>
  <si>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</si>
  <si>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</si>
  <si>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</si>
  <si>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</si>
  <si>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</si>
  <si>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</si>
  <si>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</si>
  <si>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</si>
  <si>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</si>
  <si>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</si>
  <si>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</si>
  <si>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</si>
  <si>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</si>
  <si>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</si>
  <si>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</si>
  <si>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</si>
  <si>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</si>
  <si>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</si>
  <si>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</si>
  <si>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</si>
  <si>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</si>
  <si>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</si>
  <si>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</si>
  <si>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</si>
  <si>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</si>
  <si>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</si>
  <si>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</si>
  <si>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</si>
  <si>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</si>
  <si>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</si>
  <si>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</si>
  <si>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</si>
  <si>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</si>
  <si>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</si>
  <si>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</si>
  <si>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</si>
  <si>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</si>
  <si>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</si>
  <si>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</si>
  <si>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</si>
  <si>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</si>
  <si>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</si>
  <si>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</si>
  <si>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</si>
  <si>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</si>
  <si>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</si>
  <si>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</si>
  <si>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</si>
  <si>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</si>
  <si>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</si>
  <si>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</si>
  <si>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</si>
  <si>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</si>
  <si>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</si>
  <si>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</si>
  <si>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</si>
  <si>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</si>
  <si>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</si>
  <si>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</si>
  <si>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</si>
  <si>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</si>
  <si>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</si>
  <si>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</si>
  <si>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</si>
  <si>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</si>
  <si>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</si>
  <si>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</si>
  <si>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</si>
  <si>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</si>
  <si>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</si>
  <si>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</si>
  <si>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</si>
  <si>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</si>
  <si>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</si>
  <si>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</si>
  <si>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</si>
  <si>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</si>
  <si>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</si>
  <si>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</si>
  <si>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</si>
  <si>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</si>
  <si>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</si>
  <si>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</si>
  <si>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</si>
  <si>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</si>
  <si>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</si>
  <si>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</si>
  <si>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</si>
  <si>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</si>
  <si>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</si>
  <si>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</si>
  <si>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</si>
  <si>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</si>
  <si>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</si>
  <si>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</si>
  <si>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</si>
  <si>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</si>
  <si>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</si>
  <si>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</si>
  <si>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</si>
  <si>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</si>
  <si>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</si>
  <si>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</si>
  <si>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</si>
  <si>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</si>
  <si>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</si>
  <si>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</si>
  <si>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</si>
  <si>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</si>
  <si>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</si>
  <si>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</si>
  <si>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</si>
  <si>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</si>
  <si>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</si>
  <si>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</si>
  <si>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</si>
  <si>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</si>
  <si>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</si>
  <si>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</si>
  <si>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</si>
  <si>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</si>
  <si>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</si>
  <si>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</si>
  <si>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</si>
  <si>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</si>
  <si>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</si>
  <si>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</si>
  <si>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</si>
  <si>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</si>
  <si>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</si>
  <si>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</si>
  <si>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</si>
  <si>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</si>
  <si>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</si>
  <si>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</si>
  <si>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</si>
  <si>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</si>
  <si>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</si>
  <si>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</si>
  <si>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</si>
  <si>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</si>
  <si>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</si>
  <si>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</si>
  <si>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</si>
  <si>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</si>
  <si>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</si>
  <si>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</si>
  <si>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</si>
  <si>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</si>
  <si>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</si>
  <si>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</si>
  <si>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</si>
  <si>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</si>
  <si>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</si>
  <si>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</si>
  <si>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</si>
  <si>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</si>
  <si>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</si>
  <si>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</si>
  <si>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</si>
  <si>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</si>
  <si>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</si>
  <si>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</si>
  <si>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</si>
  <si>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</si>
  <si>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</si>
  <si>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</si>
  <si>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</si>
  <si>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</si>
  <si>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</si>
  <si>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</si>
  <si>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</si>
  <si>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</si>
  <si>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</si>
  <si>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</si>
  <si>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</si>
  <si>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</si>
  <si>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</si>
  <si>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</si>
  <si>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</si>
  <si>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</si>
  <si>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</si>
  <si>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</si>
  <si>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</si>
  <si>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</si>
  <si>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</si>
  <si>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</si>
  <si>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</si>
  <si>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</si>
  <si>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</si>
  <si>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</si>
  <si>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</si>
  <si>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</si>
  <si>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</si>
  <si>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</si>
  <si>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</si>
  <si>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</si>
  <si>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</si>
  <si>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</si>
  <si>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</si>
  <si>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</si>
  <si>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</si>
  <si>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</si>
  <si>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</si>
  <si>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</si>
  <si>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</si>
  <si>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</si>
  <si>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</si>
  <si>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</si>
  <si>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</si>
  <si>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</si>
  <si>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</si>
  <si>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</si>
  <si>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</si>
  <si>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</si>
  <si>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</si>
  <si>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</si>
  <si>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</si>
  <si>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</si>
  <si>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</si>
  <si>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</si>
  <si>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</si>
  <si>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</si>
  <si>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</si>
  <si>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</si>
  <si>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</si>
  <si>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</si>
  <si>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</si>
  <si>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</si>
  <si>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</si>
  <si>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</si>
  <si>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</si>
  <si>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</si>
  <si>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</si>
  <si>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</si>
  <si>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</si>
  <si>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</si>
  <si>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</si>
  <si>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</si>
  <si>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</si>
  <si>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</si>
  <si>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</si>
  <si>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</si>
  <si>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</si>
  <si>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</si>
  <si>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</si>
  <si>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</si>
  <si>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</si>
  <si>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</si>
  <si>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</si>
  <si>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</si>
  <si>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</si>
  <si>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</si>
  <si>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</si>
  <si>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</si>
  <si>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</si>
  <si>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</si>
  <si>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</si>
  <si>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</si>
  <si>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</si>
  <si>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</si>
  <si>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</si>
  <si>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</si>
  <si>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</si>
  <si>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</si>
  <si>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</si>
  <si>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</si>
  <si>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</si>
  <si>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</si>
  <si>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</si>
  <si>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</si>
  <si>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</si>
  <si>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</si>
  <si>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</si>
  <si>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</si>
  <si>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</si>
  <si>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</si>
  <si>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</si>
  <si>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</si>
  <si>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</si>
  <si>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</si>
  <si>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</si>
  <si>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</si>
  <si>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</si>
  <si>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</si>
  <si>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</si>
  <si>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</si>
  <si>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</si>
  <si>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</si>
  <si>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</si>
  <si>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</si>
  <si>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</si>
  <si>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</si>
  <si>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</si>
  <si>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</si>
  <si>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</si>
  <si>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</si>
  <si>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</si>
  <si>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</si>
  <si>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</si>
  <si>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</si>
  <si>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</si>
  <si>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</si>
  <si>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</si>
  <si>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</si>
  <si>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</si>
  <si>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</si>
  <si>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</si>
  <si>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</si>
  <si>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</si>
  <si>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</si>
  <si>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</si>
  <si>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</si>
  <si>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</si>
  <si>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</si>
  <si>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</si>
  <si>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</si>
  <si>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</si>
  <si>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</si>
  <si>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</si>
  <si>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</si>
  <si>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</si>
  <si>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</si>
  <si>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</si>
  <si>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</si>
  <si>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</si>
  <si>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</si>
  <si>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</si>
  <si>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</si>
  <si>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</si>
  <si>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</si>
  <si>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</si>
  <si>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</si>
  <si>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</si>
  <si>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</si>
  <si>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</si>
  <si>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</si>
  <si>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</si>
  <si>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</si>
  <si>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</si>
  <si>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</si>
  <si>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</si>
  <si>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</si>
  <si>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</si>
  <si>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</si>
  <si>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</si>
  <si>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</si>
  <si>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</si>
  <si>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</si>
  <si>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</si>
  <si>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</si>
  <si>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</si>
  <si>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</si>
  <si>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</si>
  <si>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</si>
  <si>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</si>
  <si>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</si>
  <si>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</si>
  <si>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</si>
  <si>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</si>
  <si>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</si>
  <si>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</si>
  <si>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</si>
  <si>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</si>
  <si>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</si>
  <si>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</si>
  <si>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</si>
  <si>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</si>
  <si>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</si>
  <si>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</si>
  <si>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</si>
  <si>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</si>
  <si>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</si>
  <si>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</si>
  <si>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</si>
  <si>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</si>
  <si>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</si>
  <si>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</si>
  <si>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</si>
  <si>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</si>
  <si>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</si>
  <si>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</si>
  <si>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</si>
  <si>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</si>
  <si>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</si>
  <si>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</si>
  <si>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</si>
  <si>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</si>
  <si>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</si>
  <si>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</si>
  <si>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</si>
  <si>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</si>
  <si>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</si>
  <si>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</si>
  <si>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</si>
  <si>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</si>
  <si>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</si>
  <si>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</si>
  <si>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</si>
  <si>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</si>
  <si>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</si>
  <si>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</si>
  <si>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</si>
  <si>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</si>
  <si>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</si>
  <si>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</si>
  <si>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</si>
  <si>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</si>
  <si>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</si>
  <si>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</si>
  <si>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</si>
  <si>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</si>
  <si>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</si>
  <si>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</si>
  <si>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</si>
  <si>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</si>
  <si>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</si>
  <si>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</si>
  <si>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</si>
  <si>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</si>
  <si>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</si>
  <si>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</si>
  <si>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</si>
  <si>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</si>
  <si>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</si>
  <si>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</si>
  <si>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</si>
  <si>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</si>
  <si>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</si>
  <si>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</si>
  <si>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</si>
  <si>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</si>
  <si>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</si>
  <si>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</si>
  <si>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</si>
  <si>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</si>
  <si>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</si>
  <si>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</si>
  <si>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</si>
  <si>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</si>
  <si>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</si>
  <si>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</si>
  <si>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</si>
  <si>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</si>
  <si>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</si>
  <si>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</si>
  <si>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</si>
  <si>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</si>
  <si>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</si>
  <si>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</si>
  <si>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</si>
  <si>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</si>
  <si>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</si>
  <si>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</si>
  <si>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</si>
  <si>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</si>
  <si>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</si>
  <si>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</si>
  <si>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</si>
  <si>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</si>
  <si>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</si>
  <si>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</si>
  <si>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</si>
  <si>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</si>
  <si>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</si>
  <si>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</si>
  <si>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</si>
  <si>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</si>
  <si>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</si>
  <si>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</si>
  <si>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</si>
  <si>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</si>
  <si>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</si>
  <si>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</si>
  <si>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</si>
  <si>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</si>
  <si>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</si>
  <si>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</si>
  <si>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</si>
  <si>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</si>
  <si>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</si>
  <si>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</si>
  <si>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</si>
  <si>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</si>
  <si>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</si>
  <si>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</si>
  <si>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</si>
  <si>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</si>
  <si>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</si>
  <si>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</si>
  <si>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</si>
  <si>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</si>
  <si>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</si>
  <si>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</si>
  <si>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</si>
  <si>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</si>
  <si>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</si>
  <si>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</si>
  <si>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</si>
  <si>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</si>
  <si>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</si>
  <si>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</si>
  <si>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</si>
  <si>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</si>
  <si>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</si>
  <si>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</si>
  <si>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</si>
  <si>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</si>
  <si>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</si>
  <si>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</si>
  <si>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</si>
  <si>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</si>
  <si>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</si>
  <si>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</si>
  <si>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</si>
  <si>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</si>
  <si>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</si>
  <si>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</si>
  <si>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</si>
  <si>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</si>
  <si>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</si>
  <si>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</si>
  <si>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</si>
  <si>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</si>
  <si>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</si>
  <si>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</si>
  <si>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</si>
  <si>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</si>
  <si>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</si>
  <si>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</si>
  <si>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</si>
  <si>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</si>
  <si>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</si>
  <si>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</si>
  <si>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</si>
  <si>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</si>
  <si>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</si>
  <si>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</si>
  <si>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</si>
  <si>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</si>
  <si>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</si>
  <si>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</si>
  <si>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</si>
  <si>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</si>
  <si>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</si>
  <si>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</si>
  <si>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</si>
  <si>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</si>
  <si>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</si>
  <si>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</si>
  <si>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</si>
  <si>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</si>
  <si>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</si>
  <si>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</si>
  <si>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</si>
  <si>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</si>
  <si>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</si>
  <si>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</si>
  <si>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</si>
  <si>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</si>
  <si>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</si>
  <si>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</si>
  <si>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</si>
  <si>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</si>
  <si>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</si>
  <si>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</si>
  <si>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</si>
  <si>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</si>
  <si>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</si>
  <si>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</si>
  <si>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</si>
  <si>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</si>
  <si>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</si>
  <si>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</si>
  <si>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</si>
  <si>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</si>
  <si>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</si>
  <si>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</si>
  <si>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</si>
  <si>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</si>
  <si>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</si>
  <si>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</si>
  <si>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</si>
  <si>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</si>
  <si>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</si>
  <si>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</si>
  <si>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</si>
  <si>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</si>
  <si>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</si>
  <si>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</si>
  <si>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</si>
  <si>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</si>
  <si>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</si>
  <si>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</si>
  <si>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</si>
  <si>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</si>
  <si>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</si>
  <si>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</si>
  <si>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</si>
  <si>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</si>
  <si>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</si>
  <si>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</si>
  <si>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</si>
  <si>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</si>
  <si>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</si>
  <si>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</si>
  <si>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</si>
  <si>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</si>
  <si>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</si>
  <si>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</si>
  <si>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</si>
  <si>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</si>
  <si>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</si>
  <si>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</si>
  <si>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</si>
  <si>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</si>
  <si>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</si>
  <si>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</si>
  <si>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</si>
  <si>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</si>
  <si>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</si>
  <si>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</si>
  <si>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</si>
  <si>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</si>
  <si>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</si>
  <si>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</si>
  <si>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</si>
  <si>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</si>
  <si>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</si>
  <si>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</si>
  <si>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</si>
  <si>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</si>
  <si>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</si>
  <si>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</si>
  <si>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</si>
  <si>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</si>
  <si>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</si>
  <si>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</si>
  <si>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</si>
  <si>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</si>
  <si>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</si>
  <si>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</si>
  <si>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</si>
  <si>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</si>
  <si>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</si>
  <si>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</si>
  <si>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</si>
  <si>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</si>
  <si>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</si>
  <si>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</si>
  <si>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</si>
  <si>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</si>
  <si>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</si>
  <si>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</si>
  <si>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</si>
  <si>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</si>
  <si>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</si>
  <si>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</si>
  <si>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</si>
  <si>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</si>
  <si>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</si>
  <si>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</si>
  <si>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</si>
  <si>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</si>
  <si>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</si>
  <si>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</si>
  <si>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</si>
  <si>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</si>
  <si>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</si>
  <si>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</si>
  <si>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</si>
  <si>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</si>
  <si>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</si>
  <si>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</si>
  <si>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</si>
  <si>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</si>
  <si>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</si>
  <si>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</si>
  <si>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</si>
  <si>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</si>
  <si>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</si>
  <si>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</si>
  <si>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</si>
  <si>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</si>
  <si>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</si>
  <si>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</si>
  <si>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</si>
  <si>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</si>
  <si>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</si>
  <si>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</si>
  <si>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</si>
  <si>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</si>
  <si>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</si>
  <si>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</si>
  <si>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</si>
  <si>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</si>
  <si>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</si>
  <si>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</si>
  <si>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</si>
  <si>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</si>
  <si>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</si>
  <si>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</si>
  <si>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</si>
  <si>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</si>
  <si>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</si>
  <si>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</si>
  <si>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</si>
  <si>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</si>
  <si>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</si>
  <si>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</si>
  <si>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</si>
  <si>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</si>
  <si>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</si>
  <si>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</si>
  <si>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</si>
  <si>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</si>
  <si>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</si>
  <si>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</si>
  <si>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</si>
  <si>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</si>
  <si>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</si>
  <si>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</si>
  <si>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</si>
  <si>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</si>
  <si>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</si>
  <si>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</si>
  <si>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</si>
  <si>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</si>
  <si>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</si>
  <si>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</si>
  <si>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</si>
  <si>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</si>
  <si>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</si>
  <si>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</si>
  <si>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</si>
  <si>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</si>
  <si>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</si>
  <si>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</si>
  <si>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</si>
  <si>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</si>
  <si>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</si>
  <si>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</si>
  <si>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</si>
  <si>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</si>
  <si>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</si>
  <si>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</si>
  <si>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</si>
  <si>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</si>
  <si>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</si>
  <si>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</si>
  <si>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</si>
  <si>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</si>
  <si>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</si>
  <si>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</si>
  <si>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</si>
  <si>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</si>
  <si>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</si>
  <si>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</si>
  <si>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</si>
  <si>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</si>
  <si>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</si>
  <si>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</si>
  <si>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</si>
  <si>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</si>
  <si>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</si>
  <si>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</si>
  <si>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</si>
  <si>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</si>
  <si>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</si>
  <si>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</si>
  <si>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</si>
  <si>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</si>
  <si>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</si>
  <si>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</si>
  <si>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</si>
  <si>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</si>
  <si>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</si>
  <si>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</si>
  <si>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</si>
  <si>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</si>
  <si>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</si>
  <si>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</si>
  <si>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</si>
  <si>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</si>
  <si>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</si>
  <si>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</si>
  <si>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</si>
  <si>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</si>
  <si>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</si>
  <si>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</si>
  <si>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</si>
  <si>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</si>
  <si>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</si>
  <si>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</si>
  <si>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</si>
  <si>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</si>
  <si>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</si>
  <si>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</si>
  <si>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</si>
  <si>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</si>
  <si>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</si>
  <si>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</si>
  <si>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</si>
  <si>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</si>
  <si>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</si>
  <si>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</si>
  <si>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</si>
  <si>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</si>
  <si>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</si>
  <si>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</si>
  <si>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</si>
  <si>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</si>
  <si>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</si>
  <si>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</si>
  <si>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</si>
  <si>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</si>
  <si>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</si>
  <si>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</si>
  <si>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</si>
  <si>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</si>
  <si>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</si>
  <si>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</si>
  <si>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</si>
  <si>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</si>
  <si>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</si>
  <si>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</si>
  <si>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</si>
  <si>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</si>
  <si>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</si>
  <si>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</si>
  <si>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</si>
  <si>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</si>
  <si>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</si>
  <si>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</si>
  <si>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</si>
  <si>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</si>
  <si>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</si>
  <si>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</si>
  <si>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</si>
  <si>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</si>
  <si>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</si>
  <si>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</si>
  <si>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</si>
  <si>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</si>
  <si>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</si>
  <si>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</si>
  <si>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</si>
  <si>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</si>
  <si>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</si>
  <si>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</si>
  <si>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</si>
  <si>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</si>
  <si>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</si>
  <si>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</si>
  <si>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</si>
  <si>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</si>
  <si>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</si>
  <si>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</si>
  <si>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</si>
  <si>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</si>
  <si>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</si>
  <si>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</si>
  <si>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</si>
  <si>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</si>
  <si>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</si>
  <si>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</si>
  <si>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</si>
  <si>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</si>
  <si>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</si>
  <si>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</si>
  <si>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</si>
  <si>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</si>
  <si>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</si>
  <si>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</si>
  <si>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</si>
  <si>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</si>
  <si>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</si>
  <si>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</si>
  <si>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</si>
  <si>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</si>
  <si>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</si>
  <si>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</si>
  <si>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</si>
  <si>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</si>
  <si>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</si>
  <si>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</si>
  <si>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</si>
  <si>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</si>
  <si>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</si>
  <si>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</si>
  <si>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</si>
  <si>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</si>
  <si>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</si>
  <si>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</si>
  <si>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</si>
  <si>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</si>
  <si>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</si>
  <si>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</si>
  <si>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</si>
  <si>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</si>
  <si>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</si>
  <si>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</si>
  <si>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</si>
  <si>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</si>
  <si>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</si>
  <si>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</si>
  <si>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</si>
  <si>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</si>
  <si>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</si>
  <si>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</si>
  <si>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</si>
  <si>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</si>
  <si>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</si>
  <si>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</si>
  <si>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</si>
  <si>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</si>
  <si>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</si>
  <si>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</si>
  <si>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</si>
  <si>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</si>
  <si>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</si>
  <si>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</si>
  <si>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</si>
  <si>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</si>
  <si>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</si>
  <si>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</si>
  <si>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</si>
  <si>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</si>
  <si>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</si>
  <si>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</si>
  <si>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</si>
  <si>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</si>
  <si>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</si>
  <si>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</si>
  <si>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</si>
  <si>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</si>
  <si>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</si>
  <si>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</si>
  <si>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</si>
  <si>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</si>
  <si>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</si>
  <si>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</si>
  <si>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</si>
  <si>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</si>
  <si>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</si>
  <si>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</si>
  <si>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</si>
  <si>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</si>
  <si>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</si>
  <si>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</si>
  <si>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</si>
  <si>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</si>
  <si>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</si>
  <si>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</si>
  <si>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</si>
  <si>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</si>
  <si>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</si>
  <si>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</si>
  <si>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</si>
  <si>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</si>
  <si>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</si>
  <si>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</si>
  <si>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</si>
  <si>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</si>
  <si>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</si>
  <si>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</si>
  <si>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</si>
  <si>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</si>
  <si>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</si>
  <si>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</si>
  <si>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</si>
  <si>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</si>
  <si>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</si>
  <si>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</si>
  <si>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</si>
  <si>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</si>
  <si>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</si>
  <si>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</si>
  <si>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</si>
  <si>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</si>
  <si>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</si>
  <si>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</si>
  <si>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</si>
  <si>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</si>
  <si>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</si>
  <si>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</si>
  <si>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</si>
  <si>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</si>
  <si>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</si>
  <si>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</si>
  <si>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</si>
  <si>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</si>
  <si>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</si>
  <si>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</si>
  <si>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</si>
  <si>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</si>
  <si>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</si>
  <si>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</si>
  <si>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</si>
  <si>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</si>
  <si>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</si>
  <si>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</si>
  <si>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</si>
  <si>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</si>
  <si>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</si>
  <si>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</si>
  <si>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</si>
  <si>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</si>
  <si>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</si>
  <si>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</si>
  <si>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</si>
  <si>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</si>
  <si>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</si>
  <si>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</si>
  <si>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</si>
  <si>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</si>
  <si>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</si>
  <si>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</si>
  <si>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</si>
  <si>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</si>
  <si>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</si>
  <si>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</si>
  <si>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</si>
  <si>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</si>
  <si>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</si>
  <si>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</si>
  <si>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</si>
  <si>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</si>
  <si>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</si>
  <si>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</si>
  <si>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</si>
  <si>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</si>
  <si>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</si>
  <si>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</si>
  <si>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</si>
  <si>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</si>
  <si>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</si>
  <si>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</si>
  <si>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</si>
  <si>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</si>
  <si>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</si>
  <si>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</si>
  <si>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</si>
  <si>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</si>
  <si>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</si>
  <si>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</si>
  <si>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</si>
  <si>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</si>
  <si>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</si>
  <si>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</si>
  <si>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</si>
  <si>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</si>
  <si>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</si>
  <si>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</si>
  <si>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</si>
  <si>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</si>
  <si>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</si>
  <si>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</si>
  <si>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</si>
  <si>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</si>
  <si>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</si>
  <si>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</si>
  <si>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</si>
  <si>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</si>
  <si>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</si>
  <si>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</si>
  <si>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</si>
  <si>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</si>
  <si>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</si>
  <si>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</si>
  <si>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</si>
  <si>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</si>
  <si>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</si>
  <si>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</si>
  <si>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</si>
  <si>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</si>
  <si>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</si>
  <si>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</si>
  <si>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</si>
  <si>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</si>
  <si>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</si>
  <si>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</si>
  <si>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</si>
  <si>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</si>
  <si>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</si>
  <si>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</si>
  <si>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</si>
  <si>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</si>
  <si>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</si>
  <si>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</si>
  <si>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</si>
  <si>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</si>
  <si>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</si>
  <si>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</si>
  <si>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</si>
  <si>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</si>
  <si>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</si>
  <si>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</si>
  <si>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</si>
  <si>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</si>
  <si>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</si>
  <si>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</si>
  <si>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</si>
  <si>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</si>
  <si>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</si>
  <si>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</si>
  <si>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</si>
  <si>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</si>
  <si>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</si>
  <si>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</si>
  <si>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</si>
  <si>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</si>
  <si>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</si>
  <si>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</si>
  <si>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</si>
  <si>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</si>
  <si>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</si>
  <si>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</si>
  <si>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</si>
  <si>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</si>
  <si>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</si>
  <si>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</si>
  <si>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</si>
  <si>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</si>
  <si>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</si>
  <si>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</si>
  <si>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</si>
  <si>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</si>
  <si>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</si>
  <si>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</si>
  <si>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</si>
  <si>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</si>
  <si>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</si>
  <si>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</si>
  <si>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</si>
  <si>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</si>
  <si>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</si>
  <si>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</si>
  <si>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</si>
  <si>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</si>
  <si>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</si>
  <si>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</si>
  <si>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</si>
  <si>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</si>
  <si>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</si>
  <si>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</si>
  <si>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</si>
  <si>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</si>
  <si>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</si>
  <si>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</si>
  <si>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</si>
  <si>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</si>
  <si>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</si>
  <si>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</si>
  <si>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</si>
  <si>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</si>
  <si>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</si>
  <si>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</si>
  <si>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</si>
  <si>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</si>
  <si>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</si>
  <si>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</si>
  <si>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</si>
  <si>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</si>
  <si>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</si>
  <si>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</si>
  <si>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</si>
  <si>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</si>
  <si>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</si>
  <si>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</si>
  <si>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</si>
  <si>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</si>
  <si>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</si>
  <si>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</si>
  <si>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</si>
  <si>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</si>
  <si>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</si>
  <si>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</si>
  <si>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</si>
  <si>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</si>
  <si>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</si>
  <si>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</si>
  <si>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</si>
  <si>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</si>
  <si>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</si>
  <si>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</si>
  <si>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</si>
  <si>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</si>
  <si>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</si>
  <si>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</si>
  <si>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</si>
  <si>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</si>
  <si>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</si>
  <si>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</si>
  <si>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</si>
  <si>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</si>
  <si>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</si>
  <si>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</si>
  <si>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</si>
  <si>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</si>
  <si>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</si>
  <si>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</si>
  <si>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</si>
  <si>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</si>
  <si>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</si>
  <si>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</si>
  <si>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</si>
  <si>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</si>
  <si>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</si>
  <si>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</si>
  <si>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</si>
  <si>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</si>
  <si>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</si>
  <si>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</si>
  <si>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</si>
  <si>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</si>
  <si>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</si>
  <si>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</si>
  <si>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</si>
  <si>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</si>
  <si>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</si>
  <si>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</si>
  <si>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</si>
  <si>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</si>
  <si>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</si>
  <si>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</si>
  <si>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</si>
  <si>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</si>
  <si>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</si>
  <si>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</si>
  <si>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</si>
  <si>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</si>
  <si>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</si>
  <si>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</si>
  <si>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</si>
  <si>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</si>
  <si>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</si>
  <si>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</si>
  <si>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</si>
  <si>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</si>
  <si>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</si>
  <si>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</si>
  <si>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</si>
  <si>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</si>
  <si>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</si>
  <si>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</si>
  <si>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</si>
  <si>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</si>
  <si>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</si>
  <si>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</si>
  <si>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</si>
  <si>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</si>
  <si>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</si>
  <si>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</si>
  <si>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</si>
  <si>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</si>
  <si>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</si>
  <si>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</si>
  <si>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</si>
  <si>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</si>
  <si>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</si>
  <si>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</si>
  <si>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</si>
  <si>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</si>
  <si>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</si>
  <si>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</si>
  <si>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</si>
  <si>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</si>
  <si>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</si>
  <si>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</si>
  <si>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</si>
  <si>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</si>
  <si>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</si>
  <si>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</si>
  <si>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</si>
  <si>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</si>
  <si>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</si>
  <si>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</si>
  <si>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</si>
  <si>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</si>
  <si>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</si>
  <si>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</si>
  <si>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</si>
  <si>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</si>
  <si>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</si>
  <si>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</si>
  <si>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</si>
  <si>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</si>
  <si>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</si>
  <si>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</si>
  <si>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</si>
  <si>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</si>
  <si>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</si>
  <si>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</si>
  <si>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</si>
  <si>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</si>
  <si>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</si>
  <si>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</si>
  <si>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</si>
  <si>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</si>
  <si>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</si>
  <si>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</si>
  <si>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</si>
  <si>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</si>
  <si>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</si>
  <si>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</si>
  <si>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</si>
  <si>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</si>
  <si>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</si>
  <si>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</si>
  <si>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</si>
  <si>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</si>
  <si>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</si>
  <si>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</si>
  <si>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</si>
  <si>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</si>
  <si>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</si>
  <si>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</si>
  <si>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</si>
  <si>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</si>
  <si>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</si>
  <si>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</si>
  <si>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</si>
  <si>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</si>
  <si>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</si>
  <si>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</si>
  <si>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</si>
  <si>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</si>
  <si>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</si>
  <si>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</si>
  <si>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</si>
  <si>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</si>
  <si>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</si>
  <si>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</si>
  <si>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</si>
  <si>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</si>
  <si>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</si>
  <si>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</si>
  <si>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</si>
  <si>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</si>
  <si>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</si>
  <si>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</si>
  <si>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</si>
  <si>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</si>
  <si>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</si>
  <si>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</si>
  <si>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</si>
  <si>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</si>
  <si>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</si>
  <si>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</si>
  <si>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</si>
  <si>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</si>
  <si>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</si>
  <si>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</si>
  <si>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</si>
  <si>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</si>
  <si>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</si>
  <si>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</si>
  <si>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</si>
  <si>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</si>
  <si>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</si>
  <si>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</si>
  <si>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</si>
  <si>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</si>
  <si>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</si>
  <si>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</si>
  <si>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</si>
  <si>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</si>
  <si>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</si>
  <si>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</si>
  <si>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</si>
  <si>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</si>
  <si>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</si>
  <si>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</si>
  <si>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</si>
  <si>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</si>
  <si>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</si>
  <si>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</si>
  <si>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</si>
  <si>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</si>
  <si>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</si>
  <si>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</si>
  <si>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</si>
  <si>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</si>
  <si>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</si>
  <si>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</si>
  <si>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</si>
  <si>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</si>
  <si>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</si>
  <si>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</si>
  <si>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</si>
  <si>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</si>
  <si>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</si>
  <si>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</si>
  <si>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</si>
  <si>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</si>
  <si>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</si>
  <si>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</si>
  <si>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</si>
  <si>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</si>
  <si>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</si>
  <si>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</si>
  <si>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</si>
  <si>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</si>
  <si>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</si>
  <si>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</si>
  <si>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</si>
  <si>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</si>
  <si>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</si>
  <si>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</si>
  <si>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</si>
  <si>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</si>
  <si>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</si>
  <si>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</si>
  <si>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</si>
  <si>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</si>
  <si>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</si>
  <si>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</si>
  <si>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</si>
  <si>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</si>
  <si>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</si>
  <si>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</si>
  <si>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</si>
  <si>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</si>
  <si>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</si>
  <si>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</si>
  <si>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</si>
  <si>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</si>
  <si>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</si>
  <si>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</si>
  <si>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</si>
  <si>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</si>
  <si>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</si>
  <si>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</si>
  <si>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</si>
  <si>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</si>
  <si>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</si>
  <si>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</si>
  <si>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</si>
  <si>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</si>
  <si>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</si>
  <si>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</si>
  <si>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</si>
  <si>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</si>
  <si>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</si>
  <si>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</si>
  <si>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</si>
  <si>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</si>
  <si>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</si>
  <si>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</si>
  <si>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</si>
  <si>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</si>
  <si>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</si>
  <si>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</si>
  <si>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</si>
  <si>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</si>
  <si>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</si>
  <si>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</si>
  <si>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</si>
  <si>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</si>
  <si>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</si>
  <si>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</si>
  <si>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</si>
  <si>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</si>
  <si>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</si>
  <si>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</si>
  <si>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</si>
  <si>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</si>
  <si>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</si>
  <si>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</si>
  <si>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</si>
  <si>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</si>
  <si>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</si>
  <si>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</si>
  <si>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</si>
  <si>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</si>
  <si>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</si>
  <si>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</si>
  <si>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</si>
  <si>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</si>
  <si>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</si>
  <si>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</si>
  <si>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</si>
  <si>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</si>
  <si>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</si>
  <si>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</si>
  <si>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</si>
  <si>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</si>
  <si>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</si>
  <si>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</si>
  <si>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</si>
  <si>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</si>
  <si>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</si>
  <si>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</si>
  <si>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</si>
  <si>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</si>
  <si>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</si>
  <si>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</si>
  <si>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</si>
  <si>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</si>
  <si>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</si>
  <si>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</si>
  <si>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</si>
  <si>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</si>
  <si>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</si>
  <si>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</si>
  <si>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</si>
  <si>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</si>
  <si>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</si>
  <si>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</si>
  <si>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</si>
  <si>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</si>
  <si>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</si>
  <si>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</si>
  <si>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</si>
  <si>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</si>
  <si>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</si>
  <si>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</si>
  <si>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</si>
  <si>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</si>
  <si>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</si>
  <si>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</si>
  <si>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</si>
  <si>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</si>
  <si>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</si>
  <si>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</si>
  <si>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</si>
  <si>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</si>
  <si>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</si>
  <si>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</si>
  <si>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</si>
  <si>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</si>
  <si>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</si>
  <si>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</si>
  <si>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</si>
  <si>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</si>
  <si>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</si>
  <si>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</si>
  <si>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</si>
  <si>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</si>
  <si>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</si>
  <si>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</si>
  <si>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</si>
  <si>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</si>
  <si>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</si>
  <si>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</si>
  <si>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</si>
  <si>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</si>
  <si>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</si>
  <si>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</si>
  <si>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</si>
  <si>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</si>
  <si>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</si>
  <si>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</si>
  <si>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</si>
  <si>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</si>
  <si>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</si>
  <si>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</si>
  <si>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</si>
  <si>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</si>
  <si>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</si>
  <si>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</si>
  <si>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</si>
  <si>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</si>
  <si>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</si>
  <si>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</si>
  <si>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</si>
  <si>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</si>
  <si>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</si>
  <si>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</si>
  <si>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</si>
  <si>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</si>
  <si>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</si>
  <si>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</si>
  <si>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</si>
  <si>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</si>
  <si>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</si>
  <si>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</si>
  <si>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</si>
  <si>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</si>
  <si>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</si>
  <si>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</si>
  <si>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</si>
  <si>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</si>
  <si>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</si>
  <si>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</si>
  <si>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</si>
  <si>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</si>
  <si>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</si>
  <si>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</si>
  <si>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</si>
  <si>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</si>
  <si>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</si>
  <si>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</si>
  <si>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</si>
  <si>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</si>
  <si>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</si>
  <si>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</si>
  <si>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</si>
  <si>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</si>
  <si>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</si>
  <si>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</si>
  <si>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</si>
  <si>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</si>
  <si>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</si>
  <si>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</si>
  <si>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</si>
  <si>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</si>
  <si>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</si>
  <si>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</si>
  <si>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</si>
  <si>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</si>
  <si>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</si>
  <si>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</si>
  <si>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</si>
  <si>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</si>
  <si>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</si>
  <si>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</si>
  <si>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</si>
  <si>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</si>
  <si>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</si>
  <si>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</si>
  <si>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</si>
  <si>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</si>
  <si>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</si>
  <si>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</si>
  <si>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</si>
  <si>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</si>
  <si>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</si>
  <si>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</si>
  <si>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</si>
  <si>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</si>
  <si>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</si>
  <si>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</si>
  <si>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</si>
  <si>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</si>
  <si>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</si>
  <si>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</si>
  <si>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</si>
  <si>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</si>
  <si>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</si>
  <si>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</si>
  <si>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</si>
  <si>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</si>
  <si>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</si>
  <si>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</si>
  <si>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</si>
  <si>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</si>
  <si>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</si>
  <si>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</si>
  <si>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</si>
  <si>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</si>
  <si>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</si>
  <si>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</si>
  <si>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</si>
  <si>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</si>
  <si>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</si>
  <si>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</si>
  <si>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</si>
  <si>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</si>
  <si>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</si>
  <si>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</si>
  <si>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</si>
  <si>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</si>
  <si>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</si>
  <si>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</si>
  <si>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</si>
  <si>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</si>
  <si>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</si>
  <si>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</si>
  <si>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</si>
  <si>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</si>
  <si>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</si>
  <si>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</si>
  <si>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</si>
  <si>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</si>
  <si>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</si>
  <si>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</si>
  <si>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</si>
  <si>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</si>
  <si>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</si>
  <si>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</si>
  <si>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</si>
  <si>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</si>
  <si>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</si>
  <si>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</si>
  <si>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</si>
  <si>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</si>
  <si>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</si>
  <si>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</si>
  <si>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</si>
  <si>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</si>
  <si>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</si>
  <si>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</si>
  <si>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</si>
  <si>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</si>
  <si>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</si>
  <si>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</si>
  <si>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</si>
  <si>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</si>
  <si>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</si>
  <si>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</si>
  <si>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</si>
  <si>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</si>
  <si>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</si>
  <si>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</si>
  <si>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</si>
  <si>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</si>
  <si>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</si>
  <si>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</si>
  <si>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</si>
  <si>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</si>
  <si>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</si>
  <si>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</si>
  <si>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</si>
  <si>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</si>
  <si>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</si>
  <si>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</si>
  <si>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</si>
  <si>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</si>
  <si>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</si>
  <si>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</si>
  <si>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</si>
  <si>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</si>
  <si>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</si>
  <si>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</si>
  <si>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</si>
  <si>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</si>
  <si>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</si>
  <si>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</si>
  <si>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</si>
  <si>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</si>
  <si>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</si>
  <si>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</si>
  <si>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</si>
  <si>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</si>
  <si>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</si>
  <si>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</si>
  <si>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</si>
  <si>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</si>
  <si>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</si>
  <si>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</si>
  <si>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</si>
  <si>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</si>
  <si>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</si>
  <si>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</si>
  <si>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</si>
  <si>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</si>
  <si>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</si>
  <si>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</si>
  <si>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</si>
  <si>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</si>
  <si>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</si>
  <si>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</si>
  <si>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</si>
  <si>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</si>
  <si>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</si>
  <si>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</si>
  <si>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</si>
  <si>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</si>
  <si>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</si>
  <si>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</si>
  <si>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</si>
  <si>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</si>
  <si>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</si>
  <si>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</si>
  <si>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</si>
  <si>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</si>
  <si>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</si>
  <si>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</si>
  <si>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</si>
  <si>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</si>
  <si>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</si>
  <si>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</si>
  <si>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</si>
  <si>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</si>
  <si>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</si>
  <si>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</si>
  <si>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</si>
  <si>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</si>
  <si>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</si>
  <si>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</si>
  <si>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</si>
  <si>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</si>
  <si>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</si>
  <si>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</si>
  <si>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</si>
  <si>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</si>
  <si>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</si>
  <si>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</si>
  <si>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</si>
  <si>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</si>
  <si>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</si>
  <si>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</si>
  <si>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</si>
  <si>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</si>
  <si>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</si>
  <si>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</si>
  <si>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</si>
  <si>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</si>
  <si>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</si>
  <si>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</si>
  <si>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</si>
  <si>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</si>
  <si>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</si>
  <si>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</si>
  <si>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</si>
  <si>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</si>
  <si>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</si>
  <si>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</si>
  <si>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</si>
  <si>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</si>
  <si>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</si>
  <si>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</si>
  <si>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</si>
  <si>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</si>
  <si>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</si>
  <si>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</si>
  <si>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</si>
  <si>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</si>
  <si>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</si>
  <si>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</si>
  <si>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</si>
  <si>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</si>
  <si>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</si>
  <si>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</si>
  <si>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</si>
  <si>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</si>
  <si>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</si>
  <si>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</si>
  <si>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</si>
  <si>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</si>
  <si>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</si>
  <si>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</si>
  <si>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</si>
  <si>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</si>
  <si>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</si>
  <si>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</si>
  <si>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</si>
  <si>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</si>
  <si>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</si>
  <si>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</si>
  <si>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</si>
  <si>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</si>
  <si>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</si>
  <si>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</si>
  <si>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</si>
  <si>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</si>
  <si>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</si>
  <si>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</si>
  <si>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</si>
  <si>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</si>
  <si>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</si>
  <si>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</si>
  <si>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</si>
  <si>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</si>
  <si>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</si>
  <si>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</si>
  <si>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</si>
  <si>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</si>
  <si>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</si>
  <si>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</si>
  <si>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</si>
  <si>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</si>
  <si>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</si>
  <si>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</si>
  <si>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</si>
  <si>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</si>
  <si>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</si>
  <si>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</si>
  <si>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</si>
  <si>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</si>
  <si>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</si>
  <si>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</si>
  <si>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</si>
  <si>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</si>
  <si>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</si>
  <si>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</si>
  <si>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</si>
  <si>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</si>
  <si>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</si>
  <si>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</si>
  <si>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</si>
  <si>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</si>
  <si>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</si>
  <si>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</si>
  <si>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</si>
  <si>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</si>
  <si>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</si>
  <si>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</si>
  <si>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</si>
  <si>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</si>
  <si>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</si>
  <si>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</si>
  <si>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</si>
  <si>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</si>
  <si>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</si>
  <si>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</si>
  <si>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</si>
  <si>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</si>
  <si>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</si>
  <si>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</si>
  <si>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</si>
  <si>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</si>
  <si>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</si>
  <si>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</si>
  <si>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</si>
  <si>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</si>
  <si>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</si>
  <si>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</si>
  <si>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</si>
  <si>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</si>
  <si>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</si>
  <si>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</si>
  <si>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</si>
  <si>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</si>
  <si>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</si>
  <si>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</si>
  <si>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</si>
  <si>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</si>
  <si>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</si>
  <si>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</si>
  <si>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</si>
  <si>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</si>
  <si>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</si>
  <si>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</si>
  <si>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</si>
  <si>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</si>
  <si>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</si>
  <si>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</si>
  <si>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</si>
  <si>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</si>
  <si>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</si>
  <si>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</si>
  <si>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</si>
  <si>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</si>
  <si>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</si>
  <si>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</si>
  <si>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</si>
  <si>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</si>
  <si>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</si>
  <si>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</si>
  <si>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</si>
  <si>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</si>
  <si>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</si>
  <si>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</si>
  <si>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</si>
  <si>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</si>
  <si>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</si>
  <si>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</si>
  <si>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</si>
  <si>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</si>
  <si>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</si>
  <si>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</si>
  <si>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</si>
  <si>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</si>
  <si>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</si>
  <si>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</si>
  <si>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</si>
  <si>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</si>
  <si>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</si>
  <si>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</si>
  <si>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</si>
  <si>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</si>
  <si>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</si>
  <si>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</si>
  <si>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</si>
  <si>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</si>
  <si>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</si>
  <si>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</si>
  <si>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</si>
  <si>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</si>
  <si>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</si>
  <si>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</si>
  <si>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</si>
  <si>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</si>
  <si>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</si>
  <si>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</si>
  <si>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</si>
  <si>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</si>
  <si>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</si>
  <si>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</si>
  <si>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</si>
  <si>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</si>
  <si>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</si>
  <si>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</si>
  <si>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</si>
  <si>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</si>
  <si>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</si>
  <si>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</si>
  <si>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</si>
  <si>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</si>
  <si>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</si>
  <si>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</si>
  <si>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</si>
  <si>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</si>
  <si>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</si>
  <si>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</si>
  <si>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</si>
  <si>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</si>
  <si>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</si>
  <si>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</si>
  <si>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</si>
  <si>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</si>
  <si>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</si>
  <si>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</si>
  <si>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</si>
  <si>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</si>
  <si>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</si>
  <si>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</si>
  <si>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</si>
  <si>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</si>
  <si>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</si>
  <si>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</si>
  <si>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</si>
  <si>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</si>
  <si>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</si>
  <si>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</si>
  <si>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</si>
  <si>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</si>
  <si>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</si>
  <si>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</si>
  <si>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</si>
  <si>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</si>
  <si>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</si>
  <si>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</si>
  <si>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</si>
  <si>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</si>
  <si>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</si>
  <si>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</si>
  <si>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</si>
  <si>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</si>
  <si>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</si>
  <si>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</si>
  <si>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</si>
  <si>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</si>
  <si>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</si>
  <si>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</si>
  <si>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</si>
  <si>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</si>
  <si>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</si>
  <si>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</si>
  <si>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</si>
  <si>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</si>
  <si>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</si>
  <si>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</si>
  <si>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</si>
  <si>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</si>
  <si>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</si>
  <si>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</si>
  <si>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</si>
  <si>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</si>
  <si>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</si>
  <si>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</si>
  <si>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</si>
  <si>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</si>
  <si>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</si>
  <si>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</si>
  <si>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</si>
  <si>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</si>
  <si>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</si>
  <si>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</si>
  <si>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</si>
  <si>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</si>
  <si>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</si>
  <si>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</si>
  <si>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</si>
  <si>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</si>
  <si>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</si>
  <si>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</si>
  <si>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</si>
  <si>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</si>
  <si>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</si>
  <si>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</si>
  <si>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</si>
  <si>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</si>
  <si>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</si>
  <si>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</si>
  <si>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</si>
  <si>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</si>
  <si>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</si>
  <si>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</si>
  <si>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</si>
  <si>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</si>
  <si>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</si>
  <si>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</si>
  <si>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</si>
  <si>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</si>
  <si>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</si>
  <si>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</si>
  <si>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</si>
  <si>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</si>
  <si>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</si>
  <si>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</si>
  <si>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</si>
  <si>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</si>
  <si>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</si>
  <si>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</si>
  <si>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</si>
  <si>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</si>
  <si>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</si>
  <si>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</si>
  <si>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</si>
  <si>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</si>
  <si>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</si>
  <si>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</si>
  <si>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</si>
  <si>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</si>
  <si>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</si>
  <si>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</si>
  <si>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</si>
  <si>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</si>
  <si>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</si>
  <si>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</si>
  <si>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</si>
  <si>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</si>
  <si>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</si>
  <si>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</si>
  <si>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</si>
  <si>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</si>
  <si>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</si>
  <si>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</si>
  <si>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</si>
  <si>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</si>
  <si>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</si>
  <si>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</si>
  <si>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</si>
  <si>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</si>
  <si>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</si>
  <si>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</si>
  <si>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</si>
  <si>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</si>
  <si>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</si>
  <si>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</si>
  <si>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</si>
  <si>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</si>
  <si>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</si>
  <si>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</si>
  <si>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</si>
  <si>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</si>
  <si>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</si>
  <si>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</si>
  <si>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</si>
  <si>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</si>
  <si>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</si>
  <si>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</si>
  <si>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</si>
  <si>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</si>
  <si>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</si>
  <si>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</si>
  <si>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</si>
  <si>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</si>
  <si>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</si>
  <si>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</si>
  <si>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</si>
  <si>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</si>
  <si>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</si>
  <si>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</si>
  <si>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</si>
  <si>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</si>
  <si>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</si>
  <si>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</si>
  <si>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</si>
  <si>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</si>
  <si>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</si>
  <si>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</si>
  <si>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</si>
  <si>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</si>
  <si>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</si>
  <si>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</si>
  <si>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</si>
  <si>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</si>
  <si>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</si>
  <si>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</si>
  <si>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</si>
  <si>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</si>
  <si>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</si>
  <si>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</si>
  <si>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</si>
  <si>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</si>
  <si>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</si>
  <si>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</si>
  <si>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</si>
  <si>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</si>
  <si>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</si>
  <si>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</si>
  <si>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</si>
  <si>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</si>
  <si>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</si>
  <si>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</si>
  <si>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</si>
  <si>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</si>
  <si>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</si>
  <si>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</si>
  <si>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</si>
  <si>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</si>
  <si>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</si>
  <si>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</si>
  <si>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</si>
  <si>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</si>
  <si>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</si>
  <si>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</si>
  <si>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</si>
  <si>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</si>
  <si>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</si>
  <si>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</si>
  <si>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</si>
  <si>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</si>
  <si>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</si>
  <si>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</si>
  <si>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</si>
  <si>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</si>
  <si>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</si>
  <si>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</si>
  <si>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</si>
  <si>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</si>
  <si>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</si>
  <si>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</si>
  <si>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</si>
  <si>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</si>
  <si>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</si>
  <si>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</si>
  <si>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</si>
  <si>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</si>
  <si>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</si>
  <si>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</si>
  <si>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</si>
  <si>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</si>
  <si>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</si>
  <si>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</si>
  <si>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</si>
  <si>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</si>
  <si>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</si>
  <si>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</si>
  <si>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</si>
  <si>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</si>
  <si>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</si>
  <si>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</si>
  <si>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</si>
  <si>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</si>
  <si>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</si>
  <si>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</si>
  <si>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</si>
  <si>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</si>
  <si>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</si>
  <si>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</si>
  <si>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</si>
  <si>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</si>
  <si>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</si>
  <si>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</si>
  <si>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</si>
  <si>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</si>
  <si>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</si>
  <si>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</si>
  <si>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</si>
  <si>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</si>
  <si>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</si>
  <si>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</si>
  <si>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</si>
  <si>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</si>
  <si>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</si>
  <si>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</si>
  <si>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</si>
  <si>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</si>
  <si>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</si>
  <si>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</si>
  <si>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</si>
  <si>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</si>
  <si>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</si>
  <si>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</si>
  <si>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</si>
  <si>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</si>
  <si>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</si>
  <si>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</si>
  <si>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</si>
  <si>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</si>
  <si>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</si>
  <si>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</si>
  <si>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</si>
  <si>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</si>
  <si>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</si>
  <si>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</si>
  <si>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</si>
  <si>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</si>
  <si>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</si>
  <si>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</si>
  <si>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</si>
  <si>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</si>
  <si>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</si>
  <si>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</si>
  <si>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</si>
  <si>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</si>
  <si>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</si>
  <si>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</si>
  <si>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</si>
  <si>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</si>
  <si>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</si>
  <si>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</si>
  <si>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</si>
  <si>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</si>
  <si>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</si>
  <si>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</si>
  <si>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</si>
  <si>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</si>
  <si>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</si>
  <si>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</si>
  <si>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</si>
  <si>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</si>
  <si>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</si>
  <si>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</si>
  <si>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</si>
  <si>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</si>
  <si>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</si>
  <si>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</si>
  <si>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</si>
  <si>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</si>
  <si>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</si>
  <si>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</si>
  <si>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</si>
  <si>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</si>
  <si>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</si>
  <si>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</si>
  <si>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</si>
  <si>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</si>
  <si>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</si>
  <si>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</si>
  <si>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</si>
  <si>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</si>
  <si>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</si>
  <si>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</si>
  <si>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</si>
  <si>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</si>
  <si>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</si>
  <si>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</si>
  <si>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</si>
  <si>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</si>
  <si>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</si>
  <si>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</si>
  <si>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</si>
  <si>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</si>
  <si>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</si>
  <si>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</si>
  <si>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</si>
  <si>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</si>
  <si>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</si>
  <si>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</si>
  <si>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</si>
  <si>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</si>
  <si>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</si>
  <si>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</si>
  <si>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</si>
  <si>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</si>
  <si>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</si>
  <si>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</si>
  <si>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</si>
  <si>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</si>
  <si>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</si>
  <si>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</si>
  <si>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</si>
  <si>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</si>
  <si>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</si>
  <si>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</si>
  <si>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</si>
  <si>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</si>
  <si>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</si>
  <si>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</si>
  <si>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</si>
  <si>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</si>
  <si>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</si>
  <si>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</si>
  <si>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</si>
  <si>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</si>
  <si>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</si>
  <si>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</si>
  <si>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</si>
  <si>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</si>
  <si>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</si>
  <si>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</si>
  <si>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</si>
  <si>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</si>
  <si>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</si>
  <si>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</si>
  <si>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</si>
  <si>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</si>
  <si>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</si>
  <si>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</si>
  <si>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</si>
  <si>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</si>
  <si>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</si>
  <si>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</si>
  <si>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</si>
  <si>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</si>
  <si>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</si>
  <si>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</si>
  <si>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</si>
  <si>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</si>
  <si>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</si>
  <si>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</si>
  <si>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</si>
  <si>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</si>
  <si>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</si>
  <si>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</si>
  <si>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</si>
  <si>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</si>
  <si>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</si>
  <si>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</si>
  <si>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</si>
  <si>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</si>
  <si>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</si>
  <si>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</si>
  <si>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</si>
  <si>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</si>
  <si>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</si>
  <si>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</si>
  <si>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</si>
  <si>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</si>
  <si>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</si>
  <si>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</si>
  <si>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</si>
  <si>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</si>
  <si>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</si>
  <si>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</si>
  <si>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</si>
  <si>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</si>
  <si>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</si>
  <si>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</si>
  <si>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</si>
  <si>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</si>
  <si>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</si>
  <si>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</si>
  <si>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</si>
  <si>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</si>
  <si>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</si>
  <si>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</si>
  <si>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</si>
  <si>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</si>
  <si>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</si>
  <si>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</si>
  <si>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</si>
  <si>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</si>
  <si>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</si>
  <si>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</si>
  <si>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</si>
  <si>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</si>
  <si>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</si>
  <si>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</si>
  <si>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</si>
  <si>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</si>
  <si>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</si>
  <si>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</si>
  <si>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</si>
  <si>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</si>
  <si>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</si>
  <si>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</si>
  <si>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</si>
  <si>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</si>
  <si>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</si>
  <si>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</si>
  <si>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</si>
  <si>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</si>
  <si>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</si>
  <si>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</si>
  <si>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</si>
  <si>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</si>
  <si>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</si>
  <si>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</si>
  <si>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</si>
  <si>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</si>
  <si>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</si>
  <si>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</si>
  <si>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</si>
  <si>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</si>
  <si>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</si>
  <si>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</si>
  <si>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</si>
  <si>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</si>
  <si>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</si>
  <si>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</si>
  <si>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</si>
  <si>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</si>
  <si>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</si>
  <si>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</si>
  <si>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</si>
  <si>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</si>
  <si>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</si>
  <si>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</si>
  <si>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</si>
  <si>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</si>
  <si>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</si>
  <si>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</si>
  <si>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</si>
  <si>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</si>
  <si>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</si>
  <si>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</si>
  <si>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</si>
  <si>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</si>
  <si>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</si>
  <si>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</si>
  <si>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</si>
  <si>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</si>
  <si>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</si>
  <si>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</si>
  <si>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</si>
  <si>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</si>
  <si>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</si>
  <si>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</si>
  <si>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</si>
  <si>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</si>
  <si>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</si>
  <si>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</si>
  <si>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</si>
  <si>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</si>
  <si>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</si>
  <si>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</si>
  <si>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</si>
  <si>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</si>
  <si>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</si>
  <si>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</si>
  <si>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</si>
  <si>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</si>
  <si>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</si>
  <si>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</si>
  <si>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</si>
  <si>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</si>
  <si>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</si>
  <si>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</si>
  <si>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</si>
  <si>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</si>
  <si>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</si>
  <si>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</si>
  <si>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</si>
  <si>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</si>
  <si>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</si>
  <si>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</si>
  <si>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</si>
  <si>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</si>
  <si>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</si>
  <si>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</si>
  <si>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</si>
  <si>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</si>
  <si>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</si>
  <si>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</si>
  <si>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</si>
  <si>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</si>
  <si>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</si>
  <si>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</si>
  <si>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</si>
  <si>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</si>
  <si>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</si>
  <si>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</si>
  <si>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</si>
  <si>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</si>
  <si>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</si>
  <si>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</si>
  <si>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</si>
  <si>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</si>
  <si>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</si>
  <si>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</si>
  <si>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</si>
  <si>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</si>
  <si>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</si>
  <si>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</si>
  <si>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</si>
  <si>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</si>
  <si>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</si>
  <si>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</si>
  <si>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</si>
  <si>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</si>
  <si>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</si>
  <si>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</si>
  <si>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</si>
  <si>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</si>
  <si>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</si>
  <si>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</si>
  <si>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</si>
  <si>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</si>
  <si>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</si>
  <si>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</si>
  <si>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</si>
  <si>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</si>
  <si>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</si>
  <si>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</si>
  <si>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</si>
  <si>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</si>
  <si>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</si>
  <si>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</si>
  <si>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</si>
  <si>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</si>
  <si>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</si>
  <si>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</si>
  <si>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</si>
  <si>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</si>
  <si>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</si>
  <si>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</si>
  <si>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</si>
  <si>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</si>
  <si>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</si>
  <si>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</si>
  <si>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</si>
  <si>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</si>
  <si>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</si>
  <si>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</si>
  <si>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</si>
  <si>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</si>
  <si>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</si>
  <si>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</si>
  <si>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</si>
  <si>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</si>
  <si>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</si>
  <si>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</si>
  <si>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</si>
  <si>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</si>
  <si>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</si>
  <si>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</si>
  <si>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</si>
  <si>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</si>
  <si>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</si>
  <si>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</si>
  <si>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</si>
  <si>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</si>
  <si>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</si>
  <si>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</si>
  <si>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</si>
  <si>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</si>
  <si>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</si>
  <si>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</si>
  <si>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</si>
  <si>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</si>
  <si>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</si>
  <si>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</si>
  <si>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</si>
  <si>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</si>
  <si>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</si>
  <si>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</si>
  <si>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</si>
  <si>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</si>
  <si>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</si>
  <si>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</si>
  <si>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</si>
  <si>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</si>
  <si>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</si>
  <si>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</si>
  <si>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</si>
  <si>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</si>
  <si>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</si>
  <si>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</si>
  <si>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</si>
  <si>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</si>
  <si>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</si>
  <si>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</si>
  <si>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</si>
  <si>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</si>
  <si>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</si>
  <si>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</si>
  <si>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</si>
  <si>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</si>
  <si>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</si>
  <si>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</si>
  <si>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</si>
  <si>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</si>
  <si>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</si>
  <si>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</si>
  <si>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</si>
  <si>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</si>
  <si>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</si>
  <si>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</si>
  <si>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</si>
  <si>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</si>
  <si>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</si>
  <si>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</si>
  <si>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</si>
  <si>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</si>
  <si>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</si>
  <si>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</si>
  <si>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</si>
  <si>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</si>
  <si>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</si>
  <si>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</si>
  <si>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</si>
  <si>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</si>
  <si>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</si>
  <si>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</si>
  <si>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</si>
  <si>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</si>
  <si>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</si>
  <si>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</si>
  <si>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</si>
  <si>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</si>
  <si>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</si>
  <si>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</si>
  <si>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</si>
  <si>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</si>
  <si>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</si>
  <si>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</si>
  <si>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</si>
  <si>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</si>
  <si>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</si>
  <si>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</si>
  <si>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</si>
  <si>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</si>
  <si>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</si>
  <si>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</si>
  <si>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</si>
  <si>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</si>
  <si>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</si>
  <si>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</si>
  <si>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</si>
  <si>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</si>
  <si>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</si>
  <si>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</si>
  <si>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</si>
  <si>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</si>
  <si>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</si>
  <si>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</si>
  <si>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</si>
  <si>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</si>
  <si>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</si>
  <si>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</si>
  <si>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</si>
  <si>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</si>
  <si>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</si>
  <si>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</si>
  <si>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</si>
  <si>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</si>
  <si>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</si>
  <si>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</si>
  <si>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</si>
  <si>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</si>
  <si>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</si>
  <si>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</si>
  <si>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</si>
  <si>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</si>
  <si>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</si>
  <si>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</si>
  <si>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</si>
  <si>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</si>
  <si>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</si>
  <si>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</si>
  <si>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</si>
  <si>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</si>
  <si>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</si>
  <si>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</si>
  <si>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</si>
  <si>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</si>
  <si>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</si>
  <si>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</si>
  <si>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</si>
  <si>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</si>
  <si>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</si>
  <si>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</si>
  <si>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</si>
  <si>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</si>
  <si>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</si>
  <si>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</si>
  <si>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</si>
  <si>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</si>
  <si>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</si>
  <si>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</si>
  <si>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</si>
  <si>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</si>
  <si>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</si>
  <si>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</si>
  <si>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</si>
  <si>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</si>
  <si>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</si>
  <si>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</si>
  <si>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</si>
  <si>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</si>
  <si>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</si>
  <si>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</si>
  <si>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</si>
  <si>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</si>
  <si>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</si>
  <si>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</si>
  <si>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</si>
  <si>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</si>
  <si>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</si>
  <si>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</si>
  <si>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</si>
  <si>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</si>
  <si>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</si>
  <si>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</si>
  <si>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</si>
  <si>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</si>
  <si>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</si>
  <si>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</si>
  <si>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</si>
  <si>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</si>
  <si>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</si>
  <si>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</si>
  <si>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</si>
  <si>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</si>
  <si>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</si>
  <si>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</si>
  <si>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</si>
  <si>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Years</t>
  </si>
  <si>
    <t xml:space="preserve">Parent Category 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</si>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</sst>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A5030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pivotButton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E-469A-B7AF-AA0B607BF920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E-469A-B7AF-AA0B607BF920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E-469A-B7AF-AA0B607BF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1586048"/>
        <c:axId val="1511588544"/>
      </c:lineChart>
      <c:catAx>
        <c:axId val="1511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588544"/>
        <c:crosses val="autoZero"/>
        <c:auto val="1"/>
        <c:lblAlgn val="ctr"/>
        <c:lblOffset val="100"/>
        <c:noMultiLvlLbl val="0"/>
      </c:catAx>
      <c:valAx>
        <c:axId val="15115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58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FC-4624-BE45-B62511E979E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FC-4624-BE45-B62511E979E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FC-4624-BE45-B62511E97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037792"/>
        <c:axId val="1501037376"/>
      </c:lineChart>
      <c:catAx>
        <c:axId val="150103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037376"/>
        <c:crosses val="autoZero"/>
        <c:auto val="1"/>
        <c:lblAlgn val="ctr"/>
        <c:lblOffset val="100"/>
        <c:noMultiLvlLbl val="0"/>
      </c:catAx>
      <c:valAx>
        <c:axId val="150103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03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2</xdr:row>
      <xdr:rowOff>140970</xdr:rowOff>
    </xdr:from>
    <xdr:to>
      <xdr:col>13</xdr:col>
      <xdr:colOff>601980</xdr:colOff>
      <xdr:row>17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D10F6-37F0-4AEF-A0FF-6C5417FD2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327660</xdr:colOff>
      <xdr:row>14</xdr:row>
      <xdr:rowOff>3810</xdr:rowOff>
    </xdr:from>
    <xdr:to>
      <xdr:col>7</xdr:col>
      <xdr:colOff>1143000</xdr:colOff>
      <xdr:row>29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3217D-D468-4A18-80BC-DF370C228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Shetty" refreshedDate="44424.502416435185" createdVersion="6" refreshedVersion="7" minRefreshableVersion="3" recordCount="4116" xr:uid="{0B0C9FD9-D573-4EA6-98C7-DC505A278AA8}">
  <cacheSource type="worksheet">
    <worksheetSource ref="A1:R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53"/>
    </cacheField>
    <cacheField name="Average Donation" numFmtId="0">
      <sharedItems containsSemiMixedTypes="0" containsString="0" containsNumber="1" minValue="0" maxValue="193963.9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s v="US"/>
    <s v="USD"/>
    <n v="1437620400"/>
    <n v="1434931811"/>
    <b v="0"/>
    <n v="182"/>
    <b v="1"/>
    <s v="film &amp; video/television"/>
    <n v="2"/>
    <n v="12879.86"/>
    <x v="0"/>
    <s v="television"/>
    <x v="0"/>
    <d v="2015-07-23T03:00:00"/>
  </r>
  <r>
    <n v="1"/>
    <s v="FannibalFest Fan Convention"/>
    <s v="A Hannibal TV Show Fan Convention and Art Collective"/>
    <n v="30000000"/>
    <n v="1076751.05"/>
    <x v="0"/>
    <s v="US"/>
    <s v="USD"/>
    <n v="1488464683"/>
    <n v="1485872683"/>
    <b v="0"/>
    <n v="79"/>
    <b v="1"/>
    <s v="film &amp; video/television"/>
    <n v="4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1052110.8700000001"/>
    <x v="0"/>
    <s v="GB"/>
    <s v="GBP"/>
    <n v="1455555083"/>
    <n v="1454691083"/>
    <b v="0"/>
    <n v="35"/>
    <b v="1"/>
    <s v="film &amp; video/television"/>
    <n v="4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972594.99"/>
    <x v="0"/>
    <s v="US"/>
    <s v="USD"/>
    <n v="1407414107"/>
    <n v="1404822107"/>
    <b v="0"/>
    <n v="150"/>
    <b v="1"/>
    <s v="film &amp; video/television"/>
    <n v="10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800211"/>
    <x v="0"/>
    <s v="US"/>
    <s v="USD"/>
    <n v="1450555279"/>
    <n v="1447963279"/>
    <b v="0"/>
    <n v="284"/>
    <b v="1"/>
    <s v="film &amp; video/television"/>
    <n v="10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s v="US"/>
    <s v="USD"/>
    <n v="1469770500"/>
    <n v="1468362207"/>
    <b v="0"/>
    <n v="47"/>
    <b v="1"/>
    <s v="film &amp; video/television"/>
    <n v="13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590807.11"/>
    <x v="0"/>
    <s v="US"/>
    <s v="USD"/>
    <n v="1402710250"/>
    <n v="1401846250"/>
    <b v="0"/>
    <n v="58"/>
    <b v="1"/>
    <s v="film &amp; video/television"/>
    <n v="12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s v="US"/>
    <s v="USD"/>
    <n v="1467680867"/>
    <n v="1464224867"/>
    <b v="0"/>
    <n v="57"/>
    <b v="1"/>
    <s v="film &amp; video/television"/>
    <n v="17"/>
    <n v="9007.41"/>
    <x v="0"/>
    <s v="television"/>
    <x v="7"/>
    <d v="2016-07-05T01:07:47"/>
  </r>
  <r>
    <n v="8"/>
    <s v="Sizzling in the Kitchen Flynn Style"/>
    <s v="Help us raise the funds to film our pilot episode!"/>
    <n v="2800000"/>
    <n v="508525.01"/>
    <x v="0"/>
    <s v="US"/>
    <s v="USD"/>
    <n v="1460754000"/>
    <n v="1460155212"/>
    <b v="0"/>
    <n v="12"/>
    <b v="1"/>
    <s v="film &amp; video/television"/>
    <n v="18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s v="US"/>
    <s v="USD"/>
    <n v="1460860144"/>
    <n v="1458268144"/>
    <b v="0"/>
    <n v="20"/>
    <b v="1"/>
    <s v="film &amp; video/television"/>
    <n v="20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s v="US"/>
    <s v="USD"/>
    <n v="1403660279"/>
    <n v="1400636279"/>
    <b v="0"/>
    <n v="19"/>
    <b v="1"/>
    <s v="film &amp; video/television"/>
    <n v="24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s v="US"/>
    <s v="USD"/>
    <n v="1471834800"/>
    <n v="1469126462"/>
    <b v="0"/>
    <n v="75"/>
    <b v="1"/>
    <s v="film &amp; video/television"/>
    <n v="20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s v="US"/>
    <s v="USD"/>
    <n v="1405479600"/>
    <n v="1401642425"/>
    <b v="0"/>
    <n v="827"/>
    <b v="1"/>
    <s v="film &amp; video/television"/>
    <n v="20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1500000"/>
    <n v="349474"/>
    <x v="0"/>
    <s v="US"/>
    <s v="USD"/>
    <n v="1466713620"/>
    <n v="1463588109"/>
    <b v="0"/>
    <n v="51"/>
    <b v="1"/>
    <s v="film &amp; video/television"/>
    <n v="23"/>
    <n v="6852.43"/>
    <x v="0"/>
    <s v="television"/>
    <x v="13"/>
    <d v="2016-06-23T20:27:00"/>
  </r>
  <r>
    <n v="14"/>
    <s v="3010 | Sci-fi Series"/>
    <s v="A highly charged post apocalyptic sci fi series that pulls no punches!"/>
    <n v="1500000"/>
    <n v="348018"/>
    <x v="0"/>
    <s v="AU"/>
    <s v="AUD"/>
    <n v="1405259940"/>
    <n v="1403051888"/>
    <b v="0"/>
    <n v="41"/>
    <b v="1"/>
    <s v="film &amp; video/television"/>
    <n v="23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500000"/>
    <n v="335597.31"/>
    <x v="0"/>
    <s v="ES"/>
    <s v="EUR"/>
    <n v="1443384840"/>
    <n v="1441790658"/>
    <b v="0"/>
    <n v="98"/>
    <b v="1"/>
    <s v="film &amp; video/television"/>
    <n v="22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315295.89"/>
    <x v="0"/>
    <s v="US"/>
    <s v="USD"/>
    <n v="1402896600"/>
    <n v="1398971211"/>
    <b v="0"/>
    <n v="70"/>
    <b v="1"/>
    <s v="film &amp; video/television"/>
    <n v="23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315222.2"/>
    <x v="0"/>
    <s v="GB"/>
    <s v="GBP"/>
    <n v="1415126022"/>
    <n v="1412530422"/>
    <b v="0"/>
    <n v="36"/>
    <b v="1"/>
    <s v="film &amp; video/television"/>
    <n v="24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06970"/>
    <x v="0"/>
    <s v="US"/>
    <s v="USD"/>
    <n v="1410958856"/>
    <n v="1408366856"/>
    <b v="0"/>
    <n v="342"/>
    <b v="1"/>
    <s v="film &amp; video/television"/>
    <n v="24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s v="US"/>
    <s v="USD"/>
    <n v="1437420934"/>
    <n v="1434828934"/>
    <b v="0"/>
    <n v="22"/>
    <b v="1"/>
    <s v="film &amp; video/television"/>
    <n v="30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1000000"/>
    <n v="292097"/>
    <x v="0"/>
    <s v="US"/>
    <s v="USD"/>
    <n v="1442167912"/>
    <n v="1436983912"/>
    <b v="0"/>
    <n v="25"/>
    <b v="1"/>
    <s v="film &amp; video/television"/>
    <n v="29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s v="US"/>
    <s v="USD"/>
    <n v="1411743789"/>
    <n v="1409151789"/>
    <b v="0"/>
    <n v="101"/>
    <b v="1"/>
    <s v="film &amp; video/television"/>
    <n v="29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1000000"/>
    <n v="243778"/>
    <x v="0"/>
    <s v="US"/>
    <s v="USD"/>
    <n v="1420099140"/>
    <n v="1418766740"/>
    <b v="0"/>
    <n v="8"/>
    <b v="1"/>
    <s v="film &amp; video/television"/>
    <n v="24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s v="US"/>
    <s v="USD"/>
    <n v="1430407200"/>
    <n v="1428086501"/>
    <b v="0"/>
    <n v="23"/>
    <b v="1"/>
    <s v="film &amp; video/television"/>
    <n v="23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1000000"/>
    <n v="229802.31"/>
    <x v="0"/>
    <s v="US"/>
    <s v="USD"/>
    <n v="1442345940"/>
    <n v="1439494863"/>
    <b v="0"/>
    <n v="574"/>
    <b v="1"/>
    <s v="film &amp; video/television"/>
    <n v="23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s v="US"/>
    <s v="USD"/>
    <n v="1452299761"/>
    <n v="1447115761"/>
    <b v="0"/>
    <n v="14"/>
    <b v="1"/>
    <s v="film &amp; video/television"/>
    <n v="23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206743.09"/>
    <x v="0"/>
    <s v="US"/>
    <s v="USD"/>
    <n v="1408278144"/>
    <n v="1404822144"/>
    <b v="0"/>
    <n v="19"/>
    <b v="1"/>
    <s v="film &amp; video/television"/>
    <n v="23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05025"/>
    <x v="0"/>
    <s v="NZ"/>
    <s v="NZD"/>
    <n v="1416113833"/>
    <n v="1413518233"/>
    <b v="0"/>
    <n v="150"/>
    <b v="1"/>
    <s v="film &amp; video/television"/>
    <n v="24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202928.5"/>
    <x v="0"/>
    <s v="US"/>
    <s v="USD"/>
    <n v="1450307284"/>
    <n v="1447715284"/>
    <b v="0"/>
    <n v="71"/>
    <b v="1"/>
    <s v="film &amp; video/television"/>
    <n v="25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201165"/>
    <x v="0"/>
    <s v="GB"/>
    <s v="GBP"/>
    <n v="1406045368"/>
    <n v="1403453368"/>
    <b v="0"/>
    <n v="117"/>
    <b v="1"/>
    <s v="film &amp; video/television"/>
    <n v="37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198415.01"/>
    <x v="0"/>
    <s v="US"/>
    <s v="USD"/>
    <n v="1408604515"/>
    <n v="1406012515"/>
    <b v="0"/>
    <n v="53"/>
    <b v="1"/>
    <s v="film &amp; video/television"/>
    <n v="39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500000"/>
    <n v="193963.9"/>
    <x v="0"/>
    <s v="US"/>
    <s v="USD"/>
    <n v="1453748434"/>
    <n v="1452193234"/>
    <b v="0"/>
    <n v="1"/>
    <b v="1"/>
    <s v="film &amp; video/television"/>
    <n v="39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500000"/>
    <n v="184133.01"/>
    <x v="0"/>
    <s v="US"/>
    <s v="USD"/>
    <n v="1463111940"/>
    <n v="1459523017"/>
    <b v="0"/>
    <n v="89"/>
    <b v="1"/>
    <s v="film &amp; video/television"/>
    <n v="37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00000"/>
    <n v="180062"/>
    <x v="0"/>
    <s v="US"/>
    <s v="USD"/>
    <n v="1447001501"/>
    <n v="1444405901"/>
    <b v="0"/>
    <n v="64"/>
    <b v="1"/>
    <s v="film &amp; video/television"/>
    <n v="36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s v="US"/>
    <s v="USD"/>
    <n v="1407224601"/>
    <n v="1405928601"/>
    <b v="0"/>
    <n v="68"/>
    <b v="1"/>
    <s v="film &amp; video/television"/>
    <n v="35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0"/>
    <n v="176524"/>
    <x v="0"/>
    <s v="US"/>
    <s v="USD"/>
    <n v="1430179200"/>
    <n v="1428130814"/>
    <b v="0"/>
    <n v="28"/>
    <b v="1"/>
    <s v="film &amp; video/television"/>
    <n v="35"/>
    <n v="6304.43"/>
    <x v="0"/>
    <s v="television"/>
    <x v="35"/>
    <d v="2015-04-28T00:00:00"/>
  </r>
  <r>
    <n v="36"/>
    <s v="THE LISTENING BOX"/>
    <s v="A modern day priest makes an unusual discovery, setting off a chain of events."/>
    <n v="500000"/>
    <n v="176420"/>
    <x v="0"/>
    <s v="US"/>
    <s v="USD"/>
    <n v="1428128525"/>
    <n v="1425540125"/>
    <b v="0"/>
    <n v="44"/>
    <b v="1"/>
    <s v="film &amp; video/television"/>
    <n v="35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00"/>
    <n v="171253"/>
    <x v="0"/>
    <s v="US"/>
    <s v="USD"/>
    <n v="1425055079"/>
    <n v="1422463079"/>
    <b v="0"/>
    <n v="253"/>
    <b v="1"/>
    <s v="film &amp; video/television"/>
    <n v="34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500000"/>
    <n v="170525"/>
    <x v="0"/>
    <s v="US"/>
    <s v="USD"/>
    <n v="1368235344"/>
    <n v="1365643344"/>
    <b v="0"/>
    <n v="66"/>
    <b v="1"/>
    <s v="film &amp; video/television"/>
    <n v="34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500000"/>
    <n v="170271"/>
    <x v="0"/>
    <s v="GB"/>
    <s v="GBP"/>
    <n v="1401058740"/>
    <n v="1398388068"/>
    <b v="0"/>
    <n v="217"/>
    <b v="1"/>
    <s v="film &amp; video/television"/>
    <n v="34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500000"/>
    <n v="169985.91"/>
    <x v="0"/>
    <s v="US"/>
    <s v="USD"/>
    <n v="1403150400"/>
    <n v="1401426488"/>
    <b v="0"/>
    <n v="16"/>
    <b v="1"/>
    <s v="film &amp; video/television"/>
    <n v="34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s v="US"/>
    <s v="USD"/>
    <n v="1412516354"/>
    <n v="1409924354"/>
    <b v="0"/>
    <n v="19"/>
    <b v="1"/>
    <s v="film &amp; video/television"/>
    <n v="34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0"/>
    <n v="168829.14"/>
    <x v="0"/>
    <s v="US"/>
    <s v="USD"/>
    <n v="1419780026"/>
    <n v="1417188026"/>
    <b v="0"/>
    <n v="169"/>
    <b v="1"/>
    <s v="film &amp; video/television"/>
    <n v="34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s v="US"/>
    <s v="USD"/>
    <n v="1405209600"/>
    <n v="1402599486"/>
    <b v="0"/>
    <n v="263"/>
    <b v="1"/>
    <s v="film &amp; video/television"/>
    <n v="34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s v="US"/>
    <s v="USD"/>
    <n v="1412648537"/>
    <n v="1408760537"/>
    <b v="0"/>
    <n v="15"/>
    <b v="1"/>
    <s v="film &amp; video/television"/>
    <n v="35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161459"/>
    <x v="0"/>
    <s v="US"/>
    <s v="USD"/>
    <n v="1461769107"/>
    <n v="1459177107"/>
    <b v="0"/>
    <n v="61"/>
    <b v="1"/>
    <s v="film &amp; video/television"/>
    <n v="35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160920"/>
    <x v="0"/>
    <s v="AU"/>
    <s v="AUD"/>
    <n v="1450220974"/>
    <n v="1447628974"/>
    <b v="0"/>
    <n v="45"/>
    <b v="1"/>
    <s v="film &amp; video/television"/>
    <n v="36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s v="US"/>
    <s v="USD"/>
    <n v="1419021607"/>
    <n v="1413834007"/>
    <b v="0"/>
    <n v="70"/>
    <b v="1"/>
    <s v="film &amp; video/television"/>
    <n v="38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s v="GB"/>
    <s v="GBP"/>
    <n v="1425211200"/>
    <n v="1422534260"/>
    <b v="0"/>
    <n v="38"/>
    <b v="1"/>
    <s v="film &amp; video/television"/>
    <n v="38"/>
    <n v="4015.9"/>
    <x v="0"/>
    <s v="television"/>
    <x v="48"/>
    <d v="2015-03-01T12:00:00"/>
  </r>
  <r>
    <n v="49"/>
    <s v="Driving Jersey - Season Five"/>
    <s v="Driving Jersey is real people telling real stories."/>
    <n v="390000"/>
    <n v="152579"/>
    <x v="0"/>
    <s v="US"/>
    <s v="USD"/>
    <n v="1445660045"/>
    <n v="1443068045"/>
    <b v="0"/>
    <n v="87"/>
    <b v="1"/>
    <s v="film &amp; video/television"/>
    <n v="39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152165"/>
    <x v="0"/>
    <s v="GB"/>
    <s v="GBP"/>
    <n v="1422637200"/>
    <n v="1419271458"/>
    <b v="0"/>
    <n v="22"/>
    <b v="1"/>
    <s v="film &amp; video/television"/>
    <n v="39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50102"/>
    <x v="0"/>
    <s v="US"/>
    <s v="USD"/>
    <n v="1439245037"/>
    <n v="1436653037"/>
    <b v="0"/>
    <n v="119"/>
    <b v="1"/>
    <s v="film &amp; video/television"/>
    <n v="40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s v="US"/>
    <s v="USD"/>
    <n v="1405615846"/>
    <n v="1403023846"/>
    <b v="0"/>
    <n v="52"/>
    <b v="1"/>
    <s v="film &amp; video/television"/>
    <n v="39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142483"/>
    <x v="0"/>
    <s v="US"/>
    <s v="USD"/>
    <n v="1396648800"/>
    <n v="1395407445"/>
    <b v="0"/>
    <n v="117"/>
    <b v="1"/>
    <s v="film &amp; video/television"/>
    <n v="38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s v="US"/>
    <s v="USD"/>
    <n v="1451063221"/>
    <n v="1448471221"/>
    <b v="0"/>
    <n v="52"/>
    <b v="1"/>
    <s v="film &amp; video/television"/>
    <n v="39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50000"/>
    <n v="136924.35"/>
    <x v="0"/>
    <s v="US"/>
    <s v="USD"/>
    <n v="1464390916"/>
    <n v="1462576516"/>
    <b v="0"/>
    <n v="86"/>
    <b v="1"/>
    <s v="film &amp; video/television"/>
    <n v="39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320000"/>
    <n v="136009.76"/>
    <x v="0"/>
    <s v="GB"/>
    <s v="GBP"/>
    <n v="1433779200"/>
    <n v="1432559424"/>
    <b v="0"/>
    <n v="174"/>
    <b v="1"/>
    <s v="film &amp; video/television"/>
    <n v="43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s v="US"/>
    <s v="USD"/>
    <n v="1429991962"/>
    <n v="1427399962"/>
    <b v="0"/>
    <n v="69"/>
    <b v="1"/>
    <s v="film &amp; video/television"/>
    <n v="43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300000"/>
    <n v="126082.45"/>
    <x v="0"/>
    <s v="US"/>
    <s v="USD"/>
    <n v="1416423172"/>
    <n v="1413827572"/>
    <b v="0"/>
    <n v="75"/>
    <b v="1"/>
    <s v="film &amp; video/television"/>
    <n v="42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s v="US"/>
    <s v="USD"/>
    <n v="1442264400"/>
    <n v="1439530776"/>
    <b v="0"/>
    <n v="33"/>
    <b v="1"/>
    <s v="film &amp; video/television"/>
    <n v="42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300000"/>
    <n v="123920"/>
    <x v="0"/>
    <s v="GB"/>
    <s v="GBP"/>
    <n v="1395532800"/>
    <n v="1393882717"/>
    <b v="0"/>
    <n v="108"/>
    <b v="1"/>
    <s v="film &amp; video/shorts"/>
    <n v="41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300000"/>
    <n v="123444.12"/>
    <x v="0"/>
    <s v="US"/>
    <s v="USD"/>
    <n v="1370547157"/>
    <n v="1368646357"/>
    <b v="0"/>
    <n v="23"/>
    <b v="1"/>
    <s v="film &amp; video/shorts"/>
    <n v="41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s v="US"/>
    <s v="USD"/>
    <n v="1362337878"/>
    <n v="1360177878"/>
    <b v="0"/>
    <n v="48"/>
    <b v="1"/>
    <s v="film &amp; video/shorts"/>
    <n v="43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117210.24000000001"/>
    <x v="0"/>
    <s v="US"/>
    <s v="USD"/>
    <n v="1388206740"/>
    <n v="1386194013"/>
    <b v="0"/>
    <n v="64"/>
    <b v="1"/>
    <s v="film &amp; video/shorts"/>
    <n v="45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00"/>
    <n v="117108"/>
    <x v="0"/>
    <s v="US"/>
    <s v="USD"/>
    <n v="1373243181"/>
    <n v="1370651181"/>
    <b v="0"/>
    <n v="24"/>
    <b v="1"/>
    <s v="film &amp; video/shorts"/>
    <n v="47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50000"/>
    <n v="115816"/>
    <x v="0"/>
    <s v="CA"/>
    <s v="CAD"/>
    <n v="1407736740"/>
    <n v="1405453354"/>
    <b v="0"/>
    <n v="57"/>
    <b v="1"/>
    <s v="film &amp; video/shorts"/>
    <n v="46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50000"/>
    <n v="115297.5"/>
    <x v="0"/>
    <s v="US"/>
    <s v="USD"/>
    <n v="1468873420"/>
    <n v="1466281420"/>
    <b v="0"/>
    <n v="26"/>
    <b v="1"/>
    <s v="film &amp; video/shorts"/>
    <n v="46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50000"/>
    <n v="114977"/>
    <x v="0"/>
    <s v="US"/>
    <s v="USD"/>
    <n v="1342360804"/>
    <n v="1339768804"/>
    <b v="0"/>
    <n v="20"/>
    <b v="1"/>
    <s v="film &amp; video/shorts"/>
    <n v="46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s v="GB"/>
    <s v="GBP"/>
    <n v="1393162791"/>
    <n v="1390570791"/>
    <b v="0"/>
    <n v="36"/>
    <b v="1"/>
    <s v="film &amp; video/shorts"/>
    <n v="45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2536"/>
    <x v="0"/>
    <s v="US"/>
    <s v="USD"/>
    <n v="1317538740"/>
    <n v="1314765025"/>
    <b v="0"/>
    <n v="178"/>
    <b v="1"/>
    <s v="film &amp; video/shorts"/>
    <n v="45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000"/>
    <n v="110538.12"/>
    <x v="0"/>
    <s v="US"/>
    <s v="USD"/>
    <n v="1315171845"/>
    <n v="1309987845"/>
    <b v="0"/>
    <n v="17"/>
    <b v="1"/>
    <s v="film &amp; video/shorts"/>
    <n v="44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s v="US"/>
    <s v="USD"/>
    <n v="1338186657"/>
    <n v="1333002657"/>
    <b v="0"/>
    <n v="32"/>
    <b v="1"/>
    <s v="film &amp; video/shorts"/>
    <n v="44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000"/>
    <n v="108397.11"/>
    <x v="0"/>
    <s v="US"/>
    <s v="USD"/>
    <n v="1352937600"/>
    <n v="1351210481"/>
    <b v="0"/>
    <n v="41"/>
    <b v="1"/>
    <s v="film &amp; video/shorts"/>
    <n v="43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s v="US"/>
    <s v="USD"/>
    <n v="1304395140"/>
    <n v="1297620584"/>
    <b v="0"/>
    <n v="18"/>
    <b v="1"/>
    <s v="film &amp; video/shorts"/>
    <n v="43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s v="FR"/>
    <s v="EUR"/>
    <n v="1453376495"/>
    <n v="1450784495"/>
    <b v="0"/>
    <n v="29"/>
    <b v="1"/>
    <s v="film &amp; video/shorts"/>
    <n v="45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106330.39"/>
    <x v="0"/>
    <s v="US"/>
    <s v="USD"/>
    <n v="1366693272"/>
    <n v="1364101272"/>
    <b v="0"/>
    <n v="47"/>
    <b v="1"/>
    <s v="film &amp; video/shorts"/>
    <n v="47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20000"/>
    <n v="106222"/>
    <x v="0"/>
    <s v="US"/>
    <s v="USD"/>
    <n v="1325007358"/>
    <n v="1319819758"/>
    <b v="0"/>
    <n v="15"/>
    <b v="1"/>
    <s v="film &amp; video/shorts"/>
    <n v="48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220000"/>
    <n v="106084.5"/>
    <x v="0"/>
    <s v="US"/>
    <s v="USD"/>
    <n v="1337569140"/>
    <n v="1332991717"/>
    <b v="0"/>
    <n v="26"/>
    <b v="1"/>
    <s v="film &amp; video/shorts"/>
    <n v="48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s v="FR"/>
    <s v="EUR"/>
    <n v="1472751121"/>
    <n v="1471887121"/>
    <b v="0"/>
    <n v="35"/>
    <b v="1"/>
    <s v="film &amp; video/shorts"/>
    <n v="53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05745"/>
    <x v="0"/>
    <s v="GB"/>
    <s v="GBP"/>
    <n v="1398451093"/>
    <n v="1395859093"/>
    <b v="0"/>
    <n v="41"/>
    <b v="1"/>
    <s v="film &amp; video/shorts"/>
    <n v="53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200000"/>
    <n v="104146.51"/>
    <x v="0"/>
    <s v="US"/>
    <s v="USD"/>
    <n v="1386640856"/>
    <n v="1383616856"/>
    <b v="0"/>
    <n v="47"/>
    <b v="1"/>
    <s v="film &amp; video/shorts"/>
    <n v="52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s v="US"/>
    <s v="USD"/>
    <n v="1342234920"/>
    <n v="1341892127"/>
    <b v="0"/>
    <n v="28"/>
    <b v="1"/>
    <s v="film &amp; video/shorts"/>
    <n v="50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s v="US"/>
    <s v="USD"/>
    <n v="1318189261"/>
    <n v="1315597261"/>
    <b v="0"/>
    <n v="100"/>
    <b v="1"/>
    <s v="film &amp; video/shorts"/>
    <n v="50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s v="GB"/>
    <s v="GBP"/>
    <n v="1424604600"/>
    <n v="1423320389"/>
    <b v="0"/>
    <n v="13"/>
    <b v="1"/>
    <s v="film &amp; video/shorts"/>
    <n v="50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0"/>
    <n v="100036"/>
    <x v="0"/>
    <s v="US"/>
    <s v="USD"/>
    <n v="1305483086"/>
    <n v="1302891086"/>
    <b v="0"/>
    <n v="7"/>
    <b v="1"/>
    <s v="film &amp; video/shorts"/>
    <n v="50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00"/>
    <n v="98953.42"/>
    <x v="0"/>
    <s v="US"/>
    <s v="USD"/>
    <n v="1316746837"/>
    <n v="1314154837"/>
    <b v="0"/>
    <n v="21"/>
    <b v="1"/>
    <s v="film &amp; video/shorts"/>
    <n v="49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s v="FR"/>
    <s v="EUR"/>
    <n v="1451226045"/>
    <n v="1444828845"/>
    <b v="0"/>
    <n v="17"/>
    <b v="1"/>
    <s v="film &amp; video/shorts"/>
    <n v="49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s v="US"/>
    <s v="USD"/>
    <n v="1275529260"/>
    <n v="1274705803"/>
    <b v="0"/>
    <n v="25"/>
    <b v="1"/>
    <s v="film &amp; video/shorts"/>
    <n v="48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s v="US"/>
    <s v="USD"/>
    <n v="1403452131"/>
    <n v="1401205731"/>
    <b v="0"/>
    <n v="60"/>
    <b v="1"/>
    <s v="film &amp; video/shorts"/>
    <n v="48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0"/>
    <n v="93374"/>
    <x v="0"/>
    <s v="US"/>
    <s v="USD"/>
    <n v="1370196192"/>
    <n v="1368036192"/>
    <b v="0"/>
    <n v="56"/>
    <b v="1"/>
    <s v="film &amp; video/shorts"/>
    <n v="47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00000"/>
    <n v="92848.5"/>
    <x v="0"/>
    <s v="US"/>
    <s v="USD"/>
    <n v="1310454499"/>
    <n v="1307862499"/>
    <b v="0"/>
    <n v="16"/>
    <b v="1"/>
    <s v="film &amp; video/shorts"/>
    <n v="46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s v="US"/>
    <s v="USD"/>
    <n v="1305625164"/>
    <n v="1300354764"/>
    <b v="0"/>
    <n v="46"/>
    <b v="1"/>
    <s v="film &amp; video/shorts"/>
    <n v="46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0"/>
    <n v="92154.22"/>
    <x v="0"/>
    <s v="CA"/>
    <s v="CAD"/>
    <n v="1485936000"/>
    <n v="1481949983"/>
    <b v="0"/>
    <n v="43"/>
    <b v="1"/>
    <s v="film &amp; video/shorts"/>
    <n v="46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s v="US"/>
    <s v="USD"/>
    <n v="1341349200"/>
    <n v="1338928537"/>
    <b v="0"/>
    <n v="15"/>
    <b v="1"/>
    <s v="film &amp; video/shorts"/>
    <n v="43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s v="GB"/>
    <s v="GBP"/>
    <n v="1396890822"/>
    <n v="1395162822"/>
    <b v="0"/>
    <n v="12"/>
    <b v="1"/>
    <s v="film &amp; video/shorts"/>
    <n v="43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s v="US"/>
    <s v="USD"/>
    <n v="1330214841"/>
    <n v="1327622841"/>
    <b v="0"/>
    <n v="21"/>
    <b v="1"/>
    <s v="film &amp; video/shorts"/>
    <n v="43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80000"/>
    <n v="84947"/>
    <x v="0"/>
    <s v="US"/>
    <s v="USD"/>
    <n v="1280631600"/>
    <n v="1274889241"/>
    <b v="0"/>
    <n v="34"/>
    <b v="1"/>
    <s v="film &amp; video/shorts"/>
    <n v="47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s v="US"/>
    <s v="USD"/>
    <n v="1310440482"/>
    <n v="1307848482"/>
    <b v="0"/>
    <n v="8"/>
    <b v="1"/>
    <s v="film &amp; video/shorts"/>
    <n v="46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80000"/>
    <n v="81316"/>
    <x v="0"/>
    <s v="US"/>
    <s v="USD"/>
    <n v="1354923000"/>
    <n v="1351796674"/>
    <b v="0"/>
    <n v="60"/>
    <b v="1"/>
    <s v="film &amp; video/shorts"/>
    <n v="45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80000"/>
    <n v="80070"/>
    <x v="0"/>
    <s v="US"/>
    <s v="USD"/>
    <n v="1390426799"/>
    <n v="1387834799"/>
    <b v="0"/>
    <n v="39"/>
    <b v="1"/>
    <s v="film &amp; video/shorts"/>
    <n v="44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80000"/>
    <n v="79686.05"/>
    <x v="0"/>
    <s v="US"/>
    <s v="USD"/>
    <n v="1352055886"/>
    <n v="1350324286"/>
    <b v="0"/>
    <n v="26"/>
    <b v="1"/>
    <s v="film &amp; video/shorts"/>
    <n v="44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s v="US"/>
    <s v="USD"/>
    <n v="1359052710"/>
    <n v="1356979110"/>
    <b v="0"/>
    <n v="35"/>
    <b v="1"/>
    <s v="film &amp; video/shorts"/>
    <n v="44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9173"/>
    <x v="0"/>
    <s v="US"/>
    <s v="USD"/>
    <n v="1293073733"/>
    <n v="1290481733"/>
    <b v="0"/>
    <n v="65"/>
    <b v="1"/>
    <s v="film &amp; video/shorts"/>
    <n v="45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77710.8"/>
    <x v="0"/>
    <s v="GB"/>
    <s v="GBP"/>
    <n v="1394220030"/>
    <n v="1392232830"/>
    <b v="0"/>
    <n v="49"/>
    <b v="1"/>
    <s v="film &amp; video/shorts"/>
    <n v="44"/>
    <n v="1585.93"/>
    <x v="0"/>
    <s v="shorts"/>
    <x v="103"/>
    <d v="2014-03-07T19:20:30"/>
  </r>
  <r>
    <n v="104"/>
    <s v="Good 'Ol Trumpet"/>
    <s v="UCF short film about an old man, his love for music, and his misplaced trumpet.  "/>
    <n v="175000"/>
    <n v="76949.820000000007"/>
    <x v="0"/>
    <s v="US"/>
    <s v="USD"/>
    <n v="1301792400"/>
    <n v="1299775266"/>
    <b v="0"/>
    <n v="10"/>
    <b v="1"/>
    <s v="film &amp; video/shorts"/>
    <n v="44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76726"/>
    <x v="0"/>
    <s v="US"/>
    <s v="USD"/>
    <n v="1463184000"/>
    <n v="1461605020"/>
    <b v="0"/>
    <n v="60"/>
    <b v="1"/>
    <s v="film &amp; video/shorts"/>
    <n v="44"/>
    <n v="1278.77"/>
    <x v="0"/>
    <s v="shorts"/>
    <x v="105"/>
    <d v="2016-05-14T00:00:00"/>
  </r>
  <r>
    <n v="106"/>
    <s v="LOST WEEKEND"/>
    <s v="A Boy. A Girl. A Car. A Serial Killer."/>
    <n v="160000"/>
    <n v="76130.2"/>
    <x v="0"/>
    <s v="US"/>
    <s v="USD"/>
    <n v="1333391901"/>
    <n v="1332182301"/>
    <b v="0"/>
    <n v="27"/>
    <b v="1"/>
    <s v="film &amp; video/shorts"/>
    <n v="48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s v="US"/>
    <s v="USD"/>
    <n v="1303688087"/>
    <n v="1301787287"/>
    <b v="0"/>
    <n v="69"/>
    <b v="1"/>
    <s v="film &amp; video/shorts"/>
    <n v="48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0"/>
    <n v="76047"/>
    <x v="0"/>
    <s v="US"/>
    <s v="USD"/>
    <n v="1370011370"/>
    <n v="1364827370"/>
    <b v="0"/>
    <n v="47"/>
    <b v="1"/>
    <s v="film &amp; video/shorts"/>
    <n v="51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s v="US"/>
    <s v="USD"/>
    <n v="1298680630"/>
    <n v="1296088630"/>
    <b v="0"/>
    <n v="47"/>
    <b v="1"/>
    <s v="film &amp; video/shorts"/>
    <n v="50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50000"/>
    <n v="75029.48"/>
    <x v="0"/>
    <s v="US"/>
    <s v="USD"/>
    <n v="1384408740"/>
    <n v="1381445253"/>
    <b v="0"/>
    <n v="26"/>
    <b v="1"/>
    <s v="film &amp; video/shorts"/>
    <n v="50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0"/>
    <n v="74134"/>
    <x v="0"/>
    <s v="AU"/>
    <s v="AUD"/>
    <n v="1433059187"/>
    <n v="1430467187"/>
    <b v="0"/>
    <n v="53"/>
    <b v="1"/>
    <s v="film &amp; video/shorts"/>
    <n v="49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s v="US"/>
    <s v="USD"/>
    <n v="1397354400"/>
    <n v="1395277318"/>
    <b v="0"/>
    <n v="81"/>
    <b v="1"/>
    <s v="film &amp; video/shorts"/>
    <n v="49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00"/>
    <n v="73818.240000000005"/>
    <x v="0"/>
    <s v="US"/>
    <s v="USD"/>
    <n v="1312642800"/>
    <n v="1311963128"/>
    <b v="0"/>
    <n v="78"/>
    <b v="1"/>
    <s v="film &amp; video/shorts"/>
    <n v="49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s v="US"/>
    <s v="USD"/>
    <n v="1326436488"/>
    <n v="1321252488"/>
    <b v="0"/>
    <n v="35"/>
    <b v="1"/>
    <s v="film &amp; video/shorts"/>
    <n v="49"/>
    <n v="2101.4899999999998"/>
    <x v="0"/>
    <s v="shorts"/>
    <x v="114"/>
    <d v="2012-01-13T06:34:48"/>
  </r>
  <r>
    <n v="115"/>
    <s v="The World's Greatest Lover"/>
    <s v="Never judge a book (or a lover) by their cover."/>
    <n v="150000"/>
    <n v="71771"/>
    <x v="0"/>
    <s v="US"/>
    <s v="USD"/>
    <n v="1328377444"/>
    <n v="1326217444"/>
    <b v="0"/>
    <n v="22"/>
    <b v="1"/>
    <s v="film &amp; video/shorts"/>
    <n v="48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50000"/>
    <n v="71748"/>
    <x v="0"/>
    <s v="US"/>
    <s v="USD"/>
    <n v="1302260155"/>
    <n v="1298289355"/>
    <b v="0"/>
    <n v="57"/>
    <b v="1"/>
    <s v="film &amp; video/shorts"/>
    <n v="48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s v="US"/>
    <s v="USD"/>
    <n v="1276110000"/>
    <n v="1268337744"/>
    <b v="0"/>
    <n v="27"/>
    <b v="1"/>
    <s v="film &amp; video/shorts"/>
    <n v="46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150000"/>
    <n v="67856"/>
    <x v="0"/>
    <s v="US"/>
    <s v="USD"/>
    <n v="1311902236"/>
    <n v="1309310236"/>
    <b v="0"/>
    <n v="39"/>
    <b v="1"/>
    <s v="film &amp; video/shorts"/>
    <n v="45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s v="US"/>
    <s v="USD"/>
    <n v="1313276400"/>
    <n v="1310693986"/>
    <b v="0"/>
    <n v="37"/>
    <b v="1"/>
    <s v="film &amp; video/shorts"/>
    <n v="44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1"/>
    <s v="HK"/>
    <s v="HKD"/>
    <n v="1475457107"/>
    <n v="1472865107"/>
    <b v="0"/>
    <n v="1"/>
    <b v="0"/>
    <s v="film &amp; video/science fiction"/>
    <n v="44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50000"/>
    <n v="65924.38"/>
    <x v="1"/>
    <s v="US"/>
    <s v="USD"/>
    <n v="1429352160"/>
    <n v="1427993710"/>
    <b v="0"/>
    <n v="1"/>
    <b v="0"/>
    <s v="film &amp; video/science fiction"/>
    <n v="44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50000"/>
    <n v="65313"/>
    <x v="1"/>
    <s v="US"/>
    <s v="USD"/>
    <n v="1476094907"/>
    <n v="1470910907"/>
    <b v="0"/>
    <n v="0"/>
    <b v="0"/>
    <s v="film &amp; video/science fiction"/>
    <n v="44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1"/>
    <s v="US"/>
    <s v="USD"/>
    <n v="1414533600"/>
    <n v="1411411564"/>
    <b v="0"/>
    <n v="6"/>
    <b v="0"/>
    <s v="film &amp; video/science fiction"/>
    <n v="43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64203.33"/>
    <x v="1"/>
    <s v="US"/>
    <s v="USD"/>
    <n v="1431728242"/>
    <n v="1429568242"/>
    <b v="0"/>
    <n v="0"/>
    <b v="0"/>
    <s v="film &amp; video/science fiction"/>
    <n v="43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00"/>
    <n v="63527"/>
    <x v="1"/>
    <s v="CA"/>
    <s v="CAD"/>
    <n v="1486165880"/>
    <n v="1480981880"/>
    <b v="0"/>
    <n v="6"/>
    <b v="0"/>
    <s v="film &amp; video/science fiction"/>
    <n v="42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1"/>
    <s v="US"/>
    <s v="USD"/>
    <n v="1433988000"/>
    <n v="1431353337"/>
    <b v="0"/>
    <n v="13"/>
    <b v="0"/>
    <s v="film &amp; video/science fiction"/>
    <n v="45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60450.1"/>
    <x v="1"/>
    <s v="US"/>
    <s v="USD"/>
    <n v="1428069541"/>
    <n v="1425481141"/>
    <b v="0"/>
    <n v="4"/>
    <b v="0"/>
    <s v="film &amp; video/science fiction"/>
    <n v="45"/>
    <n v="15112.53"/>
    <x v="0"/>
    <s v="science fiction"/>
    <x v="127"/>
    <d v="2015-04-03T13:59:01"/>
  </r>
  <r>
    <n v="128"/>
    <s v="Ralphi3 (Canceled)"/>
    <s v="A Science Fiction film filled with entertainment and Excitement"/>
    <n v="133000"/>
    <n v="60180"/>
    <x v="1"/>
    <s v="US"/>
    <s v="USD"/>
    <n v="1476941293"/>
    <n v="1473917293"/>
    <b v="0"/>
    <n v="6"/>
    <b v="0"/>
    <s v="film &amp; video/science fiction"/>
    <n v="45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60175"/>
    <x v="1"/>
    <s v="US"/>
    <s v="USD"/>
    <n v="1414708183"/>
    <n v="1409524183"/>
    <b v="0"/>
    <n v="0"/>
    <b v="0"/>
    <s v="film &amp; video/science fiction"/>
    <n v="46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60095.35"/>
    <x v="1"/>
    <s v="GB"/>
    <s v="GBP"/>
    <n v="1402949760"/>
    <n v="1400536692"/>
    <b v="0"/>
    <n v="0"/>
    <b v="0"/>
    <s v="film &amp; video/science fiction"/>
    <n v="46"/>
    <n v="0"/>
    <x v="0"/>
    <s v="science fiction"/>
    <x v="130"/>
    <d v="2014-06-16T20:16:00"/>
  </r>
  <r>
    <n v="131"/>
    <s v="I (Canceled)"/>
    <s v="I"/>
    <n v="130000"/>
    <n v="60046"/>
    <x v="1"/>
    <s v="US"/>
    <s v="USD"/>
    <n v="1467763200"/>
    <n v="1466453161"/>
    <b v="0"/>
    <n v="0"/>
    <b v="0"/>
    <s v="film &amp; video/science fiction"/>
    <n v="46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58520.2"/>
    <x v="1"/>
    <s v="US"/>
    <s v="USD"/>
    <n v="1415392207"/>
    <n v="1411500607"/>
    <b v="0"/>
    <n v="81"/>
    <b v="0"/>
    <s v="film &amp; video/science fiction"/>
    <n v="46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25000"/>
    <n v="57817"/>
    <x v="1"/>
    <s v="US"/>
    <s v="USD"/>
    <n v="1464715860"/>
    <n v="1462130584"/>
    <b v="0"/>
    <n v="0"/>
    <b v="0"/>
    <s v="film &amp; video/science fiction"/>
    <n v="46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5000"/>
    <n v="57754"/>
    <x v="1"/>
    <s v="US"/>
    <s v="USD"/>
    <n v="1441386000"/>
    <n v="1438811418"/>
    <b v="0"/>
    <n v="0"/>
    <b v="0"/>
    <s v="film &amp; video/science fiction"/>
    <n v="46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1"/>
    <s v="US"/>
    <s v="USD"/>
    <n v="1404241200"/>
    <n v="1401354597"/>
    <b v="0"/>
    <n v="5"/>
    <b v="0"/>
    <s v="film &amp; video/science fiction"/>
    <n v="46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57197"/>
    <x v="1"/>
    <s v="US"/>
    <s v="USD"/>
    <n v="1431771360"/>
    <n v="1427968234"/>
    <b v="0"/>
    <n v="0"/>
    <b v="0"/>
    <s v="film &amp; video/science fiction"/>
    <n v="46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56618"/>
    <x v="1"/>
    <s v="DK"/>
    <s v="DKK"/>
    <n v="1444657593"/>
    <n v="1440337593"/>
    <b v="0"/>
    <n v="0"/>
    <b v="0"/>
    <s v="film &amp; video/science fiction"/>
    <n v="45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1"/>
    <s v="US"/>
    <s v="USD"/>
    <n v="1438405140"/>
    <n v="1435731041"/>
    <b v="0"/>
    <n v="58"/>
    <b v="0"/>
    <s v="film &amp; video/science fiction"/>
    <n v="45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125000"/>
    <n v="56146"/>
    <x v="1"/>
    <s v="US"/>
    <s v="USD"/>
    <n v="1436738772"/>
    <n v="1435874772"/>
    <b v="0"/>
    <n v="1"/>
    <b v="0"/>
    <s v="film &amp; video/science fiction"/>
    <n v="45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56079.83"/>
    <x v="1"/>
    <s v="US"/>
    <s v="USD"/>
    <n v="1426823132"/>
    <n v="1424234732"/>
    <b v="0"/>
    <n v="0"/>
    <b v="0"/>
    <s v="film &amp; video/science fiction"/>
    <n v="45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1"/>
    <s v="US"/>
    <s v="USD"/>
    <n v="1433043623"/>
    <n v="1429155623"/>
    <b v="0"/>
    <n v="28"/>
    <b v="0"/>
    <s v="film &amp; video/science fiction"/>
    <n v="46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55201.52"/>
    <x v="1"/>
    <s v="US"/>
    <s v="USD"/>
    <n v="1416176778"/>
    <n v="1414358778"/>
    <b v="0"/>
    <n v="1"/>
    <b v="0"/>
    <s v="film &amp; video/science fiction"/>
    <n v="47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1"/>
    <s v="AU"/>
    <s v="AUD"/>
    <n v="1472882100"/>
    <n v="1467941542"/>
    <b v="0"/>
    <n v="0"/>
    <b v="0"/>
    <s v="film &amp; video/science fiction"/>
    <n v="47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1"/>
    <s v="CA"/>
    <s v="CAD"/>
    <n v="1428945472"/>
    <n v="1423765072"/>
    <b v="0"/>
    <n v="37"/>
    <b v="0"/>
    <s v="film &amp; video/science fiction"/>
    <n v="47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10000"/>
    <n v="53769"/>
    <x v="1"/>
    <s v="US"/>
    <s v="USD"/>
    <n v="1439298052"/>
    <n v="1436965252"/>
    <b v="0"/>
    <n v="9"/>
    <b v="0"/>
    <s v="film &amp; video/science fiction"/>
    <n v="49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53737"/>
    <x v="1"/>
    <s v="US"/>
    <s v="USD"/>
    <n v="1484698998"/>
    <n v="1479514998"/>
    <b v="0"/>
    <n v="3"/>
    <b v="0"/>
    <s v="film &amp; video/science fiction"/>
    <n v="49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110000"/>
    <n v="53670.6"/>
    <x v="1"/>
    <s v="GB"/>
    <s v="GBP"/>
    <n v="1420741080"/>
    <n v="1417026340"/>
    <b v="0"/>
    <n v="0"/>
    <b v="0"/>
    <s v="film &amp; video/science fiction"/>
    <n v="49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10000"/>
    <n v="53157"/>
    <x v="1"/>
    <s v="US"/>
    <s v="USD"/>
    <n v="1456555536"/>
    <n v="1453963536"/>
    <b v="0"/>
    <n v="2"/>
    <b v="0"/>
    <s v="film &amp; video/science fiction"/>
    <n v="48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10000"/>
    <n v="53001.3"/>
    <x v="1"/>
    <s v="US"/>
    <s v="USD"/>
    <n v="1419494400"/>
    <n v="1416888470"/>
    <b v="0"/>
    <n v="6"/>
    <b v="0"/>
    <s v="film &amp; video/science fiction"/>
    <n v="48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10000"/>
    <n v="52576"/>
    <x v="1"/>
    <s v="US"/>
    <s v="USD"/>
    <n v="1432612382"/>
    <n v="1427428382"/>
    <b v="0"/>
    <n v="67"/>
    <b v="0"/>
    <s v="film &amp; video/science fiction"/>
    <n v="48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1"/>
    <s v="AU"/>
    <s v="AUD"/>
    <n v="1434633191"/>
    <n v="1429449191"/>
    <b v="0"/>
    <n v="5"/>
    <b v="0"/>
    <s v="film &amp; video/science fiction"/>
    <n v="47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110000"/>
    <n v="51906"/>
    <x v="1"/>
    <s v="US"/>
    <s v="USD"/>
    <n v="1411437100"/>
    <n v="1408845100"/>
    <b v="0"/>
    <n v="2"/>
    <b v="0"/>
    <s v="film &amp; video/science fiction"/>
    <n v="47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9225"/>
    <n v="51605.31"/>
    <x v="1"/>
    <s v="US"/>
    <s v="USD"/>
    <n v="1417532644"/>
    <n v="1413900244"/>
    <b v="0"/>
    <n v="10"/>
    <b v="0"/>
    <s v="film &amp; video/science fiction"/>
    <n v="47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51544"/>
    <x v="1"/>
    <s v="US"/>
    <s v="USD"/>
    <n v="1433336895"/>
    <n v="1429621695"/>
    <b v="0"/>
    <n v="3"/>
    <b v="0"/>
    <s v="film &amp; video/science fiction"/>
    <n v="49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00000"/>
    <n v="51514.5"/>
    <x v="1"/>
    <s v="US"/>
    <s v="USD"/>
    <n v="1437657935"/>
    <n v="1434201935"/>
    <b v="0"/>
    <n v="4"/>
    <b v="0"/>
    <s v="film &amp; video/science fiction"/>
    <n v="52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0"/>
    <n v="51184"/>
    <x v="1"/>
    <s v="CA"/>
    <s v="CAD"/>
    <n v="1407034796"/>
    <n v="1401850796"/>
    <b v="0"/>
    <n v="15"/>
    <b v="0"/>
    <s v="film &amp; video/science fiction"/>
    <n v="51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00"/>
    <n v="51149"/>
    <x v="1"/>
    <s v="US"/>
    <s v="USD"/>
    <n v="1456523572"/>
    <n v="1453931572"/>
    <b v="0"/>
    <n v="2"/>
    <b v="0"/>
    <s v="film &amp; video/science fiction"/>
    <n v="51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1"/>
    <s v="US"/>
    <s v="USD"/>
    <n v="1413942628"/>
    <n v="1411350628"/>
    <b v="0"/>
    <n v="0"/>
    <b v="0"/>
    <s v="film &amp; video/science fiction"/>
    <n v="51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1"/>
    <s v="US"/>
    <s v="USD"/>
    <n v="1467541545"/>
    <n v="1464085545"/>
    <b v="0"/>
    <n v="1"/>
    <b v="0"/>
    <s v="film &amp; video/science fiction"/>
    <n v="51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2"/>
    <s v="US"/>
    <s v="USD"/>
    <n v="1439675691"/>
    <n v="1434491691"/>
    <b v="0"/>
    <n v="0"/>
    <b v="0"/>
    <s v="film &amp; video/drama"/>
    <n v="51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00"/>
    <n v="50251.41"/>
    <x v="2"/>
    <s v="US"/>
    <s v="USD"/>
    <n v="1404318595"/>
    <n v="1401726595"/>
    <b v="0"/>
    <n v="1"/>
    <b v="0"/>
    <s v="film &amp; video/drama"/>
    <n v="50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00000"/>
    <n v="50091"/>
    <x v="2"/>
    <s v="US"/>
    <s v="USD"/>
    <n v="1408232520"/>
    <n v="1405393356"/>
    <b v="0"/>
    <n v="10"/>
    <b v="0"/>
    <s v="film &amp; video/drama"/>
    <n v="50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49830"/>
    <x v="2"/>
    <s v="US"/>
    <s v="USD"/>
    <n v="1443657600"/>
    <n v="1440716654"/>
    <b v="0"/>
    <n v="0"/>
    <b v="0"/>
    <s v="film &amp; video/drama"/>
    <n v="5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00"/>
    <n v="49811"/>
    <x v="2"/>
    <s v="US"/>
    <s v="USD"/>
    <n v="1411150701"/>
    <n v="1405966701"/>
    <b v="0"/>
    <n v="7"/>
    <b v="0"/>
    <s v="film &amp; video/drama"/>
    <n v="50"/>
    <n v="7115.86"/>
    <x v="0"/>
    <s v="drama"/>
    <x v="164"/>
    <d v="2014-09-19T18:18:21"/>
  </r>
  <r>
    <n v="165"/>
    <s v="NET"/>
    <s v="A teacher. A boy. The beach and a heatwave that drove them all insane."/>
    <n v="100000"/>
    <n v="49588"/>
    <x v="2"/>
    <s v="GB"/>
    <s v="GBP"/>
    <n v="1452613724"/>
    <n v="1450021724"/>
    <b v="0"/>
    <n v="0"/>
    <b v="0"/>
    <s v="film &amp; video/drama"/>
    <n v="5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0"/>
    <n v="49321"/>
    <x v="2"/>
    <s v="US"/>
    <s v="USD"/>
    <n v="1484531362"/>
    <n v="1481939362"/>
    <b v="0"/>
    <n v="1"/>
    <b v="0"/>
    <s v="film &amp; video/drama"/>
    <n v="49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00000"/>
    <n v="49100"/>
    <x v="2"/>
    <s v="US"/>
    <s v="USD"/>
    <n v="1438726535"/>
    <n v="1433542535"/>
    <b v="0"/>
    <n v="2"/>
    <b v="0"/>
    <s v="film &amp; video/drama"/>
    <n v="49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100000"/>
    <n v="48434"/>
    <x v="2"/>
    <s v="US"/>
    <s v="USD"/>
    <n v="1426791770"/>
    <n v="1424203370"/>
    <b v="0"/>
    <n v="3"/>
    <b v="0"/>
    <s v="film &amp; video/drama"/>
    <n v="48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100000"/>
    <n v="47978"/>
    <x v="2"/>
    <s v="GB"/>
    <s v="GBP"/>
    <n v="1413634059"/>
    <n v="1411042059"/>
    <b v="0"/>
    <n v="10"/>
    <b v="0"/>
    <s v="film &amp; video/drama"/>
    <n v="48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47665"/>
    <x v="2"/>
    <s v="US"/>
    <s v="USD"/>
    <n v="1440912480"/>
    <n v="1438385283"/>
    <b v="0"/>
    <n v="10"/>
    <b v="0"/>
    <s v="film &amp; video/drama"/>
    <n v="48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0"/>
    <n v="47327"/>
    <x v="2"/>
    <s v="US"/>
    <s v="USD"/>
    <n v="1470975614"/>
    <n v="1465791614"/>
    <b v="0"/>
    <n v="1"/>
    <b v="0"/>
    <s v="film &amp; video/drama"/>
    <n v="47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00"/>
    <n v="47189"/>
    <x v="2"/>
    <s v="US"/>
    <s v="USD"/>
    <n v="1426753723"/>
    <n v="1423733323"/>
    <b v="0"/>
    <n v="0"/>
    <b v="0"/>
    <s v="film &amp; video/drama"/>
    <n v="47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00000"/>
    <n v="47074"/>
    <x v="2"/>
    <s v="GB"/>
    <s v="GBP"/>
    <n v="1425131108"/>
    <n v="1422539108"/>
    <b v="0"/>
    <n v="0"/>
    <b v="0"/>
    <s v="film &amp; video/drama"/>
    <n v="47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100000"/>
    <n v="46643.07"/>
    <x v="2"/>
    <s v="NL"/>
    <s v="EUR"/>
    <n v="1431108776"/>
    <n v="1425924776"/>
    <b v="0"/>
    <n v="0"/>
    <b v="0"/>
    <s v="film &amp; video/drama"/>
    <n v="47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0000"/>
    <n v="46100.69"/>
    <x v="2"/>
    <s v="GB"/>
    <s v="GBP"/>
    <n v="1409337611"/>
    <n v="1407177611"/>
    <b v="0"/>
    <n v="26"/>
    <b v="0"/>
    <s v="film &amp; video/drama"/>
    <n v="46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00000"/>
    <n v="46032"/>
    <x v="2"/>
    <s v="US"/>
    <s v="USD"/>
    <n v="1438803999"/>
    <n v="1436211999"/>
    <b v="0"/>
    <n v="0"/>
    <b v="0"/>
    <s v="film &amp; video/drama"/>
    <n v="46"/>
    <n v="0"/>
    <x v="0"/>
    <s v="drama"/>
    <x v="176"/>
    <d v="2015-08-05T19:46:39"/>
  </r>
  <r>
    <n v="177"/>
    <s v="The Good Samaritan"/>
    <s v="I'm making a modern day version of the bible story &quot; The Good Samaritan&quot;"/>
    <n v="100000"/>
    <n v="45979.01"/>
    <x v="2"/>
    <s v="US"/>
    <s v="USD"/>
    <n v="1427155726"/>
    <n v="1425690526"/>
    <b v="0"/>
    <n v="7"/>
    <b v="0"/>
    <s v="film &amp; video/drama"/>
    <n v="46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100000"/>
    <n v="45535"/>
    <x v="2"/>
    <s v="ES"/>
    <s v="EUR"/>
    <n v="1448582145"/>
    <n v="1445986545"/>
    <b v="0"/>
    <n v="0"/>
    <b v="0"/>
    <s v="film &amp; video/drama"/>
    <n v="46"/>
    <n v="0"/>
    <x v="0"/>
    <s v="drama"/>
    <x v="178"/>
    <d v="2015-11-26T23:55:45"/>
  </r>
  <r>
    <n v="179"/>
    <s v="Sustain: A Film About Survival"/>
    <s v="A feature-length film about how three people survive in a diseased world."/>
    <n v="100000"/>
    <n v="45126"/>
    <x v="2"/>
    <s v="US"/>
    <s v="USD"/>
    <n v="1457056555"/>
    <n v="1454464555"/>
    <b v="0"/>
    <n v="2"/>
    <b v="0"/>
    <s v="film &amp; video/drama"/>
    <n v="45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00"/>
    <n v="45041"/>
    <x v="2"/>
    <s v="GB"/>
    <s v="GBP"/>
    <n v="1428951600"/>
    <n v="1425512843"/>
    <b v="0"/>
    <n v="13"/>
    <b v="0"/>
    <s v="film &amp; video/drama"/>
    <n v="45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100000"/>
    <n v="44669"/>
    <x v="2"/>
    <s v="GB"/>
    <s v="GBP"/>
    <n v="1434995295"/>
    <n v="1432403295"/>
    <b v="0"/>
    <n v="4"/>
    <b v="0"/>
    <s v="film &amp; video/drama"/>
    <n v="45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2"/>
    <s v="US"/>
    <s v="USD"/>
    <n v="1483748232"/>
    <n v="1481156232"/>
    <b v="0"/>
    <n v="0"/>
    <b v="0"/>
    <s v="film &amp; video/drama"/>
    <n v="45"/>
    <n v="0"/>
    <x v="0"/>
    <s v="drama"/>
    <x v="182"/>
    <d v="2017-01-07T00:17:12"/>
  </r>
  <r>
    <n v="183"/>
    <s v="Three Little Words"/>
    <s v="Don't kill me until I meet my Dad"/>
    <n v="100000"/>
    <n v="44388"/>
    <x v="2"/>
    <s v="GB"/>
    <s v="GBP"/>
    <n v="1417033610"/>
    <n v="1414438010"/>
    <b v="0"/>
    <n v="12"/>
    <b v="0"/>
    <s v="film &amp; video/drama"/>
    <n v="44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43758"/>
    <x v="2"/>
    <s v="CA"/>
    <s v="CAD"/>
    <n v="1409543940"/>
    <n v="1404586762"/>
    <b v="0"/>
    <n v="2"/>
    <b v="0"/>
    <s v="film &amp; video/drama"/>
    <n v="44"/>
    <n v="21879"/>
    <x v="0"/>
    <s v="drama"/>
    <x v="184"/>
    <d v="2014-09-01T03:59:00"/>
  </r>
  <r>
    <n v="185"/>
    <s v="BLANK Short Movie"/>
    <s v="Love has no boundaries!"/>
    <n v="100000"/>
    <n v="43296"/>
    <x v="2"/>
    <s v="NO"/>
    <s v="NOK"/>
    <n v="1471557139"/>
    <n v="1468965139"/>
    <b v="0"/>
    <n v="10"/>
    <b v="0"/>
    <s v="film &amp; video/drama"/>
    <n v="43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0"/>
    <n v="43037"/>
    <x v="2"/>
    <s v="US"/>
    <s v="USD"/>
    <n v="1488571200"/>
    <n v="1485977434"/>
    <b v="0"/>
    <n v="0"/>
    <b v="0"/>
    <s v="film &amp; video/drama"/>
    <n v="43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100000"/>
    <n v="43015"/>
    <x v="2"/>
    <s v="US"/>
    <s v="USD"/>
    <n v="1437461940"/>
    <n v="1435383457"/>
    <b v="0"/>
    <n v="5"/>
    <b v="0"/>
    <s v="film &amp; video/drama"/>
    <n v="43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42642"/>
    <x v="2"/>
    <s v="US"/>
    <s v="USD"/>
    <n v="1409891015"/>
    <n v="1407299015"/>
    <b v="0"/>
    <n v="0"/>
    <b v="0"/>
    <s v="film &amp; video/drama"/>
    <n v="43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0"/>
    <n v="42311"/>
    <x v="2"/>
    <s v="US"/>
    <s v="USD"/>
    <n v="1472920477"/>
    <n v="1467736477"/>
    <b v="0"/>
    <n v="5"/>
    <b v="0"/>
    <s v="film &amp; video/drama"/>
    <n v="42"/>
    <n v="8462.2000000000007"/>
    <x v="0"/>
    <s v="drama"/>
    <x v="189"/>
    <d v="2016-09-03T16:34:37"/>
  </r>
  <r>
    <n v="190"/>
    <s v="REGIONRAT, the movie"/>
    <s v="Because hope can be a 4 letter word"/>
    <n v="100000"/>
    <n v="42086.42"/>
    <x v="2"/>
    <s v="US"/>
    <s v="USD"/>
    <n v="1466091446"/>
    <n v="1465227446"/>
    <b v="0"/>
    <n v="1"/>
    <b v="0"/>
    <s v="film &amp; video/drama"/>
    <n v="42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0"/>
    <n v="41950"/>
    <x v="2"/>
    <s v="AU"/>
    <s v="AUD"/>
    <n v="1443782138"/>
    <n v="1440326138"/>
    <b v="0"/>
    <n v="3"/>
    <b v="0"/>
    <s v="film &amp; video/drama"/>
    <n v="42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2"/>
    <s v="US"/>
    <s v="USD"/>
    <n v="1413572432"/>
    <n v="1410980432"/>
    <b v="0"/>
    <n v="3"/>
    <b v="0"/>
    <s v="film &amp; video/drama"/>
    <n v="42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2"/>
    <s v="GB"/>
    <s v="GBP"/>
    <n v="1417217166"/>
    <n v="1412029566"/>
    <b v="0"/>
    <n v="0"/>
    <b v="0"/>
    <s v="film &amp; video/drama"/>
    <n v="42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00"/>
    <n v="41000"/>
    <x v="2"/>
    <s v="GB"/>
    <s v="GBP"/>
    <n v="1457308531"/>
    <n v="1452124531"/>
    <b v="0"/>
    <n v="3"/>
    <b v="0"/>
    <s v="film &amp; video/drama"/>
    <n v="41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2"/>
    <s v="US"/>
    <s v="USD"/>
    <n v="1436544332"/>
    <n v="1431360332"/>
    <b v="0"/>
    <n v="0"/>
    <b v="0"/>
    <s v="film &amp; video/drama"/>
    <n v="41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00000"/>
    <n v="40690"/>
    <x v="2"/>
    <s v="GB"/>
    <s v="GBP"/>
    <n v="1444510800"/>
    <n v="1442062898"/>
    <b v="0"/>
    <n v="19"/>
    <b v="0"/>
    <s v="film &amp; video/drama"/>
    <n v="41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40594"/>
    <x v="2"/>
    <s v="GB"/>
    <s v="GBP"/>
    <n v="1487365200"/>
    <n v="1483734100"/>
    <b v="0"/>
    <n v="8"/>
    <b v="0"/>
    <s v="film &amp; video/drama"/>
    <n v="41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0"/>
    <n v="40502.99"/>
    <x v="2"/>
    <s v="US"/>
    <s v="USD"/>
    <n v="1412500322"/>
    <n v="1409908322"/>
    <b v="0"/>
    <n v="6"/>
    <b v="0"/>
    <s v="film &amp; video/drama"/>
    <n v="41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s v="drama"/>
    <x v="199"/>
    <d v="2016-09-01T02:58:22"/>
  </r>
  <r>
    <n v="200"/>
    <s v="The Crossing Shore"/>
    <s v="A film dedicated to an AAF Pilot's struggle to survive behind enemy lines during WWII."/>
    <n v="100000"/>
    <n v="40357"/>
    <x v="2"/>
    <s v="US"/>
    <s v="USD"/>
    <n v="1410746403"/>
    <n v="1408154403"/>
    <b v="0"/>
    <n v="18"/>
    <b v="0"/>
    <s v="film &amp; video/drama"/>
    <n v="40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00000"/>
    <n v="40280"/>
    <x v="2"/>
    <s v="US"/>
    <s v="USD"/>
    <n v="1423424329"/>
    <n v="1421696329"/>
    <b v="0"/>
    <n v="7"/>
    <b v="0"/>
    <s v="film &amp; video/drama"/>
    <n v="40"/>
    <n v="5754.29"/>
    <x v="0"/>
    <s v="drama"/>
    <x v="201"/>
    <d v="2015-02-08T19:38:49"/>
  </r>
  <r>
    <n v="202"/>
    <s v="Modern Gangsters"/>
    <s v="new web series created by jonney terry"/>
    <n v="100000"/>
    <n v="40153"/>
    <x v="2"/>
    <s v="US"/>
    <s v="USD"/>
    <n v="1444337940"/>
    <n v="1441750564"/>
    <b v="0"/>
    <n v="0"/>
    <b v="0"/>
    <s v="film &amp; video/drama"/>
    <n v="4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100000"/>
    <n v="40140.01"/>
    <x v="2"/>
    <s v="GB"/>
    <s v="GBP"/>
    <n v="1422562864"/>
    <n v="1417378864"/>
    <b v="0"/>
    <n v="8"/>
    <b v="0"/>
    <s v="film &amp; video/drama"/>
    <n v="40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40079"/>
    <x v="2"/>
    <s v="AU"/>
    <s v="AUD"/>
    <n v="1470319203"/>
    <n v="1467727203"/>
    <b v="0"/>
    <n v="1293"/>
    <b v="0"/>
    <s v="film &amp; video/drama"/>
    <n v="40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2"/>
    <s v="US"/>
    <s v="USD"/>
    <n v="1444144222"/>
    <n v="1441120222"/>
    <b v="0"/>
    <n v="17"/>
    <b v="0"/>
    <s v="film &amp; video/drama"/>
    <n v="40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100000"/>
    <n v="40043.25"/>
    <x v="2"/>
    <s v="US"/>
    <s v="USD"/>
    <n v="1470441983"/>
    <n v="1468627583"/>
    <b v="0"/>
    <n v="0"/>
    <b v="0"/>
    <s v="film &amp; video/drama"/>
    <n v="4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00"/>
    <n v="39757"/>
    <x v="2"/>
    <s v="CA"/>
    <s v="CAD"/>
    <n v="1420346638"/>
    <n v="1417754638"/>
    <b v="0"/>
    <n v="13"/>
    <b v="0"/>
    <s v="film &amp; video/drama"/>
    <n v="40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00"/>
    <n v="39693.279999999999"/>
    <x v="2"/>
    <s v="AU"/>
    <s v="AUD"/>
    <n v="1418719967"/>
    <n v="1416127967"/>
    <b v="0"/>
    <n v="0"/>
    <b v="0"/>
    <s v="film &amp; video/drama"/>
    <n v="4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2"/>
    <s v="US"/>
    <s v="USD"/>
    <n v="1436566135"/>
    <n v="1433974135"/>
    <b v="0"/>
    <n v="0"/>
    <b v="0"/>
    <s v="film &amp; video/drama"/>
    <n v="4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00000"/>
    <n v="39500.5"/>
    <x v="2"/>
    <s v="US"/>
    <s v="USD"/>
    <n v="1443675600"/>
    <n v="1441157592"/>
    <b v="0"/>
    <n v="33"/>
    <b v="0"/>
    <s v="film &amp; video/drama"/>
    <n v="40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2"/>
    <s v="US"/>
    <s v="USD"/>
    <n v="1442634617"/>
    <n v="1440042617"/>
    <b v="0"/>
    <n v="12"/>
    <b v="0"/>
    <s v="film &amp; video/drama"/>
    <n v="39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00000"/>
    <n v="39304"/>
    <x v="2"/>
    <s v="US"/>
    <s v="USD"/>
    <n v="1460837320"/>
    <n v="1455656920"/>
    <b v="0"/>
    <n v="1"/>
    <b v="0"/>
    <s v="film &amp; video/drama"/>
    <n v="39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00000"/>
    <n v="39137"/>
    <x v="2"/>
    <s v="US"/>
    <s v="USD"/>
    <n v="1439734001"/>
    <n v="1437142547"/>
    <b v="0"/>
    <n v="1"/>
    <b v="0"/>
    <s v="film &amp; video/drama"/>
    <n v="39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2"/>
    <s v="US"/>
    <s v="USD"/>
    <n v="1425655349"/>
    <n v="1420471349"/>
    <b v="0"/>
    <n v="1"/>
    <b v="0"/>
    <s v="film &amp; video/drama"/>
    <n v="39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00"/>
    <n v="38876.949999999997"/>
    <x v="2"/>
    <s v="GB"/>
    <s v="GBP"/>
    <n v="1455753540"/>
    <n v="1452058282"/>
    <b v="0"/>
    <n v="1"/>
    <b v="0"/>
    <s v="film &amp; video/drama"/>
    <n v="39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2"/>
    <s v="US"/>
    <s v="USD"/>
    <n v="1429740037"/>
    <n v="1425423637"/>
    <b v="0"/>
    <n v="84"/>
    <b v="0"/>
    <s v="film &amp; video/drama"/>
    <n v="39"/>
    <n v="461.24"/>
    <x v="0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2"/>
    <s v="US"/>
    <s v="USD"/>
    <n v="1431702289"/>
    <n v="1426518289"/>
    <b v="0"/>
    <n v="1"/>
    <b v="0"/>
    <s v="film &amp; video/drama"/>
    <n v="38"/>
    <n v="38082.69"/>
    <x v="0"/>
    <s v="drama"/>
    <x v="218"/>
    <d v="2015-05-15T15:04:49"/>
  </r>
  <r>
    <n v="219"/>
    <s v="True Colors"/>
    <s v="An hour-long pilot about a group of suburban LGBT teens coming of age in the early 90's."/>
    <n v="98000"/>
    <n v="37994"/>
    <x v="2"/>
    <s v="US"/>
    <s v="USD"/>
    <n v="1459493940"/>
    <n v="1456732225"/>
    <b v="0"/>
    <n v="76"/>
    <b v="0"/>
    <s v="film &amp; video/drama"/>
    <n v="39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7354.269999999997"/>
    <x v="2"/>
    <s v="US"/>
    <s v="USD"/>
    <n v="1440101160"/>
    <n v="1436542030"/>
    <b v="0"/>
    <n v="3"/>
    <b v="0"/>
    <s v="film &amp; video/drama"/>
    <n v="38"/>
    <n v="12451.42"/>
    <x v="0"/>
    <s v="drama"/>
    <x v="220"/>
    <d v="2015-08-20T20:06:00"/>
  </r>
  <r>
    <n v="221"/>
    <s v="Archetypes"/>
    <s v="Film about Schizophrenia with Surreal Twists!"/>
    <n v="97000"/>
    <n v="37104.03"/>
    <x v="2"/>
    <s v="US"/>
    <s v="USD"/>
    <n v="1427569564"/>
    <n v="1422389164"/>
    <b v="0"/>
    <n v="0"/>
    <b v="0"/>
    <s v="film &amp; video/drama"/>
    <n v="38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36082"/>
    <x v="2"/>
    <s v="US"/>
    <s v="USD"/>
    <n v="1427423940"/>
    <n v="1422383318"/>
    <b v="0"/>
    <n v="2"/>
    <b v="0"/>
    <s v="film &amp; video/drama"/>
    <n v="38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35932"/>
    <x v="2"/>
    <s v="US"/>
    <s v="USD"/>
    <n v="1463879100"/>
    <n v="1461287350"/>
    <b v="0"/>
    <n v="0"/>
    <b v="0"/>
    <s v="film &amp; video/drama"/>
    <n v="38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2"/>
    <s v="AU"/>
    <s v="AUD"/>
    <n v="1436506726"/>
    <n v="1431322726"/>
    <b v="0"/>
    <n v="0"/>
    <b v="0"/>
    <s v="film &amp; video/drama"/>
    <n v="38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35640"/>
    <x v="2"/>
    <s v="US"/>
    <s v="USD"/>
    <n v="1460153054"/>
    <n v="1457564654"/>
    <b v="0"/>
    <n v="0"/>
    <b v="0"/>
    <s v="film &amp; video/drama"/>
    <n v="38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35389.129999999997"/>
    <x v="2"/>
    <s v="GB"/>
    <s v="GBP"/>
    <n v="1433064540"/>
    <n v="1428854344"/>
    <b v="0"/>
    <n v="2"/>
    <b v="0"/>
    <s v="film &amp; video/drama"/>
    <n v="38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90000"/>
    <n v="35338"/>
    <x v="2"/>
    <s v="US"/>
    <s v="USD"/>
    <n v="1436477241"/>
    <n v="1433885241"/>
    <b v="0"/>
    <n v="0"/>
    <b v="0"/>
    <s v="film &amp; video/drama"/>
    <n v="39"/>
    <n v="0"/>
    <x v="0"/>
    <s v="drama"/>
    <x v="227"/>
    <d v="2015-07-09T21:27:21"/>
  </r>
  <r>
    <n v="228"/>
    <s v="Facets of a Geek life"/>
    <s v="I am making a film from one one of my books called facets of a Geek life."/>
    <n v="90000"/>
    <n v="35307"/>
    <x v="2"/>
    <s v="GB"/>
    <s v="GBP"/>
    <n v="1433176105"/>
    <n v="1427992105"/>
    <b v="0"/>
    <n v="0"/>
    <b v="0"/>
    <s v="film &amp; video/drama"/>
    <n v="39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0000"/>
    <n v="35296"/>
    <x v="2"/>
    <s v="DE"/>
    <s v="EUR"/>
    <n v="1455402297"/>
    <n v="1452810297"/>
    <b v="0"/>
    <n v="0"/>
    <b v="0"/>
    <s v="film &amp; video/drama"/>
    <n v="39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90000"/>
    <n v="35275.64"/>
    <x v="2"/>
    <s v="US"/>
    <s v="USD"/>
    <n v="1433443151"/>
    <n v="1430851151"/>
    <b v="0"/>
    <n v="2"/>
    <b v="0"/>
    <s v="film &amp; video/drama"/>
    <n v="39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2"/>
    <s v="US"/>
    <s v="USD"/>
    <n v="1451775651"/>
    <n v="1449183651"/>
    <b v="0"/>
    <n v="0"/>
    <b v="0"/>
    <s v="film &amp; video/drama"/>
    <n v="39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35123"/>
    <x v="2"/>
    <s v="GB"/>
    <s v="GBP"/>
    <n v="1425066546"/>
    <n v="1422474546"/>
    <b v="0"/>
    <n v="7"/>
    <b v="0"/>
    <s v="film &amp; video/drama"/>
    <n v="39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88888"/>
    <n v="35076"/>
    <x v="2"/>
    <s v="US"/>
    <s v="USD"/>
    <n v="1475185972"/>
    <n v="1472593972"/>
    <b v="0"/>
    <n v="0"/>
    <b v="0"/>
    <s v="film &amp; video/drama"/>
    <n v="39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34676"/>
    <x v="2"/>
    <s v="US"/>
    <s v="USD"/>
    <n v="1434847859"/>
    <n v="1431391859"/>
    <b v="0"/>
    <n v="5"/>
    <b v="0"/>
    <s v="film &amp; video/drama"/>
    <n v="39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88000"/>
    <n v="34660"/>
    <x v="2"/>
    <s v="US"/>
    <s v="USD"/>
    <n v="1436478497"/>
    <n v="1433886497"/>
    <b v="0"/>
    <n v="0"/>
    <b v="0"/>
    <s v="film &amp; video/drama"/>
    <n v="39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2"/>
    <s v="US"/>
    <s v="USD"/>
    <n v="1451952000"/>
    <n v="1447380099"/>
    <b v="0"/>
    <n v="0"/>
    <b v="0"/>
    <s v="film &amp; video/drama"/>
    <n v="40"/>
    <n v="0"/>
    <x v="0"/>
    <s v="drama"/>
    <x v="236"/>
    <d v="2016-01-05T00:00:00"/>
  </r>
  <r>
    <n v="237"/>
    <s v="Making The Choice"/>
    <s v="Making The Choice is a christian short film series."/>
    <n v="85000"/>
    <n v="34090.629999999997"/>
    <x v="2"/>
    <s v="US"/>
    <s v="USD"/>
    <n v="1457445069"/>
    <n v="1452261069"/>
    <b v="0"/>
    <n v="1"/>
    <b v="0"/>
    <s v="film &amp; video/drama"/>
    <n v="40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85000"/>
    <n v="33892"/>
    <x v="2"/>
    <s v="US"/>
    <s v="USD"/>
    <n v="1483088400"/>
    <n v="1481324760"/>
    <b v="0"/>
    <n v="0"/>
    <b v="0"/>
    <s v="film &amp; video/drama"/>
    <n v="4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85000"/>
    <n v="33791"/>
    <x v="2"/>
    <s v="AU"/>
    <s v="AUD"/>
    <n v="1446984000"/>
    <n v="1445308730"/>
    <b v="0"/>
    <n v="5"/>
    <b v="0"/>
    <s v="film &amp; video/drama"/>
    <n v="40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s v="US"/>
    <s v="USD"/>
    <n v="1367773211"/>
    <n v="1363885211"/>
    <b v="1"/>
    <n v="137"/>
    <b v="1"/>
    <s v="film &amp; video/documentary"/>
    <n v="40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85000"/>
    <n v="33393.339999999997"/>
    <x v="0"/>
    <s v="US"/>
    <s v="USD"/>
    <n v="1324381790"/>
    <n v="1321357790"/>
    <b v="1"/>
    <n v="202"/>
    <b v="1"/>
    <s v="film &amp; video/documentary"/>
    <n v="39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82000"/>
    <n v="33393"/>
    <x v="0"/>
    <s v="US"/>
    <s v="USD"/>
    <n v="1393031304"/>
    <n v="1390439304"/>
    <b v="1"/>
    <n v="328"/>
    <b v="1"/>
    <s v="film &amp; video/documentary"/>
    <n v="41"/>
    <n v="101.81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80000"/>
    <n v="33370.769999999997"/>
    <x v="0"/>
    <s v="US"/>
    <s v="USD"/>
    <n v="1268723160"/>
    <n v="1265269559"/>
    <b v="1"/>
    <n v="84"/>
    <b v="1"/>
    <s v="film &amp; video/documentary"/>
    <n v="42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s v="US"/>
    <s v="USD"/>
    <n v="1345079785"/>
    <n v="1342487785"/>
    <b v="1"/>
    <n v="96"/>
    <b v="1"/>
    <s v="film &amp; video/documentary"/>
    <n v="42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33006"/>
    <x v="0"/>
    <s v="US"/>
    <s v="USD"/>
    <n v="1292665405"/>
    <n v="1288341805"/>
    <b v="1"/>
    <n v="223"/>
    <b v="1"/>
    <s v="film &amp; video/documentary"/>
    <n v="41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0"/>
    <n v="32903"/>
    <x v="0"/>
    <s v="US"/>
    <s v="USD"/>
    <n v="1287200340"/>
    <n v="1284042614"/>
    <b v="1"/>
    <n v="62"/>
    <b v="1"/>
    <s v="film &amp; video/documentary"/>
    <n v="41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s v="US"/>
    <s v="USD"/>
    <n v="1325961309"/>
    <n v="1322073309"/>
    <b v="1"/>
    <n v="146"/>
    <b v="1"/>
    <s v="film &amp; video/documentary"/>
    <n v="41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s v="US"/>
    <s v="USD"/>
    <n v="1282498800"/>
    <n v="1275603020"/>
    <b v="1"/>
    <n v="235"/>
    <b v="1"/>
    <s v="film &amp; video/documentary"/>
    <n v="41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0"/>
    <n v="32616"/>
    <x v="0"/>
    <s v="US"/>
    <s v="USD"/>
    <n v="1370525691"/>
    <n v="1367933691"/>
    <b v="1"/>
    <n v="437"/>
    <b v="1"/>
    <s v="film &amp; video/documentary"/>
    <n v="41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s v="US"/>
    <s v="USD"/>
    <n v="1337194800"/>
    <n v="1334429646"/>
    <b v="1"/>
    <n v="77"/>
    <b v="1"/>
    <s v="film &amp; video/documentary"/>
    <n v="40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s v="US"/>
    <s v="USD"/>
    <n v="1275364740"/>
    <n v="1269878058"/>
    <b v="1"/>
    <n v="108"/>
    <b v="1"/>
    <s v="film &amp; video/documentary"/>
    <n v="40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s v="US"/>
    <s v="USD"/>
    <n v="1329320235"/>
    <n v="1326728235"/>
    <b v="1"/>
    <n v="7"/>
    <b v="1"/>
    <s v="film &amp; video/documentary"/>
    <n v="40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80000"/>
    <n v="32006.67"/>
    <x v="0"/>
    <s v="US"/>
    <s v="USD"/>
    <n v="1445047200"/>
    <n v="1442443910"/>
    <b v="1"/>
    <n v="314"/>
    <b v="1"/>
    <s v="film &amp; video/documentary"/>
    <n v="40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0"/>
    <n v="31896.33"/>
    <x v="0"/>
    <s v="US"/>
    <s v="USD"/>
    <n v="1300275482"/>
    <n v="1297687082"/>
    <b v="1"/>
    <n v="188"/>
    <b v="1"/>
    <s v="film &amp; video/documentary"/>
    <n v="40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s v="US"/>
    <s v="USD"/>
    <n v="1363458467"/>
    <n v="1360866467"/>
    <b v="1"/>
    <n v="275"/>
    <b v="1"/>
    <s v="film &amp; video/documentary"/>
    <n v="41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s v="US"/>
    <s v="USD"/>
    <n v="1463670162"/>
    <n v="1461078162"/>
    <b v="1"/>
    <n v="560"/>
    <b v="1"/>
    <s v="film &amp; video/documentary"/>
    <n v="42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s v="US"/>
    <s v="USD"/>
    <n v="1308359666"/>
    <n v="1305767666"/>
    <b v="1"/>
    <n v="688"/>
    <b v="1"/>
    <s v="film &amp; video/documentary"/>
    <n v="42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s v="US"/>
    <s v="USD"/>
    <n v="1279360740"/>
    <n v="1275415679"/>
    <b v="1"/>
    <n v="88"/>
    <b v="1"/>
    <s v="film &amp; video/documentary"/>
    <n v="42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75000"/>
    <n v="31404"/>
    <x v="0"/>
    <s v="US"/>
    <s v="USD"/>
    <n v="1339080900"/>
    <n v="1334783704"/>
    <b v="1"/>
    <n v="220"/>
    <b v="1"/>
    <s v="film &amp; video/documentary"/>
    <n v="42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75000"/>
    <n v="31330"/>
    <x v="0"/>
    <s v="US"/>
    <s v="USD"/>
    <n v="1298699828"/>
    <n v="1294811828"/>
    <b v="1"/>
    <n v="145"/>
    <b v="1"/>
    <s v="film &amp; video/documentary"/>
    <n v="42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s v="US"/>
    <s v="USD"/>
    <n v="1348786494"/>
    <n v="1346194494"/>
    <b v="1"/>
    <n v="963"/>
    <b v="1"/>
    <s v="film &amp; video/documentary"/>
    <n v="42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s v="US"/>
    <s v="USD"/>
    <n v="1336747995"/>
    <n v="1334155995"/>
    <b v="1"/>
    <n v="91"/>
    <b v="1"/>
    <s v="film &amp; video/documentary"/>
    <n v="42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s v="US"/>
    <s v="USD"/>
    <n v="1273522560"/>
    <n v="1269928430"/>
    <b v="1"/>
    <n v="58"/>
    <b v="1"/>
    <s v="film &amp; video/documentary"/>
    <n v="42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s v="US"/>
    <s v="USD"/>
    <n v="1271994660"/>
    <n v="1264565507"/>
    <b v="1"/>
    <n v="36"/>
    <b v="1"/>
    <s v="film &amp; video/documentary"/>
    <n v="41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75000"/>
    <n v="30866"/>
    <x v="0"/>
    <s v="GB"/>
    <s v="GBP"/>
    <n v="1403693499"/>
    <n v="1401101499"/>
    <b v="1"/>
    <n v="165"/>
    <b v="1"/>
    <s v="film &amp; video/documentary"/>
    <n v="41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30805"/>
    <x v="0"/>
    <s v="US"/>
    <s v="USD"/>
    <n v="1320640778"/>
    <n v="1316749178"/>
    <b v="1"/>
    <n v="111"/>
    <b v="1"/>
    <s v="film &amp; video/documentary"/>
    <n v="41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s v="AU"/>
    <s v="AUD"/>
    <n v="1487738622"/>
    <n v="1485146622"/>
    <b v="1"/>
    <n v="1596"/>
    <b v="1"/>
    <s v="film &amp; video/documentary"/>
    <n v="41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s v="US"/>
    <s v="USD"/>
    <n v="1306296000"/>
    <n v="1301950070"/>
    <b v="1"/>
    <n v="61"/>
    <b v="1"/>
    <s v="film &amp; video/documentary"/>
    <n v="41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30610"/>
    <x v="0"/>
    <s v="US"/>
    <s v="USD"/>
    <n v="1388649600"/>
    <n v="1386123861"/>
    <b v="1"/>
    <n v="287"/>
    <b v="1"/>
    <s v="film &amp; video/documentary"/>
    <n v="41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s v="US"/>
    <s v="USD"/>
    <n v="1272480540"/>
    <n v="1267220191"/>
    <b v="1"/>
    <n v="65"/>
    <b v="1"/>
    <s v="film &amp; video/documentary"/>
    <n v="41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s v="US"/>
    <s v="USD"/>
    <n v="1309694266"/>
    <n v="1307102266"/>
    <b v="1"/>
    <n v="118"/>
    <b v="1"/>
    <s v="film &amp; video/documentary"/>
    <n v="41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s v="US"/>
    <s v="USD"/>
    <n v="1333609140"/>
    <n v="1330638829"/>
    <b v="1"/>
    <n v="113"/>
    <b v="1"/>
    <s v="film &amp; video/documentary"/>
    <n v="41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0"/>
    <n v="30334.83"/>
    <x v="0"/>
    <s v="US"/>
    <s v="USD"/>
    <n v="1352511966"/>
    <n v="1349916366"/>
    <b v="1"/>
    <n v="332"/>
    <b v="1"/>
    <s v="film &amp; video/documentary"/>
    <n v="40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75000"/>
    <n v="30315"/>
    <x v="0"/>
    <s v="US"/>
    <s v="USD"/>
    <n v="1335574674"/>
    <n v="1330394274"/>
    <b v="1"/>
    <n v="62"/>
    <b v="1"/>
    <s v="film &amp; video/documentary"/>
    <n v="40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s v="US"/>
    <s v="USD"/>
    <n v="1432416219"/>
    <n v="1429824219"/>
    <b v="1"/>
    <n v="951"/>
    <b v="1"/>
    <s v="film &amp; video/documentary"/>
    <n v="40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30274"/>
    <x v="0"/>
    <s v="US"/>
    <s v="USD"/>
    <n v="1350003539"/>
    <n v="1347411539"/>
    <b v="1"/>
    <n v="415"/>
    <b v="1"/>
    <s v="film &amp; video/documentary"/>
    <n v="4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30241"/>
    <x v="0"/>
    <s v="US"/>
    <s v="USD"/>
    <n v="1488160860"/>
    <n v="1485237096"/>
    <b v="1"/>
    <n v="305"/>
    <b v="1"/>
    <s v="film &amp; video/documentary"/>
    <n v="42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30226"/>
    <x v="0"/>
    <s v="US"/>
    <s v="USD"/>
    <n v="1401459035"/>
    <n v="1397571035"/>
    <b v="1"/>
    <n v="2139"/>
    <b v="1"/>
    <s v="film &amp; video/documentary"/>
    <n v="43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s v="US"/>
    <s v="USD"/>
    <n v="1249932360"/>
    <n v="1242532513"/>
    <b v="1"/>
    <n v="79"/>
    <b v="1"/>
    <s v="film &amp; video/documentary"/>
    <n v="43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70000"/>
    <n v="30112"/>
    <x v="0"/>
    <s v="US"/>
    <s v="USD"/>
    <n v="1266876000"/>
    <n v="1263679492"/>
    <b v="1"/>
    <n v="179"/>
    <b v="1"/>
    <s v="film &amp; video/documentary"/>
    <n v="43"/>
    <n v="168.22"/>
    <x v="0"/>
    <s v="documentary"/>
    <x v="282"/>
    <d v="2010-02-22T22:00:00"/>
  </r>
  <r>
    <n v="283"/>
    <s v="SOLE SURVIVOR"/>
    <s v="What is the impact of survivorship on the human condition?"/>
    <n v="70000"/>
    <n v="30047.64"/>
    <x v="0"/>
    <s v="US"/>
    <s v="USD"/>
    <n v="1306904340"/>
    <n v="1305219744"/>
    <b v="1"/>
    <n v="202"/>
    <b v="1"/>
    <s v="film &amp; video/documentary"/>
    <n v="43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70000"/>
    <n v="30037.01"/>
    <x v="0"/>
    <s v="US"/>
    <s v="USD"/>
    <n v="1327167780"/>
    <n v="1325007780"/>
    <b v="1"/>
    <n v="760"/>
    <b v="1"/>
    <s v="film &amp; video/documentary"/>
    <n v="43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s v="US"/>
    <s v="USD"/>
    <n v="1379614128"/>
    <n v="1377022128"/>
    <b v="1"/>
    <n v="563"/>
    <b v="1"/>
    <s v="film &amp; video/documentary"/>
    <n v="43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29939"/>
    <x v="0"/>
    <s v="US"/>
    <s v="USD"/>
    <n v="1364236524"/>
    <n v="1360352124"/>
    <b v="1"/>
    <n v="135"/>
    <b v="1"/>
    <s v="film &amp; video/documentary"/>
    <n v="43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70000"/>
    <n v="29681.55"/>
    <x v="0"/>
    <s v="US"/>
    <s v="USD"/>
    <n v="1351828800"/>
    <n v="1349160018"/>
    <b v="1"/>
    <n v="290"/>
    <b v="1"/>
    <s v="film &amp; video/documentary"/>
    <n v="42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s v="US"/>
    <s v="USD"/>
    <n v="1340683393"/>
    <n v="1337659393"/>
    <b v="1"/>
    <n v="447"/>
    <b v="1"/>
    <s v="film &amp; video/documentary"/>
    <n v="43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s v="GB"/>
    <s v="GBP"/>
    <n v="1383389834"/>
    <n v="1380797834"/>
    <b v="1"/>
    <n v="232"/>
    <b v="1"/>
    <s v="film &amp; video/documentary"/>
    <n v="43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29209.78"/>
    <x v="0"/>
    <s v="US"/>
    <s v="USD"/>
    <n v="1296633540"/>
    <n v="1292316697"/>
    <b v="1"/>
    <n v="168"/>
    <b v="1"/>
    <s v="film &amp; video/documentary"/>
    <n v="43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s v="US"/>
    <s v="USD"/>
    <n v="1367366460"/>
    <n v="1365791246"/>
    <b v="1"/>
    <n v="128"/>
    <b v="1"/>
    <s v="film &amp; video/documentary"/>
    <n v="45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65000"/>
    <n v="28986.16"/>
    <x v="0"/>
    <s v="US"/>
    <s v="USD"/>
    <n v="1319860740"/>
    <n v="1317064599"/>
    <b v="1"/>
    <n v="493"/>
    <b v="1"/>
    <s v="film &amp; video/documentary"/>
    <n v="45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s v="US"/>
    <s v="USD"/>
    <n v="1398009714"/>
    <n v="1395417714"/>
    <b v="1"/>
    <n v="131"/>
    <b v="1"/>
    <s v="film &amp; video/documentary"/>
    <n v="44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s v="US"/>
    <s v="USD"/>
    <n v="1279555200"/>
    <n v="1276480894"/>
    <b v="1"/>
    <n v="50"/>
    <b v="1"/>
    <s v="film &amp; video/documentary"/>
    <n v="44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s v="US"/>
    <s v="USD"/>
    <n v="1383264000"/>
    <n v="1378080409"/>
    <b v="1"/>
    <n v="665"/>
    <b v="1"/>
    <s v="film &amp; video/documentary"/>
    <n v="44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65000"/>
    <n v="28633.5"/>
    <x v="0"/>
    <s v="US"/>
    <s v="USD"/>
    <n v="1347017083"/>
    <n v="1344857083"/>
    <b v="1"/>
    <n v="129"/>
    <b v="1"/>
    <s v="film &amp; video/documentary"/>
    <n v="44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65000"/>
    <n v="28520"/>
    <x v="0"/>
    <s v="US"/>
    <s v="USD"/>
    <n v="1430452740"/>
    <n v="1427390901"/>
    <b v="1"/>
    <n v="142"/>
    <b v="1"/>
    <s v="film &amp; video/documentary"/>
    <n v="44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65000"/>
    <n v="28474"/>
    <x v="0"/>
    <s v="US"/>
    <s v="USD"/>
    <n v="1399669200"/>
    <n v="1394536048"/>
    <b v="1"/>
    <n v="2436"/>
    <b v="1"/>
    <s v="film &amp; video/documentary"/>
    <n v="44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s v="US"/>
    <s v="USD"/>
    <n v="1289975060"/>
    <n v="1287379460"/>
    <b v="1"/>
    <n v="244"/>
    <b v="1"/>
    <s v="film &amp; video/documentary"/>
    <n v="44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60000"/>
    <n v="28276"/>
    <x v="0"/>
    <s v="US"/>
    <s v="USD"/>
    <n v="1303686138"/>
    <n v="1301007738"/>
    <b v="1"/>
    <n v="298"/>
    <b v="1"/>
    <s v="film &amp; video/documentary"/>
    <n v="47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60000"/>
    <n v="28167.25"/>
    <x v="0"/>
    <s v="US"/>
    <s v="USD"/>
    <n v="1363711335"/>
    <n v="1360258935"/>
    <b v="1"/>
    <n v="251"/>
    <b v="1"/>
    <s v="film &amp; video/documentary"/>
    <n v="47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s v="US"/>
    <s v="USD"/>
    <n v="1330115638"/>
    <n v="1327523638"/>
    <b v="1"/>
    <n v="108"/>
    <b v="1"/>
    <s v="film &amp; video/documentary"/>
    <n v="47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60000"/>
    <n v="28067.34"/>
    <x v="0"/>
    <s v="US"/>
    <s v="USD"/>
    <n v="1338601346"/>
    <n v="1336009346"/>
    <b v="1"/>
    <n v="82"/>
    <b v="1"/>
    <s v="film &amp; video/documentary"/>
    <n v="47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60000"/>
    <n v="27849.22"/>
    <x v="0"/>
    <s v="US"/>
    <s v="USD"/>
    <n v="1346464800"/>
    <n v="1343096197"/>
    <b v="1"/>
    <n v="74"/>
    <b v="1"/>
    <s v="film &amp; video/documentary"/>
    <n v="46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60000"/>
    <n v="27675"/>
    <x v="0"/>
    <s v="US"/>
    <s v="USD"/>
    <n v="1331392049"/>
    <n v="1328800049"/>
    <b v="1"/>
    <n v="189"/>
    <b v="1"/>
    <s v="film &amp; video/documentary"/>
    <n v="46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60000"/>
    <n v="27600.2"/>
    <x v="0"/>
    <s v="US"/>
    <s v="USD"/>
    <n v="1363806333"/>
    <n v="1362081933"/>
    <b v="1"/>
    <n v="80"/>
    <b v="1"/>
    <s v="film &amp; video/documentary"/>
    <n v="46"/>
    <n v="345"/>
    <x v="0"/>
    <s v="documentary"/>
    <x v="306"/>
    <d v="2013-03-20T19:05:33"/>
  </r>
  <r>
    <n v="307"/>
    <s v="Grammar Revolution"/>
    <s v="Why is grammar important?"/>
    <n v="60000"/>
    <n v="27541"/>
    <x v="0"/>
    <s v="US"/>
    <s v="USD"/>
    <n v="1360276801"/>
    <n v="1357684801"/>
    <b v="1"/>
    <n v="576"/>
    <b v="1"/>
    <s v="film &amp; video/documentary"/>
    <n v="46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s v="US"/>
    <s v="USD"/>
    <n v="1299775210"/>
    <n v="1295887210"/>
    <b v="1"/>
    <n v="202"/>
    <b v="1"/>
    <s v="film &amp; video/documentary"/>
    <n v="45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s v="US"/>
    <s v="USD"/>
    <n v="1346695334"/>
    <n v="1344880934"/>
    <b v="1"/>
    <n v="238"/>
    <b v="1"/>
    <s v="film &amp; video/documentary"/>
    <n v="45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00"/>
    <n v="27189"/>
    <x v="0"/>
    <s v="US"/>
    <s v="USD"/>
    <n v="1319076000"/>
    <n v="1317788623"/>
    <b v="1"/>
    <n v="36"/>
    <b v="1"/>
    <s v="film &amp; video/documentary"/>
    <n v="45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00"/>
    <n v="26978"/>
    <x v="0"/>
    <s v="US"/>
    <s v="USD"/>
    <n v="1325404740"/>
    <n v="1321852592"/>
    <b v="1"/>
    <n v="150"/>
    <b v="1"/>
    <s v="film &amp; video/documentary"/>
    <n v="45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s v="US"/>
    <s v="USD"/>
    <n v="1365973432"/>
    <n v="1363381432"/>
    <b v="1"/>
    <n v="146"/>
    <b v="1"/>
    <s v="film &amp; video/documentary"/>
    <n v="45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0"/>
    <n v="26619"/>
    <x v="0"/>
    <s v="US"/>
    <s v="USD"/>
    <n v="1281542340"/>
    <n v="1277702894"/>
    <b v="1"/>
    <n v="222"/>
    <b v="1"/>
    <s v="film &amp; video/documentary"/>
    <n v="44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s v="US"/>
    <s v="USD"/>
    <n v="1362167988"/>
    <n v="1359575988"/>
    <b v="1"/>
    <n v="120"/>
    <b v="1"/>
    <s v="film &amp; video/documentary"/>
    <n v="44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6495.5"/>
    <x v="0"/>
    <s v="US"/>
    <s v="USD"/>
    <n v="1345660334"/>
    <n v="1343068334"/>
    <b v="1"/>
    <n v="126"/>
    <b v="1"/>
    <s v="film &amp; video/documentary"/>
    <n v="44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00"/>
    <n v="26480"/>
    <x v="0"/>
    <s v="CA"/>
    <s v="CAD"/>
    <n v="1418273940"/>
    <n v="1415398197"/>
    <b v="1"/>
    <n v="158"/>
    <b v="1"/>
    <s v="film &amp; video/documentary"/>
    <n v="44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00"/>
    <n v="26452"/>
    <x v="0"/>
    <s v="US"/>
    <s v="USD"/>
    <n v="1386778483"/>
    <n v="1384186483"/>
    <b v="1"/>
    <n v="316"/>
    <b v="1"/>
    <s v="film &amp; video/documentary"/>
    <n v="44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00"/>
    <n v="26445"/>
    <x v="0"/>
    <s v="US"/>
    <s v="USD"/>
    <n v="1364342151"/>
    <n v="1361753751"/>
    <b v="1"/>
    <n v="284"/>
    <b v="1"/>
    <s v="film &amp; video/documentary"/>
    <n v="44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s v="US"/>
    <s v="USD"/>
    <n v="1265097540"/>
    <n v="1257538029"/>
    <b v="1"/>
    <n v="51"/>
    <b v="1"/>
    <s v="film &amp; video/documentary"/>
    <n v="44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s v="GB"/>
    <s v="GBP"/>
    <n v="1450825200"/>
    <n v="1448284433"/>
    <b v="1"/>
    <n v="158"/>
    <b v="1"/>
    <s v="film &amp; video/documentary"/>
    <n v="44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60000"/>
    <n v="26349"/>
    <x v="0"/>
    <s v="DE"/>
    <s v="EUR"/>
    <n v="1478605386"/>
    <n v="1475577786"/>
    <b v="1"/>
    <n v="337"/>
    <b v="1"/>
    <s v="film &amp; video/documentary"/>
    <n v="44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26305.97"/>
    <x v="0"/>
    <s v="US"/>
    <s v="USD"/>
    <n v="1463146848"/>
    <n v="1460554848"/>
    <b v="1"/>
    <n v="186"/>
    <b v="1"/>
    <s v="film &amp; video/documentary"/>
    <n v="44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s v="US"/>
    <s v="USD"/>
    <n v="1482307140"/>
    <n v="1479886966"/>
    <b v="1"/>
    <n v="58"/>
    <b v="1"/>
    <s v="film &amp; video/documentary"/>
    <n v="45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26233.45"/>
    <x v="0"/>
    <s v="US"/>
    <s v="USD"/>
    <n v="1438441308"/>
    <n v="1435590108"/>
    <b v="1"/>
    <n v="82"/>
    <b v="1"/>
    <s v="film &amp; video/documentary"/>
    <n v="46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s v="US"/>
    <s v="USD"/>
    <n v="1482208233"/>
    <n v="1479184233"/>
    <b v="1"/>
    <n v="736"/>
    <b v="1"/>
    <s v="film &amp; video/documentary"/>
    <n v="47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s v="US"/>
    <s v="USD"/>
    <n v="1489532220"/>
    <n v="1486625606"/>
    <b v="1"/>
    <n v="1151"/>
    <b v="1"/>
    <s v="film &amp; video/documentary"/>
    <n v="47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26024"/>
    <x v="0"/>
    <s v="US"/>
    <s v="USD"/>
    <n v="1427011200"/>
    <n v="1424669929"/>
    <b v="1"/>
    <n v="34"/>
    <b v="1"/>
    <s v="film &amp; video/documentary"/>
    <n v="47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55000"/>
    <n v="25800"/>
    <x v="0"/>
    <s v="US"/>
    <s v="USD"/>
    <n v="1446350400"/>
    <n v="1443739388"/>
    <b v="1"/>
    <n v="498"/>
    <b v="1"/>
    <s v="film &amp; video/documentary"/>
    <n v="47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s v="US"/>
    <s v="USD"/>
    <n v="1446868800"/>
    <n v="1444821127"/>
    <b v="1"/>
    <n v="167"/>
    <b v="1"/>
    <s v="film &amp; video/documentary"/>
    <n v="47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000"/>
    <n v="25655"/>
    <x v="0"/>
    <s v="US"/>
    <s v="USD"/>
    <n v="1368763140"/>
    <n v="1366028563"/>
    <b v="1"/>
    <n v="340"/>
    <b v="1"/>
    <s v="film &amp; video/documentary"/>
    <n v="47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25648"/>
    <x v="0"/>
    <s v="US"/>
    <s v="USD"/>
    <n v="1466171834"/>
    <n v="1463493434"/>
    <b v="1"/>
    <n v="438"/>
    <b v="1"/>
    <s v="film &amp; video/documentary"/>
    <n v="47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5000"/>
    <n v="25577.56"/>
    <x v="0"/>
    <s v="US"/>
    <s v="USD"/>
    <n v="1446019200"/>
    <n v="1442420377"/>
    <b v="1"/>
    <n v="555"/>
    <b v="1"/>
    <s v="film &amp; video/documentary"/>
    <n v="47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s v="US"/>
    <s v="USD"/>
    <n v="1460038591"/>
    <n v="1457450191"/>
    <b v="1"/>
    <n v="266"/>
    <b v="1"/>
    <s v="film &amp; video/documentary"/>
    <n v="46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s v="US"/>
    <s v="USD"/>
    <n v="1431716400"/>
    <n v="1428423757"/>
    <b v="1"/>
    <n v="69"/>
    <b v="1"/>
    <s v="film &amp; video/documentary"/>
    <n v="46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s v="US"/>
    <s v="USD"/>
    <n v="1431122400"/>
    <n v="1428428515"/>
    <b v="1"/>
    <n v="80"/>
    <b v="1"/>
    <s v="film &amp; video/documentary"/>
    <n v="47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s v="US"/>
    <s v="USD"/>
    <n v="1447427918"/>
    <n v="1444832318"/>
    <b v="1"/>
    <n v="493"/>
    <b v="1"/>
    <s v="film &amp; video/documentary"/>
    <n v="47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s v="US"/>
    <s v="USD"/>
    <n v="1426298708"/>
    <n v="1423710308"/>
    <b v="1"/>
    <n v="31"/>
    <b v="1"/>
    <s v="film &amp; video/documentary"/>
    <n v="49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25312"/>
    <x v="0"/>
    <s v="US"/>
    <s v="USD"/>
    <n v="1472864400"/>
    <n v="1468001290"/>
    <b v="1"/>
    <n v="236"/>
    <b v="1"/>
    <s v="film &amp; video/documentary"/>
    <n v="50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"/>
    <n v="25174"/>
    <x v="0"/>
    <s v="US"/>
    <s v="USD"/>
    <n v="1430331268"/>
    <n v="1427739268"/>
    <b v="1"/>
    <n v="89"/>
    <b v="1"/>
    <s v="film &amp; video/documentary"/>
    <n v="50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25132"/>
    <x v="0"/>
    <s v="US"/>
    <s v="USD"/>
    <n v="1489006800"/>
    <n v="1486397007"/>
    <b v="1"/>
    <n v="299"/>
    <b v="1"/>
    <s v="film &amp; video/documentary"/>
    <n v="50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s v="US"/>
    <s v="USD"/>
    <n v="1412135940"/>
    <n v="1410555998"/>
    <b v="1"/>
    <n v="55"/>
    <b v="1"/>
    <s v="film &amp; video/documentary"/>
    <n v="50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24790"/>
    <x v="0"/>
    <s v="US"/>
    <s v="USD"/>
    <n v="1461955465"/>
    <n v="1459363465"/>
    <b v="1"/>
    <n v="325"/>
    <b v="1"/>
    <s v="film &amp; video/documentary"/>
    <n v="50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s v="US"/>
    <s v="USD"/>
    <n v="1433125200"/>
    <n v="1429312694"/>
    <b v="1"/>
    <n v="285"/>
    <b v="1"/>
    <s v="film &amp; video/documentary"/>
    <n v="49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s v="US"/>
    <s v="USD"/>
    <n v="1432161590"/>
    <n v="1429569590"/>
    <b v="1"/>
    <n v="179"/>
    <b v="1"/>
    <s v="film &amp; video/documentary"/>
    <n v="49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s v="US"/>
    <s v="USD"/>
    <n v="1444824021"/>
    <n v="1442232021"/>
    <b v="1"/>
    <n v="188"/>
    <b v="1"/>
    <s v="film &amp; video/documentary"/>
    <n v="49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s v="US"/>
    <s v="USD"/>
    <n v="1447505609"/>
    <n v="1444910009"/>
    <b v="1"/>
    <n v="379"/>
    <b v="1"/>
    <s v="film &amp; video/documentary"/>
    <n v="49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s v="US"/>
    <s v="USD"/>
    <n v="1440165916"/>
    <n v="1437573916"/>
    <b v="1"/>
    <n v="119"/>
    <b v="1"/>
    <s v="film &amp; video/documentary"/>
    <n v="49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50000"/>
    <n v="24315"/>
    <x v="0"/>
    <s v="US"/>
    <s v="USD"/>
    <n v="1487937508"/>
    <n v="1485345508"/>
    <b v="1"/>
    <n v="167"/>
    <b v="1"/>
    <s v="film &amp; video/documentary"/>
    <n v="49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s v="US"/>
    <s v="USD"/>
    <n v="1473566340"/>
    <n v="1470274509"/>
    <b v="1"/>
    <n v="221"/>
    <b v="1"/>
    <s v="film &amp; video/documentary"/>
    <n v="49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s v="ES"/>
    <s v="EUR"/>
    <n v="1460066954"/>
    <n v="1456614554"/>
    <b v="1"/>
    <n v="964"/>
    <b v="1"/>
    <s v="film &amp; video/documentary"/>
    <n v="48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24108"/>
    <x v="0"/>
    <s v="US"/>
    <s v="USD"/>
    <n v="1412740868"/>
    <n v="1410148868"/>
    <b v="1"/>
    <n v="286"/>
    <b v="1"/>
    <s v="film &amp; video/documentary"/>
    <n v="48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s v="US"/>
    <s v="USD"/>
    <n v="1447963219"/>
    <n v="1445367619"/>
    <b v="1"/>
    <n v="613"/>
    <b v="1"/>
    <s v="film &amp; video/documentary"/>
    <n v="48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s v="US"/>
    <s v="USD"/>
    <n v="1460141521"/>
    <n v="1457553121"/>
    <b v="1"/>
    <n v="29"/>
    <b v="1"/>
    <s v="film &amp; video/documentary"/>
    <n v="47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50000"/>
    <n v="23530"/>
    <x v="0"/>
    <s v="US"/>
    <s v="USD"/>
    <n v="1417420994"/>
    <n v="1414738994"/>
    <b v="1"/>
    <n v="165"/>
    <b v="1"/>
    <s v="film &amp; video/documentary"/>
    <n v="47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50000"/>
    <n v="23505"/>
    <x v="0"/>
    <s v="US"/>
    <s v="USD"/>
    <n v="1458152193"/>
    <n v="1455563793"/>
    <b v="1"/>
    <n v="97"/>
    <b v="1"/>
    <s v="film &amp; video/documentary"/>
    <n v="47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s v="US"/>
    <s v="USD"/>
    <n v="1429852797"/>
    <n v="1426396797"/>
    <b v="1"/>
    <n v="303"/>
    <b v="1"/>
    <s v="film &amp; video/documentary"/>
    <n v="47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s v="US"/>
    <s v="USD"/>
    <n v="1415941920"/>
    <n v="1414028490"/>
    <b v="1"/>
    <n v="302"/>
    <b v="1"/>
    <s v="film &amp; video/documentary"/>
    <n v="46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50000"/>
    <n v="23086"/>
    <x v="0"/>
    <s v="US"/>
    <s v="USD"/>
    <n v="1437621060"/>
    <n v="1433799180"/>
    <b v="0"/>
    <n v="87"/>
    <b v="1"/>
    <s v="film &amp; video/documentary"/>
    <n v="46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s v="US"/>
    <s v="USD"/>
    <n v="1416704506"/>
    <n v="1414108906"/>
    <b v="0"/>
    <n v="354"/>
    <b v="1"/>
    <s v="film &amp; video/documentary"/>
    <n v="46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s v="US"/>
    <s v="USD"/>
    <n v="1407456000"/>
    <n v="1405573391"/>
    <b v="0"/>
    <n v="86"/>
    <b v="1"/>
    <s v="film &amp; video/documentary"/>
    <n v="46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s v="US"/>
    <s v="USD"/>
    <n v="1272828120"/>
    <n v="1268934736"/>
    <b v="0"/>
    <n v="26"/>
    <b v="1"/>
    <s v="film &amp; video/documentary"/>
    <n v="45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s v="US"/>
    <s v="USD"/>
    <n v="1403323140"/>
    <n v="1400704672"/>
    <b v="0"/>
    <n v="113"/>
    <b v="1"/>
    <s v="film &amp; video/documentary"/>
    <n v="45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0000"/>
    <n v="22542"/>
    <x v="0"/>
    <s v="GB"/>
    <s v="GBP"/>
    <n v="1393597999"/>
    <n v="1391005999"/>
    <b v="0"/>
    <n v="65"/>
    <b v="1"/>
    <s v="film &amp; video/documentary"/>
    <n v="45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50000"/>
    <n v="22421"/>
    <x v="0"/>
    <s v="US"/>
    <s v="USD"/>
    <n v="1337540518"/>
    <n v="1334948518"/>
    <b v="0"/>
    <n v="134"/>
    <b v="1"/>
    <s v="film &amp; video/documentary"/>
    <n v="45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s v="US"/>
    <s v="USD"/>
    <n v="1367384340"/>
    <n v="1363960278"/>
    <b v="0"/>
    <n v="119"/>
    <b v="1"/>
    <s v="film &amp; video/documentary"/>
    <n v="45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s v="US"/>
    <s v="USD"/>
    <n v="1426426322"/>
    <n v="1423405922"/>
    <b v="0"/>
    <n v="159"/>
    <b v="1"/>
    <s v="film &amp; video/documentary"/>
    <n v="45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0"/>
    <n v="22318"/>
    <x v="0"/>
    <s v="US"/>
    <s v="USD"/>
    <n v="1326633269"/>
    <n v="1324041269"/>
    <b v="0"/>
    <n v="167"/>
    <b v="1"/>
    <s v="film &amp; video/documentary"/>
    <n v="45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s v="US"/>
    <s v="USD"/>
    <n v="1483729500"/>
    <n v="1481137500"/>
    <b v="0"/>
    <n v="43"/>
    <b v="1"/>
    <s v="film &amp; video/documentary"/>
    <n v="44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"/>
    <n v="22197"/>
    <x v="0"/>
    <s v="US"/>
    <s v="USD"/>
    <n v="1359743139"/>
    <n v="1355855139"/>
    <b v="0"/>
    <n v="1062"/>
    <b v="1"/>
    <s v="film &amp; video/documentary"/>
    <n v="44"/>
    <n v="20.9"/>
    <x v="0"/>
    <s v="documentary"/>
    <x v="371"/>
    <d v="2013-02-01T18:25:39"/>
  </r>
  <r>
    <n v="372"/>
    <s v="Wild Equus"/>
    <s v="A short documentary exploring the uses of 'Natural Horsemanship' across Europe"/>
    <n v="50000"/>
    <n v="21994"/>
    <x v="0"/>
    <s v="GB"/>
    <s v="GBP"/>
    <n v="1459872000"/>
    <n v="1456408244"/>
    <b v="0"/>
    <n v="9"/>
    <b v="1"/>
    <s v="film &amp; video/documentary"/>
    <n v="44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0"/>
    <n v="21935"/>
    <x v="0"/>
    <s v="US"/>
    <s v="USD"/>
    <n v="1342648398"/>
    <n v="1340056398"/>
    <b v="0"/>
    <n v="89"/>
    <b v="1"/>
    <s v="film &amp; video/documentary"/>
    <n v="44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s v="US"/>
    <s v="USD"/>
    <n v="1316208031"/>
    <n v="1312320031"/>
    <b v="0"/>
    <n v="174"/>
    <b v="1"/>
    <s v="film &amp; video/documentary"/>
    <n v="44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s v="US"/>
    <s v="USD"/>
    <n v="1393694280"/>
    <n v="1390088311"/>
    <b v="0"/>
    <n v="14"/>
    <b v="1"/>
    <s v="film &amp; video/documentary"/>
    <n v="44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s v="GB"/>
    <s v="GBP"/>
    <n v="1472122316"/>
    <n v="1469443916"/>
    <b v="0"/>
    <n v="48"/>
    <b v="1"/>
    <s v="film &amp; video/documentary"/>
    <n v="44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s v="US"/>
    <s v="USD"/>
    <n v="1447484460"/>
    <n v="1444888868"/>
    <b v="0"/>
    <n v="133"/>
    <b v="1"/>
    <s v="film &amp; video/documentary"/>
    <n v="44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21831"/>
    <x v="0"/>
    <s v="CA"/>
    <s v="CAD"/>
    <n v="1453765920"/>
    <n v="1451655808"/>
    <b v="0"/>
    <n v="83"/>
    <b v="1"/>
    <s v="film &amp; video/documentary"/>
    <n v="44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0000"/>
    <n v="21742.78"/>
    <x v="0"/>
    <s v="US"/>
    <s v="USD"/>
    <n v="1336062672"/>
    <n v="1332174672"/>
    <b v="0"/>
    <n v="149"/>
    <b v="1"/>
    <s v="film &amp; video/documentary"/>
    <n v="43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s v="US"/>
    <s v="USD"/>
    <n v="1453569392"/>
    <n v="1451409392"/>
    <b v="0"/>
    <n v="49"/>
    <b v="1"/>
    <s v="film &amp; video/documentary"/>
    <n v="43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0"/>
    <n v="21679"/>
    <x v="0"/>
    <s v="US"/>
    <s v="USD"/>
    <n v="1343624400"/>
    <n v="1340642717"/>
    <b v="0"/>
    <n v="251"/>
    <b v="1"/>
    <s v="film &amp; video/documentary"/>
    <n v="43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s v="US"/>
    <s v="USD"/>
    <n v="1346950900"/>
    <n v="1345741300"/>
    <b v="0"/>
    <n v="22"/>
    <b v="1"/>
    <s v="film &amp; video/documentary"/>
    <n v="43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s v="US"/>
    <s v="USD"/>
    <n v="1400467759"/>
    <n v="1398480559"/>
    <b v="0"/>
    <n v="48"/>
    <b v="1"/>
    <s v="film &amp; video/documentary"/>
    <n v="43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1573"/>
    <x v="0"/>
    <s v="US"/>
    <s v="USD"/>
    <n v="1420569947"/>
    <n v="1417977947"/>
    <b v="0"/>
    <n v="383"/>
    <b v="1"/>
    <s v="film &amp; video/documentary"/>
    <n v="43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50000"/>
    <n v="21480"/>
    <x v="0"/>
    <s v="US"/>
    <s v="USD"/>
    <n v="1416582101"/>
    <n v="1413986501"/>
    <b v="0"/>
    <n v="237"/>
    <b v="1"/>
    <s v="film &amp; video/documentary"/>
    <n v="43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21410"/>
    <x v="0"/>
    <s v="US"/>
    <s v="USD"/>
    <n v="1439246991"/>
    <n v="1437950991"/>
    <b v="0"/>
    <n v="13"/>
    <b v="1"/>
    <s v="film &amp; video/documentary"/>
    <n v="43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0"/>
    <n v="21361"/>
    <x v="0"/>
    <s v="US"/>
    <s v="USD"/>
    <n v="1469670580"/>
    <n v="1467078580"/>
    <b v="0"/>
    <n v="71"/>
    <b v="1"/>
    <s v="film &amp; video/documentary"/>
    <n v="43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21360"/>
    <x v="0"/>
    <s v="US"/>
    <s v="USD"/>
    <n v="1394233140"/>
    <n v="1391477450"/>
    <b v="0"/>
    <n v="1510"/>
    <b v="1"/>
    <s v="film &amp; video/documentary"/>
    <n v="43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s v="US"/>
    <s v="USD"/>
    <n v="1431046372"/>
    <n v="1429318372"/>
    <b v="0"/>
    <n v="14"/>
    <b v="1"/>
    <s v="film &amp; video/documentary"/>
    <n v="43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1300"/>
    <x v="0"/>
    <s v="US"/>
    <s v="USD"/>
    <n v="1324169940"/>
    <n v="1321578051"/>
    <b v="0"/>
    <n v="193"/>
    <b v="1"/>
    <s v="film &amp; video/documentary"/>
    <n v="43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s v="US"/>
    <s v="USD"/>
    <n v="1315450800"/>
    <n v="1312823571"/>
    <b v="0"/>
    <n v="206"/>
    <b v="1"/>
    <s v="film &amp; video/documentary"/>
    <n v="42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s v="ES"/>
    <s v="EUR"/>
    <n v="1460918282"/>
    <n v="1455737882"/>
    <b v="0"/>
    <n v="50"/>
    <b v="1"/>
    <s v="film &amp; video/documentary"/>
    <n v="42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s v="US"/>
    <s v="USD"/>
    <n v="1335562320"/>
    <n v="1332452960"/>
    <b v="0"/>
    <n v="184"/>
    <b v="1"/>
    <s v="film &amp; video/documentary"/>
    <n v="42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s v="US"/>
    <s v="USD"/>
    <n v="1341668006"/>
    <n v="1340372006"/>
    <b v="0"/>
    <n v="196"/>
    <b v="1"/>
    <s v="film &amp; video/documentary"/>
    <n v="42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s v="US"/>
    <s v="USD"/>
    <n v="1283312640"/>
    <n v="1279651084"/>
    <b v="0"/>
    <n v="229"/>
    <b v="1"/>
    <s v="film &amp; video/documentary"/>
    <n v="42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s v="US"/>
    <s v="USD"/>
    <n v="1430334126"/>
    <n v="1426446126"/>
    <b v="0"/>
    <n v="67"/>
    <b v="1"/>
    <s v="film &amp; video/documentary"/>
    <n v="41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s v="GB"/>
    <s v="GBP"/>
    <n v="1481716800"/>
    <n v="1479070867"/>
    <b v="0"/>
    <n v="95"/>
    <b v="1"/>
    <s v="film &amp; video/documentary"/>
    <n v="41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s v="US"/>
    <s v="USD"/>
    <n v="1400297400"/>
    <n v="1397661347"/>
    <b v="0"/>
    <n v="62"/>
    <b v="1"/>
    <s v="film &amp; video/documentary"/>
    <n v="41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s v="US"/>
    <s v="USD"/>
    <n v="1446731817"/>
    <n v="1444913817"/>
    <b v="0"/>
    <n v="43"/>
    <b v="1"/>
    <s v="film &amp; video/documentary"/>
    <n v="41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0"/>
    <n v="20459"/>
    <x v="0"/>
    <s v="US"/>
    <s v="USD"/>
    <n v="1312960080"/>
    <n v="1308900441"/>
    <b v="0"/>
    <n v="70"/>
    <b v="1"/>
    <s v="film &amp; video/documentary"/>
    <n v="41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20426"/>
    <x v="0"/>
    <s v="US"/>
    <s v="USD"/>
    <n v="1391641440"/>
    <n v="1389107062"/>
    <b v="0"/>
    <n v="271"/>
    <b v="1"/>
    <s v="film &amp; video/documentary"/>
    <n v="41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50000"/>
    <n v="20398"/>
    <x v="0"/>
    <s v="US"/>
    <s v="USD"/>
    <n v="1394071339"/>
    <n v="1391479339"/>
    <b v="0"/>
    <n v="55"/>
    <b v="1"/>
    <s v="film &amp; video/documentary"/>
    <n v="41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50000"/>
    <n v="20365"/>
    <x v="0"/>
    <s v="US"/>
    <s v="USD"/>
    <n v="1304920740"/>
    <n v="1301975637"/>
    <b v="0"/>
    <n v="35"/>
    <b v="1"/>
    <s v="film &amp; video/documentary"/>
    <n v="41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50000"/>
    <n v="20343.169999999998"/>
    <x v="0"/>
    <s v="US"/>
    <s v="USD"/>
    <n v="1321739650"/>
    <n v="1316552050"/>
    <b v="0"/>
    <n v="22"/>
    <b v="1"/>
    <s v="film &amp; video/documentary"/>
    <n v="41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50000"/>
    <n v="20253"/>
    <x v="0"/>
    <s v="US"/>
    <s v="USD"/>
    <n v="1383676790"/>
    <n v="1380217190"/>
    <b v="0"/>
    <n v="38"/>
    <b v="1"/>
    <s v="film &amp; video/documentary"/>
    <n v="41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00"/>
    <n v="20190"/>
    <x v="0"/>
    <s v="GB"/>
    <s v="GBP"/>
    <n v="1469220144"/>
    <n v="1466628144"/>
    <b v="0"/>
    <n v="15"/>
    <b v="1"/>
    <s v="film &amp; video/documentary"/>
    <n v="40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s v="CA"/>
    <s v="CAD"/>
    <n v="1434670397"/>
    <n v="1429486397"/>
    <b v="0"/>
    <n v="7"/>
    <b v="1"/>
    <s v="film &amp; video/documentary"/>
    <n v="40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s v="US"/>
    <s v="USD"/>
    <n v="1387688400"/>
    <n v="1384920804"/>
    <b v="0"/>
    <n v="241"/>
    <b v="1"/>
    <s v="film &amp; video/documentary"/>
    <n v="40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50000"/>
    <n v="20120"/>
    <x v="0"/>
    <s v="US"/>
    <s v="USD"/>
    <n v="1343238578"/>
    <n v="1341856178"/>
    <b v="0"/>
    <n v="55"/>
    <b v="1"/>
    <s v="film &amp; video/documentary"/>
    <n v="40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20070"/>
    <x v="0"/>
    <s v="US"/>
    <s v="USD"/>
    <n v="1342731811"/>
    <n v="1340139811"/>
    <b v="0"/>
    <n v="171"/>
    <b v="1"/>
    <s v="film &amp; video/documentary"/>
    <n v="40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s v="US"/>
    <s v="USD"/>
    <n v="1381541465"/>
    <n v="1378949465"/>
    <b v="0"/>
    <n v="208"/>
    <b v="1"/>
    <s v="film &amp; video/documentary"/>
    <n v="40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s v="CA"/>
    <s v="CAD"/>
    <n v="1413547200"/>
    <n v="1411417602"/>
    <b v="0"/>
    <n v="21"/>
    <b v="1"/>
    <s v="film &amp; video/documentary"/>
    <n v="4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0"/>
    <n v="20022"/>
    <x v="0"/>
    <s v="US"/>
    <s v="USD"/>
    <n v="1391851831"/>
    <n v="1389259831"/>
    <b v="0"/>
    <n v="25"/>
    <b v="1"/>
    <s v="film &amp; video/documentary"/>
    <n v="40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50000"/>
    <n v="19931"/>
    <x v="0"/>
    <s v="US"/>
    <s v="USD"/>
    <n v="1365395580"/>
    <n v="1364426260"/>
    <b v="0"/>
    <n v="52"/>
    <b v="1"/>
    <s v="film &amp; video/documentary"/>
    <n v="40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19860"/>
    <x v="0"/>
    <s v="US"/>
    <s v="USD"/>
    <n v="1437633997"/>
    <n v="1435041997"/>
    <b v="0"/>
    <n v="104"/>
    <b v="1"/>
    <s v="film &amp; video/documentary"/>
    <n v="40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50000"/>
    <n v="19824"/>
    <x v="0"/>
    <s v="US"/>
    <s v="USD"/>
    <n v="1372536787"/>
    <n v="1367352787"/>
    <b v="0"/>
    <n v="73"/>
    <b v="1"/>
    <s v="film &amp; video/documentary"/>
    <n v="40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2"/>
    <s v="US"/>
    <s v="USD"/>
    <n v="1394772031"/>
    <n v="1392183631"/>
    <b v="0"/>
    <n v="3"/>
    <b v="0"/>
    <s v="film &amp; video/animation"/>
    <n v="40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0"/>
    <n v="19572"/>
    <x v="2"/>
    <s v="US"/>
    <s v="USD"/>
    <n v="1440157656"/>
    <n v="1434973656"/>
    <b v="0"/>
    <n v="6"/>
    <b v="0"/>
    <s v="film &amp; video/animation"/>
    <n v="39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2"/>
    <s v="US"/>
    <s v="USD"/>
    <n v="1410416097"/>
    <n v="1407824097"/>
    <b v="0"/>
    <n v="12"/>
    <b v="0"/>
    <s v="film &amp; video/animation"/>
    <n v="3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2"/>
    <s v="US"/>
    <s v="USD"/>
    <n v="1370470430"/>
    <n v="1367878430"/>
    <b v="0"/>
    <n v="13"/>
    <b v="0"/>
    <s v="film &amp; video/animation"/>
    <n v="39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19434"/>
    <x v="2"/>
    <s v="US"/>
    <s v="USD"/>
    <n v="1332748899"/>
    <n v="1327568499"/>
    <b v="0"/>
    <n v="5"/>
    <b v="0"/>
    <s v="film &amp; video/animation"/>
    <n v="39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50000"/>
    <n v="19324"/>
    <x v="2"/>
    <s v="US"/>
    <s v="USD"/>
    <n v="1456851914"/>
    <n v="1454259914"/>
    <b v="0"/>
    <n v="8"/>
    <b v="0"/>
    <s v="film &amp; video/animation"/>
    <n v="39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2"/>
    <s v="US"/>
    <s v="USD"/>
    <n v="1445540340"/>
    <n v="1444340940"/>
    <b v="0"/>
    <n v="0"/>
    <b v="0"/>
    <s v="film &amp; video/animation"/>
    <n v="39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19129"/>
    <x v="2"/>
    <s v="US"/>
    <s v="USD"/>
    <n v="1259297940"/>
    <n v="1252964282"/>
    <b v="0"/>
    <n v="0"/>
    <b v="0"/>
    <s v="film &amp; video/animation"/>
    <n v="38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2"/>
    <s v="US"/>
    <s v="USD"/>
    <n v="1378866867"/>
    <n v="1377570867"/>
    <b v="0"/>
    <n v="5"/>
    <b v="0"/>
    <s v="film &amp; video/animation"/>
    <n v="38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18855"/>
    <x v="2"/>
    <s v="GB"/>
    <s v="GBP"/>
    <n v="1467752083"/>
    <n v="1465160083"/>
    <b v="0"/>
    <n v="8"/>
    <b v="0"/>
    <s v="film &amp; video/animation"/>
    <n v="38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0"/>
    <n v="18851"/>
    <x v="2"/>
    <s v="US"/>
    <s v="USD"/>
    <n v="1445448381"/>
    <n v="1440264381"/>
    <b v="0"/>
    <n v="8"/>
    <b v="0"/>
    <s v="film &amp; video/animation"/>
    <n v="38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2"/>
    <s v="US"/>
    <s v="USD"/>
    <n v="1444576022"/>
    <n v="1439392022"/>
    <b v="0"/>
    <n v="0"/>
    <b v="0"/>
    <s v="film &amp; video/animation"/>
    <n v="37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2"/>
    <s v="US"/>
    <s v="USD"/>
    <n v="1385931702"/>
    <n v="1383076902"/>
    <b v="0"/>
    <n v="2"/>
    <b v="0"/>
    <s v="film &amp; video/animation"/>
    <n v="37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18645"/>
    <x v="2"/>
    <s v="US"/>
    <s v="USD"/>
    <n v="1379094980"/>
    <n v="1376502980"/>
    <b v="0"/>
    <n v="3"/>
    <b v="0"/>
    <s v="film &amp; video/animation"/>
    <n v="37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18625"/>
    <x v="2"/>
    <s v="US"/>
    <s v="USD"/>
    <n v="1375260113"/>
    <n v="1372668113"/>
    <b v="0"/>
    <n v="0"/>
    <b v="0"/>
    <s v="film &amp; video/animation"/>
    <n v="37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2"/>
    <s v="CA"/>
    <s v="CAD"/>
    <n v="1475912326"/>
    <n v="1470728326"/>
    <b v="0"/>
    <n v="0"/>
    <b v="0"/>
    <s v="film &amp; video/animation"/>
    <n v="37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0"/>
    <n v="18472"/>
    <x v="2"/>
    <s v="US"/>
    <s v="USD"/>
    <n v="1447830958"/>
    <n v="1445235358"/>
    <b v="0"/>
    <n v="11"/>
    <b v="0"/>
    <s v="film &amp; video/animation"/>
    <n v="37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0"/>
    <n v="18221"/>
    <x v="2"/>
    <s v="US"/>
    <s v="USD"/>
    <n v="1413569818"/>
    <n v="1412705818"/>
    <b v="0"/>
    <n v="0"/>
    <b v="0"/>
    <s v="film &amp; video/animation"/>
    <n v="36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0"/>
    <n v="18185"/>
    <x v="2"/>
    <s v="US"/>
    <s v="USD"/>
    <n v="1458859153"/>
    <n v="1456270753"/>
    <b v="0"/>
    <n v="1"/>
    <b v="0"/>
    <s v="film &amp; video/animation"/>
    <n v="36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18100"/>
    <x v="2"/>
    <s v="GB"/>
    <s v="GBP"/>
    <n v="1383418996"/>
    <n v="1380826996"/>
    <b v="0"/>
    <n v="0"/>
    <b v="0"/>
    <s v="film &amp; video/animation"/>
    <n v="36"/>
    <n v="0"/>
    <x v="0"/>
    <s v="animation"/>
    <x v="441"/>
    <d v="2013-11-02T19:03:16"/>
  </r>
  <r>
    <n v="442"/>
    <s v="The Paranormal Idiot"/>
    <s v="Doomsday is here"/>
    <n v="50000"/>
    <n v="18083"/>
    <x v="2"/>
    <s v="US"/>
    <s v="USD"/>
    <n v="1424380783"/>
    <n v="1421788783"/>
    <b v="0"/>
    <n v="17"/>
    <b v="0"/>
    <s v="film &amp; video/animation"/>
    <n v="36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50000"/>
    <n v="18066"/>
    <x v="2"/>
    <s v="CA"/>
    <s v="CAD"/>
    <n v="1391991701"/>
    <n v="1389399701"/>
    <b v="0"/>
    <n v="2"/>
    <b v="0"/>
    <s v="film &amp; video/animation"/>
    <n v="36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50000"/>
    <n v="17914"/>
    <x v="2"/>
    <s v="US"/>
    <s v="USD"/>
    <n v="1329342361"/>
    <n v="1324158361"/>
    <b v="0"/>
    <n v="1"/>
    <b v="0"/>
    <s v="film &amp; video/animation"/>
    <n v="36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2"/>
    <s v="US"/>
    <s v="USD"/>
    <n v="1432195375"/>
    <n v="1430899375"/>
    <b v="0"/>
    <n v="2"/>
    <b v="0"/>
    <s v="film &amp; video/animation"/>
    <n v="36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17875"/>
    <x v="2"/>
    <s v="US"/>
    <s v="USD"/>
    <n v="1425434420"/>
    <n v="1422842420"/>
    <b v="0"/>
    <n v="16"/>
    <b v="0"/>
    <s v="film &amp; video/animation"/>
    <n v="36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17805"/>
    <x v="2"/>
    <s v="GB"/>
    <s v="GBP"/>
    <n v="1364041163"/>
    <n v="1361884763"/>
    <b v="0"/>
    <n v="1"/>
    <b v="0"/>
    <s v="film &amp; video/animation"/>
    <n v="36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0"/>
    <n v="17731"/>
    <x v="2"/>
    <s v="US"/>
    <s v="USD"/>
    <n v="1400091095"/>
    <n v="1398363095"/>
    <b v="0"/>
    <n v="4"/>
    <b v="0"/>
    <s v="film &amp; video/animation"/>
    <n v="35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49000"/>
    <n v="17680"/>
    <x v="2"/>
    <s v="GB"/>
    <s v="GBP"/>
    <n v="1382017085"/>
    <n v="1379425085"/>
    <b v="0"/>
    <n v="5"/>
    <b v="0"/>
    <s v="film &amp; video/animation"/>
    <n v="36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49000"/>
    <n v="17590"/>
    <x v="2"/>
    <s v="US"/>
    <s v="USD"/>
    <n v="1392417800"/>
    <n v="1389825800"/>
    <b v="0"/>
    <n v="7"/>
    <b v="0"/>
    <s v="film &amp; video/animation"/>
    <n v="36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48725"/>
    <n v="17561"/>
    <x v="2"/>
    <s v="US"/>
    <s v="USD"/>
    <n v="1390669791"/>
    <n v="1388077791"/>
    <b v="0"/>
    <n v="0"/>
    <b v="0"/>
    <s v="film &amp; video/animation"/>
    <n v="36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17545"/>
    <x v="2"/>
    <s v="US"/>
    <s v="USD"/>
    <n v="1431536015"/>
    <n v="1428944015"/>
    <b v="0"/>
    <n v="12"/>
    <b v="0"/>
    <s v="film &amp; video/animation"/>
    <n v="36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17482"/>
    <x v="2"/>
    <s v="US"/>
    <s v="USD"/>
    <n v="1424375279"/>
    <n v="1422992879"/>
    <b v="0"/>
    <n v="2"/>
    <b v="0"/>
    <s v="film &amp; video/animation"/>
    <n v="36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48000"/>
    <n v="17444"/>
    <x v="2"/>
    <s v="US"/>
    <s v="USD"/>
    <n v="1417007640"/>
    <n v="1414343571"/>
    <b v="0"/>
    <n v="5"/>
    <b v="0"/>
    <s v="film &amp; video/animation"/>
    <n v="36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17412"/>
    <x v="2"/>
    <s v="US"/>
    <s v="USD"/>
    <n v="1334622660"/>
    <n v="1330733022"/>
    <b v="0"/>
    <n v="2"/>
    <b v="0"/>
    <s v="film &amp; video/animation"/>
    <n v="36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2"/>
    <s v="US"/>
    <s v="USD"/>
    <n v="1382414340"/>
    <n v="1380559201"/>
    <b v="0"/>
    <n v="3"/>
    <b v="0"/>
    <s v="film &amp; video/animation"/>
    <n v="36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47000"/>
    <n v="17390"/>
    <x v="2"/>
    <s v="CA"/>
    <s v="CAD"/>
    <n v="1408213512"/>
    <n v="1405621512"/>
    <b v="0"/>
    <n v="0"/>
    <b v="0"/>
    <s v="film &amp; video/animation"/>
    <n v="37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17350.13"/>
    <x v="2"/>
    <s v="GB"/>
    <s v="GBP"/>
    <n v="1368550060"/>
    <n v="1365958060"/>
    <b v="0"/>
    <n v="49"/>
    <b v="0"/>
    <s v="film &amp; video/animation"/>
    <n v="38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2"/>
    <s v="US"/>
    <s v="USD"/>
    <n v="1321201327"/>
    <n v="1316013727"/>
    <b v="0"/>
    <n v="1"/>
    <b v="0"/>
    <s v="film &amp; video/animation"/>
    <n v="38"/>
    <n v="17277"/>
    <x v="0"/>
    <s v="animation"/>
    <x v="459"/>
    <d v="2011-11-13T16:22:07"/>
  </r>
  <r>
    <n v="460"/>
    <s v="Darwin's Kiss"/>
    <s v="An animated web series about biological evolution gone haywire."/>
    <n v="45000"/>
    <n v="17260.37"/>
    <x v="2"/>
    <s v="US"/>
    <s v="USD"/>
    <n v="1401595200"/>
    <n v="1398862875"/>
    <b v="0"/>
    <n v="2"/>
    <b v="0"/>
    <s v="film &amp; video/animation"/>
    <n v="38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2"/>
    <s v="GB"/>
    <s v="GBP"/>
    <n v="1370204367"/>
    <n v="1368476367"/>
    <b v="0"/>
    <n v="0"/>
    <b v="0"/>
    <s v="film &amp; video/animation"/>
    <n v="38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45000"/>
    <n v="17170"/>
    <x v="2"/>
    <s v="US"/>
    <s v="USD"/>
    <n v="1312945341"/>
    <n v="1307761341"/>
    <b v="0"/>
    <n v="0"/>
    <b v="0"/>
    <s v="film &amp; video/animation"/>
    <n v="38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45000"/>
    <n v="17155"/>
    <x v="2"/>
    <s v="US"/>
    <s v="USD"/>
    <n v="1316883753"/>
    <n v="1311699753"/>
    <b v="0"/>
    <n v="11"/>
    <b v="0"/>
    <s v="film &amp; video/animation"/>
    <n v="38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45000"/>
    <n v="17066"/>
    <x v="2"/>
    <s v="DE"/>
    <s v="EUR"/>
    <n v="1463602935"/>
    <n v="1461874935"/>
    <b v="0"/>
    <n v="1"/>
    <b v="0"/>
    <s v="film &amp; video/animation"/>
    <n v="38"/>
    <n v="17066"/>
    <x v="0"/>
    <s v="animation"/>
    <x v="464"/>
    <d v="2016-05-18T20:22:15"/>
  </r>
  <r>
    <n v="465"/>
    <s v="&quot;Amp&quot; A Story About a Robot"/>
    <s v="&quot;Amp&quot; is a short film about a robot with needs."/>
    <n v="45000"/>
    <n v="17028.88"/>
    <x v="2"/>
    <s v="US"/>
    <s v="USD"/>
    <n v="1403837574"/>
    <n v="1402455174"/>
    <b v="0"/>
    <n v="8"/>
    <b v="0"/>
    <s v="film &amp; video/animation"/>
    <n v="38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45000"/>
    <n v="16984"/>
    <x v="2"/>
    <s v="US"/>
    <s v="USD"/>
    <n v="1347057464"/>
    <n v="1344465464"/>
    <b v="0"/>
    <n v="5"/>
    <b v="0"/>
    <s v="film &amp; video/animation"/>
    <n v="38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2"/>
    <s v="US"/>
    <s v="USD"/>
    <n v="1348849134"/>
    <n v="1344961134"/>
    <b v="0"/>
    <n v="39"/>
    <b v="0"/>
    <s v="film &amp; video/animation"/>
    <n v="37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2"/>
    <s v="US"/>
    <s v="USD"/>
    <n v="1341978665"/>
    <n v="1336795283"/>
    <b v="0"/>
    <n v="0"/>
    <b v="0"/>
    <s v="film &amp; video/animation"/>
    <n v="37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16700"/>
    <x v="2"/>
    <s v="GB"/>
    <s v="GBP"/>
    <n v="1409960724"/>
    <n v="1404776724"/>
    <b v="0"/>
    <n v="0"/>
    <b v="0"/>
    <s v="film &amp; video/animation"/>
    <n v="37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2"/>
    <s v="US"/>
    <s v="USD"/>
    <n v="1389844800"/>
    <n v="1385524889"/>
    <b v="0"/>
    <n v="2"/>
    <b v="0"/>
    <s v="film &amp; video/animation"/>
    <n v="38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16573"/>
    <x v="2"/>
    <s v="US"/>
    <s v="USD"/>
    <n v="1397924379"/>
    <n v="1394039979"/>
    <b v="0"/>
    <n v="170"/>
    <b v="0"/>
    <s v="film &amp; video/animation"/>
    <n v="38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2"/>
    <s v="US"/>
    <s v="USD"/>
    <n v="1408831718"/>
    <n v="1406239718"/>
    <b v="0"/>
    <n v="5"/>
    <b v="0"/>
    <s v="film &amp; video/animation"/>
    <n v="38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2"/>
    <s v="US"/>
    <s v="USD"/>
    <n v="1410972319"/>
    <n v="1408380319"/>
    <b v="0"/>
    <n v="14"/>
    <b v="0"/>
    <s v="film &amp; video/animation"/>
    <n v="39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6465"/>
    <x v="2"/>
    <s v="US"/>
    <s v="USD"/>
    <n v="1487318029"/>
    <n v="1484726029"/>
    <b v="0"/>
    <n v="1"/>
    <b v="0"/>
    <s v="film &amp; video/animation"/>
    <n v="39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2"/>
    <s v="US"/>
    <s v="USD"/>
    <n v="1430877843"/>
    <n v="1428285843"/>
    <b v="0"/>
    <n v="0"/>
    <b v="0"/>
    <s v="film &amp; video/animation"/>
    <n v="39"/>
    <n v="0"/>
    <x v="0"/>
    <s v="animation"/>
    <x v="475"/>
    <d v="2015-05-06T02:04:03"/>
  </r>
  <r>
    <n v="476"/>
    <s v="Sight Word Music Videos"/>
    <s v="Animated Music Videos that teach kids how to read."/>
    <n v="42000"/>
    <n v="16291"/>
    <x v="2"/>
    <s v="US"/>
    <s v="USD"/>
    <n v="1401767940"/>
    <n v="1398727441"/>
    <b v="0"/>
    <n v="124"/>
    <b v="0"/>
    <s v="film &amp; video/animation"/>
    <n v="39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42000"/>
    <n v="16232"/>
    <x v="2"/>
    <s v="US"/>
    <s v="USD"/>
    <n v="1337371334"/>
    <n v="1332187334"/>
    <b v="0"/>
    <n v="0"/>
    <b v="0"/>
    <s v="film &amp; video/animation"/>
    <n v="39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2"/>
    <s v="US"/>
    <s v="USD"/>
    <n v="1427921509"/>
    <n v="1425333109"/>
    <b v="0"/>
    <n v="0"/>
    <b v="0"/>
    <s v="film &amp; video/animation"/>
    <n v="41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0"/>
    <n v="16200"/>
    <x v="2"/>
    <s v="US"/>
    <s v="USD"/>
    <n v="1416566835"/>
    <n v="1411379235"/>
    <b v="0"/>
    <n v="55"/>
    <b v="0"/>
    <s v="film &amp; video/animation"/>
    <n v="41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40000"/>
    <n v="16145.12"/>
    <x v="2"/>
    <s v="US"/>
    <s v="USD"/>
    <n v="1349885289"/>
    <n v="1347293289"/>
    <b v="0"/>
    <n v="21"/>
    <b v="0"/>
    <s v="film &amp; video/animation"/>
    <n v="40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40000"/>
    <n v="16000"/>
    <x v="2"/>
    <s v="US"/>
    <s v="USD"/>
    <n v="1460644440"/>
    <n v="1458336690"/>
    <b v="0"/>
    <n v="1"/>
    <b v="0"/>
    <s v="film &amp; video/animation"/>
    <n v="40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2"/>
    <s v="GB"/>
    <s v="GBP"/>
    <n v="1359434672"/>
    <n v="1354250672"/>
    <b v="0"/>
    <n v="147"/>
    <b v="0"/>
    <s v="film &amp; video/animation"/>
    <n v="40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2"/>
    <s v="GB"/>
    <s v="GBP"/>
    <n v="1446766372"/>
    <n v="1443220372"/>
    <b v="0"/>
    <n v="11"/>
    <b v="0"/>
    <s v="film &amp; video/animation"/>
    <n v="40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40000"/>
    <n v="15918.65"/>
    <x v="2"/>
    <s v="GB"/>
    <s v="GBP"/>
    <n v="1368792499"/>
    <n v="1366200499"/>
    <b v="0"/>
    <n v="125"/>
    <b v="0"/>
    <s v="film &amp; video/animation"/>
    <n v="40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2"/>
    <s v="AU"/>
    <s v="AUD"/>
    <n v="1401662239"/>
    <n v="1399070239"/>
    <b v="0"/>
    <n v="1"/>
    <b v="0"/>
    <s v="film &amp; video/animation"/>
    <n v="40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0"/>
    <n v="15808"/>
    <x v="2"/>
    <s v="US"/>
    <s v="USD"/>
    <n v="1483924700"/>
    <n v="1481332700"/>
    <b v="0"/>
    <n v="0"/>
    <b v="0"/>
    <s v="film &amp; video/animation"/>
    <n v="4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40000"/>
    <n v="15744"/>
    <x v="2"/>
    <s v="US"/>
    <s v="USD"/>
    <n v="1325763180"/>
    <n v="1323084816"/>
    <b v="0"/>
    <n v="3"/>
    <b v="0"/>
    <s v="film &amp; video/animation"/>
    <n v="39"/>
    <n v="5248"/>
    <x v="0"/>
    <s v="animation"/>
    <x v="489"/>
    <d v="2012-01-05T11:33:00"/>
  </r>
  <r>
    <n v="490"/>
    <s v="PROJECT IS CANCELLED"/>
    <s v="Cancelled"/>
    <n v="40000"/>
    <n v="15725"/>
    <x v="2"/>
    <s v="US"/>
    <s v="USD"/>
    <n v="1345677285"/>
    <n v="1343085285"/>
    <b v="0"/>
    <n v="0"/>
    <b v="0"/>
    <s v="film &amp; video/animation"/>
    <n v="39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0000"/>
    <n v="15723"/>
    <x v="2"/>
    <s v="US"/>
    <s v="USD"/>
    <n v="1453937699"/>
    <n v="1451345699"/>
    <b v="0"/>
    <n v="0"/>
    <b v="0"/>
    <s v="film &amp; video/animation"/>
    <n v="39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2"/>
    <s v="SE"/>
    <s v="SEK"/>
    <n v="1476319830"/>
    <n v="1471135830"/>
    <b v="0"/>
    <n v="0"/>
    <b v="0"/>
    <s v="film &amp; video/animation"/>
    <n v="39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0000"/>
    <n v="15700"/>
    <x v="2"/>
    <s v="GB"/>
    <s v="GBP"/>
    <n v="1432142738"/>
    <n v="1429550738"/>
    <b v="0"/>
    <n v="0"/>
    <b v="0"/>
    <s v="film &amp; video/animation"/>
    <n v="39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40000"/>
    <n v="15696"/>
    <x v="2"/>
    <s v="US"/>
    <s v="USD"/>
    <n v="1404356400"/>
    <n v="1402343765"/>
    <b v="0"/>
    <n v="3"/>
    <b v="0"/>
    <s v="film &amp; video/animation"/>
    <n v="39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40000"/>
    <n v="15677.5"/>
    <x v="2"/>
    <s v="US"/>
    <s v="USD"/>
    <n v="1437076305"/>
    <n v="1434484305"/>
    <b v="0"/>
    <n v="0"/>
    <b v="0"/>
    <s v="film &amp; video/animation"/>
    <n v="39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40000"/>
    <n v="15673.44"/>
    <x v="2"/>
    <s v="US"/>
    <s v="USD"/>
    <n v="1392070874"/>
    <n v="1386886874"/>
    <b v="0"/>
    <n v="1"/>
    <b v="0"/>
    <s v="film &amp; video/animation"/>
    <n v="39"/>
    <n v="15673.44"/>
    <x v="0"/>
    <s v="animation"/>
    <x v="496"/>
    <d v="2014-02-10T22:21:14"/>
  </r>
  <r>
    <n v="497"/>
    <s v="Galaxy Probe Kids"/>
    <s v="live-action/animated series pilot."/>
    <n v="40000"/>
    <n v="15651"/>
    <x v="2"/>
    <s v="US"/>
    <s v="USD"/>
    <n v="1419483600"/>
    <n v="1414889665"/>
    <b v="0"/>
    <n v="3"/>
    <b v="0"/>
    <s v="film &amp; video/animation"/>
    <n v="39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15650"/>
    <x v="2"/>
    <s v="US"/>
    <s v="USD"/>
    <n v="1324664249"/>
    <n v="1321035449"/>
    <b v="0"/>
    <n v="22"/>
    <b v="0"/>
    <s v="film &amp; video/animation"/>
    <n v="39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2"/>
    <s v="US"/>
    <s v="USD"/>
    <n v="1255381140"/>
    <n v="1250630968"/>
    <b v="0"/>
    <n v="26"/>
    <b v="0"/>
    <s v="film &amp; video/animation"/>
    <n v="39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2"/>
    <s v="US"/>
    <s v="USD"/>
    <n v="1273356960"/>
    <n v="1268255751"/>
    <b v="0"/>
    <n v="4"/>
    <b v="0"/>
    <s v="film &amp; video/animation"/>
    <n v="39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0000"/>
    <n v="15596"/>
    <x v="2"/>
    <s v="US"/>
    <s v="USD"/>
    <n v="1310189851"/>
    <n v="1307597851"/>
    <b v="0"/>
    <n v="0"/>
    <b v="0"/>
    <s v="film &amp; video/animation"/>
    <n v="39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40000"/>
    <n v="15591"/>
    <x v="2"/>
    <s v="US"/>
    <s v="USD"/>
    <n v="1332073025"/>
    <n v="1329484625"/>
    <b v="0"/>
    <n v="4"/>
    <b v="0"/>
    <s v="film &amp; video/animation"/>
    <n v="39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5565"/>
    <x v="2"/>
    <s v="GB"/>
    <s v="GBP"/>
    <n v="1421498303"/>
    <n v="1418906303"/>
    <b v="0"/>
    <n v="9"/>
    <b v="0"/>
    <s v="film &amp; video/animation"/>
    <n v="39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2"/>
    <s v="US"/>
    <s v="USD"/>
    <n v="1334097387"/>
    <n v="1328916987"/>
    <b v="0"/>
    <n v="5"/>
    <b v="0"/>
    <s v="film &amp; video/animation"/>
    <n v="39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15530"/>
    <x v="2"/>
    <s v="US"/>
    <s v="USD"/>
    <n v="1451010086"/>
    <n v="1447122086"/>
    <b v="0"/>
    <n v="14"/>
    <b v="0"/>
    <s v="film &amp; video/animation"/>
    <n v="39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40000"/>
    <n v="15505"/>
    <x v="2"/>
    <s v="US"/>
    <s v="USD"/>
    <n v="1376140520"/>
    <n v="1373548520"/>
    <b v="0"/>
    <n v="1"/>
    <b v="0"/>
    <s v="film &amp; video/animation"/>
    <n v="39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15481"/>
    <x v="2"/>
    <s v="US"/>
    <s v="USD"/>
    <n v="1350687657"/>
    <n v="1346799657"/>
    <b v="0"/>
    <n v="10"/>
    <b v="0"/>
    <s v="film &amp; video/animation"/>
    <n v="39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15443"/>
    <x v="2"/>
    <s v="US"/>
    <s v="USD"/>
    <n v="1337955240"/>
    <n v="1332808501"/>
    <b v="0"/>
    <n v="3"/>
    <b v="0"/>
    <s v="film &amp; video/animation"/>
    <n v="39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40000"/>
    <n v="15435.55"/>
    <x v="2"/>
    <s v="GB"/>
    <s v="GBP"/>
    <n v="1435504170"/>
    <n v="1432912170"/>
    <b v="0"/>
    <n v="1"/>
    <b v="0"/>
    <s v="film &amp; video/animation"/>
    <n v="3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40000"/>
    <n v="15390"/>
    <x v="2"/>
    <s v="US"/>
    <s v="USD"/>
    <n v="1456805639"/>
    <n v="1454213639"/>
    <b v="0"/>
    <n v="0"/>
    <b v="0"/>
    <s v="film &amp; video/animation"/>
    <n v="38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40000"/>
    <n v="15335"/>
    <x v="2"/>
    <s v="US"/>
    <s v="USD"/>
    <n v="1365228982"/>
    <n v="1362640582"/>
    <b v="0"/>
    <n v="5"/>
    <b v="0"/>
    <s v="film &amp; video/animation"/>
    <n v="38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5327"/>
    <x v="2"/>
    <s v="US"/>
    <s v="USD"/>
    <n v="1479667727"/>
    <n v="1475776127"/>
    <b v="0"/>
    <n v="2"/>
    <b v="0"/>
    <s v="film &amp; video/animation"/>
    <n v="38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40000"/>
    <n v="15318.55"/>
    <x v="2"/>
    <s v="US"/>
    <s v="USD"/>
    <n v="1471244400"/>
    <n v="1467387705"/>
    <b v="0"/>
    <n v="68"/>
    <b v="0"/>
    <s v="film &amp; video/animation"/>
    <n v="38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9400"/>
    <n v="15315"/>
    <x v="2"/>
    <s v="CA"/>
    <s v="CAD"/>
    <n v="1407595447"/>
    <n v="1405003447"/>
    <b v="0"/>
    <n v="3"/>
    <b v="0"/>
    <s v="film &amp; video/animation"/>
    <n v="39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15285"/>
    <x v="2"/>
    <s v="US"/>
    <s v="USD"/>
    <n v="1451389601"/>
    <n v="1447933601"/>
    <b v="0"/>
    <n v="34"/>
    <b v="0"/>
    <s v="film &amp; video/animation"/>
    <n v="39"/>
    <n v="449.56"/>
    <x v="0"/>
    <s v="animation"/>
    <x v="515"/>
    <d v="2015-12-29T11:46:41"/>
  </r>
  <r>
    <n v="516"/>
    <s v="Shipmates"/>
    <s v="A big brother style comedy animation series starring famous seafarers"/>
    <n v="39000"/>
    <n v="15281"/>
    <x v="2"/>
    <s v="GB"/>
    <s v="GBP"/>
    <n v="1432752080"/>
    <n v="1427568080"/>
    <b v="0"/>
    <n v="0"/>
    <b v="0"/>
    <s v="film &amp; video/animation"/>
    <n v="39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2"/>
    <s v="US"/>
    <s v="USD"/>
    <n v="1486046761"/>
    <n v="1483454761"/>
    <b v="0"/>
    <n v="3"/>
    <b v="0"/>
    <s v="film &amp; video/animation"/>
    <n v="39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38000"/>
    <n v="15265"/>
    <x v="2"/>
    <s v="US"/>
    <s v="USD"/>
    <n v="1441550760"/>
    <n v="1438958824"/>
    <b v="0"/>
    <n v="0"/>
    <b v="0"/>
    <s v="film &amp; video/animation"/>
    <n v="4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2"/>
    <s v="US"/>
    <s v="USD"/>
    <n v="1354699421"/>
    <n v="1352107421"/>
    <b v="0"/>
    <n v="70"/>
    <b v="0"/>
    <s v="film &amp; video/animation"/>
    <n v="40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8000"/>
    <n v="15230"/>
    <x v="0"/>
    <s v="GB"/>
    <s v="GBP"/>
    <n v="1449766261"/>
    <n v="1447174261"/>
    <b v="0"/>
    <n v="34"/>
    <b v="1"/>
    <s v="theater/plays"/>
    <n v="40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s v="US"/>
    <s v="USD"/>
    <n v="1477976340"/>
    <n v="1475460819"/>
    <b v="0"/>
    <n v="56"/>
    <b v="1"/>
    <s v="theater/plays"/>
    <n v="40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7956"/>
    <n v="15171.5"/>
    <x v="0"/>
    <s v="US"/>
    <s v="USD"/>
    <n v="1458518325"/>
    <n v="1456793925"/>
    <b v="0"/>
    <n v="31"/>
    <b v="1"/>
    <s v="theater/plays"/>
    <n v="40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s v="US"/>
    <s v="USD"/>
    <n v="1442805076"/>
    <n v="1440213076"/>
    <b v="0"/>
    <n v="84"/>
    <b v="1"/>
    <s v="theater/plays"/>
    <n v="40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7000"/>
    <n v="15121"/>
    <x v="0"/>
    <s v="GB"/>
    <s v="GBP"/>
    <n v="1464801169"/>
    <n v="1462209169"/>
    <b v="0"/>
    <n v="130"/>
    <b v="1"/>
    <s v="theater/plays"/>
    <n v="41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s v="US"/>
    <s v="USD"/>
    <n v="1410601041"/>
    <n v="1406713041"/>
    <b v="0"/>
    <n v="12"/>
    <b v="1"/>
    <s v="theater/plays"/>
    <n v="41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36400"/>
    <n v="15077"/>
    <x v="0"/>
    <s v="GB"/>
    <s v="GBP"/>
    <n v="1438966800"/>
    <n v="1436278344"/>
    <b v="0"/>
    <n v="23"/>
    <b v="1"/>
    <s v="theater/plays"/>
    <n v="41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s v="US"/>
    <s v="USD"/>
    <n v="1487347500"/>
    <n v="1484715366"/>
    <b v="0"/>
    <n v="158"/>
    <b v="1"/>
    <s v="theater/plays"/>
    <n v="42"/>
    <n v="95.18"/>
    <x v="1"/>
    <s v="plays"/>
    <x v="527"/>
    <d v="2017-02-17T16:05:00"/>
  </r>
  <r>
    <n v="528"/>
    <s v="Devastated No Matter What"/>
    <s v="A Festival Backed Production of a Full-Length Play."/>
    <n v="35000"/>
    <n v="14750"/>
    <x v="0"/>
    <s v="US"/>
    <s v="USD"/>
    <n v="1434921600"/>
    <n v="1433109907"/>
    <b v="0"/>
    <n v="30"/>
    <b v="1"/>
    <s v="theater/plays"/>
    <n v="42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s v="CA"/>
    <s v="CAD"/>
    <n v="1484110800"/>
    <n v="1482281094"/>
    <b v="0"/>
    <n v="18"/>
    <b v="1"/>
    <s v="theater/plays"/>
    <n v="42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5000"/>
    <n v="14598"/>
    <x v="0"/>
    <s v="US"/>
    <s v="USD"/>
    <n v="1435111200"/>
    <n v="1433254268"/>
    <b v="0"/>
    <n v="29"/>
    <b v="1"/>
    <s v="theater/plays"/>
    <n v="42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s v="US"/>
    <s v="USD"/>
    <n v="1481957940"/>
    <n v="1478050429"/>
    <b v="0"/>
    <n v="31"/>
    <b v="1"/>
    <s v="theater/plays"/>
    <n v="41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5000"/>
    <n v="14450"/>
    <x v="0"/>
    <s v="US"/>
    <s v="USD"/>
    <n v="1463098208"/>
    <n v="1460506208"/>
    <b v="0"/>
    <n v="173"/>
    <b v="1"/>
    <s v="theater/plays"/>
    <n v="41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5000"/>
    <n v="14437.46"/>
    <x v="0"/>
    <s v="GB"/>
    <s v="GBP"/>
    <n v="1463394365"/>
    <n v="1461320765"/>
    <b v="0"/>
    <n v="17"/>
    <b v="1"/>
    <s v="theater/plays"/>
    <n v="41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s v="NO"/>
    <s v="NOK"/>
    <n v="1446418800"/>
    <n v="1443036470"/>
    <b v="0"/>
    <n v="48"/>
    <b v="1"/>
    <s v="theater/plays"/>
    <n v="41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35000"/>
    <n v="14203"/>
    <x v="0"/>
    <s v="GB"/>
    <s v="GBP"/>
    <n v="1483707905"/>
    <n v="1481115905"/>
    <b v="0"/>
    <n v="59"/>
    <b v="1"/>
    <s v="theater/plays"/>
    <n v="41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s v="GB"/>
    <s v="GBP"/>
    <n v="1438624800"/>
    <n v="1435133807"/>
    <b v="0"/>
    <n v="39"/>
    <b v="1"/>
    <s v="theater/plays"/>
    <n v="41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s v="US"/>
    <s v="USD"/>
    <n v="1446665191"/>
    <n v="1444069591"/>
    <b v="0"/>
    <n v="59"/>
    <b v="1"/>
    <s v="theater/plays"/>
    <n v="40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s v="US"/>
    <s v="USD"/>
    <n v="1463166263"/>
    <n v="1460574263"/>
    <b v="0"/>
    <n v="60"/>
    <b v="1"/>
    <s v="theater/plays"/>
    <n v="40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s v="GB"/>
    <s v="GBP"/>
    <n v="1467681107"/>
    <n v="1465866707"/>
    <b v="0"/>
    <n v="20"/>
    <b v="1"/>
    <s v="theater/plays"/>
    <n v="40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4000"/>
    <x v="2"/>
    <s v="US"/>
    <s v="USD"/>
    <n v="1423078606"/>
    <n v="1420486606"/>
    <b v="0"/>
    <n v="1"/>
    <b v="0"/>
    <s v="technology/web"/>
    <n v="40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35000"/>
    <n v="14000"/>
    <x v="2"/>
    <s v="US"/>
    <s v="USD"/>
    <n v="1446080834"/>
    <n v="1443488834"/>
    <b v="0"/>
    <n v="1"/>
    <b v="0"/>
    <s v="technology/web"/>
    <n v="40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2"/>
    <s v="US"/>
    <s v="USD"/>
    <n v="1462293716"/>
    <n v="1457113316"/>
    <b v="0"/>
    <n v="1"/>
    <b v="0"/>
    <s v="technology/web"/>
    <n v="40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2"/>
    <s v="AU"/>
    <s v="AUD"/>
    <n v="1414807962"/>
    <n v="1412215962"/>
    <b v="0"/>
    <n v="2"/>
    <b v="0"/>
    <s v="technology/web"/>
    <n v="40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2"/>
    <s v="US"/>
    <s v="USD"/>
    <n v="1467647160"/>
    <n v="1465055160"/>
    <b v="0"/>
    <n v="2"/>
    <b v="0"/>
    <s v="technology/web"/>
    <n v="40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2"/>
    <s v="FR"/>
    <s v="EUR"/>
    <n v="1447600389"/>
    <n v="1444140789"/>
    <b v="0"/>
    <n v="34"/>
    <b v="0"/>
    <s v="technology/web"/>
    <n v="39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2"/>
    <s v="US"/>
    <s v="USD"/>
    <n v="1445097715"/>
    <n v="1441209715"/>
    <b v="0"/>
    <n v="2"/>
    <b v="0"/>
    <s v="technology/web"/>
    <n v="39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13692"/>
    <x v="2"/>
    <s v="GB"/>
    <s v="GBP"/>
    <n v="1455122564"/>
    <n v="1452530564"/>
    <b v="0"/>
    <n v="0"/>
    <b v="0"/>
    <s v="technology/web"/>
    <n v="39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2"/>
    <s v="GB"/>
    <s v="GBP"/>
    <n v="1446154848"/>
    <n v="1443562848"/>
    <b v="0"/>
    <n v="1"/>
    <b v="0"/>
    <s v="technology/web"/>
    <n v="39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2"/>
    <s v="GB"/>
    <s v="GBP"/>
    <n v="1436368622"/>
    <n v="1433776622"/>
    <b v="0"/>
    <n v="8"/>
    <b v="0"/>
    <s v="technology/web"/>
    <n v="39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2"/>
    <s v="CA"/>
    <s v="CAD"/>
    <n v="1485838800"/>
    <n v="1484756245"/>
    <b v="0"/>
    <n v="4"/>
    <b v="0"/>
    <s v="technology/web"/>
    <n v="39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2"/>
    <s v="US"/>
    <s v="USD"/>
    <n v="1438451580"/>
    <n v="1434609424"/>
    <b v="0"/>
    <n v="28"/>
    <b v="0"/>
    <s v="technology/web"/>
    <n v="39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35000"/>
    <n v="13500"/>
    <x v="2"/>
    <s v="CA"/>
    <s v="CAD"/>
    <n v="1452350896"/>
    <n v="1447166896"/>
    <b v="0"/>
    <n v="0"/>
    <b v="0"/>
    <s v="technology/web"/>
    <n v="39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35000"/>
    <n v="13480.16"/>
    <x v="2"/>
    <s v="US"/>
    <s v="USD"/>
    <n v="1415988991"/>
    <n v="1413393391"/>
    <b v="0"/>
    <n v="6"/>
    <b v="0"/>
    <s v="technology/web"/>
    <n v="39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2"/>
    <s v="US"/>
    <s v="USD"/>
    <n v="1413735972"/>
    <n v="1411143972"/>
    <b v="0"/>
    <n v="22"/>
    <b v="0"/>
    <s v="technology/web"/>
    <n v="38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2"/>
    <s v="GB"/>
    <s v="GBP"/>
    <n v="1465720143"/>
    <n v="1463128143"/>
    <b v="0"/>
    <n v="0"/>
    <b v="0"/>
    <s v="technology/web"/>
    <n v="38"/>
    <n v="0"/>
    <x v="2"/>
    <s v="web"/>
    <x v="555"/>
    <d v="2016-06-12T08:29:03"/>
  </r>
  <r>
    <n v="556"/>
    <s v="Braille Academy"/>
    <s v="An educational platform for learning Unified English Braille Code"/>
    <n v="35000"/>
    <n v="13323"/>
    <x v="2"/>
    <s v="US"/>
    <s v="USD"/>
    <n v="1452112717"/>
    <n v="1449520717"/>
    <b v="0"/>
    <n v="1"/>
    <b v="0"/>
    <s v="technology/web"/>
    <n v="38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2"/>
    <s v="DE"/>
    <s v="EUR"/>
    <n v="1480721803"/>
    <n v="1478126203"/>
    <b v="0"/>
    <n v="20"/>
    <b v="0"/>
    <s v="technology/web"/>
    <n v="38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2"/>
    <s v="US"/>
    <s v="USD"/>
    <n v="1427227905"/>
    <n v="1424639505"/>
    <b v="0"/>
    <n v="0"/>
    <b v="0"/>
    <s v="technology/web"/>
    <n v="38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2"/>
    <s v="US"/>
    <s v="USD"/>
    <n v="1449989260"/>
    <n v="1447397260"/>
    <b v="0"/>
    <n v="1"/>
    <b v="0"/>
    <s v="technology/web"/>
    <n v="38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3228"/>
    <x v="2"/>
    <s v="CA"/>
    <s v="CAD"/>
    <n v="1418841045"/>
    <n v="1416249045"/>
    <b v="0"/>
    <n v="3"/>
    <b v="0"/>
    <s v="technology/web"/>
    <n v="38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5000"/>
    <n v="13180"/>
    <x v="2"/>
    <s v="US"/>
    <s v="USD"/>
    <n v="1445874513"/>
    <n v="1442850513"/>
    <b v="0"/>
    <n v="2"/>
    <b v="0"/>
    <s v="technology/web"/>
    <n v="38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2"/>
    <s v="NL"/>
    <s v="EUR"/>
    <n v="1482052815"/>
    <n v="1479460815"/>
    <b v="0"/>
    <n v="0"/>
    <b v="0"/>
    <s v="technology/web"/>
    <n v="38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2"/>
    <s v="AU"/>
    <s v="AUD"/>
    <n v="1424137247"/>
    <n v="1421545247"/>
    <b v="0"/>
    <n v="2"/>
    <b v="0"/>
    <s v="technology/web"/>
    <n v="37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3114"/>
    <x v="2"/>
    <s v="FR"/>
    <s v="EUR"/>
    <n v="1457822275"/>
    <n v="1455230275"/>
    <b v="0"/>
    <n v="1"/>
    <b v="0"/>
    <s v="technology/web"/>
    <n v="37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35000"/>
    <n v="13112"/>
    <x v="2"/>
    <s v="GB"/>
    <s v="GBP"/>
    <n v="1436554249"/>
    <n v="1433962249"/>
    <b v="0"/>
    <n v="0"/>
    <b v="0"/>
    <s v="technology/web"/>
    <n v="37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2"/>
    <s v="US"/>
    <s v="USD"/>
    <n v="1468513533"/>
    <n v="1465921533"/>
    <b v="0"/>
    <n v="1"/>
    <b v="0"/>
    <s v="technology/web"/>
    <n v="37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12965.44"/>
    <x v="2"/>
    <s v="US"/>
    <s v="USD"/>
    <n v="1420143194"/>
    <n v="1417551194"/>
    <b v="0"/>
    <n v="0"/>
    <b v="0"/>
    <s v="technology/web"/>
    <n v="37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2"/>
    <s v="NZ"/>
    <s v="NZD"/>
    <n v="1452942000"/>
    <n v="1449785223"/>
    <b v="0"/>
    <n v="5"/>
    <b v="0"/>
    <s v="technology/web"/>
    <n v="37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34000"/>
    <n v="12879"/>
    <x v="2"/>
    <s v="CA"/>
    <s v="CAD"/>
    <n v="1451679612"/>
    <n v="1449087612"/>
    <b v="0"/>
    <n v="1"/>
    <b v="0"/>
    <s v="technology/web"/>
    <n v="38"/>
    <n v="12879"/>
    <x v="2"/>
    <s v="web"/>
    <x v="569"/>
    <d v="2016-01-01T20:20:12"/>
  </r>
  <r>
    <n v="570"/>
    <s v="Relaunching in May"/>
    <s v="Humans have AM/FM/Satellite radio, kids have radio Disney, pets have DogCatRadio."/>
    <n v="33500"/>
    <n v="12870"/>
    <x v="2"/>
    <s v="US"/>
    <s v="USD"/>
    <n v="1455822569"/>
    <n v="1453230569"/>
    <b v="0"/>
    <n v="1"/>
    <b v="0"/>
    <s v="technology/web"/>
    <n v="38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3000"/>
    <n v="12818"/>
    <x v="2"/>
    <s v="US"/>
    <s v="USD"/>
    <n v="1437969540"/>
    <n v="1436297723"/>
    <b v="0"/>
    <n v="2"/>
    <b v="0"/>
    <s v="technology/web"/>
    <n v="39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12806"/>
    <x v="2"/>
    <s v="US"/>
    <s v="USD"/>
    <n v="1446660688"/>
    <n v="1444065088"/>
    <b v="0"/>
    <n v="0"/>
    <b v="0"/>
    <s v="technology/web"/>
    <n v="39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2"/>
    <s v="US"/>
    <s v="USD"/>
    <n v="1421543520"/>
    <n v="1416445931"/>
    <b v="0"/>
    <n v="9"/>
    <b v="0"/>
    <s v="technology/web"/>
    <n v="39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12795"/>
    <x v="2"/>
    <s v="GB"/>
    <s v="GBP"/>
    <n v="1476873507"/>
    <n v="1474281507"/>
    <b v="0"/>
    <n v="4"/>
    <b v="0"/>
    <s v="technology/web"/>
    <n v="39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2"/>
    <s v="DE"/>
    <s v="EUR"/>
    <n v="1434213443"/>
    <n v="1431621443"/>
    <b v="0"/>
    <n v="4"/>
    <b v="0"/>
    <s v="technology/web"/>
    <n v="39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2772.6"/>
    <x v="2"/>
    <s v="US"/>
    <s v="USD"/>
    <n v="1427537952"/>
    <n v="1422357552"/>
    <b v="0"/>
    <n v="1"/>
    <b v="0"/>
    <s v="technology/web"/>
    <n v="39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2730.42"/>
    <x v="2"/>
    <s v="US"/>
    <s v="USD"/>
    <n v="1463753302"/>
    <n v="1458569302"/>
    <b v="0"/>
    <n v="1"/>
    <b v="0"/>
    <s v="technology/web"/>
    <n v="39"/>
    <n v="12730.42"/>
    <x v="2"/>
    <s v="web"/>
    <x v="577"/>
    <d v="2016-05-20T14:08:22"/>
  </r>
  <r>
    <n v="578"/>
    <s v="weBuy Crowdsourced Shopping"/>
    <s v="weBuy trade built on technology and Crowd Sourced Power"/>
    <n v="32000"/>
    <n v="12668"/>
    <x v="2"/>
    <s v="GB"/>
    <s v="GBP"/>
    <n v="1441633993"/>
    <n v="1439560393"/>
    <b v="0"/>
    <n v="7"/>
    <b v="0"/>
    <s v="technology/web"/>
    <n v="40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32000"/>
    <n v="12627"/>
    <x v="2"/>
    <s v="US"/>
    <s v="USD"/>
    <n v="1419539223"/>
    <n v="1416947223"/>
    <b v="0"/>
    <n v="5"/>
    <b v="0"/>
    <s v="technology/web"/>
    <n v="39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1000"/>
    <n v="12571"/>
    <x v="2"/>
    <s v="US"/>
    <s v="USD"/>
    <n v="1474580867"/>
    <n v="1471988867"/>
    <b v="0"/>
    <n v="1"/>
    <b v="0"/>
    <s v="technology/web"/>
    <n v="41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12554"/>
    <x v="2"/>
    <s v="US"/>
    <s v="USD"/>
    <n v="1438474704"/>
    <n v="1435882704"/>
    <b v="0"/>
    <n v="0"/>
    <b v="0"/>
    <s v="technology/web"/>
    <n v="4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12521"/>
    <x v="2"/>
    <s v="US"/>
    <s v="USD"/>
    <n v="1426442400"/>
    <n v="1424454319"/>
    <b v="0"/>
    <n v="0"/>
    <b v="0"/>
    <s v="technology/web"/>
    <n v="42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30000"/>
    <n v="12446"/>
    <x v="2"/>
    <s v="US"/>
    <s v="USD"/>
    <n v="1426800687"/>
    <n v="1424212287"/>
    <b v="0"/>
    <n v="1"/>
    <b v="0"/>
    <s v="technology/web"/>
    <n v="41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30000"/>
    <n v="12413"/>
    <x v="2"/>
    <s v="US"/>
    <s v="USD"/>
    <n v="1426522316"/>
    <n v="1423933916"/>
    <b v="0"/>
    <n v="2"/>
    <b v="0"/>
    <s v="technology/web"/>
    <n v="41"/>
    <n v="6206.5"/>
    <x v="2"/>
    <s v="web"/>
    <x v="584"/>
    <d v="2015-03-16T16:11:56"/>
  </r>
  <r>
    <n v="585"/>
    <s v="Link Card"/>
    <s v="SAVE UP TO 40% WHEN YOU SPEND!_x000a__x000a_PRE-ORDER YOUR LINK CARD TODAY"/>
    <n v="30000"/>
    <n v="12410.5"/>
    <x v="2"/>
    <s v="GB"/>
    <s v="GBP"/>
    <n v="1448928000"/>
    <n v="1444123377"/>
    <b v="0"/>
    <n v="0"/>
    <b v="0"/>
    <s v="technology/web"/>
    <n v="41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0000"/>
    <n v="12400.61"/>
    <x v="2"/>
    <s v="US"/>
    <s v="USD"/>
    <n v="1424032207"/>
    <n v="1421440207"/>
    <b v="0"/>
    <n v="4"/>
    <b v="0"/>
    <s v="technology/web"/>
    <n v="41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2"/>
    <s v="IT"/>
    <s v="EUR"/>
    <n v="1479410886"/>
    <n v="1474223286"/>
    <b v="0"/>
    <n v="2"/>
    <b v="0"/>
    <s v="technology/web"/>
    <n v="41"/>
    <n v="6174.25"/>
    <x v="2"/>
    <s v="web"/>
    <x v="588"/>
    <d v="2016-11-17T19:28:06"/>
  </r>
  <r>
    <n v="589"/>
    <s v="Get Neighborly"/>
    <s v="Services closer than you think..."/>
    <n v="30000"/>
    <n v="12325"/>
    <x v="2"/>
    <s v="US"/>
    <s v="USD"/>
    <n v="1436366699"/>
    <n v="1435070699"/>
    <b v="0"/>
    <n v="1"/>
    <b v="0"/>
    <s v="technology/web"/>
    <n v="41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2"/>
    <s v="GB"/>
    <s v="GBP"/>
    <n v="1454936460"/>
    <n v="1452259131"/>
    <b v="0"/>
    <n v="9"/>
    <b v="0"/>
    <s v="technology/web"/>
    <n v="41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2"/>
    <s v="US"/>
    <s v="USD"/>
    <n v="1437570130"/>
    <n v="1434978130"/>
    <b v="0"/>
    <n v="2"/>
    <b v="0"/>
    <s v="technology/web"/>
    <n v="41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30000"/>
    <n v="12252"/>
    <x v="2"/>
    <s v="US"/>
    <s v="USD"/>
    <n v="1417584860"/>
    <n v="1414992860"/>
    <b v="0"/>
    <n v="1"/>
    <b v="0"/>
    <s v="technology/web"/>
    <n v="41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2"/>
    <s v="GB"/>
    <s v="GBP"/>
    <n v="1428333345"/>
    <n v="1425744945"/>
    <b v="0"/>
    <n v="7"/>
    <b v="0"/>
    <s v="technology/web"/>
    <n v="41"/>
    <n v="1747"/>
    <x v="2"/>
    <s v="web"/>
    <x v="593"/>
    <d v="2015-04-06T15:15:45"/>
  </r>
  <r>
    <n v="594"/>
    <s v="Unleashed Fitness"/>
    <s v="Creating a fitness site that will change the fitness game forever!"/>
    <n v="30000"/>
    <n v="12178"/>
    <x v="2"/>
    <s v="US"/>
    <s v="USD"/>
    <n v="1460832206"/>
    <n v="1458240206"/>
    <b v="0"/>
    <n v="2"/>
    <b v="0"/>
    <s v="technology/web"/>
    <n v="41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0"/>
    <n v="12165"/>
    <x v="2"/>
    <s v="US"/>
    <s v="USD"/>
    <n v="1430703638"/>
    <n v="1426815638"/>
    <b v="0"/>
    <n v="8"/>
    <b v="0"/>
    <s v="technology/web"/>
    <n v="41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30000"/>
    <n v="12165"/>
    <x v="2"/>
    <s v="US"/>
    <s v="USD"/>
    <n v="1478122292"/>
    <n v="1475530292"/>
    <b v="0"/>
    <n v="2"/>
    <b v="0"/>
    <s v="technology/web"/>
    <n v="41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30000"/>
    <n v="12110"/>
    <x v="2"/>
    <s v="US"/>
    <s v="USD"/>
    <n v="1469980800"/>
    <n v="1466787335"/>
    <b v="0"/>
    <n v="2"/>
    <b v="0"/>
    <s v="technology/web"/>
    <n v="40"/>
    <n v="6055"/>
    <x v="2"/>
    <s v="web"/>
    <x v="597"/>
    <d v="2016-07-31T16:00:00"/>
  </r>
  <r>
    <n v="598"/>
    <s v="Goals not creeds"/>
    <s v="This is a project to create a crowd-funding site for Urantia Book readers worldwide."/>
    <n v="30000"/>
    <n v="12106"/>
    <x v="2"/>
    <s v="US"/>
    <s v="USD"/>
    <n v="1417737781"/>
    <n v="1415145781"/>
    <b v="0"/>
    <n v="7"/>
    <b v="0"/>
    <s v="technology/web"/>
    <n v="40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0"/>
    <n v="12095"/>
    <x v="2"/>
    <s v="US"/>
    <s v="USD"/>
    <n v="1425827760"/>
    <n v="1423769402"/>
    <b v="0"/>
    <n v="2"/>
    <b v="0"/>
    <s v="technology/web"/>
    <n v="40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30000"/>
    <n v="12042"/>
    <x v="1"/>
    <s v="US"/>
    <s v="USD"/>
    <n v="1431198562"/>
    <n v="1426014562"/>
    <b v="0"/>
    <n v="1"/>
    <b v="0"/>
    <s v="technology/web"/>
    <n v="40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1"/>
    <s v="CA"/>
    <s v="CAD"/>
    <n v="1419626139"/>
    <n v="1417034139"/>
    <b v="0"/>
    <n v="6"/>
    <b v="0"/>
    <s v="technology/web"/>
    <n v="4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1"/>
    <s v="US"/>
    <s v="USD"/>
    <n v="1434654215"/>
    <n v="1432062215"/>
    <b v="0"/>
    <n v="0"/>
    <b v="0"/>
    <s v="technology/web"/>
    <n v="4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1"/>
    <s v="US"/>
    <s v="USD"/>
    <n v="1408029623"/>
    <n v="1405437623"/>
    <b v="0"/>
    <n v="13"/>
    <b v="0"/>
    <s v="technology/web"/>
    <n v="40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1"/>
    <s v="US"/>
    <s v="USD"/>
    <n v="1409187056"/>
    <n v="1406595056"/>
    <b v="0"/>
    <n v="0"/>
    <b v="0"/>
    <s v="technology/web"/>
    <n v="40"/>
    <n v="0"/>
    <x v="2"/>
    <s v="web"/>
    <x v="604"/>
    <d v="2014-08-28T00:50:56"/>
  </r>
  <r>
    <n v="605"/>
    <s v="Teach Your Parents iPad (Canceled)"/>
    <s v="An iPad support care package for your parents / seniors."/>
    <n v="30000"/>
    <n v="12000"/>
    <x v="1"/>
    <s v="US"/>
    <s v="USD"/>
    <n v="1440318908"/>
    <n v="1436430908"/>
    <b v="0"/>
    <n v="8"/>
    <b v="0"/>
    <s v="technology/web"/>
    <n v="4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1"/>
    <s v="NL"/>
    <s v="EUR"/>
    <n v="1432479600"/>
    <n v="1428507409"/>
    <b v="0"/>
    <n v="1"/>
    <b v="0"/>
    <s v="technology/web"/>
    <n v="4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12000"/>
    <x v="1"/>
    <s v="US"/>
    <s v="USD"/>
    <n v="1448225336"/>
    <n v="1445629736"/>
    <b v="0"/>
    <n v="0"/>
    <b v="0"/>
    <s v="technology/web"/>
    <n v="4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1"/>
    <s v="US"/>
    <s v="USD"/>
    <n v="1434405980"/>
    <n v="1431813980"/>
    <b v="0"/>
    <n v="5"/>
    <b v="0"/>
    <s v="technology/web"/>
    <n v="40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11992"/>
    <x v="1"/>
    <s v="GB"/>
    <s v="GBP"/>
    <n v="1448761744"/>
    <n v="1446166144"/>
    <b v="0"/>
    <n v="1"/>
    <b v="0"/>
    <s v="technology/web"/>
    <n v="40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30000"/>
    <n v="11943"/>
    <x v="1"/>
    <s v="US"/>
    <s v="USD"/>
    <n v="1429732586"/>
    <n v="1427140586"/>
    <b v="0"/>
    <n v="0"/>
    <b v="0"/>
    <s v="technology/web"/>
    <n v="4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s v="web"/>
    <x v="611"/>
    <d v="2016-01-19T13:27:17"/>
  </r>
  <r>
    <n v="612"/>
    <s v="Web Streaming 2.0 (Canceled)"/>
    <s v="A Fast and Reliable new Web platform to stream videos from Internet"/>
    <n v="30000"/>
    <n v="11880"/>
    <x v="1"/>
    <s v="IT"/>
    <s v="EUR"/>
    <n v="1472777146"/>
    <n v="1470185146"/>
    <b v="0"/>
    <n v="0"/>
    <b v="0"/>
    <s v="technology/web"/>
    <n v="4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11805"/>
    <x v="1"/>
    <s v="US"/>
    <s v="USD"/>
    <n v="1466731740"/>
    <n v="1464139740"/>
    <b v="0"/>
    <n v="0"/>
    <b v="0"/>
    <s v="technology/web"/>
    <n v="39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1"/>
    <s v="NZ"/>
    <s v="NZD"/>
    <n v="1443149759"/>
    <n v="1440557759"/>
    <b v="0"/>
    <n v="0"/>
    <b v="0"/>
    <s v="technology/web"/>
    <n v="39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1"/>
    <s v="FR"/>
    <s v="EUR"/>
    <n v="1488013307"/>
    <n v="1485421307"/>
    <b v="0"/>
    <n v="0"/>
    <b v="0"/>
    <s v="technology/web"/>
    <n v="39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1"/>
    <s v="GB"/>
    <s v="GBP"/>
    <n v="1431072843"/>
    <n v="1427184843"/>
    <b v="0"/>
    <n v="3"/>
    <b v="0"/>
    <s v="technology/web"/>
    <n v="39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30000"/>
    <n v="11744.9"/>
    <x v="1"/>
    <s v="US"/>
    <s v="USD"/>
    <n v="1449689203"/>
    <n v="1447097203"/>
    <b v="0"/>
    <n v="0"/>
    <b v="0"/>
    <s v="technology/web"/>
    <n v="39"/>
    <n v="0"/>
    <x v="2"/>
    <s v="web"/>
    <x v="618"/>
    <d v="2015-12-09T19:26:43"/>
  </r>
  <r>
    <n v="619"/>
    <s v="Big Data (Canceled)"/>
    <s v="Big Data Sets for researchers interested in improving the quality of life."/>
    <n v="30000"/>
    <n v="11727"/>
    <x v="1"/>
    <s v="US"/>
    <s v="USD"/>
    <n v="1416933390"/>
    <n v="1411745790"/>
    <b v="0"/>
    <n v="1"/>
    <b v="0"/>
    <s v="technology/web"/>
    <n v="39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1"/>
    <s v="US"/>
    <s v="USD"/>
    <n v="1467934937"/>
    <n v="1465342937"/>
    <b v="0"/>
    <n v="3"/>
    <b v="0"/>
    <s v="technology/web"/>
    <n v="39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1"/>
    <s v="US"/>
    <s v="USD"/>
    <n v="1467398138"/>
    <n v="1465670138"/>
    <b v="0"/>
    <n v="9"/>
    <b v="0"/>
    <s v="technology/web"/>
    <n v="39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1"/>
    <s v="AU"/>
    <s v="AUD"/>
    <n v="1432771997"/>
    <n v="1430179997"/>
    <b v="0"/>
    <n v="0"/>
    <b v="0"/>
    <s v="technology/web"/>
    <n v="39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30000"/>
    <n v="11621"/>
    <x v="1"/>
    <s v="US"/>
    <s v="USD"/>
    <n v="1431647041"/>
    <n v="1429055041"/>
    <b v="0"/>
    <n v="0"/>
    <b v="0"/>
    <s v="technology/web"/>
    <n v="39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1"/>
    <s v="CA"/>
    <s v="CAD"/>
    <n v="1490560177"/>
    <n v="1487971777"/>
    <b v="0"/>
    <n v="0"/>
    <b v="0"/>
    <s v="technology/web"/>
    <n v="39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1"/>
    <s v="US"/>
    <s v="USD"/>
    <n v="1439644920"/>
    <n v="1436793939"/>
    <b v="0"/>
    <n v="39"/>
    <b v="0"/>
    <s v="technology/web"/>
    <n v="39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1"/>
    <s v="SE"/>
    <s v="SEK"/>
    <n v="1457996400"/>
    <n v="1452842511"/>
    <b v="0"/>
    <n v="1"/>
    <b v="0"/>
    <s v="technology/web"/>
    <n v="38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1"/>
    <s v="US"/>
    <s v="USD"/>
    <n v="1405269457"/>
    <n v="1402677457"/>
    <b v="0"/>
    <n v="0"/>
    <b v="0"/>
    <s v="technology/web"/>
    <n v="38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1"/>
    <s v="AU"/>
    <s v="AUD"/>
    <n v="1463239108"/>
    <n v="1460647108"/>
    <b v="0"/>
    <n v="3"/>
    <b v="0"/>
    <s v="technology/web"/>
    <n v="38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1500"/>
    <x v="1"/>
    <s v="US"/>
    <s v="USD"/>
    <n v="1441516200"/>
    <n v="1438959121"/>
    <b v="0"/>
    <n v="1"/>
    <b v="0"/>
    <s v="technology/web"/>
    <n v="38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0000"/>
    <n v="11472"/>
    <x v="1"/>
    <s v="CA"/>
    <s v="CAD"/>
    <n v="1464460329"/>
    <n v="1461954729"/>
    <b v="0"/>
    <n v="9"/>
    <b v="0"/>
    <s v="technology/web"/>
    <n v="38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30000"/>
    <n v="11467"/>
    <x v="1"/>
    <s v="NL"/>
    <s v="EUR"/>
    <n v="1448470165"/>
    <n v="1445874565"/>
    <b v="0"/>
    <n v="0"/>
    <b v="0"/>
    <s v="technology/web"/>
    <n v="38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1"/>
    <s v="US"/>
    <s v="USD"/>
    <n v="1466204400"/>
    <n v="1463469062"/>
    <b v="0"/>
    <n v="25"/>
    <b v="0"/>
    <s v="technology/web"/>
    <n v="38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30000"/>
    <n v="11432"/>
    <x v="1"/>
    <s v="US"/>
    <s v="USD"/>
    <n v="1424989029"/>
    <n v="1422397029"/>
    <b v="0"/>
    <n v="1"/>
    <b v="0"/>
    <s v="technology/web"/>
    <n v="38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30000"/>
    <n v="11428.19"/>
    <x v="1"/>
    <s v="US"/>
    <s v="USD"/>
    <n v="1428804762"/>
    <n v="1426212762"/>
    <b v="0"/>
    <n v="1"/>
    <b v="0"/>
    <s v="technology/web"/>
    <n v="38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11385"/>
    <x v="1"/>
    <s v="GB"/>
    <s v="GBP"/>
    <n v="1433587620"/>
    <n v="1430996150"/>
    <b v="0"/>
    <n v="1"/>
    <b v="0"/>
    <s v="technology/web"/>
    <n v="38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1"/>
    <s v="GB"/>
    <s v="GBP"/>
    <n v="1488063840"/>
    <n v="1485558318"/>
    <b v="0"/>
    <n v="0"/>
    <b v="0"/>
    <s v="technology/web"/>
    <n v="38"/>
    <n v="0"/>
    <x v="2"/>
    <s v="web"/>
    <x v="637"/>
    <d v="2017-02-25T23:04:00"/>
  </r>
  <r>
    <n v="638"/>
    <s v="W (Canceled)"/>
    <s v="O0"/>
    <n v="30000"/>
    <n v="11363"/>
    <x v="1"/>
    <s v="DE"/>
    <s v="EUR"/>
    <n v="1490447662"/>
    <n v="1485267262"/>
    <b v="0"/>
    <n v="6"/>
    <b v="0"/>
    <s v="technology/web"/>
    <n v="38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30000"/>
    <n v="11353"/>
    <x v="1"/>
    <s v="US"/>
    <s v="USD"/>
    <n v="1413208795"/>
    <n v="1408024795"/>
    <b v="0"/>
    <n v="1"/>
    <b v="0"/>
    <s v="technology/web"/>
    <n v="38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s v="FR"/>
    <s v="EUR"/>
    <n v="1480028400"/>
    <n v="1478685915"/>
    <b v="0"/>
    <n v="2"/>
    <b v="1"/>
    <s v="technology/wearables"/>
    <n v="38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s v="US"/>
    <s v="USD"/>
    <n v="1439473248"/>
    <n v="1436881248"/>
    <b v="0"/>
    <n v="315"/>
    <b v="1"/>
    <s v="technology/wearables"/>
    <n v="38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s v="DE"/>
    <s v="EUR"/>
    <n v="1439998674"/>
    <n v="1436888274"/>
    <b v="0"/>
    <n v="2174"/>
    <b v="1"/>
    <s v="technology/wearables"/>
    <n v="38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30000"/>
    <n v="11292"/>
    <x v="0"/>
    <s v="US"/>
    <s v="USD"/>
    <n v="1433085875"/>
    <n v="1428333875"/>
    <b v="0"/>
    <n v="152"/>
    <b v="1"/>
    <s v="technology/wearables"/>
    <n v="38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s v="US"/>
    <s v="USD"/>
    <n v="1414544400"/>
    <n v="1410883139"/>
    <b v="0"/>
    <n v="1021"/>
    <b v="1"/>
    <s v="technology/wearables"/>
    <n v="37"/>
    <n v="11"/>
    <x v="2"/>
    <s v="wearables"/>
    <x v="644"/>
    <d v="2014-10-29T01:00:00"/>
  </r>
  <r>
    <n v="645"/>
    <s v="Carbon Fiber Collar Stays"/>
    <s v="Ever wanted to own something made out of carbon fiber? Now you can!"/>
    <n v="30000"/>
    <n v="11230.25"/>
    <x v="0"/>
    <s v="US"/>
    <s v="USD"/>
    <n v="1470962274"/>
    <n v="1468370274"/>
    <b v="0"/>
    <n v="237"/>
    <b v="1"/>
    <s v="technology/wearables"/>
    <n v="37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s v="US"/>
    <s v="USD"/>
    <n v="1407788867"/>
    <n v="1405196867"/>
    <b v="0"/>
    <n v="27"/>
    <b v="1"/>
    <s v="technology/wearables"/>
    <n v="37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s v="CA"/>
    <s v="CAD"/>
    <n v="1458235549"/>
    <n v="1455647149"/>
    <b v="0"/>
    <n v="17"/>
    <b v="1"/>
    <s v="technology/wearables"/>
    <n v="37"/>
    <n v="659.71"/>
    <x v="2"/>
    <s v="wearables"/>
    <x v="647"/>
    <d v="2016-03-17T17:25:49"/>
  </r>
  <r>
    <n v="648"/>
    <s v="Audio Jacket"/>
    <s v="Get ready for the next product that you canâ€™t live without"/>
    <n v="30000"/>
    <n v="11176"/>
    <x v="0"/>
    <s v="US"/>
    <s v="USD"/>
    <n v="1413304708"/>
    <n v="1410280708"/>
    <b v="0"/>
    <n v="27"/>
    <b v="1"/>
    <s v="technology/wearables"/>
    <n v="37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0"/>
    <n v="11160"/>
    <x v="0"/>
    <s v="US"/>
    <s v="USD"/>
    <n v="1410904413"/>
    <n v="1409090013"/>
    <b v="0"/>
    <n v="82"/>
    <b v="1"/>
    <s v="technology/wearables"/>
    <n v="37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s v="US"/>
    <s v="USD"/>
    <n v="1418953984"/>
    <n v="1413766384"/>
    <b v="0"/>
    <n v="48"/>
    <b v="1"/>
    <s v="technology/wearables"/>
    <n v="37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s v="US"/>
    <s v="USD"/>
    <n v="1418430311"/>
    <n v="1415838311"/>
    <b v="0"/>
    <n v="105"/>
    <b v="1"/>
    <s v="technology/wearables"/>
    <n v="37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0"/>
    <n v="11090"/>
    <x v="0"/>
    <s v="US"/>
    <s v="USD"/>
    <n v="1480613650"/>
    <n v="1478018050"/>
    <b v="0"/>
    <n v="28"/>
    <b v="1"/>
    <s v="technology/wearables"/>
    <n v="37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s v="US"/>
    <s v="USD"/>
    <n v="1440082240"/>
    <n v="1436885440"/>
    <b v="0"/>
    <n v="1107"/>
    <b v="1"/>
    <s v="technology/wearables"/>
    <n v="38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s v="US"/>
    <s v="USD"/>
    <n v="1436396313"/>
    <n v="1433804313"/>
    <b v="0"/>
    <n v="1013"/>
    <b v="1"/>
    <s v="technology/wearables"/>
    <n v="38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045"/>
    <x v="0"/>
    <s v="US"/>
    <s v="USD"/>
    <n v="1426197512"/>
    <n v="1423609112"/>
    <b v="0"/>
    <n v="274"/>
    <b v="1"/>
    <s v="technology/wearables"/>
    <n v="38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s v="US"/>
    <s v="USD"/>
    <n v="1460917119"/>
    <n v="1455736719"/>
    <b v="0"/>
    <n v="87"/>
    <b v="1"/>
    <s v="technology/wearables"/>
    <n v="39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s v="US"/>
    <s v="USD"/>
    <n v="1450901872"/>
    <n v="1448309872"/>
    <b v="0"/>
    <n v="99"/>
    <b v="1"/>
    <s v="technology/wearables"/>
    <n v="39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s v="US"/>
    <s v="USD"/>
    <n v="1437933600"/>
    <n v="1435117889"/>
    <b v="0"/>
    <n v="276"/>
    <b v="1"/>
    <s v="technology/wearables"/>
    <n v="39"/>
    <n v="39.67"/>
    <x v="2"/>
    <s v="wearables"/>
    <x v="658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2"/>
    <s v="US"/>
    <s v="USD"/>
    <n v="1415558879"/>
    <n v="1412963279"/>
    <b v="0"/>
    <n v="18"/>
    <b v="0"/>
    <s v="technology/wearables"/>
    <n v="39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28000"/>
    <n v="10814"/>
    <x v="2"/>
    <s v="US"/>
    <s v="USD"/>
    <n v="1477236559"/>
    <n v="1474644559"/>
    <b v="0"/>
    <n v="9"/>
    <b v="0"/>
    <s v="technology/wearables"/>
    <n v="39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8000"/>
    <n v="10804.45"/>
    <x v="2"/>
    <s v="US"/>
    <s v="USD"/>
    <n v="1421404247"/>
    <n v="1418812247"/>
    <b v="0"/>
    <n v="4"/>
    <b v="0"/>
    <s v="technology/wearables"/>
    <n v="39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10802"/>
    <x v="2"/>
    <s v="DK"/>
    <s v="DKK"/>
    <n v="1437250456"/>
    <n v="1434658456"/>
    <b v="0"/>
    <n v="7"/>
    <b v="0"/>
    <s v="technology/wearables"/>
    <n v="39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7800"/>
    <n v="10800"/>
    <x v="2"/>
    <s v="US"/>
    <s v="USD"/>
    <n v="1428940775"/>
    <n v="1426348775"/>
    <b v="0"/>
    <n v="29"/>
    <b v="0"/>
    <s v="technology/wearables"/>
    <n v="39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2"/>
    <s v="US"/>
    <s v="USD"/>
    <n v="1484327061"/>
    <n v="1479143061"/>
    <b v="0"/>
    <n v="12"/>
    <b v="0"/>
    <s v="technology/wearables"/>
    <n v="39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7000"/>
    <n v="10740"/>
    <x v="2"/>
    <s v="US"/>
    <s v="USD"/>
    <n v="1408305498"/>
    <n v="1405713498"/>
    <b v="0"/>
    <n v="4"/>
    <b v="0"/>
    <s v="technology/wearables"/>
    <n v="40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10710"/>
    <x v="2"/>
    <s v="IT"/>
    <s v="EUR"/>
    <n v="1477731463"/>
    <n v="1474275463"/>
    <b v="0"/>
    <n v="28"/>
    <b v="0"/>
    <s v="technology/wearables"/>
    <n v="40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2"/>
    <s v="US"/>
    <s v="USD"/>
    <n v="1431374222"/>
    <n v="1427486222"/>
    <b v="0"/>
    <n v="25"/>
    <b v="0"/>
    <s v="technology/wearables"/>
    <n v="40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7000"/>
    <n v="10685"/>
    <x v="2"/>
    <s v="SE"/>
    <s v="SEK"/>
    <n v="1467817258"/>
    <n v="1465225258"/>
    <b v="0"/>
    <n v="28"/>
    <b v="0"/>
    <s v="technology/wearables"/>
    <n v="40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2"/>
    <s v="IT"/>
    <s v="EUR"/>
    <n v="1466323800"/>
    <n v="1463418120"/>
    <b v="0"/>
    <n v="310"/>
    <b v="0"/>
    <s v="technology/wearables"/>
    <n v="40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2"/>
    <s v="US"/>
    <s v="USD"/>
    <n v="1421208000"/>
    <n v="1418315852"/>
    <b v="0"/>
    <n v="15"/>
    <b v="0"/>
    <s v="technology/wearables"/>
    <n v="40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2"/>
    <s v="US"/>
    <s v="USD"/>
    <n v="1420088340"/>
    <n v="1417410964"/>
    <b v="0"/>
    <n v="215"/>
    <b v="0"/>
    <s v="technology/wearables"/>
    <n v="41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10640"/>
    <x v="2"/>
    <s v="US"/>
    <s v="USD"/>
    <n v="1409602217"/>
    <n v="1405714217"/>
    <b v="0"/>
    <n v="3"/>
    <b v="0"/>
    <s v="technology/wearables"/>
    <n v="41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6000"/>
    <n v="10610"/>
    <x v="2"/>
    <s v="US"/>
    <s v="USD"/>
    <n v="1407811627"/>
    <n v="1402627627"/>
    <b v="0"/>
    <n v="2"/>
    <b v="0"/>
    <s v="technology/wearables"/>
    <n v="41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2"/>
    <s v="US"/>
    <s v="USD"/>
    <n v="1420095540"/>
    <n v="1417558804"/>
    <b v="0"/>
    <n v="26"/>
    <b v="0"/>
    <s v="technology/wearables"/>
    <n v="41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2"/>
    <s v="CA"/>
    <s v="CAD"/>
    <n v="1423333581"/>
    <n v="1420741581"/>
    <b v="0"/>
    <n v="24"/>
    <b v="0"/>
    <s v="technology/wearables"/>
    <n v="41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2"/>
    <s v="IT"/>
    <s v="EUR"/>
    <n v="1467106895"/>
    <n v="1463218895"/>
    <b v="0"/>
    <n v="96"/>
    <b v="0"/>
    <s v="technology/wearables"/>
    <n v="42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2"/>
    <s v="US"/>
    <s v="USD"/>
    <n v="1463821338"/>
    <n v="1461229338"/>
    <b v="0"/>
    <n v="17"/>
    <b v="0"/>
    <s v="technology/wearables"/>
    <n v="42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10554.11"/>
    <x v="2"/>
    <s v="US"/>
    <s v="USD"/>
    <n v="1472920909"/>
    <n v="1467736909"/>
    <b v="0"/>
    <n v="94"/>
    <b v="0"/>
    <s v="technology/wearables"/>
    <n v="42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2"/>
    <s v="US"/>
    <s v="USD"/>
    <n v="1410955331"/>
    <n v="1407931331"/>
    <b v="0"/>
    <n v="129"/>
    <b v="0"/>
    <s v="technology/wearables"/>
    <n v="42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2"/>
    <s v="US"/>
    <s v="USD"/>
    <n v="1477509604"/>
    <n v="1474917604"/>
    <b v="0"/>
    <n v="1"/>
    <b v="0"/>
    <s v="technology/wearables"/>
    <n v="42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0"/>
    <n v="10501"/>
    <x v="2"/>
    <s v="US"/>
    <s v="USD"/>
    <n v="1489512122"/>
    <n v="1486923722"/>
    <b v="0"/>
    <n v="4"/>
    <b v="0"/>
    <s v="technology/wearables"/>
    <n v="42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10440"/>
    <x v="2"/>
    <s v="US"/>
    <s v="USD"/>
    <n v="1477949764"/>
    <n v="1474493764"/>
    <b v="0"/>
    <n v="3"/>
    <b v="0"/>
    <s v="technology/wearables"/>
    <n v="42"/>
    <n v="3480"/>
    <x v="2"/>
    <s v="wearables"/>
    <x v="683"/>
    <d v="2016-10-31T21:36:04"/>
  </r>
  <r>
    <n v="684"/>
    <s v="Arcus Motion Analyzer | The Versatile Smart Ring"/>
    <s v="Arcus gives your fingers super powers."/>
    <n v="25000"/>
    <n v="10435"/>
    <x v="2"/>
    <s v="US"/>
    <s v="USD"/>
    <n v="1406257200"/>
    <n v="1403176891"/>
    <b v="0"/>
    <n v="135"/>
    <b v="0"/>
    <s v="technology/wearables"/>
    <n v="42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2"/>
    <s v="US"/>
    <s v="USD"/>
    <n v="1421095672"/>
    <n v="1417207672"/>
    <b v="0"/>
    <n v="10"/>
    <b v="0"/>
    <s v="technology/wearables"/>
    <n v="42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25000"/>
    <n v="10420"/>
    <x v="2"/>
    <s v="IT"/>
    <s v="EUR"/>
    <n v="1438618170"/>
    <n v="1436026170"/>
    <b v="0"/>
    <n v="0"/>
    <b v="0"/>
    <s v="technology/wearables"/>
    <n v="42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2"/>
    <s v="MX"/>
    <s v="MXN"/>
    <n v="1486317653"/>
    <n v="1481133653"/>
    <b v="0"/>
    <n v="6"/>
    <b v="0"/>
    <s v="technology/wearables"/>
    <n v="42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2"/>
    <s v="US"/>
    <s v="USD"/>
    <n v="1444876253"/>
    <n v="1442284253"/>
    <b v="0"/>
    <n v="36"/>
    <b v="0"/>
    <s v="technology/wearables"/>
    <n v="41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2"/>
    <s v="US"/>
    <s v="USD"/>
    <n v="1481173140"/>
    <n v="1478016097"/>
    <b v="0"/>
    <n v="336"/>
    <b v="0"/>
    <s v="technology/wearables"/>
    <n v="41"/>
    <n v="30.79"/>
    <x v="2"/>
    <s v="wearables"/>
    <x v="689"/>
    <d v="2016-12-08T04:59:00"/>
  </r>
  <r>
    <n v="690"/>
    <s v="BLOXSHIELD"/>
    <s v="A radiation shield for your fitness tracker, smartwatch or other wearable smart device"/>
    <n v="25000"/>
    <n v="10338"/>
    <x v="2"/>
    <s v="US"/>
    <s v="USD"/>
    <n v="1473400800"/>
    <n v="1469718841"/>
    <b v="0"/>
    <n v="34"/>
    <b v="0"/>
    <s v="technology/wearables"/>
    <n v="41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2"/>
    <s v="US"/>
    <s v="USD"/>
    <n v="1435711246"/>
    <n v="1433292046"/>
    <b v="0"/>
    <n v="10"/>
    <b v="0"/>
    <s v="technology/wearables"/>
    <n v="41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2"/>
    <s v="GB"/>
    <s v="GBP"/>
    <n v="1482397263"/>
    <n v="1479805263"/>
    <b v="0"/>
    <n v="201"/>
    <b v="0"/>
    <s v="technology/wearables"/>
    <n v="41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5000"/>
    <n v="10300"/>
    <x v="2"/>
    <s v="US"/>
    <s v="USD"/>
    <n v="1430421827"/>
    <n v="1427829827"/>
    <b v="0"/>
    <n v="296"/>
    <b v="0"/>
    <s v="technology/wearables"/>
    <n v="41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10299"/>
    <x v="2"/>
    <s v="US"/>
    <s v="USD"/>
    <n v="1485964559"/>
    <n v="1483372559"/>
    <b v="0"/>
    <n v="7"/>
    <b v="0"/>
    <s v="technology/wearables"/>
    <n v="41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10291"/>
    <x v="2"/>
    <s v="US"/>
    <s v="USD"/>
    <n v="1414758620"/>
    <n v="1412166620"/>
    <b v="0"/>
    <n v="7"/>
    <b v="0"/>
    <s v="technology/wearables"/>
    <n v="41"/>
    <n v="1470.14"/>
    <x v="2"/>
    <s v="wearables"/>
    <x v="695"/>
    <d v="2014-10-31T12:30:20"/>
  </r>
  <r>
    <n v="696"/>
    <s v="trustee"/>
    <s v="Show your fidelity by wearing the Trustee rings! Show where you are (at)!"/>
    <n v="25000"/>
    <n v="10290"/>
    <x v="2"/>
    <s v="NL"/>
    <s v="EUR"/>
    <n v="1406326502"/>
    <n v="1403734502"/>
    <b v="0"/>
    <n v="1"/>
    <b v="0"/>
    <s v="technology/wearables"/>
    <n v="41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2"/>
    <s v="DE"/>
    <s v="EUR"/>
    <n v="1454502789"/>
    <n v="1453206789"/>
    <b v="0"/>
    <n v="114"/>
    <b v="0"/>
    <s v="technology/wearables"/>
    <n v="41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2"/>
    <s v="US"/>
    <s v="USD"/>
    <n v="1411005600"/>
    <n v="1408141245"/>
    <b v="0"/>
    <n v="29"/>
    <b v="0"/>
    <s v="technology/wearables"/>
    <n v="41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235"/>
    <x v="2"/>
    <s v="US"/>
    <s v="USD"/>
    <n v="1385136000"/>
    <n v="1381923548"/>
    <b v="0"/>
    <n v="890"/>
    <b v="0"/>
    <s v="technology/wearables"/>
    <n v="41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2"/>
    <s v="ES"/>
    <s v="EUR"/>
    <n v="1484065881"/>
    <n v="1481473881"/>
    <b v="0"/>
    <n v="31"/>
    <b v="0"/>
    <s v="technology/wearables"/>
    <n v="41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2"/>
    <s v="GB"/>
    <s v="GBP"/>
    <n v="1406130880"/>
    <n v="1403538880"/>
    <b v="0"/>
    <n v="21"/>
    <b v="0"/>
    <s v="technology/wearables"/>
    <n v="41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2"/>
    <s v="US"/>
    <s v="USD"/>
    <n v="1480011987"/>
    <n v="1477416387"/>
    <b v="0"/>
    <n v="37"/>
    <b v="0"/>
    <s v="technology/wearables"/>
    <n v="41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2"/>
    <s v="US"/>
    <s v="USD"/>
    <n v="1485905520"/>
    <n v="1481150949"/>
    <b v="0"/>
    <n v="7"/>
    <b v="0"/>
    <s v="technology/wearables"/>
    <n v="41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5000"/>
    <n v="10173"/>
    <x v="2"/>
    <s v="CA"/>
    <s v="CAD"/>
    <n v="1487565468"/>
    <n v="1482381468"/>
    <b v="0"/>
    <n v="4"/>
    <b v="0"/>
    <s v="technology/wearables"/>
    <n v="41"/>
    <n v="2543.25"/>
    <x v="2"/>
    <s v="wearables"/>
    <x v="704"/>
    <d v="2017-02-20T04:37:48"/>
  </r>
  <r>
    <n v="705"/>
    <s v="SomnoScope"/>
    <s v="The closest thing ever to the Holy Grail of wearables technology"/>
    <n v="25000"/>
    <n v="10156"/>
    <x v="2"/>
    <s v="NL"/>
    <s v="EUR"/>
    <n v="1484999278"/>
    <n v="1482407278"/>
    <b v="0"/>
    <n v="5"/>
    <b v="0"/>
    <s v="technology/wearables"/>
    <n v="41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25000"/>
    <n v="10135"/>
    <x v="2"/>
    <s v="ES"/>
    <s v="EUR"/>
    <n v="1481740740"/>
    <n v="1478130783"/>
    <b v="0"/>
    <n v="0"/>
    <b v="0"/>
    <s v="technology/wearables"/>
    <n v="41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2"/>
    <s v="GB"/>
    <s v="GBP"/>
    <n v="1483286127"/>
    <n v="1479830127"/>
    <b v="0"/>
    <n v="456"/>
    <b v="0"/>
    <s v="technology/wearables"/>
    <n v="41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2"/>
    <s v="GB"/>
    <s v="GBP"/>
    <n v="1410616600"/>
    <n v="1405432600"/>
    <b v="0"/>
    <n v="369"/>
    <b v="0"/>
    <s v="technology/wearables"/>
    <n v="40"/>
    <n v="27.42"/>
    <x v="2"/>
    <s v="wearables"/>
    <x v="708"/>
    <d v="2014-09-13T13:56:40"/>
  </r>
  <r>
    <n v="709"/>
    <s v="lumiglove"/>
    <s v="A &quot;handheld&quot; light, which eases the way you illuminate objects and/or paths."/>
    <n v="25000"/>
    <n v="10115"/>
    <x v="2"/>
    <s v="US"/>
    <s v="USD"/>
    <n v="1417741159"/>
    <n v="1415149159"/>
    <b v="0"/>
    <n v="2"/>
    <b v="0"/>
    <s v="technology/wearables"/>
    <n v="40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10100"/>
    <x v="2"/>
    <s v="CA"/>
    <s v="CAD"/>
    <n v="1408495440"/>
    <n v="1405640302"/>
    <b v="0"/>
    <n v="0"/>
    <b v="0"/>
    <s v="technology/wearables"/>
    <n v="4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"/>
    <n v="10092"/>
    <x v="2"/>
    <s v="NL"/>
    <s v="EUR"/>
    <n v="1481716868"/>
    <n v="1478257268"/>
    <b v="0"/>
    <n v="338"/>
    <b v="0"/>
    <s v="technology/wearables"/>
    <n v="40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2"/>
    <s v="US"/>
    <s v="USD"/>
    <n v="1455466832"/>
    <n v="1452874832"/>
    <b v="0"/>
    <n v="4"/>
    <b v="0"/>
    <s v="technology/wearables"/>
    <n v="40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5000"/>
    <n v="10085"/>
    <x v="2"/>
    <s v="US"/>
    <s v="USD"/>
    <n v="1488308082"/>
    <n v="1483124082"/>
    <b v="0"/>
    <n v="28"/>
    <b v="0"/>
    <s v="technology/wearables"/>
    <n v="40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00"/>
    <n v="10081"/>
    <x v="2"/>
    <s v="US"/>
    <s v="USD"/>
    <n v="1446693040"/>
    <n v="1443233440"/>
    <b v="0"/>
    <n v="12"/>
    <b v="0"/>
    <s v="technology/wearables"/>
    <n v="40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10071"/>
    <x v="2"/>
    <s v="US"/>
    <s v="USD"/>
    <n v="1417392000"/>
    <n v="1414511307"/>
    <b v="0"/>
    <n v="16"/>
    <b v="0"/>
    <s v="technology/wearables"/>
    <n v="40"/>
    <n v="629.44000000000005"/>
    <x v="2"/>
    <s v="wearables"/>
    <x v="716"/>
    <d v="2014-12-01T00:00:00"/>
  </r>
  <r>
    <n v="717"/>
    <s v="cool air belt"/>
    <s v="Cool air flowing under clothing keeps you cool."/>
    <n v="25000"/>
    <n v="10067.5"/>
    <x v="2"/>
    <s v="US"/>
    <s v="USD"/>
    <n v="1409949002"/>
    <n v="1407357002"/>
    <b v="0"/>
    <n v="4"/>
    <b v="0"/>
    <s v="technology/wearables"/>
    <n v="40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10065"/>
    <x v="2"/>
    <s v="US"/>
    <s v="USD"/>
    <n v="1487397540"/>
    <n v="1484684247"/>
    <b v="0"/>
    <n v="4"/>
    <b v="0"/>
    <s v="technology/wearables"/>
    <n v="40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2"/>
    <s v="US"/>
    <s v="USD"/>
    <n v="1456189076"/>
    <n v="1454979476"/>
    <b v="0"/>
    <n v="10"/>
    <b v="0"/>
    <s v="technology/wearables"/>
    <n v="40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s v="US"/>
    <s v="USD"/>
    <n v="1327851291"/>
    <n v="1325432091"/>
    <b v="0"/>
    <n v="41"/>
    <b v="1"/>
    <s v="publishing/nonfiction"/>
    <n v="40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s v="publishing/nonfiction"/>
    <n v="40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25000"/>
    <n v="10031"/>
    <x v="0"/>
    <s v="US"/>
    <s v="USD"/>
    <n v="1438228740"/>
    <n v="1435606549"/>
    <b v="0"/>
    <n v="100"/>
    <b v="1"/>
    <s v="publishing/nonfiction"/>
    <n v="40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s v="US"/>
    <s v="USD"/>
    <n v="1309447163"/>
    <n v="1306855163"/>
    <b v="0"/>
    <n v="143"/>
    <b v="1"/>
    <s v="publishing/nonfiction"/>
    <n v="40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5000"/>
    <n v="10026.49"/>
    <x v="0"/>
    <s v="US"/>
    <s v="USD"/>
    <n v="1450018912"/>
    <n v="1447426912"/>
    <b v="0"/>
    <n v="140"/>
    <b v="1"/>
    <s v="publishing/nonfiction"/>
    <n v="4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s v="US"/>
    <s v="USD"/>
    <n v="1365728487"/>
    <n v="1363136487"/>
    <b v="0"/>
    <n v="35"/>
    <b v="1"/>
    <s v="publishing/nonfiction"/>
    <n v="40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s v="US"/>
    <s v="USD"/>
    <n v="1358198400"/>
    <n v="1354580949"/>
    <b v="0"/>
    <n v="149"/>
    <b v="1"/>
    <s v="publishing/nonfiction"/>
    <n v="40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0"/>
    <n v="10013"/>
    <x v="0"/>
    <s v="US"/>
    <s v="USD"/>
    <n v="1313957157"/>
    <n v="1310069157"/>
    <b v="0"/>
    <n v="130"/>
    <b v="1"/>
    <s v="publishing/nonfiction"/>
    <n v="40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s v="US"/>
    <s v="USD"/>
    <n v="1348028861"/>
    <n v="1342844861"/>
    <b v="0"/>
    <n v="120"/>
    <b v="1"/>
    <s v="publishing/nonfiction"/>
    <n v="40"/>
    <n v="83.33"/>
    <x v="3"/>
    <s v="nonfiction"/>
    <x v="729"/>
    <d v="2012-09-19T04:27:41"/>
  </r>
  <r>
    <n v="730"/>
    <s v="Encyclopedia of Surfing"/>
    <s v="A Massive but Cheerful Online Digital Archive of Surfing"/>
    <n v="25000"/>
    <n v="10000"/>
    <x v="0"/>
    <s v="US"/>
    <s v="USD"/>
    <n v="1323280391"/>
    <n v="1320688391"/>
    <b v="0"/>
    <n v="265"/>
    <b v="1"/>
    <s v="publishing/nonfiction"/>
    <n v="4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s v="GB"/>
    <s v="GBP"/>
    <n v="1380449461"/>
    <n v="1375265461"/>
    <b v="0"/>
    <n v="13"/>
    <b v="1"/>
    <s v="publishing/nonfiction"/>
    <n v="39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s v="GB"/>
    <s v="GBP"/>
    <n v="1387533892"/>
    <n v="1384941892"/>
    <b v="0"/>
    <n v="169"/>
    <b v="1"/>
    <s v="publishing/nonfiction"/>
    <n v="39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25000"/>
    <n v="9775"/>
    <x v="0"/>
    <s v="CA"/>
    <s v="CAD"/>
    <n v="1431147600"/>
    <n v="1428465420"/>
    <b v="0"/>
    <n v="57"/>
    <b v="1"/>
    <s v="publishing/nonfiction"/>
    <n v="39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s v="US"/>
    <s v="USD"/>
    <n v="1417653540"/>
    <n v="1414975346"/>
    <b v="0"/>
    <n v="229"/>
    <b v="1"/>
    <s v="publishing/nonfiction"/>
    <n v="39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s v="US"/>
    <s v="USD"/>
    <n v="1385009940"/>
    <n v="1383327440"/>
    <b v="0"/>
    <n v="108"/>
    <b v="1"/>
    <s v="publishing/nonfiction"/>
    <n v="39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s v="US"/>
    <s v="USD"/>
    <n v="1392408000"/>
    <n v="1390890987"/>
    <b v="0"/>
    <n v="108"/>
    <b v="1"/>
    <s v="publishing/nonfiction"/>
    <n v="38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0"/>
    <n v="9536"/>
    <x v="0"/>
    <s v="US"/>
    <s v="USD"/>
    <n v="1417409940"/>
    <n v="1414765794"/>
    <b v="0"/>
    <n v="41"/>
    <b v="1"/>
    <s v="publishing/nonfiction"/>
    <n v="38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s v="US"/>
    <s v="USD"/>
    <n v="1407758629"/>
    <n v="1404907429"/>
    <b v="0"/>
    <n v="139"/>
    <b v="1"/>
    <s v="publishing/nonfiction"/>
    <n v="38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s v="US"/>
    <s v="USD"/>
    <n v="1434857482"/>
    <n v="1433647882"/>
    <b v="0"/>
    <n v="19"/>
    <b v="1"/>
    <s v="publishing/nonfiction"/>
    <n v="38"/>
    <n v="500"/>
    <x v="3"/>
    <s v="nonfiction"/>
    <x v="740"/>
    <d v="2015-06-21T03:31:22"/>
  </r>
  <r>
    <n v="741"/>
    <s v="reVILNA: the vilna ghetto project"/>
    <s v="A revolutionary digital mapping project of the Vilna Ghetto"/>
    <n v="25000"/>
    <n v="9486.69"/>
    <x v="0"/>
    <s v="US"/>
    <s v="USD"/>
    <n v="1370964806"/>
    <n v="1367940806"/>
    <b v="0"/>
    <n v="94"/>
    <b v="1"/>
    <s v="publishing/nonfiction"/>
    <n v="38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s v="US"/>
    <s v="USD"/>
    <n v="1395435712"/>
    <n v="1392847312"/>
    <b v="0"/>
    <n v="23"/>
    <b v="1"/>
    <s v="publishing/nonfiction"/>
    <n v="38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s v="US"/>
    <s v="USD"/>
    <n v="1334610000"/>
    <n v="1332435685"/>
    <b v="0"/>
    <n v="15"/>
    <b v="1"/>
    <s v="publishing/nonfiction"/>
    <n v="38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25000"/>
    <n v="9446"/>
    <x v="0"/>
    <s v="US"/>
    <s v="USD"/>
    <n v="1355439503"/>
    <n v="1352847503"/>
    <b v="0"/>
    <n v="62"/>
    <b v="1"/>
    <s v="publishing/nonfiction"/>
    <n v="38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s v="US"/>
    <s v="USD"/>
    <n v="1367588645"/>
    <n v="1364996645"/>
    <b v="0"/>
    <n v="74"/>
    <b v="1"/>
    <s v="publishing/nonfiction"/>
    <n v="38"/>
    <n v="127.37"/>
    <x v="3"/>
    <s v="nonfiction"/>
    <x v="745"/>
    <d v="2013-05-03T13:44:05"/>
  </r>
  <r>
    <n v="746"/>
    <s v="Attention: People With Body Parts"/>
    <s v="This is a book of letters. Letters to our body parts."/>
    <n v="25000"/>
    <n v="9419"/>
    <x v="0"/>
    <s v="US"/>
    <s v="USD"/>
    <n v="1348372740"/>
    <n v="1346806909"/>
    <b v="0"/>
    <n v="97"/>
    <b v="1"/>
    <s v="publishing/nonfiction"/>
    <n v="38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9395"/>
    <x v="0"/>
    <s v="NL"/>
    <s v="EUR"/>
    <n v="1421319240"/>
    <n v="1418649019"/>
    <b v="0"/>
    <n v="55"/>
    <b v="1"/>
    <s v="publishing/nonfiction"/>
    <n v="38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s v="US"/>
    <s v="USD"/>
    <n v="1407701966"/>
    <n v="1405109966"/>
    <b v="0"/>
    <n v="44"/>
    <b v="1"/>
    <s v="publishing/nonfiction"/>
    <n v="38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5000"/>
    <n v="9370"/>
    <x v="0"/>
    <s v="US"/>
    <s v="USD"/>
    <n v="1485642930"/>
    <n v="1483050930"/>
    <b v="0"/>
    <n v="110"/>
    <b v="1"/>
    <s v="publishing/nonfiction"/>
    <n v="37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s v="US"/>
    <s v="USD"/>
    <n v="1361739872"/>
    <n v="1359147872"/>
    <b v="0"/>
    <n v="59"/>
    <b v="1"/>
    <s v="publishing/nonfiction"/>
    <n v="37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s v="US"/>
    <s v="USD"/>
    <n v="1312470475"/>
    <n v="1308496075"/>
    <b v="0"/>
    <n v="62"/>
    <b v="1"/>
    <s v="publishing/nonfiction"/>
    <n v="37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s v="AU"/>
    <s v="AUD"/>
    <n v="1476615600"/>
    <n v="1474884417"/>
    <b v="0"/>
    <n v="105"/>
    <b v="1"/>
    <s v="publishing/nonfiction"/>
    <n v="37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s v="US"/>
    <s v="USD"/>
    <n v="1423922991"/>
    <n v="1421330991"/>
    <b v="0"/>
    <n v="26"/>
    <b v="1"/>
    <s v="publishing/nonfiction"/>
    <n v="37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s v="US"/>
    <s v="USD"/>
    <n v="1357408721"/>
    <n v="1354816721"/>
    <b v="0"/>
    <n v="49"/>
    <b v="1"/>
    <s v="publishing/nonfiction"/>
    <n v="37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s v="US"/>
    <s v="USD"/>
    <n v="1369010460"/>
    <n v="1366381877"/>
    <b v="0"/>
    <n v="68"/>
    <b v="1"/>
    <s v="publishing/nonfiction"/>
    <n v="37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s v="US"/>
    <s v="USD"/>
    <n v="1303147459"/>
    <n v="1297880659"/>
    <b v="0"/>
    <n v="22"/>
    <b v="1"/>
    <s v="publishing/nonfiction"/>
    <n v="37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s v="US"/>
    <s v="USD"/>
    <n v="1354756714"/>
    <n v="1353547114"/>
    <b v="0"/>
    <n v="18"/>
    <b v="1"/>
    <s v="publishing/nonfiction"/>
    <n v="37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25000"/>
    <n v="9130"/>
    <x v="0"/>
    <s v="US"/>
    <s v="USD"/>
    <n v="1286568268"/>
    <n v="1283976268"/>
    <b v="0"/>
    <n v="19"/>
    <b v="1"/>
    <s v="publishing/nonfiction"/>
    <n v="37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25000"/>
    <n v="9124"/>
    <x v="0"/>
    <s v="GB"/>
    <s v="GBP"/>
    <n v="1404892539"/>
    <n v="1401436539"/>
    <b v="0"/>
    <n v="99"/>
    <b v="1"/>
    <s v="publishing/nonfiction"/>
    <n v="36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9121"/>
    <x v="2"/>
    <s v="US"/>
    <s v="USD"/>
    <n v="1480188013"/>
    <n v="1477592413"/>
    <b v="0"/>
    <n v="0"/>
    <b v="0"/>
    <s v="publishing/fiction"/>
    <n v="36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9111"/>
    <x v="2"/>
    <s v="US"/>
    <s v="USD"/>
    <n v="1391364126"/>
    <n v="1388772126"/>
    <b v="0"/>
    <n v="6"/>
    <b v="0"/>
    <s v="publishing/fiction"/>
    <n v="36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9110"/>
    <x v="2"/>
    <s v="MX"/>
    <s v="MXN"/>
    <n v="1480831200"/>
    <n v="1479328570"/>
    <b v="0"/>
    <n v="0"/>
    <b v="0"/>
    <s v="publishing/fiction"/>
    <n v="36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9044"/>
    <x v="2"/>
    <s v="GB"/>
    <s v="GBP"/>
    <n v="1376563408"/>
    <n v="1373971408"/>
    <b v="0"/>
    <n v="1"/>
    <b v="0"/>
    <s v="publishing/fiction"/>
    <n v="36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"/>
    <n v="9030"/>
    <x v="2"/>
    <s v="US"/>
    <s v="USD"/>
    <n v="1441858161"/>
    <n v="1439266161"/>
    <b v="0"/>
    <n v="0"/>
    <b v="0"/>
    <s v="publishing/fiction"/>
    <n v="36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5000"/>
    <n v="9015"/>
    <x v="2"/>
    <s v="US"/>
    <s v="USD"/>
    <n v="1413723684"/>
    <n v="1411131684"/>
    <b v="0"/>
    <n v="44"/>
    <b v="0"/>
    <s v="publishing/fiction"/>
    <n v="36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8950"/>
    <x v="2"/>
    <s v="CA"/>
    <s v="CAD"/>
    <n v="1424112483"/>
    <n v="1421520483"/>
    <b v="0"/>
    <n v="0"/>
    <b v="0"/>
    <s v="publishing/fiction"/>
    <n v="36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2"/>
    <s v="US"/>
    <s v="USD"/>
    <n v="1432178810"/>
    <n v="1429586810"/>
    <b v="0"/>
    <n v="3"/>
    <b v="0"/>
    <s v="publishing/fiction"/>
    <n v="35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2"/>
    <s v="US"/>
    <s v="USD"/>
    <n v="1387169890"/>
    <n v="1384577890"/>
    <b v="0"/>
    <n v="0"/>
    <b v="0"/>
    <s v="publishing/fiction"/>
    <n v="35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8827"/>
    <x v="2"/>
    <s v="US"/>
    <s v="USD"/>
    <n v="1388102094"/>
    <n v="1385510094"/>
    <b v="0"/>
    <n v="52"/>
    <b v="0"/>
    <s v="publishing/fiction"/>
    <n v="35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2"/>
    <s v="US"/>
    <s v="USD"/>
    <n v="1361750369"/>
    <n v="1358294369"/>
    <b v="0"/>
    <n v="0"/>
    <b v="0"/>
    <s v="publishing/fiction"/>
    <n v="35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8807"/>
    <x v="2"/>
    <s v="US"/>
    <s v="USD"/>
    <n v="1454183202"/>
    <n v="1449863202"/>
    <b v="0"/>
    <n v="1"/>
    <b v="0"/>
    <s v="publishing/fiction"/>
    <n v="35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2"/>
    <s v="US"/>
    <s v="USD"/>
    <n v="1257047940"/>
    <n v="1252718519"/>
    <b v="0"/>
    <n v="1"/>
    <b v="0"/>
    <s v="publishing/fiction"/>
    <n v="35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8780"/>
    <x v="2"/>
    <s v="GB"/>
    <s v="GBP"/>
    <n v="1431298860"/>
    <n v="1428341985"/>
    <b v="0"/>
    <n v="2"/>
    <b v="0"/>
    <s v="publishing/fiction"/>
    <n v="35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2"/>
    <s v="US"/>
    <s v="USD"/>
    <n v="1393181018"/>
    <n v="1390589018"/>
    <b v="0"/>
    <n v="9"/>
    <b v="0"/>
    <s v="publishing/fiction"/>
    <n v="35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8740"/>
    <x v="2"/>
    <s v="US"/>
    <s v="USD"/>
    <n v="1323998795"/>
    <n v="1321406795"/>
    <b v="0"/>
    <n v="5"/>
    <b v="0"/>
    <s v="publishing/fiction"/>
    <n v="35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5000"/>
    <n v="8739.01"/>
    <x v="2"/>
    <s v="US"/>
    <s v="USD"/>
    <n v="1444539600"/>
    <n v="1441297645"/>
    <b v="0"/>
    <n v="57"/>
    <b v="0"/>
    <s v="publishing/fiction"/>
    <n v="35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2"/>
    <s v="US"/>
    <s v="USD"/>
    <n v="1375313577"/>
    <n v="1372721577"/>
    <b v="0"/>
    <n v="3"/>
    <b v="0"/>
    <s v="publishing/fiction"/>
    <n v="35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8730"/>
    <x v="2"/>
    <s v="US"/>
    <s v="USD"/>
    <n v="1398876680"/>
    <n v="1396284680"/>
    <b v="0"/>
    <n v="1"/>
    <b v="0"/>
    <s v="publishing/fiction"/>
    <n v="35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8725"/>
    <x v="2"/>
    <s v="US"/>
    <s v="USD"/>
    <n v="1287115200"/>
    <n v="1284567905"/>
    <b v="0"/>
    <n v="6"/>
    <b v="0"/>
    <s v="publishing/fiction"/>
    <n v="35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5000"/>
    <n v="8722"/>
    <x v="0"/>
    <s v="US"/>
    <s v="USD"/>
    <n v="1304439025"/>
    <n v="1301847025"/>
    <b v="0"/>
    <n v="27"/>
    <b v="1"/>
    <s v="music/rock"/>
    <n v="35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5000"/>
    <n v="8711.52"/>
    <x v="0"/>
    <s v="US"/>
    <s v="USD"/>
    <n v="1370649674"/>
    <n v="1368057674"/>
    <b v="0"/>
    <n v="25"/>
    <b v="1"/>
    <s v="music/rock"/>
    <n v="35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s v="US"/>
    <s v="USD"/>
    <n v="1345918302"/>
    <n v="1343326302"/>
    <b v="0"/>
    <n v="14"/>
    <b v="1"/>
    <s v="music/rock"/>
    <n v="35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s v="US"/>
    <s v="USD"/>
    <n v="1335564000"/>
    <n v="1332182049"/>
    <b v="0"/>
    <n v="35"/>
    <b v="1"/>
    <s v="music/rock"/>
    <n v="35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s v="US"/>
    <s v="USD"/>
    <n v="1395023719"/>
    <n v="1391571319"/>
    <b v="0"/>
    <n v="10"/>
    <b v="1"/>
    <s v="music/rock"/>
    <n v="35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8636"/>
    <x v="0"/>
    <s v="US"/>
    <s v="USD"/>
    <n v="1362060915"/>
    <n v="1359468915"/>
    <b v="0"/>
    <n v="29"/>
    <b v="1"/>
    <s v="music/rock"/>
    <n v="35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5000"/>
    <n v="8620"/>
    <x v="0"/>
    <s v="US"/>
    <s v="USD"/>
    <n v="1383318226"/>
    <n v="1380726226"/>
    <b v="0"/>
    <n v="17"/>
    <b v="1"/>
    <s v="music/rock"/>
    <n v="34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25000"/>
    <n v="8586"/>
    <x v="0"/>
    <s v="US"/>
    <s v="USD"/>
    <n v="1341633540"/>
    <n v="1338336588"/>
    <b v="0"/>
    <n v="34"/>
    <b v="1"/>
    <s v="music/rock"/>
    <n v="34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s v="US"/>
    <s v="USD"/>
    <n v="1358755140"/>
    <n v="1357187280"/>
    <b v="0"/>
    <n v="14"/>
    <b v="1"/>
    <s v="music/rock"/>
    <n v="34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s v="US"/>
    <s v="USD"/>
    <n v="1359680939"/>
    <n v="1357088939"/>
    <b v="0"/>
    <n v="156"/>
    <b v="1"/>
    <s v="music/rock"/>
    <n v="34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s v="US"/>
    <s v="USD"/>
    <n v="1384322340"/>
    <n v="1381430646"/>
    <b v="0"/>
    <n v="128"/>
    <b v="1"/>
    <s v="music/rock"/>
    <n v="35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24500"/>
    <n v="8537"/>
    <x v="0"/>
    <s v="US"/>
    <s v="USD"/>
    <n v="1383861483"/>
    <n v="1381265883"/>
    <b v="0"/>
    <n v="60"/>
    <b v="1"/>
    <s v="music/rock"/>
    <n v="35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s v="US"/>
    <s v="USD"/>
    <n v="1372827540"/>
    <n v="1371491244"/>
    <b v="0"/>
    <n v="32"/>
    <b v="1"/>
    <s v="music/rock"/>
    <n v="35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4200"/>
    <n v="8529"/>
    <x v="0"/>
    <s v="US"/>
    <s v="USD"/>
    <n v="1315242360"/>
    <n v="1310438737"/>
    <b v="0"/>
    <n v="53"/>
    <b v="1"/>
    <s v="music/rock"/>
    <n v="35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s v="US"/>
    <s v="USD"/>
    <n v="1333774740"/>
    <n v="1330094566"/>
    <b v="0"/>
    <n v="184"/>
    <b v="1"/>
    <s v="music/rock"/>
    <n v="35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8471"/>
    <x v="0"/>
    <s v="US"/>
    <s v="USD"/>
    <n v="1379279400"/>
    <n v="1376687485"/>
    <b v="0"/>
    <n v="90"/>
    <b v="1"/>
    <s v="music/rock"/>
    <n v="35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8447"/>
    <x v="0"/>
    <s v="US"/>
    <s v="USD"/>
    <n v="1335672000"/>
    <n v="1332978688"/>
    <b v="0"/>
    <n v="71"/>
    <b v="1"/>
    <s v="music/rock"/>
    <n v="35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8425"/>
    <x v="0"/>
    <s v="US"/>
    <s v="USD"/>
    <n v="1412086187"/>
    <n v="1409494187"/>
    <b v="0"/>
    <n v="87"/>
    <b v="1"/>
    <s v="music/rock"/>
    <n v="35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s v="US"/>
    <s v="USD"/>
    <n v="1335542446"/>
    <n v="1332950446"/>
    <b v="0"/>
    <n v="28"/>
    <b v="1"/>
    <s v="music/rock"/>
    <n v="37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23000"/>
    <n v="8399"/>
    <x v="0"/>
    <s v="GB"/>
    <s v="GBP"/>
    <n v="1410431054"/>
    <n v="1407839054"/>
    <b v="0"/>
    <n v="56"/>
    <b v="1"/>
    <s v="music/rock"/>
    <n v="37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3000"/>
    <n v="8355"/>
    <x v="0"/>
    <s v="US"/>
    <s v="USD"/>
    <n v="1309547120"/>
    <n v="1306955120"/>
    <b v="0"/>
    <n v="51"/>
    <b v="1"/>
    <s v="music/rock"/>
    <n v="36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s v="US"/>
    <s v="USD"/>
    <n v="1347854700"/>
    <n v="1343867524"/>
    <b v="0"/>
    <n v="75"/>
    <b v="1"/>
    <s v="music/rock"/>
    <n v="36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s v="US"/>
    <s v="USD"/>
    <n v="1306630800"/>
    <n v="1304376478"/>
    <b v="0"/>
    <n v="38"/>
    <b v="1"/>
    <s v="music/rock"/>
    <n v="36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s v="US"/>
    <s v="USD"/>
    <n v="1311393540"/>
    <n v="1309919526"/>
    <b v="0"/>
    <n v="18"/>
    <b v="1"/>
    <s v="music/rock"/>
    <n v="36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s v="US"/>
    <s v="USD"/>
    <n v="1310857200"/>
    <n v="1306525512"/>
    <b v="0"/>
    <n v="54"/>
    <b v="1"/>
    <s v="music/rock"/>
    <n v="37"/>
    <n v="153.97999999999999"/>
    <x v="4"/>
    <s v="rock"/>
    <x v="805"/>
    <d v="2011-07-16T23:00:00"/>
  </r>
  <r>
    <n v="806"/>
    <s v="Golden Animals NEW Album!"/>
    <s v="Help Golden Animals finish their NEW Album!"/>
    <n v="22500"/>
    <n v="8306.42"/>
    <x v="0"/>
    <s v="US"/>
    <s v="USD"/>
    <n v="1315413339"/>
    <n v="1312821339"/>
    <b v="0"/>
    <n v="71"/>
    <b v="1"/>
    <s v="music/rock"/>
    <n v="37"/>
    <n v="116.99"/>
    <x v="4"/>
    <s v="rock"/>
    <x v="806"/>
    <d v="2011-09-07T16:35:39"/>
  </r>
  <r>
    <n v="807"/>
    <s v="Sic Vita - New EP Release - 2017"/>
    <s v="Join the Sic Vita family and lend a hand as we create a new album!"/>
    <n v="22500"/>
    <n v="8301"/>
    <x v="0"/>
    <s v="US"/>
    <s v="USD"/>
    <n v="1488333600"/>
    <n v="1485270311"/>
    <b v="0"/>
    <n v="57"/>
    <b v="1"/>
    <s v="music/rock"/>
    <n v="37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s v="CA"/>
    <s v="CAD"/>
    <n v="1419224340"/>
    <n v="1416363886"/>
    <b v="0"/>
    <n v="43"/>
    <b v="1"/>
    <s v="music/rock"/>
    <n v="37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22000"/>
    <n v="8272"/>
    <x v="0"/>
    <s v="US"/>
    <s v="USD"/>
    <n v="1390161630"/>
    <n v="1387569630"/>
    <b v="0"/>
    <n v="52"/>
    <b v="1"/>
    <s v="music/rock"/>
    <n v="38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s v="US"/>
    <s v="USD"/>
    <n v="1346462462"/>
    <n v="1343870462"/>
    <b v="0"/>
    <n v="27"/>
    <b v="1"/>
    <s v="music/rock"/>
    <n v="38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22000"/>
    <n v="8241"/>
    <x v="0"/>
    <s v="US"/>
    <s v="USD"/>
    <n v="1373475120"/>
    <n v="1371569202"/>
    <b v="0"/>
    <n v="12"/>
    <b v="1"/>
    <s v="music/rock"/>
    <n v="37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s v="US"/>
    <s v="USD"/>
    <n v="1362146280"/>
    <n v="1357604752"/>
    <b v="0"/>
    <n v="33"/>
    <b v="1"/>
    <s v="music/rock"/>
    <n v="37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22000"/>
    <n v="8227"/>
    <x v="0"/>
    <s v="US"/>
    <s v="USD"/>
    <n v="1342825365"/>
    <n v="1340233365"/>
    <b v="0"/>
    <n v="96"/>
    <b v="1"/>
    <s v="music/rock"/>
    <n v="37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s v="US"/>
    <s v="USD"/>
    <n v="1306865040"/>
    <n v="1305568201"/>
    <b v="0"/>
    <n v="28"/>
    <b v="1"/>
    <s v="music/rock"/>
    <n v="37"/>
    <n v="293.27"/>
    <x v="4"/>
    <s v="rock"/>
    <x v="814"/>
    <d v="2011-05-31T18:04:00"/>
  </r>
  <r>
    <n v="815"/>
    <s v="Some Late Help for The Early Reset"/>
    <s v="Be a part of helping The Early Reset finish their new 7 song EP."/>
    <n v="22000"/>
    <n v="8211"/>
    <x v="0"/>
    <s v="US"/>
    <s v="USD"/>
    <n v="1414879303"/>
    <n v="1412287303"/>
    <b v="0"/>
    <n v="43"/>
    <b v="1"/>
    <s v="music/rock"/>
    <n v="37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2000"/>
    <n v="8211"/>
    <x v="0"/>
    <s v="US"/>
    <s v="USD"/>
    <n v="1365489000"/>
    <n v="1362776043"/>
    <b v="0"/>
    <n v="205"/>
    <b v="1"/>
    <s v="music/rock"/>
    <n v="37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s v="US"/>
    <s v="USD"/>
    <n v="1331441940"/>
    <n v="1326810211"/>
    <b v="0"/>
    <n v="23"/>
    <b v="1"/>
    <s v="music/rock"/>
    <n v="37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s v="US"/>
    <s v="USD"/>
    <n v="1344358860"/>
    <n v="1343682681"/>
    <b v="0"/>
    <n v="19"/>
    <b v="1"/>
    <s v="music/rock"/>
    <n v="37"/>
    <n v="431.11"/>
    <x v="4"/>
    <s v="rock"/>
    <x v="818"/>
    <d v="2012-08-07T17:01:00"/>
  </r>
  <r>
    <n v="819"/>
    <s v="Winter Tour"/>
    <s v="We are touring the Southeast in support of our new EP"/>
    <n v="22000"/>
    <n v="8190"/>
    <x v="0"/>
    <s v="US"/>
    <s v="USD"/>
    <n v="1387601040"/>
    <n v="1386806254"/>
    <b v="0"/>
    <n v="14"/>
    <b v="1"/>
    <s v="music/rock"/>
    <n v="37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8173"/>
    <x v="0"/>
    <s v="US"/>
    <s v="USD"/>
    <n v="1402290000"/>
    <n v="1399666342"/>
    <b v="0"/>
    <n v="38"/>
    <b v="1"/>
    <s v="music/rock"/>
    <n v="37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s v="US"/>
    <s v="USD"/>
    <n v="1430712060"/>
    <n v="1427753265"/>
    <b v="0"/>
    <n v="78"/>
    <b v="1"/>
    <s v="music/rock"/>
    <n v="37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1000"/>
    <n v="8160"/>
    <x v="0"/>
    <s v="US"/>
    <s v="USD"/>
    <n v="1349477050"/>
    <n v="1346885050"/>
    <b v="0"/>
    <n v="69"/>
    <b v="1"/>
    <s v="music/rock"/>
    <n v="39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1000"/>
    <n v="8152"/>
    <x v="0"/>
    <s v="US"/>
    <s v="USD"/>
    <n v="1427062852"/>
    <n v="1424474452"/>
    <b v="0"/>
    <n v="33"/>
    <b v="1"/>
    <s v="music/rock"/>
    <n v="39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s v="US"/>
    <s v="USD"/>
    <n v="1271573940"/>
    <n v="1268459318"/>
    <b v="0"/>
    <n v="54"/>
    <b v="1"/>
    <s v="music/rock"/>
    <n v="39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21000"/>
    <n v="8120"/>
    <x v="0"/>
    <s v="US"/>
    <s v="USD"/>
    <n v="1351495284"/>
    <n v="1349335284"/>
    <b v="0"/>
    <n v="99"/>
    <b v="1"/>
    <s v="music/rock"/>
    <n v="39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0"/>
    <n v="8114"/>
    <x v="0"/>
    <s v="US"/>
    <s v="USD"/>
    <n v="1332719730"/>
    <n v="1330908930"/>
    <b v="0"/>
    <n v="49"/>
    <b v="1"/>
    <s v="music/rock"/>
    <n v="41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s v="US"/>
    <s v="USD"/>
    <n v="1329248940"/>
    <n v="1326972107"/>
    <b v="0"/>
    <n v="11"/>
    <b v="1"/>
    <s v="music/rock"/>
    <n v="41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s v="US"/>
    <s v="USD"/>
    <n v="1340641440"/>
    <n v="1339549982"/>
    <b v="0"/>
    <n v="38"/>
    <b v="1"/>
    <s v="music/rock"/>
    <n v="41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8105"/>
    <x v="0"/>
    <s v="GB"/>
    <s v="GBP"/>
    <n v="1468437240"/>
    <n v="1463253240"/>
    <b v="0"/>
    <n v="16"/>
    <b v="1"/>
    <s v="music/rock"/>
    <n v="41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20000"/>
    <n v="8098"/>
    <x v="0"/>
    <s v="US"/>
    <s v="USD"/>
    <n v="1363952225"/>
    <n v="1361363825"/>
    <b v="0"/>
    <n v="32"/>
    <b v="1"/>
    <s v="music/rock"/>
    <n v="40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20000"/>
    <n v="8095"/>
    <x v="0"/>
    <s v="US"/>
    <s v="USD"/>
    <n v="1335540694"/>
    <n v="1332948694"/>
    <b v="0"/>
    <n v="20"/>
    <b v="1"/>
    <s v="music/rock"/>
    <n v="40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s v="US"/>
    <s v="USD"/>
    <n v="1327133580"/>
    <n v="1321978335"/>
    <b v="0"/>
    <n v="154"/>
    <b v="1"/>
    <s v="music/rock"/>
    <n v="40"/>
    <n v="52.54"/>
    <x v="4"/>
    <s v="rock"/>
    <x v="832"/>
    <d v="2012-01-21T08:13:00"/>
  </r>
  <r>
    <n v="833"/>
    <s v="Ragman Rolls"/>
    <s v="This is an American rock album."/>
    <n v="20000"/>
    <n v="8084"/>
    <x v="0"/>
    <s v="US"/>
    <s v="USD"/>
    <n v="1397941475"/>
    <n v="1395349475"/>
    <b v="0"/>
    <n v="41"/>
    <b v="1"/>
    <s v="music/rock"/>
    <n v="40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s v="US"/>
    <s v="USD"/>
    <n v="1372651140"/>
    <n v="1369770292"/>
    <b v="0"/>
    <n v="75"/>
    <b v="1"/>
    <s v="music/rock"/>
    <n v="40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s v="US"/>
    <s v="USD"/>
    <n v="1337396400"/>
    <n v="1333709958"/>
    <b v="0"/>
    <n v="40"/>
    <b v="1"/>
    <s v="music/rock"/>
    <n v="40"/>
    <n v="201.93"/>
    <x v="4"/>
    <s v="rock"/>
    <x v="835"/>
    <d v="2012-05-19T03:00:00"/>
  </r>
  <r>
    <n v="836"/>
    <s v="DESMADRE Full Album + Press Kit"/>
    <s v="An album you can bring home to mom."/>
    <n v="20000"/>
    <n v="8076"/>
    <x v="0"/>
    <s v="US"/>
    <s v="USD"/>
    <n v="1381108918"/>
    <n v="1378516918"/>
    <b v="0"/>
    <n v="46"/>
    <b v="1"/>
    <s v="music/rock"/>
    <n v="40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0"/>
    <n v="8070.43"/>
    <x v="0"/>
    <s v="US"/>
    <s v="USD"/>
    <n v="1398988662"/>
    <n v="1396396662"/>
    <b v="0"/>
    <n v="62"/>
    <b v="1"/>
    <s v="music/rock"/>
    <n v="40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s v="US"/>
    <s v="USD"/>
    <n v="1326835985"/>
    <n v="1324243985"/>
    <b v="0"/>
    <n v="61"/>
    <b v="1"/>
    <s v="music/rock"/>
    <n v="40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20000"/>
    <n v="8058.55"/>
    <x v="0"/>
    <s v="US"/>
    <s v="USD"/>
    <n v="1348337956"/>
    <n v="1345745956"/>
    <b v="0"/>
    <n v="96"/>
    <b v="1"/>
    <s v="music/rock"/>
    <n v="40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s v="US"/>
    <s v="USD"/>
    <n v="1474694787"/>
    <n v="1472102787"/>
    <b v="0"/>
    <n v="190"/>
    <b v="1"/>
    <s v="music/metal"/>
    <n v="40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s v="US"/>
    <s v="USD"/>
    <n v="1415653663"/>
    <n v="1413058063"/>
    <b v="1"/>
    <n v="94"/>
    <b v="1"/>
    <s v="music/metal"/>
    <n v="40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s v="CA"/>
    <s v="CAD"/>
    <n v="1381723140"/>
    <n v="1378735983"/>
    <b v="1"/>
    <n v="39"/>
    <b v="1"/>
    <s v="music/metal"/>
    <n v="40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s v="US"/>
    <s v="USD"/>
    <n v="1414817940"/>
    <n v="1411489552"/>
    <b v="1"/>
    <n v="159"/>
    <b v="1"/>
    <s v="music/metal"/>
    <n v="40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20000"/>
    <n v="8005"/>
    <x v="0"/>
    <s v="US"/>
    <s v="USD"/>
    <n v="1473047940"/>
    <n v="1469595396"/>
    <b v="0"/>
    <n v="177"/>
    <b v="1"/>
    <s v="music/metal"/>
    <n v="40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0"/>
    <n v="8001"/>
    <x v="0"/>
    <s v="GB"/>
    <s v="GBP"/>
    <n v="1394460000"/>
    <n v="1393233855"/>
    <b v="0"/>
    <n v="47"/>
    <b v="1"/>
    <s v="music/metal"/>
    <n v="40"/>
    <n v="170.23"/>
    <x v="4"/>
    <s v="metal"/>
    <x v="846"/>
    <d v="2014-03-10T14:00:00"/>
  </r>
  <r>
    <n v="847"/>
    <s v="CENTROPYMUSIC"/>
    <s v="MUSIC WITH MEANING!  MUSIC THAT MATTERS!!!"/>
    <n v="20000"/>
    <n v="8000"/>
    <x v="0"/>
    <s v="US"/>
    <s v="USD"/>
    <n v="1436555376"/>
    <n v="1433963376"/>
    <b v="0"/>
    <n v="1"/>
    <b v="1"/>
    <s v="music/metal"/>
    <n v="40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0000"/>
    <n v="7981"/>
    <x v="0"/>
    <s v="US"/>
    <s v="USD"/>
    <n v="1429038033"/>
    <n v="1426446033"/>
    <b v="0"/>
    <n v="16"/>
    <b v="1"/>
    <s v="music/metal"/>
    <n v="40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s v="US"/>
    <s v="USD"/>
    <n v="1426473264"/>
    <n v="1424057664"/>
    <b v="0"/>
    <n v="115"/>
    <b v="1"/>
    <s v="music/metal"/>
    <n v="40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20000"/>
    <n v="7934"/>
    <x v="0"/>
    <s v="US"/>
    <s v="USD"/>
    <n v="1461560340"/>
    <n v="1458762717"/>
    <b v="0"/>
    <n v="133"/>
    <b v="1"/>
    <s v="music/metal"/>
    <n v="40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0"/>
    <n v="7917.45"/>
    <x v="0"/>
    <s v="FR"/>
    <s v="EUR"/>
    <n v="1469994300"/>
    <n v="1464815253"/>
    <b v="0"/>
    <n v="70"/>
    <b v="1"/>
    <s v="music/metal"/>
    <n v="40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20000"/>
    <n v="7905"/>
    <x v="0"/>
    <s v="US"/>
    <s v="USD"/>
    <n v="1477342800"/>
    <n v="1476386395"/>
    <b v="0"/>
    <n v="62"/>
    <b v="1"/>
    <s v="music/metal"/>
    <n v="40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0000"/>
    <n v="7905"/>
    <x v="0"/>
    <s v="US"/>
    <s v="USD"/>
    <n v="1424116709"/>
    <n v="1421524709"/>
    <b v="0"/>
    <n v="10"/>
    <b v="1"/>
    <s v="music/metal"/>
    <n v="40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7877"/>
    <x v="0"/>
    <s v="US"/>
    <s v="USD"/>
    <n v="1482901546"/>
    <n v="1480309546"/>
    <b v="0"/>
    <n v="499"/>
    <b v="1"/>
    <s v="music/metal"/>
    <n v="39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20000"/>
    <n v="7876"/>
    <x v="0"/>
    <s v="US"/>
    <s v="USD"/>
    <n v="1469329217"/>
    <n v="1466737217"/>
    <b v="0"/>
    <n v="47"/>
    <b v="1"/>
    <s v="music/metal"/>
    <n v="39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s v="DE"/>
    <s v="EUR"/>
    <n v="1477422000"/>
    <n v="1472282956"/>
    <b v="0"/>
    <n v="28"/>
    <b v="1"/>
    <s v="music/metal"/>
    <n v="39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20000"/>
    <n v="7860"/>
    <x v="0"/>
    <s v="ES"/>
    <s v="EUR"/>
    <n v="1448463431"/>
    <n v="1444831031"/>
    <b v="0"/>
    <n v="24"/>
    <b v="1"/>
    <s v="music/metal"/>
    <n v="39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s v="GB"/>
    <s v="GBP"/>
    <n v="1429138740"/>
    <n v="1426528418"/>
    <b v="0"/>
    <n v="76"/>
    <b v="1"/>
    <s v="music/metal"/>
    <n v="39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2"/>
    <s v="US"/>
    <s v="USD"/>
    <n v="1385123713"/>
    <n v="1382528113"/>
    <b v="0"/>
    <n v="48"/>
    <b v="0"/>
    <s v="music/jazz"/>
    <n v="39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2"/>
    <s v="US"/>
    <s v="USD"/>
    <n v="1474067404"/>
    <n v="1471475404"/>
    <b v="0"/>
    <n v="2"/>
    <b v="0"/>
    <s v="music/jazz"/>
    <n v="39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7795"/>
    <x v="2"/>
    <s v="GB"/>
    <s v="GBP"/>
    <n v="1384179548"/>
    <n v="1381583948"/>
    <b v="0"/>
    <n v="4"/>
    <b v="0"/>
    <s v="music/jazz"/>
    <n v="39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0"/>
    <n v="7793"/>
    <x v="2"/>
    <s v="US"/>
    <s v="USD"/>
    <n v="1329014966"/>
    <n v="1326422966"/>
    <b v="0"/>
    <n v="5"/>
    <b v="0"/>
    <s v="music/jazz"/>
    <n v="39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2"/>
    <s v="US"/>
    <s v="USD"/>
    <n v="1381917540"/>
    <n v="1379990038"/>
    <b v="0"/>
    <n v="79"/>
    <b v="0"/>
    <s v="music/jazz"/>
    <n v="39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2"/>
    <s v="US"/>
    <s v="USD"/>
    <n v="1358361197"/>
    <n v="1353177197"/>
    <b v="0"/>
    <n v="2"/>
    <b v="0"/>
    <s v="music/jazz"/>
    <n v="39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7764"/>
    <x v="2"/>
    <s v="US"/>
    <s v="USD"/>
    <n v="1425136200"/>
    <n v="1421853518"/>
    <b v="0"/>
    <n v="11"/>
    <b v="0"/>
    <s v="music/jazz"/>
    <n v="39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2"/>
    <s v="US"/>
    <s v="USD"/>
    <n v="1259643540"/>
    <n v="1254450706"/>
    <b v="0"/>
    <n v="11"/>
    <b v="0"/>
    <s v="music/jazz"/>
    <n v="39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2"/>
    <s v="US"/>
    <s v="USD"/>
    <n v="1389055198"/>
    <n v="1386463198"/>
    <b v="0"/>
    <n v="1"/>
    <b v="0"/>
    <s v="music/jazz"/>
    <n v="39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7711.3"/>
    <x v="2"/>
    <s v="US"/>
    <s v="USD"/>
    <n v="1365448657"/>
    <n v="1362860257"/>
    <b v="0"/>
    <n v="3"/>
    <b v="0"/>
    <s v="music/jazz"/>
    <n v="39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2"/>
    <s v="US"/>
    <s v="USD"/>
    <n v="1385735295"/>
    <n v="1383139695"/>
    <b v="0"/>
    <n v="12"/>
    <b v="0"/>
    <s v="music/jazz"/>
    <n v="38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7670"/>
    <x v="2"/>
    <s v="US"/>
    <s v="USD"/>
    <n v="1299786527"/>
    <n v="1295898527"/>
    <b v="0"/>
    <n v="2"/>
    <b v="0"/>
    <s v="music/jazz"/>
    <n v="38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20000"/>
    <n v="7665"/>
    <x v="2"/>
    <s v="US"/>
    <s v="USD"/>
    <n v="1352610040"/>
    <n v="1349150440"/>
    <b v="0"/>
    <n v="5"/>
    <b v="0"/>
    <s v="music/jazz"/>
    <n v="38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2"/>
    <s v="US"/>
    <s v="USD"/>
    <n v="1367676034"/>
    <n v="1365084034"/>
    <b v="0"/>
    <n v="21"/>
    <b v="0"/>
    <s v="music/jazz"/>
    <n v="38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2"/>
    <s v="US"/>
    <s v="USD"/>
    <n v="1442856131"/>
    <n v="1441128131"/>
    <b v="0"/>
    <n v="0"/>
    <b v="0"/>
    <s v="music/jazz"/>
    <n v="38"/>
    <n v="0"/>
    <x v="4"/>
    <s v="jazz"/>
    <x v="875"/>
    <d v="2015-09-21T17:22:11"/>
  </r>
  <r>
    <n v="876"/>
    <s v="Sound Of Dobells"/>
    <s v="What was the greatest record shop ever?  DOBELLS!"/>
    <n v="20000"/>
    <n v="7620"/>
    <x v="2"/>
    <s v="GB"/>
    <s v="GBP"/>
    <n v="1359978927"/>
    <n v="1357127727"/>
    <b v="0"/>
    <n v="45"/>
    <b v="0"/>
    <s v="music/jazz"/>
    <n v="38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7617"/>
    <x v="2"/>
    <s v="US"/>
    <s v="USD"/>
    <n v="1387479360"/>
    <n v="1384887360"/>
    <b v="0"/>
    <n v="29"/>
    <b v="0"/>
    <s v="music/jazz"/>
    <n v="38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7595.43"/>
    <x v="2"/>
    <s v="US"/>
    <s v="USD"/>
    <n v="1293082524"/>
    <n v="1290490524"/>
    <b v="0"/>
    <n v="2"/>
    <b v="0"/>
    <s v="music/jazz"/>
    <n v="38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2"/>
    <s v="US"/>
    <s v="USD"/>
    <n v="1338321305"/>
    <n v="1336506905"/>
    <b v="0"/>
    <n v="30"/>
    <b v="0"/>
    <s v="music/jazz"/>
    <n v="38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7559"/>
    <x v="2"/>
    <s v="US"/>
    <s v="USD"/>
    <n v="1351582938"/>
    <n v="1348731738"/>
    <b v="0"/>
    <n v="8"/>
    <b v="0"/>
    <s v="music/indie rock"/>
    <n v="38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2"/>
    <s v="US"/>
    <s v="USD"/>
    <n v="1326520886"/>
    <n v="1322632886"/>
    <b v="0"/>
    <n v="1"/>
    <b v="0"/>
    <s v="music/indie rock"/>
    <n v="38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2"/>
    <s v="US"/>
    <s v="USD"/>
    <n v="1315341550"/>
    <n v="1312490350"/>
    <b v="0"/>
    <n v="14"/>
    <b v="0"/>
    <s v="music/indie rock"/>
    <n v="38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7530"/>
    <x v="2"/>
    <s v="US"/>
    <s v="USD"/>
    <n v="1456957635"/>
    <n v="1451773635"/>
    <b v="0"/>
    <n v="24"/>
    <b v="0"/>
    <s v="music/indie rock"/>
    <n v="38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0"/>
    <n v="7527"/>
    <x v="2"/>
    <s v="US"/>
    <s v="USD"/>
    <n v="1336789860"/>
    <n v="1331666146"/>
    <b v="0"/>
    <n v="2"/>
    <b v="0"/>
    <s v="music/indie rock"/>
    <n v="38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25.12"/>
    <x v="2"/>
    <s v="US"/>
    <s v="USD"/>
    <n v="1483137311"/>
    <n v="1481322911"/>
    <b v="0"/>
    <n v="21"/>
    <b v="0"/>
    <s v="music/indie rock"/>
    <n v="38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7520"/>
    <x v="2"/>
    <s v="US"/>
    <s v="USD"/>
    <n v="1473972813"/>
    <n v="1471812813"/>
    <b v="0"/>
    <n v="7"/>
    <b v="0"/>
    <s v="music/indie rock"/>
    <n v="38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2"/>
    <s v="US"/>
    <s v="USD"/>
    <n v="1338159655"/>
    <n v="1335567655"/>
    <b v="0"/>
    <n v="0"/>
    <b v="0"/>
    <s v="music/indie rock"/>
    <n v="38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500"/>
    <x v="2"/>
    <s v="US"/>
    <s v="USD"/>
    <n v="1314856800"/>
    <n v="1311789885"/>
    <b v="0"/>
    <n v="4"/>
    <b v="0"/>
    <s v="music/indie rock"/>
    <n v="38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2"/>
    <s v="US"/>
    <s v="USD"/>
    <n v="1412534943"/>
    <n v="1409942943"/>
    <b v="0"/>
    <n v="32"/>
    <b v="0"/>
    <s v="music/indie rock"/>
    <n v="37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2"/>
    <s v="US"/>
    <s v="USD"/>
    <n v="1385055979"/>
    <n v="1382460379"/>
    <b v="0"/>
    <n v="4"/>
    <b v="0"/>
    <s v="music/indie rock"/>
    <n v="37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0000"/>
    <n v="7433.48"/>
    <x v="2"/>
    <s v="US"/>
    <s v="USD"/>
    <n v="1408581930"/>
    <n v="1405989930"/>
    <b v="0"/>
    <n v="9"/>
    <b v="0"/>
    <s v="music/indie rock"/>
    <n v="37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2"/>
    <s v="US"/>
    <s v="USD"/>
    <n v="1280635200"/>
    <n v="1273121283"/>
    <b v="0"/>
    <n v="17"/>
    <b v="0"/>
    <s v="music/indie rock"/>
    <n v="37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7412"/>
    <x v="2"/>
    <s v="US"/>
    <s v="USD"/>
    <n v="1427920363"/>
    <n v="1425331963"/>
    <b v="0"/>
    <n v="5"/>
    <b v="0"/>
    <s v="music/indie rock"/>
    <n v="37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2"/>
    <s v="US"/>
    <s v="USD"/>
    <n v="1287975829"/>
    <n v="1284087829"/>
    <b v="0"/>
    <n v="7"/>
    <b v="0"/>
    <s v="music/indie rock"/>
    <n v="37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0"/>
    <n v="7365"/>
    <x v="2"/>
    <s v="US"/>
    <s v="USD"/>
    <n v="1440734400"/>
    <n v="1438549026"/>
    <b v="0"/>
    <n v="72"/>
    <b v="0"/>
    <s v="music/indie rock"/>
    <n v="37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7344"/>
    <x v="2"/>
    <s v="US"/>
    <s v="USD"/>
    <n v="1354123908"/>
    <n v="1351528308"/>
    <b v="0"/>
    <n v="0"/>
    <b v="0"/>
    <s v="music/indie rock"/>
    <n v="37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0000"/>
    <n v="7340"/>
    <x v="2"/>
    <s v="US"/>
    <s v="USD"/>
    <n v="1326651110"/>
    <n v="1322763110"/>
    <b v="0"/>
    <n v="2"/>
    <b v="0"/>
    <s v="music/indie rock"/>
    <n v="37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20000"/>
    <n v="7336.01"/>
    <x v="2"/>
    <s v="US"/>
    <s v="USD"/>
    <n v="1306549362"/>
    <n v="1302661362"/>
    <b v="0"/>
    <n v="8"/>
    <b v="0"/>
    <s v="music/indie rock"/>
    <n v="37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7326.88"/>
    <x v="2"/>
    <s v="US"/>
    <s v="USD"/>
    <n v="1459365802"/>
    <n v="1456777402"/>
    <b v="0"/>
    <n v="2"/>
    <b v="0"/>
    <s v="music/jazz"/>
    <n v="3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2"/>
    <s v="US"/>
    <s v="USD"/>
    <n v="1276024260"/>
    <n v="1272050914"/>
    <b v="0"/>
    <n v="0"/>
    <b v="0"/>
    <s v="music/jazz"/>
    <n v="37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"/>
    <n v="7226"/>
    <x v="2"/>
    <s v="US"/>
    <s v="USD"/>
    <n v="1409412600"/>
    <n v="1404947422"/>
    <b v="0"/>
    <n v="3"/>
    <b v="0"/>
    <s v="music/jazz"/>
    <n v="36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0"/>
    <n v="7220"/>
    <x v="2"/>
    <s v="US"/>
    <s v="USD"/>
    <n v="1348367100"/>
    <n v="1346180780"/>
    <b v="0"/>
    <n v="4"/>
    <b v="0"/>
    <s v="music/jazz"/>
    <n v="36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7219"/>
    <x v="2"/>
    <s v="US"/>
    <s v="USD"/>
    <n v="1451786137"/>
    <n v="1449194137"/>
    <b v="0"/>
    <n v="3"/>
    <b v="0"/>
    <s v="music/jazz"/>
    <n v="36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0"/>
    <n v="7206"/>
    <x v="2"/>
    <s v="US"/>
    <s v="USD"/>
    <n v="1295847926"/>
    <n v="1290663926"/>
    <b v="0"/>
    <n v="6"/>
    <b v="0"/>
    <s v="music/jazz"/>
    <n v="36"/>
    <n v="1201"/>
    <x v="4"/>
    <s v="jazz"/>
    <x v="905"/>
    <d v="2011-01-24T05:45:26"/>
  </r>
  <r>
    <n v="906"/>
    <s v="24th Music Presents Channeling Motown (Live)"/>
    <s v="The DMV's most respected saxophonist pay tribute to Motown."/>
    <n v="20000"/>
    <n v="7184"/>
    <x v="2"/>
    <s v="US"/>
    <s v="USD"/>
    <n v="1394681590"/>
    <n v="1392093190"/>
    <b v="0"/>
    <n v="0"/>
    <b v="0"/>
    <s v="music/jazz"/>
    <n v="36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0000"/>
    <n v="7173"/>
    <x v="2"/>
    <s v="US"/>
    <s v="USD"/>
    <n v="1315715823"/>
    <n v="1313123823"/>
    <b v="0"/>
    <n v="0"/>
    <b v="0"/>
    <s v="music/jazz"/>
    <n v="36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7164"/>
    <x v="2"/>
    <s v="US"/>
    <s v="USD"/>
    <n v="1280206740"/>
    <n v="1276283655"/>
    <b v="0"/>
    <n v="0"/>
    <b v="0"/>
    <s v="music/jazz"/>
    <n v="36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2"/>
    <s v="US"/>
    <s v="USD"/>
    <n v="1343016000"/>
    <n v="1340296440"/>
    <b v="0"/>
    <n v="8"/>
    <b v="0"/>
    <s v="music/jazz"/>
    <n v="36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7140"/>
    <x v="2"/>
    <s v="GB"/>
    <s v="GBP"/>
    <n v="1488546319"/>
    <n v="1483362319"/>
    <b v="0"/>
    <n v="5"/>
    <b v="0"/>
    <s v="music/jazz"/>
    <n v="36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2"/>
    <s v="US"/>
    <s v="USD"/>
    <n v="1390522045"/>
    <n v="1388707645"/>
    <b v="0"/>
    <n v="0"/>
    <b v="0"/>
    <s v="music/jazz"/>
    <n v="36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20000"/>
    <n v="7062"/>
    <x v="2"/>
    <s v="US"/>
    <s v="USD"/>
    <n v="1355197047"/>
    <n v="1350009447"/>
    <b v="0"/>
    <n v="2"/>
    <b v="0"/>
    <s v="music/jazz"/>
    <n v="35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2"/>
    <s v="US"/>
    <s v="USD"/>
    <n v="1336188019"/>
    <n v="1333596019"/>
    <b v="0"/>
    <n v="24"/>
    <b v="0"/>
    <s v="music/jazz"/>
    <n v="35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20000"/>
    <n v="7050"/>
    <x v="2"/>
    <s v="US"/>
    <s v="USD"/>
    <n v="1345918747"/>
    <n v="1343326747"/>
    <b v="0"/>
    <n v="0"/>
    <b v="0"/>
    <s v="music/jazz"/>
    <n v="35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7040"/>
    <x v="2"/>
    <s v="US"/>
    <s v="USD"/>
    <n v="1330577940"/>
    <n v="1327853914"/>
    <b v="0"/>
    <n v="9"/>
    <b v="0"/>
    <s v="music/jazz"/>
    <n v="35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2"/>
    <s v="US"/>
    <s v="USD"/>
    <n v="1287723600"/>
    <n v="1284409734"/>
    <b v="0"/>
    <n v="0"/>
    <b v="0"/>
    <s v="music/jazz"/>
    <n v="35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2"/>
    <s v="US"/>
    <s v="USD"/>
    <n v="1405305000"/>
    <n v="1402612730"/>
    <b v="0"/>
    <n v="1"/>
    <b v="0"/>
    <s v="music/jazz"/>
    <n v="35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2"/>
    <s v="GB"/>
    <s v="GBP"/>
    <n v="1417474761"/>
    <n v="1414879161"/>
    <b v="0"/>
    <n v="10"/>
    <b v="0"/>
    <s v="music/jazz"/>
    <n v="35"/>
    <n v="701.1"/>
    <x v="4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0"/>
    <n v="7000.58"/>
    <x v="2"/>
    <s v="US"/>
    <s v="USD"/>
    <n v="1384448822"/>
    <n v="1381853222"/>
    <b v="0"/>
    <n v="0"/>
    <b v="0"/>
    <s v="music/jazz"/>
    <n v="35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2"/>
    <s v="US"/>
    <s v="USD"/>
    <n v="1323666376"/>
    <n v="1320033976"/>
    <b v="0"/>
    <n v="20"/>
    <b v="0"/>
    <s v="music/jazz"/>
    <n v="35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2"/>
    <s v="US"/>
    <s v="USD"/>
    <n v="1416614523"/>
    <n v="1414018923"/>
    <b v="0"/>
    <n v="6"/>
    <b v="0"/>
    <s v="music/jazz"/>
    <n v="35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6863"/>
    <x v="2"/>
    <s v="US"/>
    <s v="USD"/>
    <n v="1360795069"/>
    <n v="1358203069"/>
    <b v="0"/>
    <n v="15"/>
    <b v="0"/>
    <s v="music/jazz"/>
    <n v="34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2"/>
    <s v="US"/>
    <s v="USD"/>
    <n v="1385590111"/>
    <n v="1382994511"/>
    <b v="0"/>
    <n v="5"/>
    <b v="0"/>
    <s v="music/jazz"/>
    <n v="34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2"/>
    <s v="US"/>
    <s v="USD"/>
    <n v="1278628800"/>
    <n v="1276043330"/>
    <b v="0"/>
    <n v="0"/>
    <b v="0"/>
    <s v="music/jazz"/>
    <n v="34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20000"/>
    <n v="6755"/>
    <x v="2"/>
    <s v="US"/>
    <s v="USD"/>
    <n v="1353196800"/>
    <n v="1348864913"/>
    <b v="0"/>
    <n v="28"/>
    <b v="0"/>
    <s v="music/jazz"/>
    <n v="34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0"/>
    <n v="6740.37"/>
    <x v="2"/>
    <s v="US"/>
    <s v="USD"/>
    <n v="1333946569"/>
    <n v="1331358169"/>
    <b v="0"/>
    <n v="0"/>
    <b v="0"/>
    <s v="music/jazz"/>
    <n v="34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2"/>
    <s v="US"/>
    <s v="USD"/>
    <n v="1277501520"/>
    <n v="1273874306"/>
    <b v="0"/>
    <n v="5"/>
    <b v="0"/>
    <s v="music/jazz"/>
    <n v="34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2"/>
    <s v="GB"/>
    <s v="GBP"/>
    <n v="1395007200"/>
    <n v="1392021502"/>
    <b v="0"/>
    <n v="7"/>
    <b v="0"/>
    <s v="music/jazz"/>
    <n v="34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20000"/>
    <n v="6691"/>
    <x v="2"/>
    <s v="US"/>
    <s v="USD"/>
    <n v="1363990545"/>
    <n v="1360106145"/>
    <b v="0"/>
    <n v="30"/>
    <b v="0"/>
    <s v="music/jazz"/>
    <n v="33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2"/>
    <s v="US"/>
    <s v="USD"/>
    <n v="1399867409"/>
    <n v="1394683409"/>
    <b v="0"/>
    <n v="2"/>
    <b v="0"/>
    <s v="music/jazz"/>
    <n v="33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6680.22"/>
    <x v="2"/>
    <s v="CA"/>
    <s v="CAD"/>
    <n v="1399183200"/>
    <n v="1396633284"/>
    <b v="0"/>
    <n v="30"/>
    <b v="0"/>
    <s v="music/jazz"/>
    <n v="33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6663"/>
    <x v="2"/>
    <s v="US"/>
    <s v="USD"/>
    <n v="1454054429"/>
    <n v="1451462429"/>
    <b v="0"/>
    <n v="2"/>
    <b v="0"/>
    <s v="music/jazz"/>
    <n v="33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0"/>
    <n v="6658"/>
    <x v="2"/>
    <s v="US"/>
    <s v="USD"/>
    <n v="1326916800"/>
    <n v="1323131689"/>
    <b v="0"/>
    <n v="0"/>
    <b v="0"/>
    <s v="music/jazz"/>
    <n v="33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2"/>
    <s v="US"/>
    <s v="USD"/>
    <n v="1383509357"/>
    <n v="1380913757"/>
    <b v="0"/>
    <n v="2"/>
    <b v="0"/>
    <s v="music/jazz"/>
    <n v="33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0"/>
    <n v="6645"/>
    <x v="2"/>
    <s v="US"/>
    <s v="USD"/>
    <n v="1346585448"/>
    <n v="1343993448"/>
    <b v="0"/>
    <n v="1"/>
    <b v="0"/>
    <s v="music/jazz"/>
    <n v="33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2"/>
    <s v="US"/>
    <s v="USD"/>
    <n v="1372622280"/>
    <n v="1369246738"/>
    <b v="0"/>
    <n v="2"/>
    <b v="0"/>
    <s v="music/jazz"/>
    <n v="33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2"/>
    <s v="US"/>
    <s v="USD"/>
    <n v="1439251926"/>
    <n v="1435363926"/>
    <b v="0"/>
    <n v="14"/>
    <b v="0"/>
    <s v="technology/wearables"/>
    <n v="33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2"/>
    <s v="US"/>
    <s v="USD"/>
    <n v="1486693145"/>
    <n v="1484101145"/>
    <b v="0"/>
    <n v="31"/>
    <b v="0"/>
    <s v="technology/wearables"/>
    <n v="33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2"/>
    <s v="US"/>
    <s v="USD"/>
    <n v="1455826460"/>
    <n v="1452716060"/>
    <b v="0"/>
    <n v="16"/>
    <b v="0"/>
    <s v="technology/wearables"/>
    <n v="34"/>
    <n v="413.13"/>
    <x v="2"/>
    <s v="wearables"/>
    <x v="942"/>
    <d v="2016-02-18T20:14:20"/>
  </r>
  <r>
    <n v="943"/>
    <s v="SleepMode"/>
    <s v="A mask for home or travel that will give you the best, undisturbed sleep of your life."/>
    <n v="19500"/>
    <n v="6592"/>
    <x v="2"/>
    <s v="US"/>
    <s v="USD"/>
    <n v="1480438905"/>
    <n v="1477843305"/>
    <b v="0"/>
    <n v="12"/>
    <b v="0"/>
    <s v="technology/wearables"/>
    <n v="34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565"/>
    <x v="2"/>
    <s v="US"/>
    <s v="USD"/>
    <n v="1460988000"/>
    <n v="1458050450"/>
    <b v="0"/>
    <n v="96"/>
    <b v="0"/>
    <s v="technology/wearables"/>
    <n v="35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6555"/>
    <x v="2"/>
    <s v="FR"/>
    <s v="EUR"/>
    <n v="1487462340"/>
    <n v="1482958626"/>
    <b v="0"/>
    <n v="16"/>
    <b v="0"/>
    <s v="technology/wearables"/>
    <n v="35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19000"/>
    <n v="6541"/>
    <x v="2"/>
    <s v="US"/>
    <s v="USD"/>
    <n v="1473444048"/>
    <n v="1470852048"/>
    <b v="0"/>
    <n v="5"/>
    <b v="0"/>
    <s v="technology/wearables"/>
    <n v="34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6530"/>
    <x v="2"/>
    <s v="US"/>
    <s v="USD"/>
    <n v="1467312306"/>
    <n v="1462128306"/>
    <b v="0"/>
    <n v="0"/>
    <b v="0"/>
    <s v="technology/wearables"/>
    <n v="34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9000"/>
    <n v="6515"/>
    <x v="2"/>
    <s v="NL"/>
    <s v="EUR"/>
    <n v="1457812364"/>
    <n v="1455220364"/>
    <b v="0"/>
    <n v="8"/>
    <b v="0"/>
    <s v="technology/wearables"/>
    <n v="34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8950"/>
    <n v="6511"/>
    <x v="2"/>
    <s v="DE"/>
    <s v="EUR"/>
    <n v="1456016576"/>
    <n v="1450832576"/>
    <b v="0"/>
    <n v="7"/>
    <b v="0"/>
    <s v="technology/wearables"/>
    <n v="34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6506"/>
    <x v="2"/>
    <s v="CA"/>
    <s v="CAD"/>
    <n v="1453053661"/>
    <n v="1450461661"/>
    <b v="0"/>
    <n v="24"/>
    <b v="0"/>
    <s v="technology/wearables"/>
    <n v="34"/>
    <n v="271.08"/>
    <x v="2"/>
    <s v="wearables"/>
    <x v="950"/>
    <d v="2016-01-17T18:01:01"/>
  </r>
  <r>
    <n v="951"/>
    <s v="Smart Harness"/>
    <s v="Revolutionizing the way we walk our dogs!"/>
    <n v="18800"/>
    <n v="6505"/>
    <x v="2"/>
    <s v="US"/>
    <s v="USD"/>
    <n v="1465054872"/>
    <n v="1461166872"/>
    <b v="0"/>
    <n v="121"/>
    <b v="0"/>
    <s v="technology/wearables"/>
    <n v="35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6500.09"/>
    <x v="2"/>
    <s v="US"/>
    <s v="USD"/>
    <n v="1479483812"/>
    <n v="1476888212"/>
    <b v="0"/>
    <n v="196"/>
    <b v="0"/>
    <s v="technology/wearables"/>
    <n v="35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2"/>
    <s v="US"/>
    <s v="USD"/>
    <n v="1422158199"/>
    <n v="1419566199"/>
    <b v="0"/>
    <n v="5"/>
    <b v="0"/>
    <s v="technology/wearables"/>
    <n v="35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2"/>
    <s v="US"/>
    <s v="USD"/>
    <n v="1440100839"/>
    <n v="1436472039"/>
    <b v="0"/>
    <n v="73"/>
    <b v="0"/>
    <s v="technology/wearables"/>
    <n v="35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2"/>
    <s v="US"/>
    <s v="USD"/>
    <n v="1473750300"/>
    <n v="1470294300"/>
    <b v="0"/>
    <n v="93"/>
    <b v="0"/>
    <s v="technology/wearables"/>
    <n v="35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500"/>
    <n v="6400.47"/>
    <x v="2"/>
    <s v="US"/>
    <s v="USD"/>
    <n v="1430081759"/>
    <n v="1424901359"/>
    <b v="0"/>
    <n v="17"/>
    <b v="0"/>
    <s v="technology/wearables"/>
    <n v="35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6388"/>
    <x v="2"/>
    <s v="US"/>
    <s v="USD"/>
    <n v="1479392133"/>
    <n v="1476710133"/>
    <b v="0"/>
    <n v="7"/>
    <b v="0"/>
    <s v="technology/wearables"/>
    <n v="35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2"/>
    <s v="US"/>
    <s v="USD"/>
    <n v="1428641940"/>
    <n v="1426792563"/>
    <b v="0"/>
    <n v="17"/>
    <b v="0"/>
    <s v="technology/wearables"/>
    <n v="35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2"/>
    <s v="US"/>
    <s v="USD"/>
    <n v="1421640665"/>
    <n v="1419048665"/>
    <b v="0"/>
    <n v="171"/>
    <b v="0"/>
    <s v="technology/wearables"/>
    <n v="35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2"/>
    <s v="US"/>
    <s v="USD"/>
    <n v="1489500155"/>
    <n v="1485874955"/>
    <b v="0"/>
    <n v="188"/>
    <b v="0"/>
    <s v="technology/wearables"/>
    <n v="35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6373.27"/>
    <x v="2"/>
    <s v="US"/>
    <s v="USD"/>
    <n v="1487617200"/>
    <n v="1483634335"/>
    <b v="0"/>
    <n v="110"/>
    <b v="0"/>
    <s v="technology/wearables"/>
    <n v="35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2"/>
    <s v="US"/>
    <s v="USD"/>
    <n v="1455210353"/>
    <n v="1451927153"/>
    <b v="0"/>
    <n v="37"/>
    <b v="0"/>
    <s v="technology/wearables"/>
    <n v="35"/>
    <n v="171.89"/>
    <x v="2"/>
    <s v="wearables"/>
    <x v="962"/>
    <d v="2016-02-11T17:05:53"/>
  </r>
  <r>
    <n v="963"/>
    <s v="The Ultimate Learning Center"/>
    <s v="WE are molding an educated, motivated, non violent GENERATION!"/>
    <n v="18000"/>
    <n v="6360"/>
    <x v="2"/>
    <s v="US"/>
    <s v="USD"/>
    <n v="1476717319"/>
    <n v="1473693319"/>
    <b v="0"/>
    <n v="9"/>
    <b v="0"/>
    <s v="technology/wearables"/>
    <n v="35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2"/>
    <s v="CA"/>
    <s v="CAD"/>
    <n v="1441119919"/>
    <n v="1437663919"/>
    <b v="0"/>
    <n v="29"/>
    <b v="0"/>
    <s v="technology/wearables"/>
    <n v="35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2"/>
    <s v="US"/>
    <s v="USD"/>
    <n v="1477454340"/>
    <n v="1474676646"/>
    <b v="0"/>
    <n v="6"/>
    <b v="0"/>
    <s v="technology/wearables"/>
    <n v="35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6301"/>
    <x v="2"/>
    <s v="US"/>
    <s v="USD"/>
    <n v="1475766932"/>
    <n v="1473174932"/>
    <b v="0"/>
    <n v="30"/>
    <b v="0"/>
    <s v="technology/wearables"/>
    <n v="35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18000"/>
    <n v="6300"/>
    <x v="2"/>
    <s v="US"/>
    <s v="USD"/>
    <n v="1461301574"/>
    <n v="1456121174"/>
    <b v="0"/>
    <n v="81"/>
    <b v="0"/>
    <s v="technology/wearables"/>
    <n v="35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2"/>
    <s v="US"/>
    <s v="USD"/>
    <n v="1408134034"/>
    <n v="1405542034"/>
    <b v="0"/>
    <n v="4"/>
    <b v="0"/>
    <s v="technology/wearables"/>
    <n v="35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18000"/>
    <n v="6258"/>
    <x v="2"/>
    <s v="MX"/>
    <s v="MXN"/>
    <n v="1486624607"/>
    <n v="1483773407"/>
    <b v="0"/>
    <n v="11"/>
    <b v="0"/>
    <s v="technology/wearables"/>
    <n v="35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2"/>
    <s v="CA"/>
    <s v="CAD"/>
    <n v="1485147540"/>
    <n v="1481951853"/>
    <b v="0"/>
    <n v="14"/>
    <b v="0"/>
    <s v="technology/wearables"/>
    <n v="35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2"/>
    <s v="US"/>
    <s v="USD"/>
    <n v="1433178060"/>
    <n v="1429290060"/>
    <b v="0"/>
    <n v="5"/>
    <b v="0"/>
    <s v="technology/wearables"/>
    <n v="35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2"/>
    <s v="US"/>
    <s v="USD"/>
    <n v="1409813940"/>
    <n v="1407271598"/>
    <b v="0"/>
    <n v="45"/>
    <b v="0"/>
    <s v="technology/wearables"/>
    <n v="35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2"/>
    <s v="US"/>
    <s v="USD"/>
    <n v="1447032093"/>
    <n v="1441844493"/>
    <b v="0"/>
    <n v="8"/>
    <b v="0"/>
    <s v="technology/wearables"/>
    <n v="35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18000"/>
    <n v="6215.56"/>
    <x v="2"/>
    <s v="US"/>
    <s v="USD"/>
    <n v="1458925156"/>
    <n v="1456336756"/>
    <b v="0"/>
    <n v="3"/>
    <b v="0"/>
    <s v="technology/wearables"/>
    <n v="35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2"/>
    <s v="US"/>
    <s v="USD"/>
    <n v="1467132185"/>
    <n v="1461948185"/>
    <b v="0"/>
    <n v="24"/>
    <b v="0"/>
    <s v="technology/wearables"/>
    <n v="35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2"/>
    <s v="AU"/>
    <s v="AUD"/>
    <n v="1439515497"/>
    <n v="1435627497"/>
    <b v="0"/>
    <n v="18"/>
    <b v="0"/>
    <s v="technology/wearables"/>
    <n v="35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2"/>
    <s v="AT"/>
    <s v="EUR"/>
    <n v="1456094197"/>
    <n v="1453502197"/>
    <b v="0"/>
    <n v="12"/>
    <b v="0"/>
    <s v="technology/wearables"/>
    <n v="34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8000"/>
    <n v="6207"/>
    <x v="2"/>
    <s v="SE"/>
    <s v="SEK"/>
    <n v="1456385101"/>
    <n v="1453793101"/>
    <b v="0"/>
    <n v="123"/>
    <b v="0"/>
    <s v="technology/wearables"/>
    <n v="34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6181"/>
    <x v="2"/>
    <s v="US"/>
    <s v="USD"/>
    <n v="1466449140"/>
    <n v="1463392828"/>
    <b v="0"/>
    <n v="96"/>
    <b v="0"/>
    <s v="technology/wearables"/>
    <n v="34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2"/>
    <s v="US"/>
    <s v="USD"/>
    <n v="1417387322"/>
    <n v="1413495722"/>
    <b v="0"/>
    <n v="31"/>
    <b v="0"/>
    <s v="technology/wearables"/>
    <n v="34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2"/>
    <s v="US"/>
    <s v="USD"/>
    <n v="1407624222"/>
    <n v="1405032222"/>
    <b v="0"/>
    <n v="4"/>
    <b v="0"/>
    <s v="technology/wearables"/>
    <n v="35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2"/>
    <s v="ES"/>
    <s v="EUR"/>
    <n v="1471985640"/>
    <n v="1469289685"/>
    <b v="0"/>
    <n v="179"/>
    <b v="0"/>
    <s v="technology/wearables"/>
    <n v="35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2"/>
    <s v="US"/>
    <s v="USD"/>
    <n v="1427507208"/>
    <n v="1424918808"/>
    <b v="0"/>
    <n v="3"/>
    <b v="0"/>
    <s v="technology/wearables"/>
    <n v="35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2"/>
    <s v="DE"/>
    <s v="EUR"/>
    <n v="1451602800"/>
    <n v="1449011610"/>
    <b v="0"/>
    <n v="23"/>
    <b v="0"/>
    <s v="technology/wearables"/>
    <n v="35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2"/>
    <s v="GB"/>
    <s v="GBP"/>
    <n v="1452384000"/>
    <n v="1447698300"/>
    <b v="0"/>
    <n v="23"/>
    <b v="0"/>
    <s v="technology/wearables"/>
    <n v="35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7482"/>
    <n v="6108"/>
    <x v="2"/>
    <s v="NL"/>
    <s v="EUR"/>
    <n v="1403507050"/>
    <n v="1400051050"/>
    <b v="0"/>
    <n v="41"/>
    <b v="0"/>
    <s v="technology/wearables"/>
    <n v="35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2"/>
    <s v="IT"/>
    <s v="EUR"/>
    <n v="1475310825"/>
    <n v="1472718825"/>
    <b v="0"/>
    <n v="0"/>
    <b v="0"/>
    <s v="technology/wearables"/>
    <n v="36"/>
    <n v="0"/>
    <x v="2"/>
    <s v="wearables"/>
    <x v="988"/>
    <d v="2016-10-01T08:33:45"/>
  </r>
  <r>
    <n v="989"/>
    <s v="Power Rope"/>
    <s v="The most useful phone charger you will ever buy"/>
    <n v="17000"/>
    <n v="6100"/>
    <x v="2"/>
    <s v="US"/>
    <s v="USD"/>
    <n v="1475101495"/>
    <n v="1472509495"/>
    <b v="0"/>
    <n v="32"/>
    <b v="0"/>
    <s v="technology/wearables"/>
    <n v="36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2"/>
    <s v="US"/>
    <s v="USD"/>
    <n v="1409770164"/>
    <n v="1407178164"/>
    <b v="0"/>
    <n v="2"/>
    <b v="0"/>
    <s v="technology/wearables"/>
    <n v="36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2"/>
    <s v="GB"/>
    <s v="GBP"/>
    <n v="1468349460"/>
    <n v="1466186988"/>
    <b v="0"/>
    <n v="7"/>
    <b v="0"/>
    <s v="technology/wearables"/>
    <n v="36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17000"/>
    <n v="6080"/>
    <x v="2"/>
    <s v="US"/>
    <s v="USD"/>
    <n v="1462655519"/>
    <n v="1457475119"/>
    <b v="0"/>
    <n v="4"/>
    <b v="0"/>
    <s v="technology/wearables"/>
    <n v="36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2"/>
    <s v="US"/>
    <s v="USD"/>
    <n v="1478926800"/>
    <n v="1476054568"/>
    <b v="0"/>
    <n v="196"/>
    <b v="0"/>
    <s v="technology/wearables"/>
    <n v="36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2"/>
    <s v="US"/>
    <s v="USD"/>
    <n v="1417388340"/>
    <n v="1412835530"/>
    <b v="0"/>
    <n v="11"/>
    <b v="0"/>
    <s v="technology/wearables"/>
    <n v="36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2"/>
    <s v="US"/>
    <s v="USD"/>
    <n v="1417276800"/>
    <n v="1415140480"/>
    <b v="0"/>
    <n v="9"/>
    <b v="0"/>
    <s v="technology/wearables"/>
    <n v="36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7000"/>
    <n v="6060"/>
    <x v="2"/>
    <s v="US"/>
    <s v="USD"/>
    <n v="1406474820"/>
    <n v="1403902060"/>
    <b v="0"/>
    <n v="5"/>
    <b v="0"/>
    <s v="technology/wearables"/>
    <n v="36"/>
    <n v="1212"/>
    <x v="2"/>
    <s v="wearables"/>
    <x v="996"/>
    <d v="2014-07-27T15:27:00"/>
  </r>
  <r>
    <n v="997"/>
    <s v="iPhanny"/>
    <s v="The iPhanny keeps your iPhone 6 safe from bending in those dangerous pants pockets."/>
    <n v="16870"/>
    <n v="6056"/>
    <x v="2"/>
    <s v="US"/>
    <s v="USD"/>
    <n v="1417145297"/>
    <n v="1414549697"/>
    <b v="0"/>
    <n v="8"/>
    <b v="0"/>
    <s v="technology/wearables"/>
    <n v="36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6053"/>
    <x v="2"/>
    <s v="CA"/>
    <s v="CAD"/>
    <n v="1447909401"/>
    <n v="1444017801"/>
    <b v="0"/>
    <n v="229"/>
    <b v="0"/>
    <s v="technology/wearables"/>
    <n v="36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6500"/>
    <n v="6042.02"/>
    <x v="2"/>
    <s v="CA"/>
    <s v="CAD"/>
    <n v="1415865720"/>
    <n v="1413270690"/>
    <b v="0"/>
    <n v="40"/>
    <b v="0"/>
    <s v="technology/wearables"/>
    <n v="37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1"/>
    <s v="US"/>
    <s v="USD"/>
    <n v="1489537560"/>
    <n v="1484357160"/>
    <b v="0"/>
    <n v="6"/>
    <b v="0"/>
    <s v="technology/wearables"/>
    <n v="37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1"/>
    <s v="GB"/>
    <s v="GBP"/>
    <n v="1485796613"/>
    <n v="1481908613"/>
    <b v="0"/>
    <n v="4"/>
    <b v="0"/>
    <s v="technology/wearables"/>
    <n v="37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1"/>
    <s v="US"/>
    <s v="USD"/>
    <n v="1450331940"/>
    <n v="1447777514"/>
    <b v="0"/>
    <n v="22"/>
    <b v="0"/>
    <s v="technology/wearables"/>
    <n v="37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6000"/>
    <n v="6030"/>
    <x v="1"/>
    <s v="FR"/>
    <s v="EUR"/>
    <n v="1489680061"/>
    <n v="1487091661"/>
    <b v="0"/>
    <n v="15"/>
    <b v="0"/>
    <s v="technology/wearables"/>
    <n v="38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6000"/>
    <n v="6029"/>
    <x v="1"/>
    <s v="US"/>
    <s v="USD"/>
    <n v="1455814827"/>
    <n v="1453222827"/>
    <b v="0"/>
    <n v="95"/>
    <b v="0"/>
    <s v="technology/wearables"/>
    <n v="38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6000"/>
    <n v="6027"/>
    <x v="1"/>
    <s v="US"/>
    <s v="USD"/>
    <n v="1446217183"/>
    <n v="1443538783"/>
    <b v="0"/>
    <n v="161"/>
    <b v="0"/>
    <s v="technology/wearables"/>
    <n v="38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6025"/>
    <x v="1"/>
    <s v="US"/>
    <s v="USD"/>
    <n v="1418368260"/>
    <n v="1417654672"/>
    <b v="0"/>
    <n v="8"/>
    <b v="0"/>
    <s v="technology/wearables"/>
    <n v="38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6025"/>
    <x v="1"/>
    <s v="US"/>
    <s v="USD"/>
    <n v="1481727623"/>
    <n v="1478095223"/>
    <b v="0"/>
    <n v="76"/>
    <b v="0"/>
    <s v="technology/wearables"/>
    <n v="38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1"/>
    <s v="MX"/>
    <s v="MXN"/>
    <n v="1482953115"/>
    <n v="1480361115"/>
    <b v="0"/>
    <n v="1"/>
    <b v="0"/>
    <s v="technology/wearables"/>
    <n v="38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1"/>
    <s v="US"/>
    <s v="USD"/>
    <n v="1466346646"/>
    <n v="1463754646"/>
    <b v="0"/>
    <n v="101"/>
    <b v="0"/>
    <s v="technology/wearables"/>
    <n v="38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1"/>
    <s v="US"/>
    <s v="USD"/>
    <n v="1473044340"/>
    <n v="1468180462"/>
    <b v="0"/>
    <n v="4"/>
    <b v="0"/>
    <s v="technology/wearables"/>
    <n v="38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1"/>
    <s v="US"/>
    <s v="USD"/>
    <n v="1418938395"/>
    <n v="1415050395"/>
    <b v="0"/>
    <n v="1"/>
    <b v="0"/>
    <s v="technology/wearables"/>
    <n v="38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1"/>
    <s v="US"/>
    <s v="USD"/>
    <n v="1485254052"/>
    <n v="1481366052"/>
    <b v="0"/>
    <n v="775"/>
    <b v="0"/>
    <s v="technology/wearables"/>
    <n v="38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1"/>
    <s v="US"/>
    <s v="USD"/>
    <n v="1451419200"/>
    <n v="1449000056"/>
    <b v="0"/>
    <n v="90"/>
    <b v="0"/>
    <s v="technology/wearables"/>
    <n v="38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5500"/>
    <n v="6000"/>
    <x v="1"/>
    <s v="US"/>
    <s v="USD"/>
    <n v="1420070615"/>
    <n v="1415750615"/>
    <b v="0"/>
    <n v="16"/>
    <b v="0"/>
    <s v="technology/wearables"/>
    <n v="39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6000"/>
    <x v="1"/>
    <s v="CH"/>
    <s v="CHF"/>
    <n v="1448489095"/>
    <n v="1445893495"/>
    <b v="0"/>
    <n v="6"/>
    <b v="0"/>
    <s v="technology/wearables"/>
    <n v="39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1"/>
    <s v="US"/>
    <s v="USD"/>
    <n v="1459992856"/>
    <n v="1456108456"/>
    <b v="0"/>
    <n v="38"/>
    <b v="0"/>
    <s v="technology/wearables"/>
    <n v="40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1"/>
    <s v="US"/>
    <s v="USD"/>
    <n v="1448125935"/>
    <n v="1444666335"/>
    <b v="0"/>
    <n v="355"/>
    <b v="0"/>
    <s v="technology/wearables"/>
    <n v="40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15000"/>
    <n v="6000"/>
    <x v="1"/>
    <s v="US"/>
    <s v="USD"/>
    <n v="1468496933"/>
    <n v="1465904933"/>
    <b v="0"/>
    <n v="7"/>
    <b v="0"/>
    <s v="technology/wearables"/>
    <n v="4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5000"/>
    <n v="5985"/>
    <x v="1"/>
    <s v="US"/>
    <s v="USD"/>
    <n v="1423092149"/>
    <n v="1420500149"/>
    <b v="0"/>
    <n v="400"/>
    <b v="0"/>
    <s v="technology/wearables"/>
    <n v="40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s v="CA"/>
    <s v="CAD"/>
    <n v="1433206020"/>
    <n v="1430617209"/>
    <b v="0"/>
    <n v="30"/>
    <b v="1"/>
    <s v="music/electronic music"/>
    <n v="40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15000"/>
    <n v="5922"/>
    <x v="0"/>
    <s v="US"/>
    <s v="USD"/>
    <n v="1445054400"/>
    <n v="1443074571"/>
    <b v="1"/>
    <n v="478"/>
    <b v="1"/>
    <s v="music/electronic music"/>
    <n v="39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15000"/>
    <n v="5910"/>
    <x v="0"/>
    <s v="US"/>
    <s v="USD"/>
    <n v="1431876677"/>
    <n v="1429284677"/>
    <b v="1"/>
    <n v="74"/>
    <b v="1"/>
    <s v="music/electronic music"/>
    <n v="39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5000"/>
    <n v="5907"/>
    <x v="0"/>
    <s v="GB"/>
    <s v="GBP"/>
    <n v="1434837861"/>
    <n v="1432245861"/>
    <b v="0"/>
    <n v="131"/>
    <b v="1"/>
    <s v="music/electronic music"/>
    <n v="39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5904"/>
    <x v="0"/>
    <s v="SE"/>
    <s v="SEK"/>
    <n v="1454248563"/>
    <n v="1451656563"/>
    <b v="1"/>
    <n v="61"/>
    <b v="1"/>
    <s v="music/electronic music"/>
    <n v="39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5000"/>
    <n v="5902"/>
    <x v="0"/>
    <s v="US"/>
    <s v="USD"/>
    <n v="1426532437"/>
    <n v="1423944037"/>
    <b v="1"/>
    <n v="1071"/>
    <b v="1"/>
    <s v="music/electronic music"/>
    <n v="39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s v="GB"/>
    <s v="GBP"/>
    <n v="1459414016"/>
    <n v="1456480016"/>
    <b v="1"/>
    <n v="122"/>
    <b v="1"/>
    <s v="music/electronic music"/>
    <n v="39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s v="US"/>
    <s v="USD"/>
    <n v="1414025347"/>
    <n v="1411433347"/>
    <b v="1"/>
    <n v="111"/>
    <b v="1"/>
    <s v="music/electronic music"/>
    <n v="39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s v="GB"/>
    <s v="GBP"/>
    <n v="1488830400"/>
    <n v="1484924605"/>
    <b v="1"/>
    <n v="255"/>
    <b v="1"/>
    <s v="music/electronic music"/>
    <n v="39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5854"/>
    <x v="0"/>
    <s v="SE"/>
    <s v="SEK"/>
    <n v="1428184740"/>
    <n v="1423501507"/>
    <b v="0"/>
    <n v="141"/>
    <b v="1"/>
    <s v="music/electronic music"/>
    <n v="39"/>
    <n v="41.52"/>
    <x v="4"/>
    <s v="electronic music"/>
    <x v="1029"/>
    <d v="2015-04-04T21:59:00"/>
  </r>
  <r>
    <n v="1030"/>
    <s v="The Gothsicles - I FEEL SICLE"/>
    <s v="Help fund the latest Gothsicles mega-album, I FEEL SICLE!"/>
    <n v="15000"/>
    <n v="5845"/>
    <x v="0"/>
    <s v="US"/>
    <s v="USD"/>
    <n v="1473680149"/>
    <n v="1472470549"/>
    <b v="0"/>
    <n v="159"/>
    <b v="1"/>
    <s v="music/electronic music"/>
    <n v="39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s v="US"/>
    <s v="USD"/>
    <n v="1450290010"/>
    <n v="1447698010"/>
    <b v="0"/>
    <n v="99"/>
    <b v="1"/>
    <s v="music/electronic music"/>
    <n v="39"/>
    <n v="58.91"/>
    <x v="4"/>
    <s v="electronic music"/>
    <x v="1031"/>
    <d v="2015-12-16T18:20:10"/>
  </r>
  <r>
    <n v="1032"/>
    <s v="Phantom Ship / Coastal (Album Preorder)"/>
    <s v="Ideal for living rooms and open spaces."/>
    <n v="15000"/>
    <n v="5830.83"/>
    <x v="0"/>
    <s v="US"/>
    <s v="USD"/>
    <n v="1466697625"/>
    <n v="1464105625"/>
    <b v="0"/>
    <n v="96"/>
    <b v="1"/>
    <s v="music/electronic music"/>
    <n v="39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s v="GB"/>
    <s v="GBP"/>
    <n v="1481564080"/>
    <n v="1479144880"/>
    <b v="0"/>
    <n v="27"/>
    <b v="1"/>
    <s v="music/electronic music"/>
    <n v="39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s v="US"/>
    <s v="USD"/>
    <n v="1470369540"/>
    <n v="1467604804"/>
    <b v="0"/>
    <n v="166"/>
    <b v="1"/>
    <s v="music/electronic music"/>
    <n v="39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s v="US"/>
    <s v="USD"/>
    <n v="1423668220"/>
    <n v="1421076220"/>
    <b v="0"/>
    <n v="76"/>
    <b v="1"/>
    <s v="music/electronic music"/>
    <n v="39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5000"/>
    <n v="5771"/>
    <x v="0"/>
    <s v="US"/>
    <s v="USD"/>
    <n v="1357545600"/>
    <n v="1354790790"/>
    <b v="0"/>
    <n v="211"/>
    <b v="1"/>
    <s v="music/electronic music"/>
    <n v="38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s v="US"/>
    <s v="USD"/>
    <n v="1431925200"/>
    <n v="1429991062"/>
    <b v="0"/>
    <n v="21"/>
    <b v="1"/>
    <s v="music/electronic music"/>
    <n v="38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s v="US"/>
    <s v="USD"/>
    <n v="1458362023"/>
    <n v="1455773623"/>
    <b v="0"/>
    <n v="61"/>
    <b v="1"/>
    <s v="music/electronic music"/>
    <n v="38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s v="US"/>
    <s v="USD"/>
    <n v="1481615940"/>
    <n v="1479436646"/>
    <b v="0"/>
    <n v="30"/>
    <b v="1"/>
    <s v="music/electronic music"/>
    <n v="38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1"/>
    <s v="US"/>
    <s v="USD"/>
    <n v="1472317209"/>
    <n v="1469725209"/>
    <b v="0"/>
    <n v="1"/>
    <b v="0"/>
    <s v="journalism/audio"/>
    <n v="38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5000"/>
    <n v="5696"/>
    <x v="1"/>
    <s v="US"/>
    <s v="USD"/>
    <n v="1406769992"/>
    <n v="1405041992"/>
    <b v="0"/>
    <n v="0"/>
    <b v="0"/>
    <s v="journalism/audio"/>
    <n v="38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5680"/>
    <x v="1"/>
    <s v="US"/>
    <s v="USD"/>
    <n v="1410516000"/>
    <n v="1406824948"/>
    <b v="0"/>
    <n v="1"/>
    <b v="0"/>
    <s v="journalism/audio"/>
    <n v="38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5673"/>
    <x v="1"/>
    <s v="US"/>
    <s v="USD"/>
    <n v="1432101855"/>
    <n v="1429509855"/>
    <b v="0"/>
    <n v="292"/>
    <b v="0"/>
    <s v="journalism/audio"/>
    <n v="38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5671.11"/>
    <x v="1"/>
    <s v="US"/>
    <s v="USD"/>
    <n v="1425587220"/>
    <n v="1420668801"/>
    <b v="0"/>
    <n v="2"/>
    <b v="0"/>
    <s v="journalism/audio"/>
    <n v="38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0"/>
    <n v="5666"/>
    <x v="1"/>
    <s v="US"/>
    <s v="USD"/>
    <n v="1408827550"/>
    <n v="1406235550"/>
    <b v="0"/>
    <n v="8"/>
    <b v="0"/>
    <s v="journalism/audio"/>
    <n v="38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5665"/>
    <x v="1"/>
    <s v="DE"/>
    <s v="EUR"/>
    <n v="1451161560"/>
    <n v="1447273560"/>
    <b v="0"/>
    <n v="0"/>
    <b v="0"/>
    <s v="journalism/audio"/>
    <n v="38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15000"/>
    <n v="5660"/>
    <x v="1"/>
    <s v="US"/>
    <s v="USD"/>
    <n v="1415219915"/>
    <n v="1412624315"/>
    <b v="0"/>
    <n v="1"/>
    <b v="0"/>
    <s v="journalism/audio"/>
    <n v="38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</r>
  <r>
    <n v="1049"/>
    <s v="J1 (Canceled)"/>
    <s v="------"/>
    <n v="15000"/>
    <n v="5651.58"/>
    <x v="1"/>
    <s v="US"/>
    <s v="USD"/>
    <n v="1455272445"/>
    <n v="1452680445"/>
    <b v="0"/>
    <n v="0"/>
    <b v="0"/>
    <s v="journalism/audio"/>
    <n v="38"/>
    <n v="0"/>
    <x v="5"/>
    <s v="audio"/>
    <x v="1049"/>
    <d v="2016-02-12T10:20:45"/>
  </r>
  <r>
    <n v="1050"/>
    <s v="The (Secular) Barbershop Podcast (Canceled)"/>
    <s v="Secularism is on the rise and I hear you.Talk to me."/>
    <n v="15000"/>
    <n v="5645"/>
    <x v="1"/>
    <s v="US"/>
    <s v="USD"/>
    <n v="1442257677"/>
    <n v="1439665677"/>
    <b v="0"/>
    <n v="0"/>
    <b v="0"/>
    <s v="journalism/audio"/>
    <n v="38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5635"/>
    <x v="1"/>
    <s v="US"/>
    <s v="USD"/>
    <n v="1409098825"/>
    <n v="1406679625"/>
    <b v="0"/>
    <n v="0"/>
    <b v="0"/>
    <s v="journalism/audio"/>
    <n v="38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1"/>
    <s v="US"/>
    <s v="USD"/>
    <n v="1465243740"/>
    <n v="1461438495"/>
    <b v="0"/>
    <n v="0"/>
    <b v="0"/>
    <s v="journalism/audio"/>
    <n v="38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1"/>
    <s v="US"/>
    <s v="USD"/>
    <n v="1488773332"/>
    <n v="1486613332"/>
    <b v="0"/>
    <n v="1"/>
    <b v="0"/>
    <s v="journalism/audio"/>
    <n v="37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1"/>
    <s v="US"/>
    <s v="USD"/>
    <n v="1407708000"/>
    <n v="1405110399"/>
    <b v="0"/>
    <n v="0"/>
    <b v="0"/>
    <s v="journalism/audio"/>
    <n v="37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1"/>
    <s v="US"/>
    <s v="USD"/>
    <n v="1457394545"/>
    <n v="1454802545"/>
    <b v="0"/>
    <n v="0"/>
    <b v="0"/>
    <s v="journalism/audio"/>
    <n v="37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1"/>
    <s v="US"/>
    <s v="USD"/>
    <n v="1429892177"/>
    <n v="1424711777"/>
    <b v="0"/>
    <n v="0"/>
    <b v="0"/>
    <s v="journalism/audio"/>
    <n v="37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5000"/>
    <n v="5600"/>
    <x v="1"/>
    <s v="US"/>
    <s v="USD"/>
    <n v="1480888483"/>
    <n v="1478292883"/>
    <b v="0"/>
    <n v="0"/>
    <b v="0"/>
    <s v="journalism/audio"/>
    <n v="37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5599"/>
    <x v="1"/>
    <s v="US"/>
    <s v="USD"/>
    <n v="1427328000"/>
    <n v="1423777043"/>
    <b v="0"/>
    <n v="0"/>
    <b v="0"/>
    <s v="journalism/audio"/>
    <n v="37"/>
    <n v="0"/>
    <x v="5"/>
    <s v="audio"/>
    <x v="1058"/>
    <d v="2015-03-26T00:00:00"/>
  </r>
  <r>
    <n v="1059"/>
    <s v="Voice Over Artist (Canceled)"/>
    <s v="Turning myself into a vocal artist."/>
    <n v="15000"/>
    <n v="5585"/>
    <x v="1"/>
    <s v="US"/>
    <s v="USD"/>
    <n v="1426269456"/>
    <n v="1423681056"/>
    <b v="0"/>
    <n v="0"/>
    <b v="0"/>
    <s v="journalism/audio"/>
    <n v="37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580"/>
    <x v="1"/>
    <s v="US"/>
    <s v="USD"/>
    <n v="1429134893"/>
    <n v="1426542893"/>
    <b v="0"/>
    <n v="1"/>
    <b v="0"/>
    <s v="journalism/audio"/>
    <n v="37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15000"/>
    <n v="5574"/>
    <x v="1"/>
    <s v="US"/>
    <s v="USD"/>
    <n v="1462150800"/>
    <n v="1456987108"/>
    <b v="0"/>
    <n v="0"/>
    <b v="0"/>
    <s v="journalism/audio"/>
    <n v="37"/>
    <n v="0"/>
    <x v="5"/>
    <s v="audio"/>
    <x v="1061"/>
    <d v="2016-05-02T01:00:00"/>
  </r>
  <r>
    <n v="1062"/>
    <s v="RETURNING AT A LATER DATE"/>
    <s v="SEE US ON PATREON www.badgirlartwork.com"/>
    <n v="15000"/>
    <n v="5570"/>
    <x v="1"/>
    <s v="US"/>
    <s v="USD"/>
    <n v="1468351341"/>
    <n v="1467746541"/>
    <b v="0"/>
    <n v="4"/>
    <b v="0"/>
    <s v="journalism/audio"/>
    <n v="37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1"/>
    <s v="US"/>
    <s v="USD"/>
    <n v="1472604262"/>
    <n v="1470012262"/>
    <b v="0"/>
    <n v="0"/>
    <b v="0"/>
    <s v="journalism/audio"/>
    <n v="37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2"/>
    <s v="US"/>
    <s v="USD"/>
    <n v="1373174903"/>
    <n v="1369286903"/>
    <b v="0"/>
    <n v="123"/>
    <b v="0"/>
    <s v="games/video games"/>
    <n v="37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2"/>
    <s v="AU"/>
    <s v="AUD"/>
    <n v="1392800922"/>
    <n v="1390381722"/>
    <b v="0"/>
    <n v="5"/>
    <b v="0"/>
    <s v="games/video games"/>
    <n v="37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"/>
    <n v="5535"/>
    <x v="2"/>
    <s v="US"/>
    <s v="USD"/>
    <n v="1375657582"/>
    <n v="1371769582"/>
    <b v="0"/>
    <n v="148"/>
    <b v="0"/>
    <s v="games/video games"/>
    <n v="37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5535"/>
    <x v="2"/>
    <s v="US"/>
    <s v="USD"/>
    <n v="1387657931"/>
    <n v="1385065931"/>
    <b v="0"/>
    <n v="10"/>
    <b v="0"/>
    <s v="games/video games"/>
    <n v="37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5526"/>
    <x v="2"/>
    <s v="US"/>
    <s v="USD"/>
    <n v="1460274864"/>
    <n v="1457686464"/>
    <b v="0"/>
    <n v="4"/>
    <b v="0"/>
    <s v="games/video games"/>
    <n v="37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5516"/>
    <x v="2"/>
    <s v="US"/>
    <s v="USD"/>
    <n v="1385447459"/>
    <n v="1382679059"/>
    <b v="0"/>
    <n v="21"/>
    <b v="0"/>
    <s v="games/video games"/>
    <n v="37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2"/>
    <s v="US"/>
    <s v="USD"/>
    <n v="1349050622"/>
    <n v="1347322622"/>
    <b v="0"/>
    <n v="2"/>
    <b v="0"/>
    <s v="games/video games"/>
    <n v="37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5000"/>
    <n v="5509"/>
    <x v="2"/>
    <s v="NO"/>
    <s v="NOK"/>
    <n v="1447787093"/>
    <n v="1445191493"/>
    <b v="0"/>
    <n v="0"/>
    <b v="0"/>
    <s v="games/video games"/>
    <n v="37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509"/>
    <x v="2"/>
    <s v="US"/>
    <s v="USD"/>
    <n v="1391630297"/>
    <n v="1389038297"/>
    <b v="0"/>
    <n v="4"/>
    <b v="0"/>
    <s v="games/video games"/>
    <n v="37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5000"/>
    <n v="5504"/>
    <x v="2"/>
    <s v="US"/>
    <s v="USD"/>
    <n v="1318806541"/>
    <n v="1316214541"/>
    <b v="0"/>
    <n v="1"/>
    <b v="0"/>
    <s v="games/video games"/>
    <n v="37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5000"/>
    <n v="5501"/>
    <x v="2"/>
    <s v="US"/>
    <s v="USD"/>
    <n v="1388808545"/>
    <n v="1386216545"/>
    <b v="0"/>
    <n v="30"/>
    <b v="0"/>
    <s v="games/video games"/>
    <n v="37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15000"/>
    <n v="5500"/>
    <x v="2"/>
    <s v="US"/>
    <s v="USD"/>
    <n v="1336340516"/>
    <n v="1333748516"/>
    <b v="0"/>
    <n v="3"/>
    <b v="0"/>
    <s v="games/video games"/>
    <n v="37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5000"/>
    <n v="5496"/>
    <x v="2"/>
    <s v="US"/>
    <s v="USD"/>
    <n v="1410426250"/>
    <n v="1405674250"/>
    <b v="0"/>
    <n v="975"/>
    <b v="0"/>
    <s v="games/video games"/>
    <n v="3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5000"/>
    <n v="5481"/>
    <x v="2"/>
    <s v="US"/>
    <s v="USD"/>
    <n v="1452744011"/>
    <n v="1450152011"/>
    <b v="0"/>
    <n v="167"/>
    <b v="0"/>
    <s v="games/video games"/>
    <n v="37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2"/>
    <s v="US"/>
    <s v="USD"/>
    <n v="1311309721"/>
    <n v="1307421721"/>
    <b v="0"/>
    <n v="5"/>
    <b v="0"/>
    <s v="games/video games"/>
    <n v="37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15000"/>
    <n v="5469"/>
    <x v="2"/>
    <s v="DE"/>
    <s v="EUR"/>
    <n v="1463232936"/>
    <n v="1461072936"/>
    <b v="0"/>
    <n v="18"/>
    <b v="0"/>
    <s v="games/video games"/>
    <n v="36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15000"/>
    <n v="5465"/>
    <x v="2"/>
    <s v="US"/>
    <s v="USD"/>
    <n v="1399778333"/>
    <n v="1397186333"/>
    <b v="0"/>
    <n v="98"/>
    <b v="0"/>
    <s v="games/video games"/>
    <n v="36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15000"/>
    <n v="5462"/>
    <x v="2"/>
    <s v="US"/>
    <s v="USD"/>
    <n v="1422483292"/>
    <n v="1419891292"/>
    <b v="0"/>
    <n v="4"/>
    <b v="0"/>
    <s v="games/video games"/>
    <n v="36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0"/>
    <n v="5456"/>
    <x v="2"/>
    <s v="US"/>
    <s v="USD"/>
    <n v="1344635088"/>
    <n v="1342043088"/>
    <b v="0"/>
    <n v="3"/>
    <b v="0"/>
    <s v="games/video games"/>
    <n v="36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2"/>
    <s v="CA"/>
    <s v="CAD"/>
    <n v="1406994583"/>
    <n v="1401810583"/>
    <b v="0"/>
    <n v="1"/>
    <b v="0"/>
    <s v="games/video games"/>
    <n v="36"/>
    <n v="5452"/>
    <x v="6"/>
    <s v="video games"/>
    <x v="1083"/>
    <d v="2014-08-02T15:49:43"/>
  </r>
  <r>
    <n v="1084"/>
    <s v="My own channel"/>
    <s v="I want to start my own channel for gaming"/>
    <n v="15000"/>
    <n v="5443"/>
    <x v="2"/>
    <s v="US"/>
    <s v="USD"/>
    <n v="1407534804"/>
    <n v="1404942804"/>
    <b v="0"/>
    <n v="0"/>
    <b v="0"/>
    <s v="games/video games"/>
    <n v="36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15000"/>
    <n v="5437"/>
    <x v="2"/>
    <s v="CA"/>
    <s v="CAD"/>
    <n v="1457967975"/>
    <n v="1455379575"/>
    <b v="0"/>
    <n v="9"/>
    <b v="0"/>
    <s v="games/video games"/>
    <n v="36"/>
    <n v="604.11"/>
    <x v="6"/>
    <s v="video games"/>
    <x v="1085"/>
    <d v="2016-03-14T15:06:15"/>
  </r>
  <r>
    <n v="1086"/>
    <s v="Cyber Universe Online"/>
    <s v="Humanity's future in the Galaxy"/>
    <n v="15000"/>
    <n v="5433"/>
    <x v="2"/>
    <s v="US"/>
    <s v="USD"/>
    <n v="1408913291"/>
    <n v="1406321291"/>
    <b v="0"/>
    <n v="2"/>
    <b v="0"/>
    <s v="games/video games"/>
    <n v="36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5000"/>
    <n v="5431"/>
    <x v="2"/>
    <s v="US"/>
    <s v="USD"/>
    <n v="1402852087"/>
    <n v="1400260087"/>
    <b v="0"/>
    <n v="0"/>
    <b v="0"/>
    <s v="games/video games"/>
    <n v="36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"/>
    <n v="5430"/>
    <x v="2"/>
    <s v="US"/>
    <s v="USD"/>
    <n v="1398366667"/>
    <n v="1395774667"/>
    <b v="0"/>
    <n v="147"/>
    <b v="0"/>
    <s v="games/video games"/>
    <n v="36"/>
    <n v="36.94"/>
    <x v="6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414"/>
    <x v="2"/>
    <s v="AU"/>
    <s v="AUD"/>
    <n v="1432873653"/>
    <n v="1430281653"/>
    <b v="0"/>
    <n v="1"/>
    <b v="0"/>
    <s v="games/video games"/>
    <n v="36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2"/>
    <s v="GB"/>
    <s v="GBP"/>
    <n v="1460313672"/>
    <n v="1457725272"/>
    <b v="0"/>
    <n v="2"/>
    <b v="0"/>
    <s v="games/video games"/>
    <n v="36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2"/>
    <s v="US"/>
    <s v="USD"/>
    <n v="1357432638"/>
    <n v="1354840638"/>
    <b v="0"/>
    <n v="7"/>
    <b v="0"/>
    <s v="games/video games"/>
    <n v="36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2"/>
    <s v="CA"/>
    <s v="CAD"/>
    <n v="1455232937"/>
    <n v="1453936937"/>
    <b v="0"/>
    <n v="4"/>
    <b v="0"/>
    <s v="games/video games"/>
    <n v="36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5000"/>
    <n v="5396"/>
    <x v="2"/>
    <s v="US"/>
    <s v="USD"/>
    <n v="1318180033"/>
    <n v="1315588033"/>
    <b v="0"/>
    <n v="27"/>
    <b v="0"/>
    <s v="games/video games"/>
    <n v="36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5390"/>
    <x v="2"/>
    <s v="US"/>
    <s v="USD"/>
    <n v="1377867220"/>
    <n v="1375275220"/>
    <b v="0"/>
    <n v="94"/>
    <b v="0"/>
    <s v="games/video games"/>
    <n v="36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2"/>
    <s v="US"/>
    <s v="USD"/>
    <n v="1412393400"/>
    <n v="1409747154"/>
    <b v="0"/>
    <n v="29"/>
    <b v="0"/>
    <s v="games/video games"/>
    <n v="36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5000"/>
    <n v="5380.55"/>
    <x v="2"/>
    <s v="US"/>
    <s v="USD"/>
    <n v="1393786877"/>
    <n v="1390330877"/>
    <b v="0"/>
    <n v="7"/>
    <b v="0"/>
    <s v="games/video games"/>
    <n v="36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15000"/>
    <n v="5380"/>
    <x v="2"/>
    <s v="US"/>
    <s v="USD"/>
    <n v="1397413095"/>
    <n v="1394821095"/>
    <b v="0"/>
    <n v="22"/>
    <b v="0"/>
    <s v="games/video games"/>
    <n v="36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5000"/>
    <n v="5376"/>
    <x v="2"/>
    <s v="GB"/>
    <s v="GBP"/>
    <n v="1431547468"/>
    <n v="1428955468"/>
    <b v="0"/>
    <n v="1"/>
    <b v="0"/>
    <s v="games/video games"/>
    <n v="36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15000"/>
    <n v="5366"/>
    <x v="2"/>
    <s v="DE"/>
    <s v="EUR"/>
    <n v="1455417571"/>
    <n v="1452825571"/>
    <b v="0"/>
    <n v="10"/>
    <b v="0"/>
    <s v="games/video games"/>
    <n v="36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15000"/>
    <n v="5360"/>
    <x v="2"/>
    <s v="US"/>
    <s v="USD"/>
    <n v="1468519920"/>
    <n v="1466188338"/>
    <b v="0"/>
    <n v="6"/>
    <b v="0"/>
    <s v="games/video games"/>
    <n v="36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5000"/>
    <n v="5359.21"/>
    <x v="2"/>
    <s v="US"/>
    <s v="USD"/>
    <n v="1386568740"/>
    <n v="1383095125"/>
    <b v="0"/>
    <n v="24"/>
    <b v="0"/>
    <s v="games/video games"/>
    <n v="36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5355"/>
    <x v="2"/>
    <s v="GB"/>
    <s v="GBP"/>
    <n v="1402480221"/>
    <n v="1399888221"/>
    <b v="0"/>
    <n v="37"/>
    <b v="0"/>
    <s v="games/video games"/>
    <n v="36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5000"/>
    <n v="5343"/>
    <x v="2"/>
    <s v="US"/>
    <s v="USD"/>
    <n v="1395627327"/>
    <n v="1393038927"/>
    <b v="0"/>
    <n v="20"/>
    <b v="0"/>
    <s v="games/video games"/>
    <n v="36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5000"/>
    <n v="5331"/>
    <x v="2"/>
    <s v="US"/>
    <s v="USD"/>
    <n v="1333557975"/>
    <n v="1330969575"/>
    <b v="0"/>
    <n v="7"/>
    <b v="0"/>
    <s v="games/video games"/>
    <n v="36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2"/>
    <s v="US"/>
    <s v="USD"/>
    <n v="1406148024"/>
    <n v="1403556024"/>
    <b v="0"/>
    <n v="0"/>
    <b v="0"/>
    <s v="games/video games"/>
    <n v="36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5328"/>
    <x v="2"/>
    <s v="US"/>
    <s v="USD"/>
    <n v="1334326635"/>
    <n v="1329146235"/>
    <b v="0"/>
    <n v="21"/>
    <b v="0"/>
    <s v="games/video games"/>
    <n v="36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2"/>
    <s v="US"/>
    <s v="USD"/>
    <n v="1479495790"/>
    <n v="1476900190"/>
    <b v="0"/>
    <n v="3"/>
    <b v="0"/>
    <s v="games/video games"/>
    <n v="35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5000"/>
    <n v="5322"/>
    <x v="2"/>
    <s v="US"/>
    <s v="USD"/>
    <n v="1354919022"/>
    <n v="1352327022"/>
    <b v="0"/>
    <n v="11"/>
    <b v="0"/>
    <s v="games/video games"/>
    <n v="35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5308.26"/>
    <x v="2"/>
    <s v="US"/>
    <s v="USD"/>
    <n v="1452228790"/>
    <n v="1449636790"/>
    <b v="0"/>
    <n v="1"/>
    <b v="0"/>
    <s v="games/video games"/>
    <n v="35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5300"/>
    <x v="2"/>
    <s v="US"/>
    <s v="USD"/>
    <n v="1421656200"/>
    <n v="1416507211"/>
    <b v="0"/>
    <n v="312"/>
    <b v="0"/>
    <s v="games/video games"/>
    <n v="35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5000"/>
    <n v="5297"/>
    <x v="2"/>
    <s v="GB"/>
    <s v="GBP"/>
    <n v="1408058820"/>
    <n v="1405466820"/>
    <b v="0"/>
    <n v="1"/>
    <b v="0"/>
    <s v="games/video games"/>
    <n v="35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5000"/>
    <n v="5295"/>
    <x v="2"/>
    <s v="GB"/>
    <s v="GBP"/>
    <n v="1381306687"/>
    <n v="1378714687"/>
    <b v="0"/>
    <n v="3"/>
    <b v="0"/>
    <s v="games/video games"/>
    <n v="35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2"/>
    <s v="US"/>
    <s v="USD"/>
    <n v="1459352495"/>
    <n v="1456764095"/>
    <b v="0"/>
    <n v="4"/>
    <b v="0"/>
    <s v="games/video games"/>
    <n v="35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15000"/>
    <n v="5285"/>
    <x v="2"/>
    <s v="US"/>
    <s v="USD"/>
    <n v="1339273208"/>
    <n v="1334089208"/>
    <b v="0"/>
    <n v="10"/>
    <b v="0"/>
    <s v="games/video games"/>
    <n v="35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5000"/>
    <n v="5271"/>
    <x v="2"/>
    <s v="DE"/>
    <s v="EUR"/>
    <n v="1451053313"/>
    <n v="1448461313"/>
    <b v="0"/>
    <n v="8"/>
    <b v="0"/>
    <s v="games/video games"/>
    <n v="35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2"/>
    <s v="AU"/>
    <s v="AUD"/>
    <n v="1396666779"/>
    <n v="1394078379"/>
    <b v="0"/>
    <n v="3"/>
    <b v="0"/>
    <s v="games/video games"/>
    <n v="35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2"/>
    <s v="US"/>
    <s v="USD"/>
    <n v="1396810864"/>
    <n v="1395687664"/>
    <b v="0"/>
    <n v="1"/>
    <b v="0"/>
    <s v="games/video games"/>
    <n v="35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15000"/>
    <n v="5260"/>
    <x v="2"/>
    <s v="US"/>
    <s v="USD"/>
    <n v="1319835400"/>
    <n v="1315947400"/>
    <b v="0"/>
    <n v="0"/>
    <b v="0"/>
    <s v="games/video games"/>
    <n v="35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15000"/>
    <n v="5259"/>
    <x v="2"/>
    <s v="US"/>
    <s v="USD"/>
    <n v="1457904316"/>
    <n v="1455315916"/>
    <b v="0"/>
    <n v="5"/>
    <b v="0"/>
    <s v="games/video games"/>
    <n v="35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5258"/>
    <x v="2"/>
    <s v="GB"/>
    <s v="GBP"/>
    <n v="1369932825"/>
    <n v="1368723225"/>
    <b v="0"/>
    <n v="0"/>
    <b v="0"/>
    <s v="games/video games"/>
    <n v="35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0"/>
    <n v="5250"/>
    <x v="2"/>
    <s v="US"/>
    <s v="USD"/>
    <n v="1397910848"/>
    <n v="1395318848"/>
    <b v="0"/>
    <n v="3"/>
    <b v="0"/>
    <s v="games/video games"/>
    <n v="35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2"/>
    <s v="US"/>
    <s v="USD"/>
    <n v="1430409651"/>
    <n v="1427817651"/>
    <b v="0"/>
    <n v="7"/>
    <b v="0"/>
    <s v="games/mobile games"/>
    <n v="35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5236"/>
    <x v="2"/>
    <s v="GB"/>
    <s v="GBP"/>
    <n v="1443193130"/>
    <n v="1438009130"/>
    <b v="0"/>
    <n v="0"/>
    <b v="0"/>
    <s v="games/mobile games"/>
    <n v="3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0"/>
    <n v="5235"/>
    <x v="2"/>
    <s v="US"/>
    <s v="USD"/>
    <n v="1468482694"/>
    <n v="1465890694"/>
    <b v="0"/>
    <n v="2"/>
    <b v="0"/>
    <s v="games/mobile games"/>
    <n v="35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234"/>
    <x v="2"/>
    <s v="US"/>
    <s v="USD"/>
    <n v="1416000600"/>
    <n v="1413318600"/>
    <b v="0"/>
    <n v="23"/>
    <b v="0"/>
    <s v="games/mobile games"/>
    <n v="35"/>
    <n v="227.57"/>
    <x v="6"/>
    <s v="mobile games"/>
    <x v="1127"/>
    <d v="2014-11-14T21:30:00"/>
  </r>
  <r>
    <n v="1128"/>
    <s v="Flying Turds"/>
    <s v="#havingfunFTW"/>
    <n v="15000"/>
    <n v="5233"/>
    <x v="2"/>
    <s v="GB"/>
    <s v="GBP"/>
    <n v="1407425717"/>
    <n v="1404833717"/>
    <b v="0"/>
    <n v="1"/>
    <b v="0"/>
    <s v="games/mobile games"/>
    <n v="35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5000"/>
    <n v="5232"/>
    <x v="2"/>
    <s v="US"/>
    <s v="USD"/>
    <n v="1465107693"/>
    <n v="1462515693"/>
    <b v="0"/>
    <n v="2"/>
    <b v="0"/>
    <s v="games/mobile games"/>
    <n v="35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5226"/>
    <x v="2"/>
    <s v="US"/>
    <s v="USD"/>
    <n v="1416963300"/>
    <n v="1411775700"/>
    <b v="0"/>
    <n v="3"/>
    <b v="0"/>
    <s v="games/mobile games"/>
    <n v="3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5226"/>
    <x v="2"/>
    <s v="AU"/>
    <s v="AUD"/>
    <n v="1450993668"/>
    <n v="1448401668"/>
    <b v="0"/>
    <n v="0"/>
    <b v="0"/>
    <s v="games/mobile games"/>
    <n v="35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5000"/>
    <n v="5222"/>
    <x v="2"/>
    <s v="CA"/>
    <s v="CAD"/>
    <n v="1483238771"/>
    <n v="1480646771"/>
    <b v="0"/>
    <n v="13"/>
    <b v="0"/>
    <s v="games/mobile games"/>
    <n v="35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5000"/>
    <n v="5221"/>
    <x v="2"/>
    <s v="GB"/>
    <s v="GBP"/>
    <n v="1406799981"/>
    <n v="1404207981"/>
    <b v="0"/>
    <n v="1"/>
    <b v="0"/>
    <s v="games/mobile games"/>
    <n v="35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5000"/>
    <n v="5221"/>
    <x v="2"/>
    <s v="AU"/>
    <s v="AUD"/>
    <n v="1417235580"/>
    <n v="1416034228"/>
    <b v="0"/>
    <n v="1"/>
    <b v="0"/>
    <s v="games/mobile games"/>
    <n v="35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0"/>
    <n v="5212"/>
    <x v="2"/>
    <s v="DE"/>
    <s v="EUR"/>
    <n v="1470527094"/>
    <n v="1467935094"/>
    <b v="0"/>
    <n v="1"/>
    <b v="0"/>
    <s v="games/mobile games"/>
    <n v="35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2"/>
    <s v="FR"/>
    <s v="EUR"/>
    <n v="1450541229"/>
    <n v="1447949229"/>
    <b v="0"/>
    <n v="6"/>
    <b v="0"/>
    <s v="games/mobile games"/>
    <n v="35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2"/>
    <s v="US"/>
    <s v="USD"/>
    <n v="1461440421"/>
    <n v="1458848421"/>
    <b v="0"/>
    <n v="39"/>
    <b v="0"/>
    <s v="games/mobile games"/>
    <n v="35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2"/>
    <s v="US"/>
    <s v="USD"/>
    <n v="1485035131"/>
    <n v="1483307131"/>
    <b v="0"/>
    <n v="4"/>
    <b v="0"/>
    <s v="games/mobile games"/>
    <n v="35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5000"/>
    <n v="5195"/>
    <x v="2"/>
    <s v="US"/>
    <s v="USD"/>
    <n v="1420100426"/>
    <n v="1417508426"/>
    <b v="0"/>
    <n v="1"/>
    <b v="0"/>
    <s v="games/mobile games"/>
    <n v="35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"/>
    <n v="5186"/>
    <x v="2"/>
    <s v="GB"/>
    <s v="GBP"/>
    <n v="1438859121"/>
    <n v="1436267121"/>
    <b v="0"/>
    <n v="0"/>
    <b v="0"/>
    <s v="games/mobile games"/>
    <n v="35"/>
    <n v="0"/>
    <x v="6"/>
    <s v="mobile games"/>
    <x v="1140"/>
    <d v="2015-08-06T11:05:21"/>
  </r>
  <r>
    <n v="1141"/>
    <s v="Arena Z - Zombie Survival"/>
    <s v="I think this will be a great game!"/>
    <n v="15000"/>
    <n v="5176"/>
    <x v="2"/>
    <s v="DE"/>
    <s v="EUR"/>
    <n v="1436460450"/>
    <n v="1433868450"/>
    <b v="0"/>
    <n v="0"/>
    <b v="0"/>
    <s v="games/mobile games"/>
    <n v="35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5175"/>
    <x v="2"/>
    <s v="US"/>
    <s v="USD"/>
    <n v="1424131727"/>
    <n v="1421539727"/>
    <b v="0"/>
    <n v="0"/>
    <b v="0"/>
    <s v="games/mobile games"/>
    <n v="35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5167"/>
    <x v="2"/>
    <s v="US"/>
    <s v="USD"/>
    <n v="1450327126"/>
    <n v="1447735126"/>
    <b v="0"/>
    <n v="8"/>
    <b v="0"/>
    <s v="games/mobile games"/>
    <n v="34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5000"/>
    <n v="5157"/>
    <x v="2"/>
    <s v="US"/>
    <s v="USD"/>
    <n v="1430281320"/>
    <n v="1427689320"/>
    <b v="0"/>
    <n v="0"/>
    <b v="0"/>
    <s v="food/food trucks"/>
    <n v="34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5145"/>
    <x v="2"/>
    <s v="US"/>
    <s v="USD"/>
    <n v="1412272592"/>
    <n v="1407088592"/>
    <b v="0"/>
    <n v="1"/>
    <b v="0"/>
    <s v="food/food trucks"/>
    <n v="34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135"/>
    <x v="2"/>
    <s v="US"/>
    <s v="USD"/>
    <n v="1399071173"/>
    <n v="1395787973"/>
    <b v="0"/>
    <n v="12"/>
    <b v="0"/>
    <s v="food/food trucks"/>
    <n v="35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4500"/>
    <n v="5116.18"/>
    <x v="2"/>
    <s v="CA"/>
    <s v="CAD"/>
    <n v="1413760783"/>
    <n v="1408576783"/>
    <b v="0"/>
    <n v="0"/>
    <b v="0"/>
    <s v="food/food trucks"/>
    <n v="35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4500"/>
    <n v="5116"/>
    <x v="2"/>
    <s v="US"/>
    <s v="USD"/>
    <n v="1480568781"/>
    <n v="1477973181"/>
    <b v="0"/>
    <n v="3"/>
    <b v="0"/>
    <s v="food/food trucks"/>
    <n v="35"/>
    <n v="1705.33"/>
    <x v="7"/>
    <s v="food trucks"/>
    <x v="1148"/>
    <d v="2016-12-01T05:06:21"/>
  </r>
  <r>
    <n v="1149"/>
    <s v="The Floridian Food Truck"/>
    <s v="Bringing culturally diverse Floridian cuisine to the people!"/>
    <n v="14500"/>
    <n v="5105"/>
    <x v="2"/>
    <s v="US"/>
    <s v="USD"/>
    <n v="1466096566"/>
    <n v="1463504566"/>
    <b v="0"/>
    <n v="2"/>
    <b v="0"/>
    <s v="food/food trucks"/>
    <n v="35"/>
    <n v="2552.5"/>
    <x v="7"/>
    <s v="food trucks"/>
    <x v="1149"/>
    <d v="2016-06-16T17:02:46"/>
  </r>
  <r>
    <n v="1150"/>
    <s v="Chef Po's Food Truck"/>
    <s v="Bringing delicious authentic and fusion Taiwanese Food to the West Coast."/>
    <n v="14440"/>
    <n v="5103"/>
    <x v="2"/>
    <s v="US"/>
    <s v="USD"/>
    <n v="1452293675"/>
    <n v="1447109675"/>
    <b v="0"/>
    <n v="6"/>
    <b v="0"/>
    <s v="food/food trucks"/>
    <n v="35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4000"/>
    <n v="5100"/>
    <x v="2"/>
    <s v="US"/>
    <s v="USD"/>
    <n v="1441592863"/>
    <n v="1439000863"/>
    <b v="0"/>
    <n v="0"/>
    <b v="0"/>
    <s v="food/food trucks"/>
    <n v="36"/>
    <n v="0"/>
    <x v="7"/>
    <s v="food trucks"/>
    <x v="1151"/>
    <d v="2015-09-07T02:27:43"/>
  </r>
  <r>
    <n v="1152"/>
    <s v="Peruvian King Food Truck"/>
    <s v="Peruvian food truck with an LA twist."/>
    <n v="14000"/>
    <n v="5100"/>
    <x v="2"/>
    <s v="US"/>
    <s v="USD"/>
    <n v="1431709312"/>
    <n v="1429117312"/>
    <b v="0"/>
    <n v="15"/>
    <b v="0"/>
    <s v="food/food trucks"/>
    <n v="36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14000"/>
    <n v="5096"/>
    <x v="2"/>
    <s v="US"/>
    <s v="USD"/>
    <n v="1434647305"/>
    <n v="1432055305"/>
    <b v="0"/>
    <n v="1"/>
    <b v="0"/>
    <s v="food/food trucks"/>
    <n v="36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4000"/>
    <n v="5087"/>
    <x v="2"/>
    <s v="US"/>
    <s v="USD"/>
    <n v="1441507006"/>
    <n v="1438915006"/>
    <b v="0"/>
    <n v="3"/>
    <b v="0"/>
    <s v="food/food trucks"/>
    <n v="36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5086"/>
    <x v="2"/>
    <s v="US"/>
    <s v="USD"/>
    <n v="1408040408"/>
    <n v="1405448408"/>
    <b v="0"/>
    <n v="8"/>
    <b v="0"/>
    <s v="food/food trucks"/>
    <n v="36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4000"/>
    <n v="5080"/>
    <x v="2"/>
    <s v="US"/>
    <s v="USD"/>
    <n v="1424742162"/>
    <n v="1422150162"/>
    <b v="0"/>
    <n v="0"/>
    <b v="0"/>
    <s v="food/food trucks"/>
    <n v="36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2"/>
    <s v="US"/>
    <s v="USD"/>
    <n v="1417795480"/>
    <n v="1412607880"/>
    <b v="0"/>
    <n v="3"/>
    <b v="0"/>
    <s v="food/food trucks"/>
    <n v="36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2"/>
    <s v="US"/>
    <s v="USD"/>
    <n v="1418091128"/>
    <n v="1415499128"/>
    <b v="0"/>
    <n v="3"/>
    <b v="0"/>
    <s v="food/food trucks"/>
    <n v="36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14000"/>
    <n v="5070"/>
    <x v="2"/>
    <s v="US"/>
    <s v="USD"/>
    <n v="1435679100"/>
    <n v="1433006765"/>
    <b v="0"/>
    <n v="0"/>
    <b v="0"/>
    <s v="food/food trucks"/>
    <n v="36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2"/>
    <s v="US"/>
    <s v="USD"/>
    <n v="1427510586"/>
    <n v="1424922186"/>
    <b v="0"/>
    <n v="19"/>
    <b v="0"/>
    <s v="food/food trucks"/>
    <n v="36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2"/>
    <s v="US"/>
    <s v="USD"/>
    <n v="1432047989"/>
    <n v="1430233589"/>
    <b v="0"/>
    <n v="0"/>
    <b v="0"/>
    <s v="food/food trucks"/>
    <n v="36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5055"/>
    <x v="2"/>
    <s v="US"/>
    <s v="USD"/>
    <n v="1411662264"/>
    <n v="1408983864"/>
    <b v="0"/>
    <n v="2"/>
    <b v="0"/>
    <s v="food/food trucks"/>
    <n v="36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2"/>
    <s v="US"/>
    <s v="USD"/>
    <n v="1407604920"/>
    <n v="1405012920"/>
    <b v="0"/>
    <n v="0"/>
    <b v="0"/>
    <s v="food/food trucks"/>
    <n v="36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5051"/>
    <x v="2"/>
    <s v="US"/>
    <s v="USD"/>
    <n v="1466270582"/>
    <n v="1463678582"/>
    <b v="0"/>
    <n v="0"/>
    <b v="0"/>
    <s v="food/food trucks"/>
    <n v="37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2"/>
    <s v="US"/>
    <s v="USD"/>
    <n v="1404623330"/>
    <n v="1401685730"/>
    <b v="0"/>
    <n v="25"/>
    <b v="0"/>
    <s v="food/food trucks"/>
    <n v="37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2"/>
    <s v="US"/>
    <s v="USD"/>
    <n v="1435291200"/>
    <n v="1432640342"/>
    <b v="0"/>
    <n v="8"/>
    <b v="0"/>
    <s v="food/food trucks"/>
    <n v="39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13000"/>
    <n v="5050"/>
    <x v="2"/>
    <s v="US"/>
    <s v="USD"/>
    <n v="1410543495"/>
    <n v="1407865095"/>
    <b v="0"/>
    <n v="16"/>
    <b v="0"/>
    <s v="food/food trucks"/>
    <n v="39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3000"/>
    <n v="5046.5200000000004"/>
    <x v="2"/>
    <s v="US"/>
    <s v="USD"/>
    <n v="1474507065"/>
    <n v="1471915065"/>
    <b v="0"/>
    <n v="3"/>
    <b v="0"/>
    <s v="food/food trucks"/>
    <n v="39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2"/>
    <s v="US"/>
    <s v="USD"/>
    <n v="1424593763"/>
    <n v="1422001763"/>
    <b v="0"/>
    <n v="3"/>
    <b v="0"/>
    <s v="food/food trucks"/>
    <n v="39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3000"/>
    <n v="5041"/>
    <x v="2"/>
    <s v="GB"/>
    <s v="GBP"/>
    <n v="1433021171"/>
    <n v="1430429171"/>
    <b v="0"/>
    <n v="2"/>
    <b v="0"/>
    <s v="food/food trucks"/>
    <n v="39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3000"/>
    <n v="5040"/>
    <x v="2"/>
    <s v="US"/>
    <s v="USD"/>
    <n v="1415909927"/>
    <n v="1414351127"/>
    <b v="0"/>
    <n v="1"/>
    <b v="0"/>
    <s v="food/food trucks"/>
    <n v="39"/>
    <n v="5040"/>
    <x v="7"/>
    <s v="food trucks"/>
    <x v="1171"/>
    <d v="2014-11-13T20:18:47"/>
  </r>
  <r>
    <n v="1172"/>
    <s v="let your dayz take you to the dogs."/>
    <s v="Bringing YOUR favorite dog recipes to the streets."/>
    <n v="13000"/>
    <n v="5035.6899999999996"/>
    <x v="2"/>
    <s v="US"/>
    <s v="USD"/>
    <n v="1408551752"/>
    <n v="1405959752"/>
    <b v="0"/>
    <n v="0"/>
    <b v="0"/>
    <s v="food/food trucks"/>
    <n v="39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2"/>
    <s v="US"/>
    <s v="USD"/>
    <n v="1438576057"/>
    <n v="1435552057"/>
    <b v="0"/>
    <n v="1"/>
    <b v="0"/>
    <s v="food/food trucks"/>
    <n v="39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3000"/>
    <n v="5024"/>
    <x v="2"/>
    <s v="US"/>
    <s v="USD"/>
    <n v="1462738327"/>
    <n v="1460146327"/>
    <b v="0"/>
    <n v="19"/>
    <b v="0"/>
    <s v="food/food trucks"/>
    <n v="39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13000"/>
    <n v="5016"/>
    <x v="2"/>
    <s v="US"/>
    <s v="USD"/>
    <n v="1436981339"/>
    <n v="1434389339"/>
    <b v="0"/>
    <n v="9"/>
    <b v="0"/>
    <s v="food/food trucks"/>
    <n v="39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3000"/>
    <n v="5012.25"/>
    <x v="2"/>
    <s v="AU"/>
    <s v="AUD"/>
    <n v="1488805200"/>
    <n v="1484094498"/>
    <b v="0"/>
    <n v="1"/>
    <b v="0"/>
    <s v="food/food trucks"/>
    <n v="39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5010"/>
    <x v="2"/>
    <s v="GB"/>
    <s v="GBP"/>
    <n v="1413388296"/>
    <n v="1410796296"/>
    <b v="0"/>
    <n v="0"/>
    <b v="0"/>
    <s v="food/food trucks"/>
    <n v="3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2"/>
    <s v="US"/>
    <s v="USD"/>
    <n v="1408225452"/>
    <n v="1405633452"/>
    <b v="0"/>
    <n v="1"/>
    <b v="0"/>
    <s v="food/food trucks"/>
    <n v="38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3000"/>
    <n v="5001"/>
    <x v="2"/>
    <s v="CA"/>
    <s v="CAD"/>
    <n v="1446052627"/>
    <n v="1443460627"/>
    <b v="0"/>
    <n v="5"/>
    <b v="0"/>
    <s v="food/food trucks"/>
    <n v="38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3000"/>
    <n v="5000.18"/>
    <x v="2"/>
    <s v="US"/>
    <s v="USD"/>
    <n v="1403983314"/>
    <n v="1400786514"/>
    <b v="0"/>
    <n v="85"/>
    <b v="0"/>
    <s v="food/food trucks"/>
    <n v="38"/>
    <n v="58.83"/>
    <x v="7"/>
    <s v="food trucks"/>
    <x v="1180"/>
    <d v="2014-06-28T19:21:54"/>
  </r>
  <r>
    <n v="1181"/>
    <s v="Gringo Loco Tacos Food Truck"/>
    <s v="Bringing the best tacos to the streets of Chicago!"/>
    <n v="13000"/>
    <n v="5000"/>
    <x v="2"/>
    <s v="US"/>
    <s v="USD"/>
    <n v="1425197321"/>
    <n v="1422605321"/>
    <b v="0"/>
    <n v="3"/>
    <b v="0"/>
    <s v="food/food trucks"/>
    <n v="38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2"/>
    <s v="US"/>
    <s v="USD"/>
    <n v="1484239320"/>
    <n v="1482609088"/>
    <b v="0"/>
    <n v="4"/>
    <b v="0"/>
    <s v="food/food trucks"/>
    <n v="38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5000"/>
    <x v="2"/>
    <s v="US"/>
    <s v="USD"/>
    <n v="1478059140"/>
    <n v="1476391223"/>
    <b v="0"/>
    <n v="3"/>
    <b v="0"/>
    <s v="food/food trucks"/>
    <n v="39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5000"/>
    <x v="0"/>
    <s v="GB"/>
    <s v="GBP"/>
    <n v="1486391011"/>
    <n v="1483712611"/>
    <b v="0"/>
    <n v="375"/>
    <b v="1"/>
    <s v="photography/photobooks"/>
    <n v="39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5000"/>
    <x v="0"/>
    <s v="US"/>
    <s v="USD"/>
    <n v="1433736000"/>
    <n v="1430945149"/>
    <b v="0"/>
    <n v="111"/>
    <b v="1"/>
    <s v="photography/photobooks"/>
    <n v="39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s v="GB"/>
    <s v="GBP"/>
    <n v="1433198520"/>
    <n v="1430340195"/>
    <b v="0"/>
    <n v="123"/>
    <b v="1"/>
    <s v="photography/photobooks"/>
    <n v="40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s v="US"/>
    <s v="USD"/>
    <n v="1431885600"/>
    <n v="1429133323"/>
    <b v="0"/>
    <n v="70"/>
    <b v="1"/>
    <s v="photography/photobooks"/>
    <n v="40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12500"/>
    <n v="4939"/>
    <x v="0"/>
    <s v="CA"/>
    <s v="CAD"/>
    <n v="1482943740"/>
    <n v="1481129340"/>
    <b v="0"/>
    <n v="85"/>
    <b v="1"/>
    <s v="photography/photobooks"/>
    <n v="40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2500"/>
    <n v="4935"/>
    <x v="0"/>
    <s v="US"/>
    <s v="USD"/>
    <n v="1467242995"/>
    <n v="1465428595"/>
    <b v="0"/>
    <n v="86"/>
    <b v="1"/>
    <s v="photography/photobooks"/>
    <n v="39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2500"/>
    <n v="4920"/>
    <x v="0"/>
    <s v="US"/>
    <s v="USD"/>
    <n v="1409500725"/>
    <n v="1406908725"/>
    <b v="0"/>
    <n v="13"/>
    <b v="1"/>
    <s v="photography/photobooks"/>
    <n v="39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2500"/>
    <n v="4906.59"/>
    <x v="0"/>
    <s v="US"/>
    <s v="USD"/>
    <n v="1458480560"/>
    <n v="1455892160"/>
    <b v="0"/>
    <n v="33"/>
    <b v="1"/>
    <s v="photography/photobooks"/>
    <n v="39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2500"/>
    <n v="4900"/>
    <x v="0"/>
    <s v="GB"/>
    <s v="GBP"/>
    <n v="1486814978"/>
    <n v="1484222978"/>
    <b v="0"/>
    <n v="15"/>
    <b v="1"/>
    <s v="photography/photobooks"/>
    <n v="39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s v="US"/>
    <s v="USD"/>
    <n v="1460223453"/>
    <n v="1455043053"/>
    <b v="0"/>
    <n v="273"/>
    <b v="1"/>
    <s v="photography/photobooks"/>
    <n v="39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s v="IT"/>
    <s v="EUR"/>
    <n v="1450602000"/>
    <n v="1445415653"/>
    <b v="0"/>
    <n v="170"/>
    <b v="1"/>
    <s v="photography/photobooks"/>
    <n v="39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2500"/>
    <n v="4853"/>
    <x v="0"/>
    <s v="GB"/>
    <s v="GBP"/>
    <n v="1450467539"/>
    <n v="1447875539"/>
    <b v="0"/>
    <n v="512"/>
    <b v="1"/>
    <s v="photography/photobooks"/>
    <n v="39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s v="US"/>
    <s v="USD"/>
    <n v="1465797540"/>
    <n v="1463155034"/>
    <b v="0"/>
    <n v="314"/>
    <b v="1"/>
    <s v="photography/photobooks"/>
    <n v="39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s v="US"/>
    <s v="USD"/>
    <n v="1451530800"/>
    <n v="1448463086"/>
    <b v="0"/>
    <n v="167"/>
    <b v="1"/>
    <s v="photography/photobooks"/>
    <n v="39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s v="GB"/>
    <s v="GBP"/>
    <n v="1436380200"/>
    <n v="1433615400"/>
    <b v="0"/>
    <n v="9"/>
    <b v="1"/>
    <s v="photography/photobooks"/>
    <n v="40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4800.8"/>
    <x v="0"/>
    <s v="US"/>
    <s v="USD"/>
    <n v="1429183656"/>
    <n v="1427369256"/>
    <b v="0"/>
    <n v="103"/>
    <b v="1"/>
    <s v="photography/photobooks"/>
    <n v="40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2000"/>
    <n v="4796"/>
    <x v="0"/>
    <s v="GB"/>
    <s v="GBP"/>
    <n v="1468593246"/>
    <n v="1466001246"/>
    <b v="0"/>
    <n v="111"/>
    <b v="1"/>
    <s v="photography/photobooks"/>
    <n v="4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s v="AU"/>
    <s v="AUD"/>
    <n v="1435388154"/>
    <n v="1432796154"/>
    <b v="0"/>
    <n v="271"/>
    <b v="1"/>
    <s v="photography/photobooks"/>
    <n v="40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s v="US"/>
    <s v="USD"/>
    <n v="1433083527"/>
    <n v="1430491527"/>
    <b v="0"/>
    <n v="101"/>
    <b v="1"/>
    <s v="photography/photobooks"/>
    <n v="40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s v="US"/>
    <s v="USD"/>
    <n v="1449205200"/>
    <n v="1445363833"/>
    <b v="0"/>
    <n v="57"/>
    <b v="1"/>
    <s v="photography/photobooks"/>
    <n v="40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s v="DE"/>
    <s v="EUR"/>
    <n v="1434197351"/>
    <n v="1431605351"/>
    <b v="0"/>
    <n v="62"/>
    <b v="1"/>
    <s v="photography/photobooks"/>
    <n v="39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s v="AT"/>
    <s v="EUR"/>
    <n v="1489238940"/>
    <n v="1486406253"/>
    <b v="0"/>
    <n v="32"/>
    <b v="1"/>
    <s v="photography/photobooks"/>
    <n v="39"/>
    <n v="146.41"/>
    <x v="8"/>
    <s v="photobooks"/>
    <x v="1206"/>
    <d v="2017-03-11T13:29:00"/>
  </r>
  <r>
    <n v="1207"/>
    <s v="ITALIANA"/>
    <s v="A humanistic photo book about ancestral &amp; post-modern Italy."/>
    <n v="12000"/>
    <n v="4678.5"/>
    <x v="0"/>
    <s v="IT"/>
    <s v="EUR"/>
    <n v="1459418400"/>
    <n v="1456827573"/>
    <b v="0"/>
    <n v="141"/>
    <b v="1"/>
    <s v="photography/photobooks"/>
    <n v="39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4673"/>
    <x v="0"/>
    <s v="US"/>
    <s v="USD"/>
    <n v="1458835264"/>
    <n v="1456246864"/>
    <b v="0"/>
    <n v="75"/>
    <b v="1"/>
    <s v="photography/photobooks"/>
    <n v="39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s v="US"/>
    <s v="USD"/>
    <n v="1488053905"/>
    <n v="1485461905"/>
    <b v="0"/>
    <n v="46"/>
    <b v="1"/>
    <s v="photography/photobooks"/>
    <n v="39"/>
    <n v="101.5"/>
    <x v="8"/>
    <s v="photobooks"/>
    <x v="1209"/>
    <d v="2017-02-25T20:18:25"/>
  </r>
  <r>
    <n v="1210"/>
    <s v="Det Andra GÃ¶teborg"/>
    <s v="En fotobok om livet i det enda andra GÃ¶teborg i vÃ¤rlden"/>
    <n v="12000"/>
    <n v="4666"/>
    <x v="0"/>
    <s v="SE"/>
    <s v="SEK"/>
    <n v="1433106000"/>
    <n v="1431124572"/>
    <b v="0"/>
    <n v="103"/>
    <b v="1"/>
    <s v="photography/photobooks"/>
    <n v="39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2000"/>
    <n v="4660"/>
    <x v="0"/>
    <s v="CA"/>
    <s v="CAD"/>
    <n v="1465505261"/>
    <n v="1464209261"/>
    <b v="0"/>
    <n v="6"/>
    <b v="1"/>
    <s v="photography/photobooks"/>
    <n v="39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s v="US"/>
    <s v="USD"/>
    <n v="1448586000"/>
    <n v="1447195695"/>
    <b v="0"/>
    <n v="83"/>
    <b v="1"/>
    <s v="photography/photobooks"/>
    <n v="39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s v="GB"/>
    <s v="GBP"/>
    <n v="1485886100"/>
    <n v="1482862100"/>
    <b v="0"/>
    <n v="108"/>
    <b v="1"/>
    <s v="photography/photobooks"/>
    <n v="39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s v="US"/>
    <s v="USD"/>
    <n v="1433880605"/>
    <n v="1428696605"/>
    <b v="0"/>
    <n v="25"/>
    <b v="1"/>
    <s v="photography/photobooks"/>
    <n v="39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2000"/>
    <n v="4641"/>
    <x v="0"/>
    <s v="US"/>
    <s v="USD"/>
    <n v="1401487756"/>
    <n v="1398895756"/>
    <b v="0"/>
    <n v="549"/>
    <b v="1"/>
    <s v="photography/photobooks"/>
    <n v="39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2000"/>
    <n v="4635"/>
    <x v="0"/>
    <s v="US"/>
    <s v="USD"/>
    <n v="1443826980"/>
    <n v="1441032457"/>
    <b v="0"/>
    <n v="222"/>
    <b v="1"/>
    <s v="photography/photobooks"/>
    <n v="39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s v="US"/>
    <s v="USD"/>
    <n v="1468524340"/>
    <n v="1465932340"/>
    <b v="0"/>
    <n v="183"/>
    <b v="1"/>
    <s v="photography/photobooks"/>
    <n v="39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2000"/>
    <n v="4622.01"/>
    <x v="0"/>
    <s v="US"/>
    <s v="USD"/>
    <n v="1446346800"/>
    <n v="1443714800"/>
    <b v="0"/>
    <n v="89"/>
    <b v="1"/>
    <s v="photography/photobooks"/>
    <n v="39"/>
    <n v="51.93"/>
    <x v="8"/>
    <s v="photobooks"/>
    <x v="1218"/>
    <d v="2015-11-01T03:00:00"/>
  </r>
  <r>
    <n v="1219"/>
    <s v="The Box"/>
    <s v="The Box is a fine art book of Ron Amato's innovative and seductive photography project."/>
    <n v="12000"/>
    <n v="4610"/>
    <x v="0"/>
    <s v="US"/>
    <s v="USD"/>
    <n v="1476961513"/>
    <n v="1474369513"/>
    <b v="0"/>
    <n v="253"/>
    <b v="1"/>
    <s v="photography/photobooks"/>
    <n v="38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2000"/>
    <n v="4592"/>
    <x v="0"/>
    <s v="DE"/>
    <s v="EUR"/>
    <n v="1440515112"/>
    <n v="1437923112"/>
    <b v="0"/>
    <n v="140"/>
    <b v="1"/>
    <s v="photography/photobooks"/>
    <n v="38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s v="GB"/>
    <s v="GBP"/>
    <n v="1480809600"/>
    <n v="1478431488"/>
    <b v="0"/>
    <n v="103"/>
    <b v="1"/>
    <s v="photography/photobooks"/>
    <n v="38"/>
    <n v="44.47"/>
    <x v="8"/>
    <s v="photobooks"/>
    <x v="1221"/>
    <d v="2016-12-04T00:00:00"/>
  </r>
  <r>
    <n v="1222"/>
    <s v="Project Pilgrim"/>
    <s v="Project Pilgrim is my effort to work towards normalizing mental health."/>
    <n v="12000"/>
    <n v="4569"/>
    <x v="0"/>
    <s v="CA"/>
    <s v="CAD"/>
    <n v="1459483200"/>
    <n v="1456852647"/>
    <b v="0"/>
    <n v="138"/>
    <b v="1"/>
    <s v="photography/photobooks"/>
    <n v="38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2000"/>
    <n v="4565"/>
    <x v="0"/>
    <s v="US"/>
    <s v="USD"/>
    <n v="1478754909"/>
    <n v="1476159309"/>
    <b v="0"/>
    <n v="191"/>
    <b v="1"/>
    <s v="photography/photobooks"/>
    <n v="38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2000"/>
    <n v="4565"/>
    <x v="1"/>
    <s v="US"/>
    <s v="USD"/>
    <n v="1402060302"/>
    <n v="1396876302"/>
    <b v="0"/>
    <n v="18"/>
    <b v="0"/>
    <s v="music/world music"/>
    <n v="38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1"/>
    <s v="US"/>
    <s v="USD"/>
    <n v="1382478278"/>
    <n v="1377294278"/>
    <b v="0"/>
    <n v="3"/>
    <b v="0"/>
    <s v="music/world music"/>
    <n v="38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4559"/>
    <x v="1"/>
    <s v="US"/>
    <s v="USD"/>
    <n v="1398042000"/>
    <n v="1395089981"/>
    <b v="0"/>
    <n v="40"/>
    <b v="0"/>
    <s v="music/world music"/>
    <n v="38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1"/>
    <s v="US"/>
    <s v="USD"/>
    <n v="1407394800"/>
    <n v="1404770616"/>
    <b v="0"/>
    <n v="0"/>
    <b v="0"/>
    <s v="music/world music"/>
    <n v="38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1"/>
    <s v="US"/>
    <s v="USD"/>
    <n v="1317231008"/>
    <n v="1312047008"/>
    <b v="0"/>
    <n v="24"/>
    <b v="0"/>
    <s v="music/world music"/>
    <n v="38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1"/>
    <s v="US"/>
    <s v="USD"/>
    <n v="1334592000"/>
    <n v="1331982127"/>
    <b v="0"/>
    <n v="1"/>
    <b v="0"/>
    <s v="music/world music"/>
    <n v="38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1"/>
    <s v="US"/>
    <s v="USD"/>
    <n v="1298589630"/>
    <n v="1295997630"/>
    <b v="0"/>
    <n v="0"/>
    <b v="0"/>
    <s v="music/world music"/>
    <n v="38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1"/>
    <s v="US"/>
    <s v="USD"/>
    <n v="1440723600"/>
    <n v="1436394968"/>
    <b v="0"/>
    <n v="0"/>
    <b v="0"/>
    <s v="music/world music"/>
    <n v="38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1"/>
    <s v="US"/>
    <s v="USD"/>
    <n v="1381090870"/>
    <n v="1377030070"/>
    <b v="0"/>
    <n v="1"/>
    <b v="0"/>
    <s v="music/world music"/>
    <n v="38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1"/>
    <s v="US"/>
    <s v="USD"/>
    <n v="1329864374"/>
    <n v="1328049974"/>
    <b v="0"/>
    <n v="6"/>
    <b v="0"/>
    <s v="music/world music"/>
    <n v="38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4518"/>
    <x v="1"/>
    <s v="GB"/>
    <s v="GBP"/>
    <n v="1422903342"/>
    <n v="1420311342"/>
    <b v="0"/>
    <n v="0"/>
    <b v="0"/>
    <s v="music/world music"/>
    <n v="38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1"/>
    <s v="US"/>
    <s v="USD"/>
    <n v="1387077299"/>
    <n v="1383621299"/>
    <b v="0"/>
    <n v="6"/>
    <b v="0"/>
    <s v="music/world music"/>
    <n v="38"/>
    <n v="752.74"/>
    <x v="4"/>
    <s v="world music"/>
    <x v="1235"/>
    <d v="2013-12-15T03:14:59"/>
  </r>
  <r>
    <n v="1236"/>
    <s v="&quot;Volando&quot; CD Release (Canceled)"/>
    <s v="Raising money to give the musicians their due."/>
    <n v="12000"/>
    <n v="4511"/>
    <x v="1"/>
    <s v="US"/>
    <s v="USD"/>
    <n v="1343491200"/>
    <n v="1342801164"/>
    <b v="0"/>
    <n v="0"/>
    <b v="0"/>
    <s v="music/world music"/>
    <n v="38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1"/>
    <s v="US"/>
    <s v="USD"/>
    <n v="1345790865"/>
    <n v="1344062865"/>
    <b v="0"/>
    <n v="0"/>
    <b v="0"/>
    <s v="music/world music"/>
    <n v="38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1"/>
    <s v="US"/>
    <s v="USD"/>
    <n v="1312641536"/>
    <n v="1310049536"/>
    <b v="0"/>
    <n v="3"/>
    <b v="0"/>
    <s v="music/world music"/>
    <n v="38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4500"/>
    <x v="1"/>
    <s v="US"/>
    <s v="USD"/>
    <n v="1325804767"/>
    <n v="1323212767"/>
    <b v="0"/>
    <n v="0"/>
    <b v="0"/>
    <s v="music/world music"/>
    <n v="38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000"/>
    <n v="4482"/>
    <x v="1"/>
    <s v="US"/>
    <s v="USD"/>
    <n v="1373665860"/>
    <n v="1368579457"/>
    <b v="0"/>
    <n v="8"/>
    <b v="0"/>
    <s v="music/world music"/>
    <n v="37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1"/>
    <s v="US"/>
    <s v="USD"/>
    <n v="1414994340"/>
    <n v="1413057980"/>
    <b v="0"/>
    <n v="34"/>
    <b v="0"/>
    <s v="music/world music"/>
    <n v="37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4450"/>
    <x v="1"/>
    <s v="US"/>
    <s v="USD"/>
    <n v="1315747080"/>
    <n v="1314417502"/>
    <b v="0"/>
    <n v="1"/>
    <b v="0"/>
    <s v="music/world music"/>
    <n v="37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s v="US"/>
    <s v="USD"/>
    <n v="1366664400"/>
    <n v="1363981723"/>
    <b v="1"/>
    <n v="45"/>
    <b v="1"/>
    <s v="music/rock"/>
    <n v="37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s v="US"/>
    <s v="USD"/>
    <n v="1402755834"/>
    <n v="1400163834"/>
    <b v="1"/>
    <n v="17"/>
    <b v="1"/>
    <s v="music/rock"/>
    <n v="37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s v="US"/>
    <s v="USD"/>
    <n v="1323136949"/>
    <n v="1319245349"/>
    <b v="1"/>
    <n v="31"/>
    <b v="1"/>
    <s v="music/rock"/>
    <n v="37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12000"/>
    <n v="4400"/>
    <x v="0"/>
    <s v="US"/>
    <s v="USD"/>
    <n v="1367823655"/>
    <n v="1365231655"/>
    <b v="1"/>
    <n v="50"/>
    <b v="1"/>
    <s v="music/rock"/>
    <n v="37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2000"/>
    <n v="4396"/>
    <x v="0"/>
    <s v="US"/>
    <s v="USD"/>
    <n v="1402642740"/>
    <n v="1399563953"/>
    <b v="1"/>
    <n v="59"/>
    <b v="1"/>
    <s v="music/rock"/>
    <n v="37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s v="US"/>
    <s v="USD"/>
    <n v="1341683211"/>
    <n v="1339091211"/>
    <b v="1"/>
    <n v="81"/>
    <b v="1"/>
    <s v="music/rock"/>
    <n v="37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s v="US"/>
    <s v="USD"/>
    <n v="1410017131"/>
    <n v="1406129131"/>
    <b v="1"/>
    <n v="508"/>
    <b v="1"/>
    <s v="music/rock"/>
    <n v="37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2000"/>
    <n v="4388"/>
    <x v="0"/>
    <s v="US"/>
    <s v="USD"/>
    <n v="1316979167"/>
    <n v="1311795167"/>
    <b v="1"/>
    <n v="74"/>
    <b v="1"/>
    <s v="music/rock"/>
    <n v="37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s v="US"/>
    <s v="USD"/>
    <n v="1382658169"/>
    <n v="1380238969"/>
    <b v="1"/>
    <n v="141"/>
    <b v="1"/>
    <s v="music/rock"/>
    <n v="36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s v="US"/>
    <s v="USD"/>
    <n v="1409770107"/>
    <n v="1407178107"/>
    <b v="1"/>
    <n v="711"/>
    <b v="1"/>
    <s v="music/rock"/>
    <n v="36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2000"/>
    <n v="4345"/>
    <x v="0"/>
    <s v="US"/>
    <s v="USD"/>
    <n v="1293857940"/>
    <n v="1288968886"/>
    <b v="1"/>
    <n v="141"/>
    <b v="1"/>
    <s v="music/rock"/>
    <n v="36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s v="US"/>
    <s v="USD"/>
    <n v="1385932652"/>
    <n v="1383337052"/>
    <b v="1"/>
    <n v="109"/>
    <b v="1"/>
    <s v="music/rock"/>
    <n v="36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s v="US"/>
    <s v="USD"/>
    <n v="1329084231"/>
    <n v="1326492231"/>
    <b v="1"/>
    <n v="361"/>
    <b v="1"/>
    <s v="music/rock"/>
    <n v="37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s v="US"/>
    <s v="USD"/>
    <n v="1301792590"/>
    <n v="1297562590"/>
    <b v="1"/>
    <n v="176"/>
    <b v="1"/>
    <s v="music/rock"/>
    <n v="38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1500"/>
    <n v="4320"/>
    <x v="0"/>
    <s v="US"/>
    <s v="USD"/>
    <n v="1377960012"/>
    <n v="1375368012"/>
    <b v="1"/>
    <n v="670"/>
    <b v="1"/>
    <s v="music/rock"/>
    <n v="38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11500"/>
    <n v="4315"/>
    <x v="0"/>
    <s v="US"/>
    <s v="USD"/>
    <n v="1402286340"/>
    <n v="1399504664"/>
    <b v="1"/>
    <n v="96"/>
    <b v="1"/>
    <s v="music/rock"/>
    <n v="38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s v="US"/>
    <s v="USD"/>
    <n v="1393445620"/>
    <n v="1390853620"/>
    <b v="1"/>
    <n v="74"/>
    <b v="1"/>
    <s v="music/rock"/>
    <n v="38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4310"/>
    <x v="0"/>
    <s v="US"/>
    <s v="USD"/>
    <n v="1390983227"/>
    <n v="1388391227"/>
    <b v="1"/>
    <n v="52"/>
    <b v="1"/>
    <s v="music/rock"/>
    <n v="38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s v="CA"/>
    <s v="CAD"/>
    <n v="1392574692"/>
    <n v="1389982692"/>
    <b v="1"/>
    <n v="105"/>
    <b v="1"/>
    <s v="music/rock"/>
    <n v="39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4306.1099999999997"/>
    <x v="0"/>
    <s v="US"/>
    <s v="USD"/>
    <n v="1396054800"/>
    <n v="1393034470"/>
    <b v="1"/>
    <n v="41"/>
    <b v="1"/>
    <s v="music/rock"/>
    <n v="39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s v="US"/>
    <s v="USD"/>
    <n v="1383062083"/>
    <n v="1380556483"/>
    <b v="1"/>
    <n v="34"/>
    <b v="1"/>
    <s v="music/rock"/>
    <n v="39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s v="US"/>
    <s v="USD"/>
    <n v="1291131815"/>
    <n v="1287071015"/>
    <b v="1"/>
    <n v="66"/>
    <b v="1"/>
    <s v="music/rock"/>
    <n v="39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11000"/>
    <n v="4289.99"/>
    <x v="0"/>
    <s v="US"/>
    <s v="USD"/>
    <n v="1389474145"/>
    <n v="1386882145"/>
    <b v="1"/>
    <n v="50"/>
    <b v="1"/>
    <s v="music/rock"/>
    <n v="39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s v="US"/>
    <s v="USD"/>
    <n v="1374674558"/>
    <n v="1372082558"/>
    <b v="1"/>
    <n v="159"/>
    <b v="1"/>
    <s v="music/rock"/>
    <n v="39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1000"/>
    <n v="4280"/>
    <x v="0"/>
    <s v="US"/>
    <s v="USD"/>
    <n v="1379708247"/>
    <n v="1377116247"/>
    <b v="1"/>
    <n v="182"/>
    <b v="1"/>
    <s v="music/rock"/>
    <n v="39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s v="US"/>
    <s v="USD"/>
    <n v="1460764800"/>
    <n v="1458157512"/>
    <b v="1"/>
    <n v="206"/>
    <b v="1"/>
    <s v="music/rock"/>
    <n v="39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1000"/>
    <n v="4261"/>
    <x v="0"/>
    <s v="US"/>
    <s v="USD"/>
    <n v="1332704042"/>
    <n v="1327523642"/>
    <b v="1"/>
    <n v="169"/>
    <b v="1"/>
    <s v="music/rock"/>
    <n v="39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s v="US"/>
    <s v="USD"/>
    <n v="1384363459"/>
    <n v="1381767859"/>
    <b v="1"/>
    <n v="31"/>
    <b v="1"/>
    <s v="music/rock"/>
    <n v="39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s v="US"/>
    <s v="USD"/>
    <n v="1276574400"/>
    <n v="1270576379"/>
    <b v="1"/>
    <n v="28"/>
    <b v="1"/>
    <s v="music/rock"/>
    <n v="39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600"/>
    <n v="4243"/>
    <x v="0"/>
    <s v="CA"/>
    <s v="CAD"/>
    <n v="1409506291"/>
    <n v="1406914291"/>
    <b v="1"/>
    <n v="54"/>
    <b v="1"/>
    <s v="music/rock"/>
    <n v="40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s v="US"/>
    <s v="USD"/>
    <n v="1346344425"/>
    <n v="1343320425"/>
    <b v="1"/>
    <n v="467"/>
    <b v="1"/>
    <s v="music/rock"/>
    <n v="40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s v="US"/>
    <s v="USD"/>
    <n v="1375908587"/>
    <n v="1372884587"/>
    <b v="1"/>
    <n v="389"/>
    <b v="1"/>
    <s v="music/rock"/>
    <n v="40"/>
    <n v="10.86"/>
    <x v="4"/>
    <s v="rock"/>
    <x v="1275"/>
    <d v="2013-08-07T20:49:47"/>
  </r>
  <r>
    <n v="1276"/>
    <s v="MR. DREAM GOES TO JAIL"/>
    <s v="Sponsor this Brooklyn punk band's debut seven-inch, MR. DREAM GOES TO JAIL."/>
    <n v="10500"/>
    <n v="4219"/>
    <x v="0"/>
    <s v="US"/>
    <s v="USD"/>
    <n v="1251777600"/>
    <n v="1247504047"/>
    <b v="1"/>
    <n v="68"/>
    <b v="1"/>
    <s v="music/rock"/>
    <n v="40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s v="US"/>
    <s v="USD"/>
    <n v="1346765347"/>
    <n v="1343741347"/>
    <b v="1"/>
    <n v="413"/>
    <b v="1"/>
    <s v="music/rock"/>
    <n v="40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s v="US"/>
    <s v="USD"/>
    <n v="1403661600"/>
    <n v="1401196766"/>
    <b v="1"/>
    <n v="190"/>
    <b v="1"/>
    <s v="music/rock"/>
    <n v="40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s v="US"/>
    <s v="USD"/>
    <n v="1395624170"/>
    <n v="1392171770"/>
    <b v="1"/>
    <n v="189"/>
    <b v="1"/>
    <s v="music/rock"/>
    <n v="40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500"/>
    <n v="4187"/>
    <x v="0"/>
    <s v="US"/>
    <s v="USD"/>
    <n v="1299003054"/>
    <n v="1291227054"/>
    <b v="1"/>
    <n v="130"/>
    <b v="1"/>
    <s v="music/rock"/>
    <n v="40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s v="US"/>
    <s v="USD"/>
    <n v="1375033836"/>
    <n v="1373305836"/>
    <b v="1"/>
    <n v="74"/>
    <b v="1"/>
    <s v="music/rock"/>
    <n v="41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s v="US"/>
    <s v="USD"/>
    <n v="1386565140"/>
    <n v="1383909855"/>
    <b v="1"/>
    <n v="274"/>
    <b v="1"/>
    <s v="music/rock"/>
    <n v="41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4176"/>
    <x v="0"/>
    <s v="US"/>
    <s v="USD"/>
    <n v="1362974400"/>
    <n v="1360948389"/>
    <b v="1"/>
    <n v="22"/>
    <b v="1"/>
    <s v="music/rock"/>
    <n v="42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s v="US"/>
    <s v="USD"/>
    <n v="1483203540"/>
    <n v="1481175482"/>
    <b v="0"/>
    <n v="31"/>
    <b v="1"/>
    <s v="theater/plays"/>
    <n v="42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10000"/>
    <n v="4170.17"/>
    <x v="0"/>
    <s v="GB"/>
    <s v="GBP"/>
    <n v="1434808775"/>
    <n v="1433512775"/>
    <b v="0"/>
    <n v="63"/>
    <b v="1"/>
    <s v="theater/plays"/>
    <n v="42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0"/>
    <n v="4152"/>
    <x v="0"/>
    <s v="GB"/>
    <s v="GBP"/>
    <n v="1424181600"/>
    <n v="1423041227"/>
    <b v="0"/>
    <n v="20"/>
    <b v="1"/>
    <s v="theater/plays"/>
    <n v="42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s v="GB"/>
    <s v="GBP"/>
    <n v="1434120856"/>
    <n v="1428936856"/>
    <b v="0"/>
    <n v="25"/>
    <b v="1"/>
    <s v="theater/plays"/>
    <n v="42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s v="US"/>
    <s v="USD"/>
    <n v="1470801600"/>
    <n v="1468122163"/>
    <b v="0"/>
    <n v="61"/>
    <b v="1"/>
    <s v="theater/plays"/>
    <n v="42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0000"/>
    <n v="4145"/>
    <x v="0"/>
    <s v="US"/>
    <s v="USD"/>
    <n v="1483499645"/>
    <n v="1480907645"/>
    <b v="0"/>
    <n v="52"/>
    <b v="1"/>
    <s v="theater/plays"/>
    <n v="41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10000"/>
    <n v="4140"/>
    <x v="0"/>
    <s v="US"/>
    <s v="USD"/>
    <n v="1429772340"/>
    <n v="1427121931"/>
    <b v="0"/>
    <n v="86"/>
    <b v="1"/>
    <s v="theater/plays"/>
    <n v="41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s v="US"/>
    <s v="USD"/>
    <n v="1428390000"/>
    <n v="1425224391"/>
    <b v="0"/>
    <n v="42"/>
    <b v="1"/>
    <s v="theater/plays"/>
    <n v="41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0000"/>
    <n v="4135"/>
    <x v="0"/>
    <s v="GB"/>
    <s v="GBP"/>
    <n v="1444172340"/>
    <n v="1441822828"/>
    <b v="0"/>
    <n v="52"/>
    <b v="1"/>
    <s v="theater/plays"/>
    <n v="41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4130"/>
    <x v="0"/>
    <s v="US"/>
    <s v="USD"/>
    <n v="1447523371"/>
    <n v="1444927771"/>
    <b v="0"/>
    <n v="120"/>
    <b v="1"/>
    <s v="theater/plays"/>
    <n v="41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4124"/>
    <x v="0"/>
    <s v="GB"/>
    <s v="GBP"/>
    <n v="1445252400"/>
    <n v="1443696797"/>
    <b v="0"/>
    <n v="22"/>
    <b v="1"/>
    <s v="theater/plays"/>
    <n v="41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s v="GB"/>
    <s v="GBP"/>
    <n v="1438189200"/>
    <n v="1435585497"/>
    <b v="0"/>
    <n v="64"/>
    <b v="1"/>
    <s v="theater/plays"/>
    <n v="41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s v="GB"/>
    <s v="GBP"/>
    <n v="1457914373"/>
    <n v="1456189973"/>
    <b v="0"/>
    <n v="23"/>
    <b v="1"/>
    <s v="theater/plays"/>
    <n v="41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s v="US"/>
    <s v="USD"/>
    <n v="1462125358"/>
    <n v="1459533358"/>
    <b v="0"/>
    <n v="238"/>
    <b v="1"/>
    <s v="theater/plays"/>
    <n v="41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0"/>
    <n v="4090"/>
    <x v="0"/>
    <s v="GB"/>
    <s v="GBP"/>
    <n v="1461860432"/>
    <n v="1459268432"/>
    <b v="0"/>
    <n v="33"/>
    <b v="1"/>
    <s v="theater/plays"/>
    <n v="41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0000"/>
    <n v="4085"/>
    <x v="0"/>
    <s v="US"/>
    <s v="USD"/>
    <n v="1436902359"/>
    <n v="1434310359"/>
    <b v="0"/>
    <n v="32"/>
    <b v="1"/>
    <s v="theater/plays"/>
    <n v="41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85"/>
    <x v="0"/>
    <s v="US"/>
    <s v="USD"/>
    <n v="1464807420"/>
    <n v="1461427938"/>
    <b v="0"/>
    <n v="24"/>
    <b v="1"/>
    <s v="theater/plays"/>
    <n v="41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4081"/>
    <x v="0"/>
    <s v="US"/>
    <s v="USD"/>
    <n v="1437447600"/>
    <n v="1436551178"/>
    <b v="0"/>
    <n v="29"/>
    <b v="1"/>
    <s v="theater/plays"/>
    <n v="41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0000"/>
    <n v="4078"/>
    <x v="0"/>
    <s v="US"/>
    <s v="USD"/>
    <n v="1480559011"/>
    <n v="1477963411"/>
    <b v="0"/>
    <n v="50"/>
    <b v="1"/>
    <s v="theater/plays"/>
    <n v="41"/>
    <n v="81.56"/>
    <x v="1"/>
    <s v="plays"/>
    <x v="1302"/>
    <d v="2016-12-01T02:23:31"/>
  </r>
  <r>
    <n v="1303"/>
    <s v="Forward Arena Theatre Company: Summer Season"/>
    <s v="Groundbreaking queer theatre."/>
    <n v="10000"/>
    <n v="4073"/>
    <x v="0"/>
    <s v="GB"/>
    <s v="GBP"/>
    <n v="1469962800"/>
    <n v="1468578920"/>
    <b v="0"/>
    <n v="108"/>
    <b v="1"/>
    <s v="theater/plays"/>
    <n v="41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1"/>
    <s v="GB"/>
    <s v="GBP"/>
    <n v="1489376405"/>
    <n v="1484196005"/>
    <b v="0"/>
    <n v="104"/>
    <b v="0"/>
    <s v="technology/wearables"/>
    <n v="41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1"/>
    <s v="US"/>
    <s v="USD"/>
    <n v="1469122200"/>
    <n v="1466611108"/>
    <b v="0"/>
    <n v="86"/>
    <b v="0"/>
    <s v="technology/wearables"/>
    <n v="41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1"/>
    <s v="US"/>
    <s v="USD"/>
    <n v="1417690734"/>
    <n v="1415098734"/>
    <b v="0"/>
    <n v="356"/>
    <b v="0"/>
    <s v="technology/wearables"/>
    <n v="41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10000"/>
    <n v="4055"/>
    <x v="1"/>
    <s v="US"/>
    <s v="USD"/>
    <n v="1455710679"/>
    <n v="1453118679"/>
    <b v="0"/>
    <n v="45"/>
    <b v="0"/>
    <s v="technology/wearables"/>
    <n v="41"/>
    <n v="90.11"/>
    <x v="2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0000"/>
    <n v="4051.99"/>
    <x v="1"/>
    <s v="US"/>
    <s v="USD"/>
    <n v="1444943468"/>
    <n v="1441919468"/>
    <b v="0"/>
    <n v="35"/>
    <b v="0"/>
    <s v="technology/wearables"/>
    <n v="41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10000"/>
    <n v="4050"/>
    <x v="1"/>
    <s v="US"/>
    <s v="USD"/>
    <n v="1471622450"/>
    <n v="1467734450"/>
    <b v="0"/>
    <n v="24"/>
    <b v="0"/>
    <s v="technology/wearables"/>
    <n v="41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1"/>
    <s v="US"/>
    <s v="USD"/>
    <n v="1480536919"/>
    <n v="1477509319"/>
    <b v="0"/>
    <n v="100"/>
    <b v="0"/>
    <s v="technology/wearables"/>
    <n v="41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0000"/>
    <n v="4045.93"/>
    <x v="1"/>
    <s v="US"/>
    <s v="USD"/>
    <n v="1429375922"/>
    <n v="1426783922"/>
    <b v="0"/>
    <n v="1"/>
    <b v="0"/>
    <s v="technology/wearables"/>
    <n v="40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1"/>
    <s v="US"/>
    <s v="USD"/>
    <n v="1457024514"/>
    <n v="1454432514"/>
    <b v="0"/>
    <n v="122"/>
    <b v="0"/>
    <s v="technology/wearables"/>
    <n v="40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1"/>
    <s v="US"/>
    <s v="USD"/>
    <n v="1477065860"/>
    <n v="1471881860"/>
    <b v="0"/>
    <n v="11"/>
    <b v="0"/>
    <s v="technology/wearables"/>
    <n v="40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037"/>
    <x v="1"/>
    <s v="US"/>
    <s v="USD"/>
    <n v="1446771600"/>
    <n v="1443700648"/>
    <b v="0"/>
    <n v="248"/>
    <b v="0"/>
    <s v="technology/wearables"/>
    <n v="40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0"/>
    <n v="4035"/>
    <x v="1"/>
    <s v="US"/>
    <s v="USD"/>
    <n v="1456700709"/>
    <n v="1453676709"/>
    <b v="0"/>
    <n v="1"/>
    <b v="0"/>
    <s v="technology/wearables"/>
    <n v="40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1"/>
    <s v="DK"/>
    <s v="DKK"/>
    <n v="1469109600"/>
    <n v="1464586746"/>
    <b v="0"/>
    <n v="19"/>
    <b v="0"/>
    <s v="technology/wearables"/>
    <n v="40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4028"/>
    <x v="1"/>
    <s v="US"/>
    <s v="USD"/>
    <n v="1420938172"/>
    <n v="1418346172"/>
    <b v="0"/>
    <n v="135"/>
    <b v="0"/>
    <s v="technology/wearables"/>
    <n v="40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4022"/>
    <x v="1"/>
    <s v="GB"/>
    <s v="GBP"/>
    <n v="1405094400"/>
    <n v="1403810965"/>
    <b v="0"/>
    <n v="9"/>
    <b v="0"/>
    <s v="technology/wearables"/>
    <n v="40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1"/>
    <s v="NL"/>
    <s v="EUR"/>
    <n v="1483138800"/>
    <n v="1480610046"/>
    <b v="0"/>
    <n v="3"/>
    <b v="0"/>
    <s v="technology/wearables"/>
    <n v="40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1"/>
    <s v="SE"/>
    <s v="SEK"/>
    <n v="1482515937"/>
    <n v="1479923937"/>
    <b v="0"/>
    <n v="7"/>
    <b v="0"/>
    <s v="technology/wearables"/>
    <n v="40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1"/>
    <s v="GB"/>
    <s v="GBP"/>
    <n v="1432223125"/>
    <n v="1429631125"/>
    <b v="0"/>
    <n v="4"/>
    <b v="0"/>
    <s v="technology/wearables"/>
    <n v="40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1"/>
    <s v="US"/>
    <s v="USD"/>
    <n v="1461653700"/>
    <n v="1458665146"/>
    <b v="0"/>
    <n v="44"/>
    <b v="0"/>
    <s v="technology/wearables"/>
    <n v="40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1"/>
    <s v="US"/>
    <s v="USD"/>
    <n v="1476371552"/>
    <n v="1473779552"/>
    <b v="0"/>
    <n v="90"/>
    <b v="0"/>
    <s v="technology/wearables"/>
    <n v="40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1"/>
    <s v="US"/>
    <s v="USD"/>
    <n v="1483063435"/>
    <n v="1480471435"/>
    <b v="0"/>
    <n v="8"/>
    <b v="0"/>
    <s v="technology/wearables"/>
    <n v="40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1"/>
    <s v="US"/>
    <s v="USD"/>
    <n v="1421348428"/>
    <n v="1417460428"/>
    <b v="0"/>
    <n v="11"/>
    <b v="0"/>
    <s v="technology/wearables"/>
    <n v="40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1"/>
    <s v="US"/>
    <s v="USD"/>
    <n v="1432916235"/>
    <n v="1430324235"/>
    <b v="0"/>
    <n v="41"/>
    <b v="0"/>
    <s v="technology/wearables"/>
    <n v="40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1"/>
    <s v="US"/>
    <s v="USD"/>
    <n v="1476458734"/>
    <n v="1472570734"/>
    <b v="0"/>
    <n v="15"/>
    <b v="0"/>
    <s v="technology/wearables"/>
    <n v="40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1"/>
    <s v="US"/>
    <s v="USD"/>
    <n v="1417501145"/>
    <n v="1414041545"/>
    <b v="0"/>
    <n v="9"/>
    <b v="0"/>
    <s v="technology/wearables"/>
    <n v="40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1"/>
    <s v="US"/>
    <s v="USD"/>
    <n v="1467432000"/>
    <n v="1464763109"/>
    <b v="0"/>
    <n v="50"/>
    <b v="0"/>
    <s v="technology/wearables"/>
    <n v="40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1"/>
    <s v="US"/>
    <s v="USD"/>
    <n v="1471435554"/>
    <n v="1468843554"/>
    <b v="0"/>
    <n v="34"/>
    <b v="0"/>
    <s v="technology/wearables"/>
    <n v="40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1"/>
    <s v="CH"/>
    <s v="CHF"/>
    <n v="1485480408"/>
    <n v="1482888408"/>
    <b v="0"/>
    <n v="0"/>
    <b v="0"/>
    <s v="technology/wearables"/>
    <n v="4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1"/>
    <s v="AU"/>
    <s v="AUD"/>
    <n v="1405478025"/>
    <n v="1402886025"/>
    <b v="0"/>
    <n v="0"/>
    <b v="0"/>
    <s v="technology/wearables"/>
    <n v="4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3978"/>
    <x v="1"/>
    <s v="US"/>
    <s v="USD"/>
    <n v="1457721287"/>
    <n v="1455129287"/>
    <b v="0"/>
    <n v="276"/>
    <b v="0"/>
    <s v="technology/wearables"/>
    <n v="40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0000"/>
    <n v="3976"/>
    <x v="1"/>
    <s v="US"/>
    <s v="USD"/>
    <n v="1449354502"/>
    <n v="1446762502"/>
    <b v="0"/>
    <n v="16"/>
    <b v="0"/>
    <s v="technology/wearables"/>
    <n v="40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1"/>
    <s v="US"/>
    <s v="USD"/>
    <n v="1418849028"/>
    <n v="1415825028"/>
    <b v="0"/>
    <n v="224"/>
    <b v="0"/>
    <s v="technology/wearables"/>
    <n v="40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1"/>
    <s v="US"/>
    <s v="USD"/>
    <n v="1488549079"/>
    <n v="1485957079"/>
    <b v="0"/>
    <n v="140"/>
    <b v="0"/>
    <s v="technology/wearables"/>
    <n v="40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1"/>
    <s v="US"/>
    <s v="USD"/>
    <n v="1438543033"/>
    <n v="1435951033"/>
    <b v="0"/>
    <n v="15"/>
    <b v="0"/>
    <s v="technology/wearables"/>
    <n v="39"/>
    <n v="262.52999999999997"/>
    <x v="2"/>
    <s v="wearables"/>
    <x v="1338"/>
    <d v="2015-08-02T19:17:13"/>
  </r>
  <r>
    <n v="1339"/>
    <s v="Linkoo (Canceled)"/>
    <s v="World's Smallest customizable Phone &amp; GPS Watch for kids !"/>
    <n v="10000"/>
    <n v="3925"/>
    <x v="1"/>
    <s v="US"/>
    <s v="USD"/>
    <n v="1418056315"/>
    <n v="1414164715"/>
    <b v="0"/>
    <n v="37"/>
    <b v="0"/>
    <s v="technology/wearables"/>
    <n v="39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0000"/>
    <n v="3916"/>
    <x v="1"/>
    <s v="US"/>
    <s v="USD"/>
    <n v="1408112253"/>
    <n v="1405520253"/>
    <b v="0"/>
    <n v="0"/>
    <b v="0"/>
    <s v="technology/wearables"/>
    <n v="39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1"/>
    <s v="GB"/>
    <s v="GBP"/>
    <n v="1475333917"/>
    <n v="1472569117"/>
    <b v="0"/>
    <n v="46"/>
    <b v="0"/>
    <s v="technology/wearables"/>
    <n v="39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1"/>
    <s v="US"/>
    <s v="USD"/>
    <n v="1437161739"/>
    <n v="1434569739"/>
    <b v="0"/>
    <n v="1"/>
    <b v="0"/>
    <s v="technology/wearables"/>
    <n v="39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1"/>
    <s v="US"/>
    <s v="USD"/>
    <n v="1471579140"/>
    <n v="1466512683"/>
    <b v="0"/>
    <n v="323"/>
    <b v="0"/>
    <s v="technology/wearables"/>
    <n v="39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s v="CA"/>
    <s v="CAD"/>
    <n v="1467313039"/>
    <n v="1464807439"/>
    <b v="0"/>
    <n v="139"/>
    <b v="1"/>
    <s v="publishing/nonfiction"/>
    <n v="39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s v="US"/>
    <s v="USD"/>
    <n v="1405366359"/>
    <n v="1402342359"/>
    <b v="0"/>
    <n v="7"/>
    <b v="1"/>
    <s v="publishing/nonfiction"/>
    <n v="39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3900"/>
    <x v="0"/>
    <s v="US"/>
    <s v="USD"/>
    <n v="1372297751"/>
    <n v="1369705751"/>
    <b v="0"/>
    <n v="149"/>
    <b v="1"/>
    <s v="publishing/nonfiction"/>
    <n v="39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s v="US"/>
    <s v="USD"/>
    <n v="1425741525"/>
    <n v="1423149525"/>
    <b v="0"/>
    <n v="31"/>
    <b v="1"/>
    <s v="publishing/nonfiction"/>
    <n v="39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s v="US"/>
    <s v="USD"/>
    <n v="1418904533"/>
    <n v="1416485333"/>
    <b v="0"/>
    <n v="26"/>
    <b v="1"/>
    <s v="publishing/nonfiction"/>
    <n v="39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s v="CA"/>
    <s v="CAD"/>
    <n v="1450249140"/>
    <n v="1447055935"/>
    <b v="0"/>
    <n v="172"/>
    <b v="1"/>
    <s v="publishing/nonfiction"/>
    <n v="39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s v="US"/>
    <s v="USD"/>
    <n v="1451089134"/>
    <n v="1448497134"/>
    <b v="0"/>
    <n v="78"/>
    <b v="1"/>
    <s v="publishing/nonfiction"/>
    <n v="39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0"/>
    <n v="3822.33"/>
    <x v="0"/>
    <s v="US"/>
    <s v="USD"/>
    <n v="1455299144"/>
    <n v="1452707144"/>
    <b v="0"/>
    <n v="120"/>
    <b v="1"/>
    <s v="publishing/nonfiction"/>
    <n v="38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3800"/>
    <x v="0"/>
    <s v="US"/>
    <s v="USD"/>
    <n v="1362960000"/>
    <n v="1359946188"/>
    <b v="0"/>
    <n v="42"/>
    <b v="1"/>
    <s v="publishing/nonfiction"/>
    <n v="38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s v="GB"/>
    <s v="GBP"/>
    <n v="1465672979"/>
    <n v="1463080979"/>
    <b v="0"/>
    <n v="64"/>
    <b v="1"/>
    <s v="publishing/nonfiction"/>
    <n v="38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s v="GB"/>
    <s v="GBP"/>
    <n v="1354269600"/>
    <n v="1351663605"/>
    <b v="0"/>
    <n v="121"/>
    <b v="1"/>
    <s v="publishing/nonfiction"/>
    <n v="38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s v="US"/>
    <s v="USD"/>
    <n v="1372985760"/>
    <n v="1370393760"/>
    <b v="0"/>
    <n v="87"/>
    <b v="1"/>
    <s v="publishing/nonfiction"/>
    <n v="38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0000"/>
    <n v="3781"/>
    <x v="0"/>
    <s v="US"/>
    <s v="USD"/>
    <n v="1362117540"/>
    <n v="1359587137"/>
    <b v="0"/>
    <n v="65"/>
    <b v="1"/>
    <s v="publishing/nonfiction"/>
    <n v="38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3775.5"/>
    <x v="0"/>
    <s v="US"/>
    <s v="USD"/>
    <n v="1309009323"/>
    <n v="1306417323"/>
    <b v="0"/>
    <n v="49"/>
    <b v="1"/>
    <s v="publishing/nonfiction"/>
    <n v="38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s v="US"/>
    <s v="USD"/>
    <n v="1309980790"/>
    <n v="1304623990"/>
    <b v="0"/>
    <n v="19"/>
    <b v="1"/>
    <s v="publishing/nonfiction"/>
    <n v="38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0000"/>
    <n v="3760"/>
    <x v="0"/>
    <s v="US"/>
    <s v="USD"/>
    <n v="1343943420"/>
    <n v="1341524220"/>
    <b v="0"/>
    <n v="81"/>
    <b v="1"/>
    <s v="publishing/nonfiction"/>
    <n v="38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s v="GB"/>
    <s v="GBP"/>
    <n v="1403370772"/>
    <n v="1400778772"/>
    <b v="0"/>
    <n v="264"/>
    <b v="1"/>
    <s v="publishing/nonfiction"/>
    <n v="38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s v="US"/>
    <s v="USD"/>
    <n v="1378592731"/>
    <n v="1373408731"/>
    <b v="0"/>
    <n v="25"/>
    <b v="1"/>
    <s v="publishing/nonfiction"/>
    <n v="38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s v="US"/>
    <s v="USD"/>
    <n v="1455523140"/>
    <n v="1453925727"/>
    <b v="0"/>
    <n v="5"/>
    <b v="1"/>
    <s v="publishing/nonfiction"/>
    <n v="37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s v="DK"/>
    <s v="DKK"/>
    <n v="1420648906"/>
    <n v="1415464906"/>
    <b v="0"/>
    <n v="144"/>
    <b v="1"/>
    <s v="music/rock"/>
    <n v="37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s v="US"/>
    <s v="USD"/>
    <n v="1426523752"/>
    <n v="1423935352"/>
    <b v="0"/>
    <n v="92"/>
    <b v="1"/>
    <s v="music/rock"/>
    <n v="37"/>
    <n v="40.6"/>
    <x v="4"/>
    <s v="rock"/>
    <x v="1365"/>
    <d v="2015-03-16T16:35:52"/>
  </r>
  <r>
    <n v="1366"/>
    <s v="Kick It! A Tribute to the A.K.s"/>
    <s v="A musical memorial for Alexi Petersen."/>
    <n v="10000"/>
    <n v="3732"/>
    <x v="0"/>
    <s v="US"/>
    <s v="USD"/>
    <n v="1417049663"/>
    <n v="1413158063"/>
    <b v="0"/>
    <n v="147"/>
    <b v="1"/>
    <s v="music/rock"/>
    <n v="37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s v="US"/>
    <s v="USD"/>
    <n v="1447463050"/>
    <n v="1444867450"/>
    <b v="0"/>
    <n v="90"/>
    <b v="1"/>
    <s v="music/rock"/>
    <n v="37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s v="US"/>
    <s v="USD"/>
    <n v="1434342894"/>
    <n v="1432269294"/>
    <b v="0"/>
    <n v="87"/>
    <b v="1"/>
    <s v="music/rock"/>
    <n v="37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s v="US"/>
    <s v="USD"/>
    <n v="1397225746"/>
    <n v="1394633746"/>
    <b v="0"/>
    <n v="406"/>
    <b v="1"/>
    <s v="music/rock"/>
    <n v="37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"/>
    <n v="3700"/>
    <x v="0"/>
    <s v="US"/>
    <s v="USD"/>
    <n v="1381881890"/>
    <n v="1380585890"/>
    <b v="0"/>
    <n v="20"/>
    <b v="1"/>
    <s v="music/rock"/>
    <n v="3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s v="rock"/>
    <x v="1371"/>
    <d v="2015-05-07T18:12:22"/>
  </r>
  <r>
    <n v="1372"/>
    <s v="Ted Lukas &amp; the Misled new CD - &quot;FEED&quot;"/>
    <s v="Please help us raise funds to press our new CD!"/>
    <n v="10000"/>
    <n v="3684"/>
    <x v="0"/>
    <s v="US"/>
    <s v="USD"/>
    <n v="1342115132"/>
    <n v="1339523132"/>
    <b v="0"/>
    <n v="16"/>
    <b v="1"/>
    <s v="music/rock"/>
    <n v="37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s v="US"/>
    <s v="USD"/>
    <n v="1458874388"/>
    <n v="1456285988"/>
    <b v="0"/>
    <n v="66"/>
    <b v="1"/>
    <s v="music/rock"/>
    <n v="37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s v="FR"/>
    <s v="EUR"/>
    <n v="1484444119"/>
    <n v="1481852119"/>
    <b v="0"/>
    <n v="109"/>
    <b v="1"/>
    <s v="music/rock"/>
    <n v="37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10000"/>
    <n v="3659"/>
    <x v="0"/>
    <s v="GB"/>
    <s v="GBP"/>
    <n v="1480784606"/>
    <n v="1478189006"/>
    <b v="0"/>
    <n v="168"/>
    <b v="1"/>
    <s v="music/rock"/>
    <n v="37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s v="US"/>
    <s v="USD"/>
    <n v="1486095060"/>
    <n v="1484198170"/>
    <b v="0"/>
    <n v="31"/>
    <b v="1"/>
    <s v="music/rock"/>
    <n v="37"/>
    <n v="117.9"/>
    <x v="4"/>
    <s v="rock"/>
    <x v="1377"/>
    <d v="2017-02-03T04:11:00"/>
  </r>
  <r>
    <n v="1378"/>
    <s v="SIX BY SEVEN"/>
    <s v="A psychedelic post rock masterpiece!"/>
    <n v="10000"/>
    <n v="3641"/>
    <x v="0"/>
    <s v="GB"/>
    <s v="GBP"/>
    <n v="1470075210"/>
    <n v="1468779210"/>
    <b v="0"/>
    <n v="133"/>
    <b v="1"/>
    <s v="music/rock"/>
    <n v="36"/>
    <n v="27.38"/>
    <x v="4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</r>
  <r>
    <n v="1380"/>
    <s v="BARNFEST 2015"/>
    <s v="A DIY MUSIC FESTIVAL FROM ST. LOUIS MO! Bands make their own festival, help make it legit!"/>
    <n v="10000"/>
    <n v="3636"/>
    <x v="0"/>
    <s v="US"/>
    <s v="USD"/>
    <n v="1433815200"/>
    <n v="1431886706"/>
    <b v="0"/>
    <n v="5"/>
    <b v="1"/>
    <s v="music/rock"/>
    <n v="36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s v="US"/>
    <s v="USD"/>
    <n v="1482988125"/>
    <n v="1480396125"/>
    <b v="0"/>
    <n v="73"/>
    <b v="1"/>
    <s v="music/rock"/>
    <n v="36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0000"/>
    <n v="3600"/>
    <x v="0"/>
    <s v="US"/>
    <s v="USD"/>
    <n v="1367867536"/>
    <n v="1365275536"/>
    <b v="0"/>
    <n v="148"/>
    <b v="1"/>
    <s v="music/rock"/>
    <n v="36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s v="CA"/>
    <s v="CAD"/>
    <n v="1482457678"/>
    <n v="1480729678"/>
    <b v="0"/>
    <n v="93"/>
    <b v="1"/>
    <s v="music/rock"/>
    <n v="36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s v="US"/>
    <s v="USD"/>
    <n v="1436117922"/>
    <n v="1433525922"/>
    <b v="0"/>
    <n v="63"/>
    <b v="1"/>
    <s v="music/rock"/>
    <n v="36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3575"/>
    <x v="0"/>
    <s v="DE"/>
    <s v="EUR"/>
    <n v="1461931860"/>
    <n v="1457109121"/>
    <b v="0"/>
    <n v="134"/>
    <b v="1"/>
    <s v="music/rock"/>
    <n v="36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10000"/>
    <n v="3572.12"/>
    <x v="0"/>
    <s v="US"/>
    <s v="USD"/>
    <n v="1438183889"/>
    <n v="1435591889"/>
    <b v="0"/>
    <n v="14"/>
    <b v="1"/>
    <s v="music/rock"/>
    <n v="36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0000"/>
    <n v="3562"/>
    <x v="0"/>
    <s v="US"/>
    <s v="USD"/>
    <n v="1433305800"/>
    <n v="1430604395"/>
    <b v="0"/>
    <n v="78"/>
    <b v="1"/>
    <s v="music/rock"/>
    <n v="36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s v="US"/>
    <s v="USD"/>
    <n v="1476720840"/>
    <n v="1474469117"/>
    <b v="0"/>
    <n v="112"/>
    <b v="1"/>
    <s v="music/rock"/>
    <n v="36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"/>
    <n v="3550"/>
    <x v="0"/>
    <s v="GB"/>
    <s v="GBP"/>
    <n v="1471087957"/>
    <n v="1468495957"/>
    <b v="0"/>
    <n v="34"/>
    <b v="1"/>
    <s v="music/rock"/>
    <n v="36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10000"/>
    <n v="3550"/>
    <x v="0"/>
    <s v="US"/>
    <s v="USD"/>
    <n v="1430154720"/>
    <n v="1427224606"/>
    <b v="0"/>
    <n v="19"/>
    <b v="1"/>
    <s v="music/rock"/>
    <n v="36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3540"/>
    <x v="0"/>
    <s v="US"/>
    <s v="USD"/>
    <n v="1440219540"/>
    <n v="1436369818"/>
    <b v="0"/>
    <n v="13"/>
    <b v="1"/>
    <s v="music/rock"/>
    <n v="35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10000"/>
    <n v="3535"/>
    <x v="0"/>
    <s v="US"/>
    <s v="USD"/>
    <n v="1456976586"/>
    <n v="1454298186"/>
    <b v="0"/>
    <n v="104"/>
    <b v="1"/>
    <s v="music/rock"/>
    <n v="35"/>
    <n v="33.99"/>
    <x v="4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s v="US"/>
    <s v="USD"/>
    <n v="1488337200"/>
    <n v="1484623726"/>
    <b v="0"/>
    <n v="17"/>
    <b v="1"/>
    <s v="music/rock"/>
    <n v="35"/>
    <n v="207.65"/>
    <x v="4"/>
    <s v="rock"/>
    <x v="1394"/>
    <d v="2017-03-01T03:00:00"/>
  </r>
  <r>
    <n v="1395"/>
    <s v="Quiet Oaks Full Length Album"/>
    <s v="Help Quiet Oaks record their debut album!!!"/>
    <n v="10000"/>
    <n v="3530"/>
    <x v="0"/>
    <s v="US"/>
    <s v="USD"/>
    <n v="1484430481"/>
    <n v="1481838481"/>
    <b v="0"/>
    <n v="82"/>
    <b v="1"/>
    <s v="music/rock"/>
    <n v="35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s v="US"/>
    <s v="USD"/>
    <n v="1423871882"/>
    <n v="1421279882"/>
    <b v="0"/>
    <n v="73"/>
    <b v="1"/>
    <s v="music/rock"/>
    <n v="35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s v="US"/>
    <s v="USD"/>
    <n v="1467752334"/>
    <n v="1465160334"/>
    <b v="0"/>
    <n v="65"/>
    <b v="1"/>
    <s v="music/rock"/>
    <n v="35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s v="US"/>
    <s v="USD"/>
    <n v="1412640373"/>
    <n v="1410048373"/>
    <b v="0"/>
    <n v="184"/>
    <b v="1"/>
    <s v="music/rock"/>
    <n v="35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s v="GB"/>
    <s v="GBP"/>
    <n v="1465709400"/>
    <n v="1462695073"/>
    <b v="0"/>
    <n v="34"/>
    <b v="1"/>
    <s v="music/rock"/>
    <n v="35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s v="US"/>
    <s v="USD"/>
    <n v="1369612474"/>
    <n v="1367798074"/>
    <b v="0"/>
    <n v="240"/>
    <b v="1"/>
    <s v="music/rock"/>
    <n v="35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s v="GB"/>
    <s v="GBP"/>
    <n v="1430439411"/>
    <n v="1425259011"/>
    <b v="0"/>
    <n v="113"/>
    <b v="1"/>
    <s v="music/rock"/>
    <n v="35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3500"/>
    <x v="0"/>
    <s v="US"/>
    <s v="USD"/>
    <n v="1374802235"/>
    <n v="1372210235"/>
    <b v="0"/>
    <n v="66"/>
    <b v="1"/>
    <s v="music/rock"/>
    <n v="35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3500"/>
    <x v="2"/>
    <s v="GB"/>
    <s v="GBP"/>
    <n v="1424607285"/>
    <n v="1422447285"/>
    <b v="1"/>
    <n v="5"/>
    <b v="0"/>
    <s v="publishing/translations"/>
    <n v="35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10000"/>
    <n v="3499"/>
    <x v="2"/>
    <s v="US"/>
    <s v="USD"/>
    <n v="1417195201"/>
    <n v="1414599601"/>
    <b v="1"/>
    <n v="17"/>
    <b v="0"/>
    <s v="publishing/translations"/>
    <n v="35"/>
    <n v="205.82"/>
    <x v="3"/>
    <s v="translations"/>
    <x v="1405"/>
    <d v="2014-11-28T17:20:01"/>
  </r>
  <r>
    <n v="1406"/>
    <s v="Man Down! Translation project"/>
    <s v="The White coat and the battle dress uniform"/>
    <n v="10000"/>
    <n v="3486"/>
    <x v="2"/>
    <s v="IT"/>
    <s v="EUR"/>
    <n v="1449914400"/>
    <n v="1445336607"/>
    <b v="0"/>
    <n v="3"/>
    <b v="0"/>
    <s v="publishing/translations"/>
    <n v="35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2"/>
    <s v="US"/>
    <s v="USD"/>
    <n v="1407847978"/>
    <n v="1405687978"/>
    <b v="0"/>
    <n v="2"/>
    <b v="0"/>
    <s v="publishing/translations"/>
    <n v="35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2"/>
    <s v="GB"/>
    <s v="GBP"/>
    <n v="1447451756"/>
    <n v="1444856156"/>
    <b v="0"/>
    <n v="6"/>
    <b v="0"/>
    <s v="publishing/translations"/>
    <n v="35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3466"/>
    <x v="2"/>
    <s v="US"/>
    <s v="USD"/>
    <n v="1420085535"/>
    <n v="1414897935"/>
    <b v="0"/>
    <n v="0"/>
    <b v="0"/>
    <s v="publishing/translations"/>
    <n v="35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2"/>
    <s v="IT"/>
    <s v="EUR"/>
    <n v="1464939520"/>
    <n v="1461051520"/>
    <b v="0"/>
    <n v="1"/>
    <b v="0"/>
    <s v="publishing/translations"/>
    <n v="35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2"/>
    <s v="GB"/>
    <s v="GBP"/>
    <n v="1423185900"/>
    <n v="1420766700"/>
    <b v="0"/>
    <n v="3"/>
    <b v="0"/>
    <s v="publishing/translations"/>
    <n v="35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0000"/>
    <n v="3465"/>
    <x v="2"/>
    <s v="US"/>
    <s v="USD"/>
    <n v="1417656699"/>
    <n v="1415064699"/>
    <b v="0"/>
    <n v="13"/>
    <b v="0"/>
    <s v="publishing/translations"/>
    <n v="35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2"/>
    <s v="IT"/>
    <s v="EUR"/>
    <n v="1455964170"/>
    <n v="1450780170"/>
    <b v="0"/>
    <n v="1"/>
    <b v="0"/>
    <s v="publishing/translations"/>
    <n v="35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2"/>
    <s v="US"/>
    <s v="USD"/>
    <n v="1483423467"/>
    <n v="1480831467"/>
    <b v="0"/>
    <n v="1"/>
    <b v="0"/>
    <s v="publishing/translations"/>
    <n v="35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2"/>
    <s v="US"/>
    <s v="USD"/>
    <n v="1439741591"/>
    <n v="1436285591"/>
    <b v="0"/>
    <n v="9"/>
    <b v="0"/>
    <s v="publishing/translations"/>
    <n v="34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3440"/>
    <x v="2"/>
    <s v="US"/>
    <s v="USD"/>
    <n v="1442315460"/>
    <n v="1439696174"/>
    <b v="0"/>
    <n v="2"/>
    <b v="0"/>
    <s v="publishing/translations"/>
    <n v="34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3432"/>
    <x v="2"/>
    <s v="ES"/>
    <s v="EUR"/>
    <n v="1456397834"/>
    <n v="1453805834"/>
    <b v="0"/>
    <n v="1"/>
    <b v="0"/>
    <s v="publishing/translations"/>
    <n v="3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2"/>
    <s v="US"/>
    <s v="USD"/>
    <n v="1476010619"/>
    <n v="1473418619"/>
    <b v="0"/>
    <n v="10"/>
    <b v="0"/>
    <s v="publishing/translations"/>
    <n v="34"/>
    <n v="341.9"/>
    <x v="3"/>
    <s v="translations"/>
    <x v="1419"/>
    <d v="2016-10-09T10:56:59"/>
  </r>
  <r>
    <n v="1420"/>
    <s v="Shakespeare in the Hood - Romeo and Juliet"/>
    <s v="Help me butcher Shakespeare in a satirical fashion."/>
    <n v="10000"/>
    <n v="3417"/>
    <x v="2"/>
    <s v="US"/>
    <s v="USD"/>
    <n v="1467129686"/>
    <n v="1464969686"/>
    <b v="0"/>
    <n v="3"/>
    <b v="0"/>
    <s v="publishing/translations"/>
    <n v="34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2"/>
    <s v="SE"/>
    <s v="SEK"/>
    <n v="1423432709"/>
    <n v="1420840709"/>
    <b v="0"/>
    <n v="2"/>
    <b v="0"/>
    <s v="publishing/translations"/>
    <n v="34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2"/>
    <s v="NZ"/>
    <s v="NZD"/>
    <n v="1474436704"/>
    <n v="1471844704"/>
    <b v="0"/>
    <n v="2"/>
    <b v="0"/>
    <s v="publishing/translations"/>
    <n v="3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2"/>
    <s v="AU"/>
    <s v="AUD"/>
    <n v="1451637531"/>
    <n v="1449045531"/>
    <b v="0"/>
    <n v="1"/>
    <b v="0"/>
    <s v="publishing/translations"/>
    <n v="34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10000"/>
    <n v="3407"/>
    <x v="2"/>
    <s v="US"/>
    <s v="USD"/>
    <n v="1479233602"/>
    <n v="1478106802"/>
    <b v="0"/>
    <n v="14"/>
    <b v="0"/>
    <s v="publishing/translations"/>
    <n v="34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2"/>
    <s v="US"/>
    <s v="USD"/>
    <n v="1430276959"/>
    <n v="1427684959"/>
    <b v="0"/>
    <n v="0"/>
    <b v="0"/>
    <s v="publishing/translations"/>
    <n v="34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2"/>
    <s v="DE"/>
    <s v="EUR"/>
    <n v="1440408120"/>
    <n v="1435224120"/>
    <b v="0"/>
    <n v="0"/>
    <b v="0"/>
    <s v="publishing/translations"/>
    <n v="34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3400"/>
    <x v="2"/>
    <s v="DE"/>
    <s v="EUR"/>
    <n v="1474230385"/>
    <n v="1471638385"/>
    <b v="0"/>
    <n v="4"/>
    <b v="0"/>
    <s v="publishing/translations"/>
    <n v="34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2"/>
    <s v="ES"/>
    <s v="EUR"/>
    <n v="1459584417"/>
    <n v="1456996017"/>
    <b v="0"/>
    <n v="3"/>
    <b v="0"/>
    <s v="publishing/translations"/>
    <n v="34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0000"/>
    <n v="3395"/>
    <x v="2"/>
    <s v="US"/>
    <s v="USD"/>
    <n v="1419017488"/>
    <n v="1416339088"/>
    <b v="0"/>
    <n v="5"/>
    <b v="0"/>
    <s v="publishing/translations"/>
    <n v="34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2"/>
    <s v="US"/>
    <s v="USD"/>
    <n v="1448517816"/>
    <n v="1445922216"/>
    <b v="0"/>
    <n v="47"/>
    <b v="0"/>
    <s v="publishing/translations"/>
    <n v="34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0000"/>
    <n v="3390"/>
    <x v="2"/>
    <s v="US"/>
    <s v="USD"/>
    <n v="1437417828"/>
    <n v="1434825828"/>
    <b v="0"/>
    <n v="0"/>
    <b v="0"/>
    <s v="publishing/translations"/>
    <n v="34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3385"/>
    <x v="2"/>
    <s v="IT"/>
    <s v="EUR"/>
    <n v="1481367600"/>
    <n v="1477839675"/>
    <b v="0"/>
    <n v="10"/>
    <b v="0"/>
    <s v="publishing/translations"/>
    <n v="34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0000"/>
    <n v="3385"/>
    <x v="2"/>
    <s v="DK"/>
    <s v="DKK"/>
    <n v="1433775600"/>
    <n v="1431973478"/>
    <b v="0"/>
    <n v="11"/>
    <b v="0"/>
    <s v="publishing/translations"/>
    <n v="34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0"/>
    <n v="3383"/>
    <x v="2"/>
    <s v="IT"/>
    <s v="EUR"/>
    <n v="1444589020"/>
    <n v="1441997020"/>
    <b v="0"/>
    <n v="2"/>
    <b v="0"/>
    <s v="publishing/translations"/>
    <n v="34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3372.25"/>
    <x v="2"/>
    <s v="US"/>
    <s v="USD"/>
    <n v="1405227540"/>
    <n v="1402058739"/>
    <b v="0"/>
    <n v="22"/>
    <b v="0"/>
    <s v="publishing/translations"/>
    <n v="34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2"/>
    <s v="DK"/>
    <s v="DKK"/>
    <n v="1461765300"/>
    <n v="1459198499"/>
    <b v="0"/>
    <n v="8"/>
    <b v="0"/>
    <s v="publishing/translations"/>
    <n v="34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2"/>
    <s v="CA"/>
    <s v="CAD"/>
    <n v="1425758101"/>
    <n v="1423166101"/>
    <b v="0"/>
    <n v="6"/>
    <b v="0"/>
    <s v="publishing/translations"/>
    <n v="34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2"/>
    <s v="IT"/>
    <s v="EUR"/>
    <n v="1464285463"/>
    <n v="1461693463"/>
    <b v="0"/>
    <n v="1"/>
    <b v="0"/>
    <s v="publishing/translations"/>
    <n v="34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2"/>
    <s v="GB"/>
    <s v="GBP"/>
    <n v="1441995769"/>
    <n v="1436811769"/>
    <b v="0"/>
    <n v="3"/>
    <b v="0"/>
    <s v="publishing/translations"/>
    <n v="34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2"/>
    <s v="US"/>
    <s v="USD"/>
    <n v="1464190158"/>
    <n v="1461598158"/>
    <b v="0"/>
    <n v="0"/>
    <b v="0"/>
    <s v="publishing/translations"/>
    <n v="34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2"/>
    <s v="FR"/>
    <s v="EUR"/>
    <n v="1483395209"/>
    <n v="1480803209"/>
    <b v="0"/>
    <n v="0"/>
    <b v="0"/>
    <s v="publishing/translations"/>
    <n v="34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3350"/>
    <x v="2"/>
    <s v="DE"/>
    <s v="EUR"/>
    <n v="1442091462"/>
    <n v="1436907462"/>
    <b v="0"/>
    <n v="0"/>
    <b v="0"/>
    <s v="publishing/translations"/>
    <n v="34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2"/>
    <s v="DE"/>
    <s v="EUR"/>
    <n v="1434286855"/>
    <n v="1431694855"/>
    <b v="0"/>
    <n v="0"/>
    <b v="0"/>
    <s v="publishing/translations"/>
    <n v="34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2"/>
    <s v="IT"/>
    <s v="EUR"/>
    <n v="1461235478"/>
    <n v="1459507478"/>
    <b v="0"/>
    <n v="0"/>
    <b v="0"/>
    <s v="publishing/translations"/>
    <n v="33"/>
    <n v="0"/>
    <x v="3"/>
    <s v="translations"/>
    <x v="1446"/>
    <d v="2016-04-21T10:44:38"/>
  </r>
  <r>
    <n v="1447"/>
    <s v="Indian Language Dictionary"/>
    <s v="I'm creating a dictionary of multiple Indian languages."/>
    <n v="10000"/>
    <n v="3330"/>
    <x v="2"/>
    <s v="US"/>
    <s v="USD"/>
    <n v="1467999134"/>
    <n v="1465407134"/>
    <b v="0"/>
    <n v="3"/>
    <b v="0"/>
    <s v="publishing/translations"/>
    <n v="33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2"/>
    <s v="AU"/>
    <s v="AUD"/>
    <n v="1432272300"/>
    <n v="1429655318"/>
    <b v="0"/>
    <n v="0"/>
    <b v="0"/>
    <s v="publishing/translations"/>
    <n v="33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2"/>
    <s v="US"/>
    <s v="USD"/>
    <n v="1431286105"/>
    <n v="1427138905"/>
    <b v="0"/>
    <n v="0"/>
    <b v="0"/>
    <s v="publishing/translations"/>
    <n v="33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0"/>
    <n v="3319"/>
    <x v="1"/>
    <s v="US"/>
    <s v="USD"/>
    <n v="1416355259"/>
    <n v="1413759659"/>
    <b v="0"/>
    <n v="2"/>
    <b v="0"/>
    <s v="publishing/translations"/>
    <n v="33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0000"/>
    <n v="3318"/>
    <x v="1"/>
    <s v="US"/>
    <s v="USD"/>
    <n v="1406566363"/>
    <n v="1403974363"/>
    <b v="0"/>
    <n v="0"/>
    <b v="0"/>
    <s v="publishing/translations"/>
    <n v="33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1"/>
    <s v="FR"/>
    <s v="EUR"/>
    <n v="1492270947"/>
    <n v="1488386547"/>
    <b v="0"/>
    <n v="0"/>
    <b v="0"/>
    <s v="publishing/translations"/>
    <n v="33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1"/>
    <s v="ES"/>
    <s v="EUR"/>
    <n v="1461535140"/>
    <n v="1459716480"/>
    <b v="0"/>
    <n v="1"/>
    <b v="0"/>
    <s v="publishing/translations"/>
    <n v="33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1"/>
    <s v="US"/>
    <s v="USD"/>
    <n v="1409924340"/>
    <n v="1405181320"/>
    <b v="0"/>
    <n v="7"/>
    <b v="0"/>
    <s v="publishing/translations"/>
    <n v="33"/>
    <n v="473.57"/>
    <x v="3"/>
    <s v="translations"/>
    <x v="1455"/>
    <d v="2014-09-05T13:39:00"/>
  </r>
  <r>
    <n v="1456"/>
    <s v="Sometimes you don't need love (Canceled)"/>
    <s v="English Version of my auto-published novel"/>
    <n v="10000"/>
    <n v="3307"/>
    <x v="1"/>
    <s v="IT"/>
    <s v="EUR"/>
    <n v="1483459365"/>
    <n v="1480867365"/>
    <b v="0"/>
    <n v="3"/>
    <b v="0"/>
    <s v="publishing/translations"/>
    <n v="33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10000"/>
    <n v="3305"/>
    <x v="1"/>
    <s v="US"/>
    <s v="USD"/>
    <n v="1447281044"/>
    <n v="1444685444"/>
    <b v="0"/>
    <n v="0"/>
    <b v="0"/>
    <s v="publishing/translations"/>
    <n v="33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1"/>
    <s v="US"/>
    <s v="USD"/>
    <n v="1407729600"/>
    <n v="1405097760"/>
    <b v="0"/>
    <n v="0"/>
    <b v="0"/>
    <s v="publishing/translations"/>
    <n v="33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3292"/>
    <x v="1"/>
    <s v="DK"/>
    <s v="DKK"/>
    <n v="1449077100"/>
    <n v="1446612896"/>
    <b v="0"/>
    <n v="0"/>
    <b v="0"/>
    <s v="publishing/translations"/>
    <n v="33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10000"/>
    <n v="3289"/>
    <x v="1"/>
    <s v="US"/>
    <s v="USD"/>
    <n v="1417391100"/>
    <n v="1412371898"/>
    <b v="0"/>
    <n v="0"/>
    <b v="0"/>
    <s v="publishing/translations"/>
    <n v="33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0000"/>
    <n v="3275"/>
    <x v="0"/>
    <s v="US"/>
    <s v="USD"/>
    <n v="1413849600"/>
    <n v="1410967754"/>
    <b v="1"/>
    <n v="340"/>
    <b v="1"/>
    <s v="publishing/radio &amp; podcasts"/>
    <n v="33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10000"/>
    <n v="3275"/>
    <x v="0"/>
    <s v="US"/>
    <s v="USD"/>
    <n v="1365609271"/>
    <n v="1363017271"/>
    <b v="1"/>
    <n v="150"/>
    <b v="1"/>
    <s v="publishing/radio &amp; podcasts"/>
    <n v="33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s v="US"/>
    <s v="USD"/>
    <n v="1365367938"/>
    <n v="1361483538"/>
    <b v="1"/>
    <n v="25"/>
    <b v="1"/>
    <s v="publishing/radio &amp; podcasts"/>
    <n v="33"/>
    <n v="131"/>
    <x v="3"/>
    <s v="radio &amp; podcasts"/>
    <x v="1463"/>
    <d v="2013-04-07T20:52:18"/>
  </r>
  <r>
    <n v="1464"/>
    <s v="Science Studio"/>
    <s v="The Best Science Media on the Web"/>
    <n v="10000"/>
    <n v="3273"/>
    <x v="0"/>
    <s v="US"/>
    <s v="USD"/>
    <n v="1361029958"/>
    <n v="1358437958"/>
    <b v="1"/>
    <n v="234"/>
    <b v="1"/>
    <s v="publishing/radio &amp; podcasts"/>
    <n v="33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s v="US"/>
    <s v="USD"/>
    <n v="1332385200"/>
    <n v="1329759452"/>
    <b v="1"/>
    <n v="2602"/>
    <b v="1"/>
    <s v="publishing/radio &amp; podcasts"/>
    <n v="33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3270"/>
    <x v="0"/>
    <s v="US"/>
    <s v="USD"/>
    <n v="1452574800"/>
    <n v="1449029266"/>
    <b v="1"/>
    <n v="248"/>
    <b v="1"/>
    <s v="publishing/radio &amp; podcasts"/>
    <n v="33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10000"/>
    <n v="3258"/>
    <x v="0"/>
    <s v="US"/>
    <s v="USD"/>
    <n v="1332699285"/>
    <n v="1327518885"/>
    <b v="1"/>
    <n v="600"/>
    <b v="1"/>
    <s v="publishing/radio &amp; podcasts"/>
    <n v="33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s v="US"/>
    <s v="USD"/>
    <n v="1307838049"/>
    <n v="1302654049"/>
    <b v="1"/>
    <n v="293"/>
    <b v="1"/>
    <s v="publishing/radio &amp; podcasts"/>
    <n v="33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3255"/>
    <x v="0"/>
    <s v="US"/>
    <s v="USD"/>
    <n v="1360938109"/>
    <n v="1358346109"/>
    <b v="1"/>
    <n v="321"/>
    <b v="1"/>
    <s v="publishing/radio &amp; podcasts"/>
    <n v="33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s v="US"/>
    <s v="USD"/>
    <n v="1356724263"/>
    <n v="1354909863"/>
    <b v="1"/>
    <n v="81"/>
    <b v="1"/>
    <s v="publishing/radio &amp; podcasts"/>
    <n v="33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0000"/>
    <n v="3250"/>
    <x v="0"/>
    <s v="US"/>
    <s v="USD"/>
    <n v="1428620334"/>
    <n v="1426028334"/>
    <b v="1"/>
    <n v="343"/>
    <b v="1"/>
    <s v="publishing/radio &amp; podcasts"/>
    <n v="33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s v="US"/>
    <s v="USD"/>
    <n v="1381928503"/>
    <n v="1379336503"/>
    <b v="1"/>
    <n v="336"/>
    <b v="1"/>
    <s v="publishing/radio &amp; podcasts"/>
    <n v="32"/>
    <n v="9.6300000000000008"/>
    <x v="3"/>
    <s v="radio &amp; podcasts"/>
    <x v="1472"/>
    <d v="2013-10-16T13:01:43"/>
  </r>
  <r>
    <n v="1473"/>
    <s v="ONE LOVES ONLY FORM"/>
    <s v="Public Radio Project"/>
    <n v="10000"/>
    <n v="3231"/>
    <x v="0"/>
    <s v="US"/>
    <s v="USD"/>
    <n v="1330644639"/>
    <n v="1328052639"/>
    <b v="1"/>
    <n v="47"/>
    <b v="1"/>
    <s v="publishing/radio &amp; podcasts"/>
    <n v="32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s v="US"/>
    <s v="USD"/>
    <n v="1379093292"/>
    <n v="1376501292"/>
    <b v="1"/>
    <n v="76"/>
    <b v="1"/>
    <s v="publishing/radio &amp; podcasts"/>
    <n v="32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s v="US"/>
    <s v="USD"/>
    <n v="1419051540"/>
    <n v="1416244863"/>
    <b v="1"/>
    <n v="441"/>
    <b v="1"/>
    <s v="publishing/radio &amp; podcasts"/>
    <n v="32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3225"/>
    <x v="0"/>
    <s v="US"/>
    <s v="USD"/>
    <n v="1315616422"/>
    <n v="1313024422"/>
    <b v="1"/>
    <n v="916"/>
    <b v="1"/>
    <s v="publishing/radio &amp; podcasts"/>
    <n v="32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223"/>
    <x v="0"/>
    <s v="US"/>
    <s v="USD"/>
    <n v="1324609200"/>
    <n v="1319467604"/>
    <b v="1"/>
    <n v="369"/>
    <b v="1"/>
    <s v="publishing/radio &amp; podcasts"/>
    <n v="32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0000"/>
    <n v="3222"/>
    <x v="0"/>
    <s v="US"/>
    <s v="USD"/>
    <n v="1368564913"/>
    <n v="1367355313"/>
    <b v="1"/>
    <n v="20242"/>
    <b v="1"/>
    <s v="publishing/radio &amp; podcasts"/>
    <n v="32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s v="US"/>
    <s v="USD"/>
    <n v="1399694340"/>
    <n v="1398448389"/>
    <b v="1"/>
    <n v="71"/>
    <b v="1"/>
    <s v="publishing/radio &amp; podcasts"/>
    <n v="32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0000"/>
    <n v="3211"/>
    <x v="0"/>
    <s v="US"/>
    <s v="USD"/>
    <n v="1374858000"/>
    <n v="1373408699"/>
    <b v="1"/>
    <n v="635"/>
    <b v="1"/>
    <s v="publishing/radio &amp; podcasts"/>
    <n v="32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2"/>
    <s v="CA"/>
    <s v="CAD"/>
    <n v="1383430145"/>
    <n v="1380838145"/>
    <b v="0"/>
    <n v="6"/>
    <b v="0"/>
    <s v="publishing/fiction"/>
    <n v="32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2"/>
    <s v="US"/>
    <s v="USD"/>
    <n v="1347004260"/>
    <n v="1345062936"/>
    <b v="0"/>
    <n v="1"/>
    <b v="0"/>
    <s v="publishing/fiction"/>
    <n v="32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3205"/>
    <x v="2"/>
    <s v="US"/>
    <s v="USD"/>
    <n v="1469162275"/>
    <n v="1467002275"/>
    <b v="0"/>
    <n v="2"/>
    <b v="0"/>
    <s v="publishing/fiction"/>
    <n v="32"/>
    <n v="1602.5"/>
    <x v="3"/>
    <s v="fiction"/>
    <x v="1483"/>
    <d v="2016-07-22T04:37:55"/>
  </r>
  <r>
    <n v="1484"/>
    <s v="a book called filtered down thru the stars"/>
    <s v="The mussings of an old wizard"/>
    <n v="10000"/>
    <n v="3201"/>
    <x v="2"/>
    <s v="US"/>
    <s v="USD"/>
    <n v="1342882260"/>
    <n v="1337834963"/>
    <b v="0"/>
    <n v="0"/>
    <b v="0"/>
    <s v="publishing/fiction"/>
    <n v="32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3200"/>
    <x v="2"/>
    <s v="US"/>
    <s v="USD"/>
    <n v="1434827173"/>
    <n v="1430939173"/>
    <b v="0"/>
    <n v="3"/>
    <b v="0"/>
    <s v="publishing/fiction"/>
    <n v="32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2"/>
    <s v="US"/>
    <s v="USD"/>
    <n v="1425009761"/>
    <n v="1422417761"/>
    <b v="0"/>
    <n v="3"/>
    <b v="0"/>
    <s v="publishing/fiction"/>
    <n v="32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0000"/>
    <n v="3190"/>
    <x v="2"/>
    <s v="AU"/>
    <s v="AUD"/>
    <n v="1388928660"/>
    <n v="1386336660"/>
    <b v="0"/>
    <n v="6"/>
    <b v="0"/>
    <s v="publishing/fiction"/>
    <n v="32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2"/>
    <s v="US"/>
    <s v="USD"/>
    <n v="1352994052"/>
    <n v="1350398452"/>
    <b v="0"/>
    <n v="0"/>
    <b v="0"/>
    <s v="publishing/fiction"/>
    <n v="32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2"/>
    <s v="US"/>
    <s v="USD"/>
    <n v="1380720474"/>
    <n v="1378214874"/>
    <b v="0"/>
    <n v="19"/>
    <b v="0"/>
    <s v="publishing/fiction"/>
    <n v="32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3178"/>
    <x v="2"/>
    <s v="US"/>
    <s v="USD"/>
    <n v="1424014680"/>
    <n v="1418922443"/>
    <b v="0"/>
    <n v="1"/>
    <b v="0"/>
    <s v="publishing/fiction"/>
    <n v="32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2"/>
    <s v="US"/>
    <s v="USD"/>
    <n v="1308431646"/>
    <n v="1305839646"/>
    <b v="0"/>
    <n v="2"/>
    <b v="0"/>
    <s v="publishing/fiction"/>
    <n v="32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0000"/>
    <n v="3172"/>
    <x v="2"/>
    <s v="US"/>
    <s v="USD"/>
    <n v="1371415675"/>
    <n v="1368823675"/>
    <b v="0"/>
    <n v="0"/>
    <b v="0"/>
    <s v="publishing/fiction"/>
    <n v="3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2"/>
    <s v="US"/>
    <s v="USD"/>
    <n v="1428075480"/>
    <n v="1425489613"/>
    <b v="0"/>
    <n v="11"/>
    <b v="0"/>
    <s v="publishing/fiction"/>
    <n v="32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10000"/>
    <n v="3170"/>
    <x v="2"/>
    <s v="US"/>
    <s v="USD"/>
    <n v="1314471431"/>
    <n v="1311879431"/>
    <b v="0"/>
    <n v="0"/>
    <b v="0"/>
    <s v="publishing/fiction"/>
    <n v="32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0000"/>
    <n v="3160"/>
    <x v="2"/>
    <s v="US"/>
    <s v="USD"/>
    <n v="1410866659"/>
    <n v="1405682659"/>
    <b v="0"/>
    <n v="0"/>
    <b v="0"/>
    <s v="publishing/fiction"/>
    <n v="32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0000"/>
    <n v="3158"/>
    <x v="2"/>
    <s v="US"/>
    <s v="USD"/>
    <n v="1375299780"/>
    <n v="1371655522"/>
    <b v="0"/>
    <n v="1"/>
    <b v="0"/>
    <s v="publishing/fiction"/>
    <n v="32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2"/>
    <s v="US"/>
    <s v="USD"/>
    <n v="1409787378"/>
    <n v="1405899378"/>
    <b v="0"/>
    <n v="3"/>
    <b v="0"/>
    <s v="publishing/fiction"/>
    <n v="32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3150"/>
    <x v="2"/>
    <s v="US"/>
    <s v="USD"/>
    <n v="1470355833"/>
    <n v="1465171833"/>
    <b v="0"/>
    <n v="1"/>
    <b v="0"/>
    <s v="publishing/fiction"/>
    <n v="32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2"/>
    <s v="US"/>
    <s v="USD"/>
    <n v="1367444557"/>
    <n v="1364852557"/>
    <b v="0"/>
    <n v="15"/>
    <b v="0"/>
    <s v="publishing/fiction"/>
    <n v="31"/>
    <n v="209.87"/>
    <x v="3"/>
    <s v="fiction"/>
    <x v="1500"/>
    <d v="2013-05-01T21:42:37"/>
  </r>
  <r>
    <n v="1501"/>
    <s v="This is Nowhere"/>
    <s v="A hardcover book of surf, outdoor and nature photos from the British Columbia coast."/>
    <n v="10000"/>
    <n v="3145"/>
    <x v="0"/>
    <s v="CA"/>
    <s v="CAD"/>
    <n v="1436364023"/>
    <n v="1433772023"/>
    <b v="1"/>
    <n v="885"/>
    <b v="1"/>
    <s v="photography/photobooks"/>
    <n v="31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0000"/>
    <n v="3135"/>
    <x v="0"/>
    <s v="GB"/>
    <s v="GBP"/>
    <n v="1458943200"/>
    <n v="1456491680"/>
    <b v="1"/>
    <n v="329"/>
    <b v="1"/>
    <s v="photography/photobooks"/>
    <n v="31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s v="BE"/>
    <s v="EUR"/>
    <n v="1477210801"/>
    <n v="1472026801"/>
    <b v="1"/>
    <n v="71"/>
    <b v="1"/>
    <s v="photography/photobooks"/>
    <n v="31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10000"/>
    <n v="3132.63"/>
    <x v="0"/>
    <s v="GB"/>
    <s v="GBP"/>
    <n v="1402389180"/>
    <n v="1399996024"/>
    <b v="1"/>
    <n v="269"/>
    <b v="1"/>
    <s v="photography/photobooks"/>
    <n v="31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9999"/>
    <n v="3122"/>
    <x v="0"/>
    <s v="GB"/>
    <s v="GBP"/>
    <n v="1406227904"/>
    <n v="1403635904"/>
    <b v="1"/>
    <n v="43"/>
    <b v="1"/>
    <s v="photography/photobooks"/>
    <n v="31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s v="US"/>
    <s v="USD"/>
    <n v="1273911000"/>
    <n v="1268822909"/>
    <b v="1"/>
    <n v="33"/>
    <b v="1"/>
    <s v="photography/photobooks"/>
    <n v="31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s v="US"/>
    <s v="USD"/>
    <n v="1403880281"/>
    <n v="1401201881"/>
    <b v="1"/>
    <n v="211"/>
    <b v="1"/>
    <s v="photography/photobooks"/>
    <n v="31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9850"/>
    <n v="3105"/>
    <x v="0"/>
    <s v="DE"/>
    <s v="EUR"/>
    <n v="1487113140"/>
    <n v="1484570885"/>
    <b v="1"/>
    <n v="196"/>
    <b v="1"/>
    <s v="photography/photobooks"/>
    <n v="32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s v="GB"/>
    <s v="GBP"/>
    <n v="1405761278"/>
    <n v="1403169278"/>
    <b v="1"/>
    <n v="405"/>
    <b v="1"/>
    <s v="photography/photobooks"/>
    <n v="32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3100"/>
    <x v="0"/>
    <s v="US"/>
    <s v="USD"/>
    <n v="1447858804"/>
    <n v="1445263204"/>
    <b v="1"/>
    <n v="206"/>
    <b v="1"/>
    <s v="photography/photobooks"/>
    <n v="32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s v="US"/>
    <s v="USD"/>
    <n v="1486311939"/>
    <n v="1483719939"/>
    <b v="1"/>
    <n v="335"/>
    <b v="1"/>
    <s v="photography/photobooks"/>
    <n v="32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9600"/>
    <n v="3100"/>
    <x v="0"/>
    <s v="GB"/>
    <s v="GBP"/>
    <n v="1405523866"/>
    <n v="1402931866"/>
    <b v="1"/>
    <n v="215"/>
    <b v="1"/>
    <s v="photography/photobooks"/>
    <n v="32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9600"/>
    <n v="3100"/>
    <x v="0"/>
    <s v="US"/>
    <s v="USD"/>
    <n v="1443363640"/>
    <n v="1439907640"/>
    <b v="1"/>
    <n v="176"/>
    <b v="1"/>
    <s v="photography/photobooks"/>
    <n v="32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9500"/>
    <n v="3095.11"/>
    <x v="0"/>
    <s v="NO"/>
    <s v="NOK"/>
    <n v="1458104697"/>
    <n v="1455516297"/>
    <b v="1"/>
    <n v="555"/>
    <b v="1"/>
    <s v="photography/photobooks"/>
    <n v="33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s v="US"/>
    <s v="USD"/>
    <n v="1475762400"/>
    <n v="1473160292"/>
    <b v="1"/>
    <n v="116"/>
    <b v="1"/>
    <s v="photography/photobooks"/>
    <n v="32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s v="US"/>
    <s v="USD"/>
    <n v="1417845600"/>
    <n v="1415194553"/>
    <b v="1"/>
    <n v="615"/>
    <b v="1"/>
    <s v="photography/photobooks"/>
    <n v="32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9500"/>
    <n v="3080"/>
    <x v="0"/>
    <s v="US"/>
    <s v="USD"/>
    <n v="1401565252"/>
    <n v="1398973252"/>
    <b v="1"/>
    <n v="236"/>
    <b v="1"/>
    <s v="photography/photobooks"/>
    <n v="32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500"/>
    <n v="3080"/>
    <x v="0"/>
    <s v="US"/>
    <s v="USD"/>
    <n v="1403301540"/>
    <n v="1400867283"/>
    <b v="1"/>
    <n v="145"/>
    <b v="1"/>
    <s v="photography/photobooks"/>
    <n v="32"/>
    <n v="21.24"/>
    <x v="8"/>
    <s v="photobooks"/>
    <x v="1519"/>
    <d v="2014-06-20T21:59:00"/>
  </r>
  <r>
    <n v="1520"/>
    <s v="TULIPS"/>
    <s v="A self-published photography book by Andrew Miksys from his new series about Belarus"/>
    <n v="9500"/>
    <n v="3067"/>
    <x v="0"/>
    <s v="US"/>
    <s v="USD"/>
    <n v="1418961600"/>
    <n v="1415824513"/>
    <b v="1"/>
    <n v="167"/>
    <b v="1"/>
    <s v="photography/photobooks"/>
    <n v="32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s v="US"/>
    <s v="USD"/>
    <n v="1465272091"/>
    <n v="1462248091"/>
    <b v="1"/>
    <n v="235"/>
    <b v="1"/>
    <s v="photography/photobooks"/>
    <n v="32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s v="US"/>
    <s v="USD"/>
    <n v="1413575739"/>
    <n v="1410983739"/>
    <b v="1"/>
    <n v="452"/>
    <b v="1"/>
    <s v="photography/photobooks"/>
    <n v="32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s v="US"/>
    <s v="USD"/>
    <n v="1419292800"/>
    <n v="1416592916"/>
    <b v="1"/>
    <n v="241"/>
    <b v="1"/>
    <s v="photography/photobooks"/>
    <n v="32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9300"/>
    <n v="3060"/>
    <x v="0"/>
    <s v="SE"/>
    <s v="SEK"/>
    <n v="1487592090"/>
    <n v="1485000090"/>
    <b v="1"/>
    <n v="28"/>
    <b v="1"/>
    <s v="photography/photobooks"/>
    <n v="33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s v="US"/>
    <s v="USD"/>
    <n v="1471539138"/>
    <n v="1468947138"/>
    <b v="1"/>
    <n v="140"/>
    <b v="1"/>
    <s v="photography/photobooks"/>
    <n v="34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s v="US"/>
    <s v="USD"/>
    <n v="1453185447"/>
    <n v="1448951847"/>
    <b v="1"/>
    <n v="280"/>
    <b v="1"/>
    <s v="photography/photobooks"/>
    <n v="34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9000"/>
    <n v="3055"/>
    <x v="0"/>
    <s v="US"/>
    <s v="USD"/>
    <n v="1489497886"/>
    <n v="1487082286"/>
    <b v="1"/>
    <n v="70"/>
    <b v="1"/>
    <s v="photography/photobooks"/>
    <n v="34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9000"/>
    <n v="3048"/>
    <x v="0"/>
    <s v="US"/>
    <s v="USD"/>
    <n v="1485907200"/>
    <n v="1483292122"/>
    <b v="1"/>
    <n v="160"/>
    <b v="1"/>
    <s v="photography/photobooks"/>
    <n v="34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9000"/>
    <n v="3046"/>
    <x v="0"/>
    <s v="US"/>
    <s v="USD"/>
    <n v="1426773920"/>
    <n v="1424185520"/>
    <b v="1"/>
    <n v="141"/>
    <b v="1"/>
    <s v="photography/photobooks"/>
    <n v="34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s v="US"/>
    <s v="USD"/>
    <n v="1445624695"/>
    <n v="1443464695"/>
    <b v="1"/>
    <n v="874"/>
    <b v="1"/>
    <s v="photography/photobooks"/>
    <n v="34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3045"/>
    <x v="0"/>
    <s v="US"/>
    <s v="USD"/>
    <n v="1417402800"/>
    <n v="1414610126"/>
    <b v="1"/>
    <n v="73"/>
    <b v="1"/>
    <s v="photography/photobooks"/>
    <n v="34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9000"/>
    <n v="3045"/>
    <x v="0"/>
    <s v="AU"/>
    <s v="AUD"/>
    <n v="1455548400"/>
    <n v="1453461865"/>
    <b v="1"/>
    <n v="294"/>
    <b v="1"/>
    <s v="photography/photobooks"/>
    <n v="34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000"/>
    <n v="3036"/>
    <x v="0"/>
    <s v="US"/>
    <s v="USD"/>
    <n v="1462161540"/>
    <n v="1457913777"/>
    <b v="1"/>
    <n v="740"/>
    <b v="1"/>
    <s v="photography/photobooks"/>
    <n v="34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s v="US"/>
    <s v="USD"/>
    <n v="1441383062"/>
    <n v="1438791062"/>
    <b v="1"/>
    <n v="369"/>
    <b v="1"/>
    <s v="photography/photobooks"/>
    <n v="34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s v="US"/>
    <s v="USD"/>
    <n v="1464040800"/>
    <n v="1461527631"/>
    <b v="1"/>
    <n v="110"/>
    <b v="1"/>
    <s v="photography/photobooks"/>
    <n v="34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s v="US"/>
    <s v="USD"/>
    <n v="1440702910"/>
    <n v="1438110910"/>
    <b v="1"/>
    <n v="455"/>
    <b v="1"/>
    <s v="photography/photobooks"/>
    <n v="34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9000"/>
    <n v="3035"/>
    <x v="0"/>
    <s v="DE"/>
    <s v="EUR"/>
    <n v="1470506400"/>
    <n v="1467358427"/>
    <b v="1"/>
    <n v="224"/>
    <b v="1"/>
    <s v="photography/photobooks"/>
    <n v="34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s v="US"/>
    <s v="USD"/>
    <n v="1421952370"/>
    <n v="1418064370"/>
    <b v="1"/>
    <n v="46"/>
    <b v="1"/>
    <s v="photography/photobooks"/>
    <n v="34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s v="US"/>
    <s v="USD"/>
    <n v="1483481019"/>
    <n v="1480629819"/>
    <b v="0"/>
    <n v="284"/>
    <b v="1"/>
    <s v="photography/photobooks"/>
    <n v="34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s v="US"/>
    <s v="USD"/>
    <n v="1416964500"/>
    <n v="1414368616"/>
    <b v="1"/>
    <n v="98"/>
    <b v="1"/>
    <s v="photography/photobooks"/>
    <n v="34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9000"/>
    <n v="3030"/>
    <x v="2"/>
    <s v="US"/>
    <s v="USD"/>
    <n v="1420045538"/>
    <n v="1417453538"/>
    <b v="0"/>
    <n v="2"/>
    <b v="0"/>
    <s v="photography/nature"/>
    <n v="34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3025.66"/>
    <x v="2"/>
    <s v="CA"/>
    <s v="CAD"/>
    <n v="1435708500"/>
    <n v="1434412500"/>
    <b v="0"/>
    <n v="1"/>
    <b v="0"/>
    <s v="photography/nature"/>
    <n v="34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3022"/>
    <x v="2"/>
    <s v="US"/>
    <s v="USD"/>
    <n v="1416662034"/>
    <n v="1414066434"/>
    <b v="0"/>
    <n v="1"/>
    <b v="0"/>
    <s v="photography/nature"/>
    <n v="34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9000"/>
    <n v="3017"/>
    <x v="2"/>
    <s v="US"/>
    <s v="USD"/>
    <n v="1427847480"/>
    <n v="1424222024"/>
    <b v="0"/>
    <n v="0"/>
    <b v="0"/>
    <s v="photography/nature"/>
    <n v="34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9000"/>
    <n v="3017"/>
    <x v="2"/>
    <s v="US"/>
    <s v="USD"/>
    <n v="1425330960"/>
    <n v="1422393234"/>
    <b v="0"/>
    <n v="1"/>
    <b v="0"/>
    <s v="photography/nature"/>
    <n v="34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3015.73"/>
    <x v="2"/>
    <s v="GB"/>
    <s v="GBP"/>
    <n v="1410930399"/>
    <n v="1405746399"/>
    <b v="0"/>
    <n v="11"/>
    <b v="0"/>
    <s v="photography/nature"/>
    <n v="34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9000"/>
    <n v="3015"/>
    <x v="2"/>
    <s v="US"/>
    <s v="USD"/>
    <n v="1487844882"/>
    <n v="1487240082"/>
    <b v="0"/>
    <n v="0"/>
    <b v="0"/>
    <s v="photography/nature"/>
    <n v="34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3015"/>
    <x v="2"/>
    <s v="US"/>
    <s v="USD"/>
    <n v="1447020620"/>
    <n v="1444425020"/>
    <b v="0"/>
    <n v="1"/>
    <b v="0"/>
    <s v="photography/nature"/>
    <n v="34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3014"/>
    <x v="2"/>
    <s v="US"/>
    <s v="USD"/>
    <n v="1446524159"/>
    <n v="1443928559"/>
    <b v="0"/>
    <n v="6"/>
    <b v="0"/>
    <s v="photography/nature"/>
    <n v="34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2"/>
    <s v="GB"/>
    <s v="GBP"/>
    <n v="1463050034"/>
    <n v="1460458034"/>
    <b v="0"/>
    <n v="7"/>
    <b v="0"/>
    <s v="photography/nature"/>
    <n v="34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3010.01"/>
    <x v="2"/>
    <s v="US"/>
    <s v="USD"/>
    <n v="1432756039"/>
    <n v="1430164039"/>
    <b v="0"/>
    <n v="0"/>
    <b v="0"/>
    <s v="photography/nature"/>
    <n v="34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2"/>
    <s v="US"/>
    <s v="USD"/>
    <n v="1412135940"/>
    <n v="1410366708"/>
    <b v="0"/>
    <n v="16"/>
    <b v="0"/>
    <s v="photography/nature"/>
    <n v="34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2"/>
    <s v="US"/>
    <s v="USD"/>
    <n v="1441176447"/>
    <n v="1438584447"/>
    <b v="0"/>
    <n v="0"/>
    <b v="0"/>
    <s v="photography/nature"/>
    <n v="34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3002"/>
    <x v="2"/>
    <s v="AU"/>
    <s v="AUD"/>
    <n v="1438495390"/>
    <n v="1435903390"/>
    <b v="0"/>
    <n v="0"/>
    <b v="0"/>
    <s v="photography/nature"/>
    <n v="34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3001"/>
    <x v="2"/>
    <s v="US"/>
    <s v="USD"/>
    <n v="1442509200"/>
    <n v="1440513832"/>
    <b v="0"/>
    <n v="0"/>
    <b v="0"/>
    <s v="photography/nature"/>
    <n v="34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3000"/>
    <x v="2"/>
    <s v="CA"/>
    <s v="CAD"/>
    <n v="1467603624"/>
    <n v="1465011624"/>
    <b v="0"/>
    <n v="12"/>
    <b v="0"/>
    <s v="photography/nature"/>
    <n v="35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"/>
    <n v="3000"/>
    <x v="2"/>
    <s v="US"/>
    <s v="USD"/>
    <n v="1411227633"/>
    <n v="1408549233"/>
    <b v="0"/>
    <n v="1"/>
    <b v="0"/>
    <s v="photography/nature"/>
    <n v="35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8500"/>
    <n v="3000"/>
    <x v="2"/>
    <s v="GB"/>
    <s v="GBP"/>
    <n v="1440763920"/>
    <n v="1435656759"/>
    <b v="0"/>
    <n v="3"/>
    <b v="0"/>
    <s v="photography/nature"/>
    <n v="35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8500"/>
    <n v="3000"/>
    <x v="2"/>
    <s v="US"/>
    <s v="USD"/>
    <n v="1430270199"/>
    <n v="1428974199"/>
    <b v="0"/>
    <n v="1"/>
    <b v="0"/>
    <s v="photography/nature"/>
    <n v="35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8500"/>
    <n v="3000"/>
    <x v="2"/>
    <s v="US"/>
    <s v="USD"/>
    <n v="1415842193"/>
    <n v="1414110593"/>
    <b v="0"/>
    <n v="4"/>
    <b v="0"/>
    <s v="photography/nature"/>
    <n v="35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1"/>
    <s v="US"/>
    <s v="USD"/>
    <n v="1383789603"/>
    <n v="1381194003"/>
    <b v="0"/>
    <n v="1"/>
    <b v="0"/>
    <s v="publishing/art books"/>
    <n v="35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1"/>
    <s v="US"/>
    <s v="USD"/>
    <n v="1259715000"/>
    <n v="1253712916"/>
    <b v="0"/>
    <n v="0"/>
    <b v="0"/>
    <s v="publishing/art books"/>
    <n v="35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1"/>
    <s v="GB"/>
    <s v="GBP"/>
    <n v="1394815751"/>
    <n v="1389635351"/>
    <b v="0"/>
    <n v="2"/>
    <b v="0"/>
    <s v="publishing/art books"/>
    <n v="35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3000"/>
    <x v="1"/>
    <s v="US"/>
    <s v="USD"/>
    <n v="1432843500"/>
    <n v="1430124509"/>
    <b v="0"/>
    <n v="1"/>
    <b v="0"/>
    <s v="publishing/art books"/>
    <n v="35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1"/>
    <s v="US"/>
    <s v="USD"/>
    <n v="1307554261"/>
    <n v="1304962261"/>
    <b v="0"/>
    <n v="1"/>
    <b v="0"/>
    <s v="publishing/art books"/>
    <n v="3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500"/>
    <n v="2993"/>
    <x v="1"/>
    <s v="US"/>
    <s v="USD"/>
    <n v="1469656800"/>
    <n v="1467151204"/>
    <b v="0"/>
    <n v="59"/>
    <b v="0"/>
    <s v="publishing/art books"/>
    <n v="35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1"/>
    <s v="US"/>
    <s v="USD"/>
    <n v="1419384585"/>
    <n v="1416360585"/>
    <b v="0"/>
    <n v="22"/>
    <b v="0"/>
    <s v="publishing/art books"/>
    <n v="35"/>
    <n v="135.05000000000001"/>
    <x v="3"/>
    <s v="art books"/>
    <x v="1568"/>
    <d v="2014-12-24T01:29:45"/>
  </r>
  <r>
    <n v="1569"/>
    <s v="to be removed (Canceled)"/>
    <s v="to be removed"/>
    <n v="8500"/>
    <n v="2965"/>
    <x v="1"/>
    <s v="US"/>
    <s v="USD"/>
    <n v="1369498714"/>
    <n v="1366906714"/>
    <b v="0"/>
    <n v="0"/>
    <b v="0"/>
    <s v="publishing/art books"/>
    <n v="35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8500"/>
    <n v="2960"/>
    <x v="1"/>
    <s v="US"/>
    <s v="USD"/>
    <n v="1460140282"/>
    <n v="1457551882"/>
    <b v="0"/>
    <n v="52"/>
    <b v="0"/>
    <s v="publishing/art books"/>
    <n v="35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1"/>
    <s v="GB"/>
    <s v="GBP"/>
    <n v="1434738483"/>
    <n v="1432146483"/>
    <b v="0"/>
    <n v="4"/>
    <b v="0"/>
    <s v="publishing/art books"/>
    <n v="35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1"/>
    <s v="GB"/>
    <s v="GBP"/>
    <n v="1456703940"/>
    <n v="1454546859"/>
    <b v="0"/>
    <n v="3"/>
    <b v="0"/>
    <s v="publishing/art books"/>
    <n v="35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1"/>
    <s v="CA"/>
    <s v="CAD"/>
    <n v="1491019140"/>
    <n v="1487548802"/>
    <b v="0"/>
    <n v="3"/>
    <b v="0"/>
    <s v="publishing/art books"/>
    <n v="35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1"/>
    <s v="US"/>
    <s v="USD"/>
    <n v="1424211329"/>
    <n v="1421187329"/>
    <b v="0"/>
    <n v="6"/>
    <b v="0"/>
    <s v="publishing/art books"/>
    <n v="35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1"/>
    <s v="US"/>
    <s v="USD"/>
    <n v="1404909296"/>
    <n v="1402317296"/>
    <b v="0"/>
    <n v="35"/>
    <b v="0"/>
    <s v="publishing/art books"/>
    <n v="35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2930.69"/>
    <x v="1"/>
    <s v="US"/>
    <s v="USD"/>
    <n v="1435698368"/>
    <n v="1431810368"/>
    <b v="0"/>
    <n v="10"/>
    <b v="0"/>
    <s v="publishing/art books"/>
    <n v="36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1"/>
    <s v="US"/>
    <s v="USD"/>
    <n v="1343161248"/>
    <n v="1337977248"/>
    <b v="0"/>
    <n v="2"/>
    <b v="0"/>
    <s v="publishing/art books"/>
    <n v="37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1"/>
    <s v="US"/>
    <s v="USD"/>
    <n v="1283392800"/>
    <n v="1281317691"/>
    <b v="0"/>
    <n v="4"/>
    <b v="0"/>
    <s v="publishing/art books"/>
    <n v="37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925"/>
    <x v="1"/>
    <s v="US"/>
    <s v="USD"/>
    <n v="1377734091"/>
    <n v="1374882891"/>
    <b v="0"/>
    <n v="2"/>
    <b v="0"/>
    <s v="publishing/art books"/>
    <n v="37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2923"/>
    <x v="1"/>
    <s v="US"/>
    <s v="USD"/>
    <n v="1337562726"/>
    <n v="1332378726"/>
    <b v="0"/>
    <n v="0"/>
    <b v="0"/>
    <s v="publishing/art books"/>
    <n v="37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8000"/>
    <n v="2908"/>
    <x v="2"/>
    <s v="GB"/>
    <s v="GBP"/>
    <n v="1450521990"/>
    <n v="1447757190"/>
    <b v="0"/>
    <n v="1"/>
    <b v="0"/>
    <s v="photography/places"/>
    <n v="36"/>
    <n v="2908"/>
    <x v="8"/>
    <s v="places"/>
    <x v="1581"/>
    <d v="2015-12-19T10:46:30"/>
  </r>
  <r>
    <n v="1582"/>
    <s v="Scenes from New Orleans"/>
    <s v="I create canvas prints of images from in and around New Orleans"/>
    <n v="8000"/>
    <n v="2889"/>
    <x v="2"/>
    <s v="US"/>
    <s v="USD"/>
    <n v="1445894400"/>
    <n v="1440961053"/>
    <b v="0"/>
    <n v="3"/>
    <b v="0"/>
    <s v="photography/places"/>
    <n v="36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2"/>
    <s v="GB"/>
    <s v="GBP"/>
    <n v="1411681391"/>
    <n v="1409089391"/>
    <b v="0"/>
    <n v="1"/>
    <b v="0"/>
    <s v="photography/places"/>
    <n v="36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2881"/>
    <x v="2"/>
    <s v="US"/>
    <s v="USD"/>
    <n v="1401464101"/>
    <n v="1400600101"/>
    <b v="0"/>
    <n v="0"/>
    <b v="0"/>
    <s v="photography/places"/>
    <n v="36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2879"/>
    <x v="2"/>
    <s v="CA"/>
    <s v="CAD"/>
    <n v="1482663600"/>
    <n v="1480800568"/>
    <b v="0"/>
    <n v="12"/>
    <b v="0"/>
    <s v="photography/places"/>
    <n v="36"/>
    <n v="239.92"/>
    <x v="8"/>
    <s v="places"/>
    <x v="1585"/>
    <d v="2016-12-25T11:00:00"/>
  </r>
  <r>
    <n v="1586"/>
    <s v="Missouri In Pictures"/>
    <s v="Show the world the beauty that is in all of our back yards!"/>
    <n v="8000"/>
    <n v="2876"/>
    <x v="2"/>
    <s v="US"/>
    <s v="USD"/>
    <n v="1428197422"/>
    <n v="1425609022"/>
    <b v="0"/>
    <n v="0"/>
    <b v="0"/>
    <s v="photography/places"/>
    <n v="36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2"/>
    <s v="US"/>
    <s v="USD"/>
    <n v="1418510965"/>
    <n v="1415918965"/>
    <b v="0"/>
    <n v="1"/>
    <b v="0"/>
    <s v="photography/places"/>
    <n v="36"/>
    <n v="2871"/>
    <x v="8"/>
    <s v="places"/>
    <x v="1587"/>
    <d v="2014-12-13T22:49:25"/>
  </r>
  <r>
    <n v="1588"/>
    <s v="The Right Side of Texas"/>
    <s v="Southeast Texas as seen through the lens of a cell phone camera"/>
    <n v="8000"/>
    <n v="2870"/>
    <x v="2"/>
    <s v="US"/>
    <s v="USD"/>
    <n v="1422735120"/>
    <n v="1420091999"/>
    <b v="0"/>
    <n v="0"/>
    <b v="0"/>
    <s v="photography/places"/>
    <n v="36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8000"/>
    <n v="2867.99"/>
    <x v="2"/>
    <s v="US"/>
    <s v="USD"/>
    <n v="1444433886"/>
    <n v="1441841886"/>
    <b v="0"/>
    <n v="0"/>
    <b v="0"/>
    <s v="photography/places"/>
    <n v="36"/>
    <n v="0"/>
    <x v="8"/>
    <s v="places"/>
    <x v="1589"/>
    <d v="2015-10-09T23:38:06"/>
  </r>
  <r>
    <n v="1590"/>
    <s v="An Italian Adventure"/>
    <s v="Discover Italy through photography."/>
    <n v="8000"/>
    <n v="2864"/>
    <x v="2"/>
    <s v="IT"/>
    <s v="EUR"/>
    <n v="1443040464"/>
    <n v="1440448464"/>
    <b v="0"/>
    <n v="2"/>
    <b v="0"/>
    <s v="photography/places"/>
    <n v="36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2"/>
    <s v="GB"/>
    <s v="GBP"/>
    <n v="1459700741"/>
    <n v="1457112341"/>
    <b v="0"/>
    <n v="92"/>
    <b v="0"/>
    <s v="photography/places"/>
    <n v="36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8000"/>
    <n v="2856"/>
    <x v="2"/>
    <s v="US"/>
    <s v="USD"/>
    <n v="1427503485"/>
    <n v="1423619085"/>
    <b v="0"/>
    <n v="0"/>
    <b v="0"/>
    <s v="photography/places"/>
    <n v="36"/>
    <n v="0"/>
    <x v="8"/>
    <s v="places"/>
    <x v="1592"/>
    <d v="2015-03-28T00:44:45"/>
  </r>
  <r>
    <n v="1593"/>
    <s v="Picturing Italy"/>
    <s v="A trip to fulfill a dream of capturing the wonders and history of ancient Italy in person."/>
    <n v="8000"/>
    <n v="2842"/>
    <x v="2"/>
    <s v="US"/>
    <s v="USD"/>
    <n v="1425154655"/>
    <n v="1422562655"/>
    <b v="0"/>
    <n v="3"/>
    <b v="0"/>
    <s v="photography/places"/>
    <n v="36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8000"/>
    <n v="2842"/>
    <x v="2"/>
    <s v="US"/>
    <s v="USD"/>
    <n v="1463329260"/>
    <n v="1458147982"/>
    <b v="0"/>
    <n v="10"/>
    <b v="0"/>
    <s v="photography/places"/>
    <n v="36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41"/>
    <x v="2"/>
    <s v="US"/>
    <s v="USD"/>
    <n v="1403122380"/>
    <n v="1400634728"/>
    <b v="0"/>
    <n v="7"/>
    <b v="0"/>
    <s v="photography/places"/>
    <n v="36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8000"/>
    <n v="2836"/>
    <x v="2"/>
    <s v="GB"/>
    <s v="GBP"/>
    <n v="1418469569"/>
    <n v="1414577969"/>
    <b v="0"/>
    <n v="3"/>
    <b v="0"/>
    <s v="photography/places"/>
    <n v="35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8000"/>
    <n v="2835"/>
    <x v="2"/>
    <s v="US"/>
    <s v="USD"/>
    <n v="1474360197"/>
    <n v="1471768197"/>
    <b v="0"/>
    <n v="0"/>
    <b v="0"/>
    <s v="photography/places"/>
    <n v="35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2833"/>
    <x v="2"/>
    <s v="US"/>
    <s v="USD"/>
    <n v="1437926458"/>
    <n v="1432742458"/>
    <b v="0"/>
    <n v="1"/>
    <b v="0"/>
    <s v="photography/places"/>
    <n v="35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8000"/>
    <n v="2831"/>
    <x v="2"/>
    <s v="GB"/>
    <s v="GBP"/>
    <n v="1460116576"/>
    <n v="1457528176"/>
    <b v="0"/>
    <n v="0"/>
    <b v="0"/>
    <s v="photography/places"/>
    <n v="35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8000"/>
    <n v="2826.43"/>
    <x v="2"/>
    <s v="US"/>
    <s v="USD"/>
    <n v="1405401060"/>
    <n v="1401585752"/>
    <b v="0"/>
    <n v="9"/>
    <b v="0"/>
    <s v="photography/places"/>
    <n v="35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2823"/>
    <x v="0"/>
    <s v="US"/>
    <s v="USD"/>
    <n v="1304561633"/>
    <n v="1301969633"/>
    <b v="0"/>
    <n v="56"/>
    <b v="1"/>
    <s v="music/rock"/>
    <n v="35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8000"/>
    <n v="2804.16"/>
    <x v="0"/>
    <s v="US"/>
    <s v="USD"/>
    <n v="1318633200"/>
    <n v="1314947317"/>
    <b v="0"/>
    <n v="32"/>
    <b v="1"/>
    <s v="music/rock"/>
    <n v="35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2804"/>
    <x v="0"/>
    <s v="US"/>
    <s v="USD"/>
    <n v="1327723459"/>
    <n v="1322539459"/>
    <b v="0"/>
    <n v="30"/>
    <b v="1"/>
    <s v="music/rock"/>
    <n v="35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s v="US"/>
    <s v="USD"/>
    <n v="1332011835"/>
    <n v="1328559435"/>
    <b v="0"/>
    <n v="70"/>
    <b v="1"/>
    <s v="music/rock"/>
    <n v="35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s v="US"/>
    <s v="USD"/>
    <n v="1312182000"/>
    <n v="1311380313"/>
    <b v="0"/>
    <n v="44"/>
    <b v="1"/>
    <s v="music/rock"/>
    <n v="35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8000"/>
    <n v="2788"/>
    <x v="0"/>
    <s v="US"/>
    <s v="USD"/>
    <n v="1339701851"/>
    <n v="1337887451"/>
    <b v="0"/>
    <n v="205"/>
    <b v="1"/>
    <s v="music/rock"/>
    <n v="35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s v="US"/>
    <s v="USD"/>
    <n v="1388553960"/>
    <n v="1385754986"/>
    <b v="0"/>
    <n v="23"/>
    <b v="1"/>
    <s v="music/rock"/>
    <n v="34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s v="US"/>
    <s v="USD"/>
    <n v="1320220800"/>
    <n v="1315612909"/>
    <b v="0"/>
    <n v="4"/>
    <b v="1"/>
    <s v="music/rock"/>
    <n v="34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2750"/>
    <x v="0"/>
    <s v="US"/>
    <s v="USD"/>
    <n v="1355609510"/>
    <n v="1353017510"/>
    <b v="0"/>
    <n v="112"/>
    <b v="1"/>
    <s v="music/rock"/>
    <n v="34"/>
    <n v="24.55"/>
    <x v="4"/>
    <s v="rock"/>
    <x v="1610"/>
    <d v="2012-12-15T22:11:50"/>
  </r>
  <r>
    <n v="1611"/>
    <s v="Skelton-Luns CD/7&quot;             No Big Deal."/>
    <s v="Skelton-Luns CD/7&quot; No Big Deal."/>
    <n v="8000"/>
    <n v="2746"/>
    <x v="0"/>
    <s v="US"/>
    <s v="USD"/>
    <n v="1370390432"/>
    <n v="1368576032"/>
    <b v="0"/>
    <n v="27"/>
    <b v="1"/>
    <s v="music/rock"/>
    <n v="34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2746"/>
    <x v="0"/>
    <s v="US"/>
    <s v="USD"/>
    <n v="1357160384"/>
    <n v="1354568384"/>
    <b v="0"/>
    <n v="11"/>
    <b v="1"/>
    <s v="music/rock"/>
    <n v="34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2735"/>
    <x v="0"/>
    <s v="US"/>
    <s v="USD"/>
    <n v="1342921202"/>
    <n v="1340329202"/>
    <b v="0"/>
    <n v="26"/>
    <b v="1"/>
    <s v="music/rock"/>
    <n v="3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s v="US"/>
    <s v="USD"/>
    <n v="1407085200"/>
    <n v="1401924769"/>
    <b v="0"/>
    <n v="77"/>
    <b v="1"/>
    <s v="music/rock"/>
    <n v="34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8000"/>
    <n v="2726"/>
    <x v="0"/>
    <s v="US"/>
    <s v="USD"/>
    <n v="1353621600"/>
    <n v="1350061821"/>
    <b v="0"/>
    <n v="157"/>
    <b v="1"/>
    <s v="music/rock"/>
    <n v="34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8000"/>
    <n v="2725"/>
    <x v="0"/>
    <s v="US"/>
    <s v="USD"/>
    <n v="1383332400"/>
    <n v="1380470188"/>
    <b v="0"/>
    <n v="158"/>
    <b v="1"/>
    <s v="music/rock"/>
    <n v="34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8000"/>
    <n v="2725"/>
    <x v="0"/>
    <s v="US"/>
    <s v="USD"/>
    <n v="1362757335"/>
    <n v="1359301335"/>
    <b v="0"/>
    <n v="27"/>
    <b v="1"/>
    <s v="music/rock"/>
    <n v="34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s v="US"/>
    <s v="USD"/>
    <n v="1410755286"/>
    <n v="1408940886"/>
    <b v="0"/>
    <n v="23"/>
    <b v="1"/>
    <s v="music/rock"/>
    <n v="34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8000"/>
    <n v="2713"/>
    <x v="0"/>
    <s v="US"/>
    <s v="USD"/>
    <n v="1361606940"/>
    <n v="1361002140"/>
    <b v="0"/>
    <n v="17"/>
    <b v="1"/>
    <s v="music/rock"/>
    <n v="34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2710"/>
    <x v="0"/>
    <s v="US"/>
    <s v="USD"/>
    <n v="1338177540"/>
    <n v="1333550015"/>
    <b v="0"/>
    <n v="37"/>
    <b v="1"/>
    <s v="music/rock"/>
    <n v="34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s v="US"/>
    <s v="USD"/>
    <n v="1418803140"/>
    <n v="1415343874"/>
    <b v="0"/>
    <n v="65"/>
    <b v="1"/>
    <s v="music/rock"/>
    <n v="34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s v="GB"/>
    <s v="GBP"/>
    <n v="1377621089"/>
    <n v="1372437089"/>
    <b v="0"/>
    <n v="18"/>
    <b v="1"/>
    <s v="music/rock"/>
    <n v="34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8000"/>
    <n v="2700"/>
    <x v="0"/>
    <s v="US"/>
    <s v="USD"/>
    <n v="1357721335"/>
    <n v="1354265335"/>
    <b v="0"/>
    <n v="25"/>
    <b v="1"/>
    <s v="music/rock"/>
    <n v="34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2700"/>
    <x v="0"/>
    <s v="US"/>
    <s v="USD"/>
    <n v="1347382053"/>
    <n v="1344962853"/>
    <b v="0"/>
    <n v="104"/>
    <b v="1"/>
    <s v="music/rock"/>
    <n v="34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s v="US"/>
    <s v="USD"/>
    <n v="1353905940"/>
    <n v="1351011489"/>
    <b v="0"/>
    <n v="38"/>
    <b v="1"/>
    <s v="music/rock"/>
    <n v="34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8000"/>
    <n v="2690"/>
    <x v="0"/>
    <s v="US"/>
    <s v="USD"/>
    <n v="1403026882"/>
    <n v="1400175682"/>
    <b v="0"/>
    <n v="88"/>
    <b v="1"/>
    <s v="music/rock"/>
    <n v="34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8000"/>
    <n v="2689"/>
    <x v="0"/>
    <s v="US"/>
    <s v="USD"/>
    <n v="1392929333"/>
    <n v="1389041333"/>
    <b v="0"/>
    <n v="82"/>
    <b v="1"/>
    <s v="music/rock"/>
    <n v="34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s v="US"/>
    <s v="USD"/>
    <n v="1330671540"/>
    <n v="1328040375"/>
    <b v="0"/>
    <n v="126"/>
    <b v="1"/>
    <s v="music/rock"/>
    <n v="34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s v="US"/>
    <s v="USD"/>
    <n v="1350074261"/>
    <n v="1347482261"/>
    <b v="0"/>
    <n v="133"/>
    <b v="1"/>
    <s v="music/rock"/>
    <n v="34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8000"/>
    <n v="2670"/>
    <x v="0"/>
    <s v="US"/>
    <s v="USD"/>
    <n v="1316851854"/>
    <n v="1311667854"/>
    <b v="0"/>
    <n v="47"/>
    <b v="1"/>
    <s v="music/rock"/>
    <n v="33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8000"/>
    <n v="2670"/>
    <x v="0"/>
    <s v="US"/>
    <s v="USD"/>
    <n v="1326690000"/>
    <n v="1324329156"/>
    <b v="0"/>
    <n v="58"/>
    <b v="1"/>
    <s v="music/rock"/>
    <n v="33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8000"/>
    <n v="2669"/>
    <x v="0"/>
    <s v="US"/>
    <s v="USD"/>
    <n v="1306994340"/>
    <n v="1303706001"/>
    <b v="0"/>
    <n v="32"/>
    <b v="1"/>
    <s v="music/rock"/>
    <n v="33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s v="US"/>
    <s v="USD"/>
    <n v="1468270261"/>
    <n v="1463086261"/>
    <b v="0"/>
    <n v="37"/>
    <b v="1"/>
    <s v="music/rock"/>
    <n v="33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s v="US"/>
    <s v="USD"/>
    <n v="1307851200"/>
    <n v="1304129088"/>
    <b v="0"/>
    <n v="87"/>
    <b v="1"/>
    <s v="music/rock"/>
    <n v="33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s v="US"/>
    <s v="USD"/>
    <n v="1262302740"/>
    <n v="1257444140"/>
    <b v="0"/>
    <n v="15"/>
    <b v="1"/>
    <s v="music/rock"/>
    <n v="33"/>
    <n v="176.67"/>
    <x v="4"/>
    <s v="rock"/>
    <x v="1637"/>
    <d v="2009-12-31T23:39:00"/>
  </r>
  <r>
    <n v="1638"/>
    <s v="Avenues EP 2013"/>
    <s v="Avenues will be going in to the studio to record a new EP with Matt Allison!"/>
    <n v="8000"/>
    <n v="2646.5"/>
    <x v="0"/>
    <s v="US"/>
    <s v="USD"/>
    <n v="1362086700"/>
    <n v="1358180968"/>
    <b v="0"/>
    <n v="27"/>
    <b v="1"/>
    <s v="music/rock"/>
    <n v="33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s v="US"/>
    <s v="USD"/>
    <n v="1330789165"/>
    <n v="1328197165"/>
    <b v="0"/>
    <n v="19"/>
    <b v="1"/>
    <s v="music/rock"/>
    <n v="33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2635"/>
    <x v="0"/>
    <s v="US"/>
    <s v="USD"/>
    <n v="1280800740"/>
    <n v="1279603955"/>
    <b v="0"/>
    <n v="17"/>
    <b v="1"/>
    <s v="music/rock"/>
    <n v="33"/>
    <n v="155"/>
    <x v="4"/>
    <s v="rock"/>
    <x v="1640"/>
    <d v="2010-08-03T01:59:00"/>
  </r>
  <r>
    <n v="1641"/>
    <s v="Tanya Dartson- Run for Your Life music video"/>
    <s v="Music Video For Upbeat and Inspiring Song - Run For Your Life"/>
    <n v="8000"/>
    <n v="2630"/>
    <x v="0"/>
    <s v="US"/>
    <s v="USD"/>
    <n v="1418998744"/>
    <n v="1416406744"/>
    <b v="0"/>
    <n v="26"/>
    <b v="1"/>
    <s v="music/pop"/>
    <n v="33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000"/>
    <n v="2630"/>
    <x v="0"/>
    <s v="US"/>
    <s v="USD"/>
    <n v="1308011727"/>
    <n v="1306283727"/>
    <b v="0"/>
    <n v="28"/>
    <b v="1"/>
    <s v="music/pop"/>
    <n v="33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8000"/>
    <n v="2630"/>
    <x v="0"/>
    <s v="US"/>
    <s v="USD"/>
    <n v="1348516012"/>
    <n v="1345924012"/>
    <b v="0"/>
    <n v="37"/>
    <b v="1"/>
    <s v="music/pop"/>
    <n v="33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2620"/>
    <x v="0"/>
    <s v="US"/>
    <s v="USD"/>
    <n v="1353551160"/>
    <n v="1348363560"/>
    <b v="0"/>
    <n v="128"/>
    <b v="1"/>
    <s v="music/pop"/>
    <n v="33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s v="US"/>
    <s v="USD"/>
    <n v="1379515740"/>
    <n v="1378306140"/>
    <b v="0"/>
    <n v="10"/>
    <b v="1"/>
    <s v="music/pop"/>
    <n v="33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8000"/>
    <n v="2616"/>
    <x v="0"/>
    <s v="GB"/>
    <s v="GBP"/>
    <n v="1408039860"/>
    <n v="1405248503"/>
    <b v="0"/>
    <n v="83"/>
    <b v="1"/>
    <s v="music/pop"/>
    <n v="33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s v="US"/>
    <s v="USD"/>
    <n v="1339235377"/>
    <n v="1336643377"/>
    <b v="0"/>
    <n v="46"/>
    <b v="1"/>
    <s v="music/pop"/>
    <n v="33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609"/>
    <x v="0"/>
    <s v="US"/>
    <s v="USD"/>
    <n v="1300636482"/>
    <n v="1298048082"/>
    <b v="0"/>
    <n v="90"/>
    <b v="1"/>
    <s v="music/pop"/>
    <n v="33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2608"/>
    <x v="0"/>
    <s v="US"/>
    <s v="USD"/>
    <n v="1400862355"/>
    <n v="1396974355"/>
    <b v="0"/>
    <n v="81"/>
    <b v="1"/>
    <s v="music/pop"/>
    <n v="33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2608"/>
    <x v="0"/>
    <s v="US"/>
    <s v="USD"/>
    <n v="1381314437"/>
    <n v="1378722437"/>
    <b v="0"/>
    <n v="32"/>
    <b v="1"/>
    <s v="music/pop"/>
    <n v="33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s v="US"/>
    <s v="USD"/>
    <n v="1303801140"/>
    <n v="1300916220"/>
    <b v="0"/>
    <n v="20"/>
    <b v="1"/>
    <s v="music/pop"/>
    <n v="33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s v="US"/>
    <s v="USD"/>
    <n v="1385297393"/>
    <n v="1382701793"/>
    <b v="0"/>
    <n v="70"/>
    <b v="1"/>
    <s v="music/pop"/>
    <n v="33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s v="US"/>
    <s v="USD"/>
    <n v="1303675296"/>
    <n v="1300996896"/>
    <b v="0"/>
    <n v="168"/>
    <b v="1"/>
    <s v="music/pop"/>
    <n v="33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s v="US"/>
    <s v="USD"/>
    <n v="1334784160"/>
    <n v="1332192160"/>
    <b v="0"/>
    <n v="34"/>
    <b v="1"/>
    <s v="music/pop"/>
    <n v="33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8000"/>
    <n v="2600"/>
    <x v="0"/>
    <s v="US"/>
    <s v="USD"/>
    <n v="1333648820"/>
    <n v="1331060420"/>
    <b v="0"/>
    <n v="48"/>
    <b v="1"/>
    <s v="music/pop"/>
    <n v="33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s v="US"/>
    <s v="USD"/>
    <n v="1355437052"/>
    <n v="1352845052"/>
    <b v="0"/>
    <n v="48"/>
    <b v="1"/>
    <s v="music/pop"/>
    <n v="33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s v="US"/>
    <s v="USD"/>
    <n v="1337885168"/>
    <n v="1335293168"/>
    <b v="0"/>
    <n v="221"/>
    <b v="1"/>
    <s v="music/pop"/>
    <n v="32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2596"/>
    <x v="0"/>
    <s v="US"/>
    <s v="USD"/>
    <n v="1355840400"/>
    <n v="1352524767"/>
    <b v="0"/>
    <n v="107"/>
    <b v="1"/>
    <s v="music/pop"/>
    <n v="32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2594"/>
    <x v="0"/>
    <s v="GB"/>
    <s v="GBP"/>
    <n v="1387281600"/>
    <n v="1384811721"/>
    <b v="0"/>
    <n v="45"/>
    <b v="1"/>
    <s v="music/pop"/>
    <n v="32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7900"/>
    <n v="2585"/>
    <x v="0"/>
    <s v="IT"/>
    <s v="EUR"/>
    <n v="1462053540"/>
    <n v="1459355950"/>
    <b v="0"/>
    <n v="36"/>
    <b v="1"/>
    <s v="music/pop"/>
    <n v="33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s v="US"/>
    <s v="USD"/>
    <n v="1325310336"/>
    <n v="1320122736"/>
    <b v="0"/>
    <n v="62"/>
    <b v="1"/>
    <s v="music/pop"/>
    <n v="33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7777"/>
    <n v="2576"/>
    <x v="0"/>
    <s v="US"/>
    <s v="USD"/>
    <n v="1422750707"/>
    <n v="1420158707"/>
    <b v="0"/>
    <n v="32"/>
    <b v="1"/>
    <s v="music/pop"/>
    <n v="33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7777"/>
    <n v="2575"/>
    <x v="0"/>
    <s v="US"/>
    <s v="USD"/>
    <n v="1331870340"/>
    <n v="1328033818"/>
    <b v="0"/>
    <n v="89"/>
    <b v="1"/>
    <s v="music/pop"/>
    <n v="3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s v="US"/>
    <s v="USD"/>
    <n v="1298343600"/>
    <n v="1295624113"/>
    <b v="0"/>
    <n v="93"/>
    <b v="1"/>
    <s v="music/pop"/>
    <n v="3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s v="US"/>
    <s v="USD"/>
    <n v="1364447073"/>
    <n v="1361858673"/>
    <b v="0"/>
    <n v="98"/>
    <b v="1"/>
    <s v="music/pop"/>
    <n v="34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s v="US"/>
    <s v="USD"/>
    <n v="1394521140"/>
    <n v="1392169298"/>
    <b v="0"/>
    <n v="82"/>
    <b v="1"/>
    <s v="music/pop"/>
    <n v="34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s v="US"/>
    <s v="USD"/>
    <n v="1322454939"/>
    <n v="1319859339"/>
    <b v="0"/>
    <n v="116"/>
    <b v="1"/>
    <s v="music/pop"/>
    <n v="34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565"/>
    <x v="0"/>
    <s v="US"/>
    <s v="USD"/>
    <n v="1464729276"/>
    <n v="1459545276"/>
    <b v="0"/>
    <n v="52"/>
    <b v="1"/>
    <s v="music/pop"/>
    <n v="34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s v="US"/>
    <s v="USD"/>
    <n v="1278302400"/>
    <n v="1273961999"/>
    <b v="0"/>
    <n v="23"/>
    <b v="1"/>
    <s v="music/pop"/>
    <n v="34"/>
    <n v="111.3"/>
    <x v="4"/>
    <s v="pop"/>
    <x v="1670"/>
    <d v="2010-07-05T04:00:00"/>
  </r>
  <r>
    <n v="1671"/>
    <s v="Luke O'Brien's Kickstarter"/>
    <s v="I am seeking funding in order to help take my music from a hobby to a career."/>
    <n v="7500"/>
    <n v="2560"/>
    <x v="0"/>
    <s v="US"/>
    <s v="USD"/>
    <n v="1470056614"/>
    <n v="1467464614"/>
    <b v="0"/>
    <n v="77"/>
    <b v="1"/>
    <s v="music/pop"/>
    <n v="34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7500"/>
    <n v="2560"/>
    <x v="0"/>
    <s v="US"/>
    <s v="USD"/>
    <n v="1338824730"/>
    <n v="1336232730"/>
    <b v="0"/>
    <n v="49"/>
    <b v="1"/>
    <s v="music/pop"/>
    <n v="34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s v="US"/>
    <s v="USD"/>
    <n v="1425675892"/>
    <n v="1423083892"/>
    <b v="0"/>
    <n v="59"/>
    <b v="1"/>
    <s v="music/pop"/>
    <n v="34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s v="US"/>
    <s v="USD"/>
    <n v="1471503540"/>
    <n v="1468852306"/>
    <b v="0"/>
    <n v="113"/>
    <b v="1"/>
    <s v="music/pop"/>
    <n v="34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7500"/>
    <n v="2555"/>
    <x v="0"/>
    <s v="US"/>
    <s v="USD"/>
    <n v="1318802580"/>
    <n v="1316194540"/>
    <b v="0"/>
    <n v="34"/>
    <b v="1"/>
    <s v="music/pop"/>
    <n v="34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7500"/>
    <n v="2550"/>
    <x v="0"/>
    <s v="US"/>
    <s v="USD"/>
    <n v="1334980740"/>
    <n v="1330968347"/>
    <b v="0"/>
    <n v="42"/>
    <b v="1"/>
    <s v="music/pop"/>
    <n v="34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2550"/>
    <x v="0"/>
    <s v="ES"/>
    <s v="EUR"/>
    <n v="1460786340"/>
    <n v="1455615976"/>
    <b v="0"/>
    <n v="42"/>
    <b v="1"/>
    <s v="music/pop"/>
    <n v="34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2550"/>
    <x v="0"/>
    <s v="US"/>
    <s v="USD"/>
    <n v="1391718671"/>
    <n v="1390509071"/>
    <b v="0"/>
    <n v="49"/>
    <b v="1"/>
    <s v="music/pop"/>
    <n v="34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s v="US"/>
    <s v="USD"/>
    <n v="1311298745"/>
    <n v="1309311545"/>
    <b v="0"/>
    <n v="56"/>
    <b v="1"/>
    <s v="music/pop"/>
    <n v="34"/>
    <n v="45.52"/>
    <x v="4"/>
    <s v="pop"/>
    <x v="1679"/>
    <d v="2011-07-22T01:39:05"/>
  </r>
  <r>
    <n v="1680"/>
    <s v="Kick Out a Record"/>
    <s v="Working Musician dilemma #164: how the taxman put Kick the Record 2.0 on hold"/>
    <n v="7500"/>
    <n v="2547.69"/>
    <x v="0"/>
    <s v="US"/>
    <s v="USD"/>
    <n v="1405188667"/>
    <n v="1402596667"/>
    <b v="0"/>
    <n v="25"/>
    <b v="1"/>
    <s v="music/pop"/>
    <n v="34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s v="US"/>
    <s v="USD"/>
    <n v="1490752800"/>
    <n v="1486522484"/>
    <b v="0"/>
    <n v="884"/>
    <b v="0"/>
    <s v="music/faith"/>
    <n v="34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7500"/>
    <n v="2540"/>
    <x v="3"/>
    <s v="US"/>
    <s v="USD"/>
    <n v="1492142860"/>
    <n v="1486962460"/>
    <b v="0"/>
    <n v="0"/>
    <b v="0"/>
    <s v="music/faith"/>
    <n v="34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2537"/>
    <x v="3"/>
    <s v="FR"/>
    <s v="EUR"/>
    <n v="1491590738"/>
    <n v="1489517138"/>
    <b v="0"/>
    <n v="10"/>
    <b v="0"/>
    <s v="music/faith"/>
    <n v="34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7500"/>
    <n v="2535"/>
    <x v="3"/>
    <s v="US"/>
    <s v="USD"/>
    <n v="1489775641"/>
    <n v="1487360041"/>
    <b v="0"/>
    <n v="101"/>
    <b v="0"/>
    <s v="music/faith"/>
    <n v="34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2535"/>
    <x v="3"/>
    <s v="US"/>
    <s v="USD"/>
    <n v="1490331623"/>
    <n v="1487743223"/>
    <b v="0"/>
    <n v="15"/>
    <b v="0"/>
    <s v="music/faith"/>
    <n v="34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s v="CA"/>
    <s v="CAD"/>
    <n v="1493320519"/>
    <n v="1488140119"/>
    <b v="0"/>
    <n v="1"/>
    <b v="0"/>
    <s v="music/faith"/>
    <n v="34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s v="US"/>
    <s v="USD"/>
    <n v="1491855300"/>
    <n v="1488935245"/>
    <b v="0"/>
    <n v="39"/>
    <b v="0"/>
    <s v="music/faith"/>
    <n v="34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2525"/>
    <x v="3"/>
    <s v="US"/>
    <s v="USD"/>
    <n v="1491738594"/>
    <n v="1489150194"/>
    <b v="0"/>
    <n v="7"/>
    <b v="0"/>
    <s v="music/faith"/>
    <n v="34"/>
    <n v="360.71"/>
    <x v="4"/>
    <s v="faith"/>
    <x v="1688"/>
    <d v="2017-04-09T11:49:54"/>
  </r>
  <r>
    <n v="1689"/>
    <s v="Fly Away"/>
    <s v="Praising the Living God in the second half of life."/>
    <n v="7500"/>
    <n v="2524"/>
    <x v="3"/>
    <s v="US"/>
    <s v="USD"/>
    <n v="1489700230"/>
    <n v="1487111830"/>
    <b v="0"/>
    <n v="14"/>
    <b v="0"/>
    <s v="music/faith"/>
    <n v="34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2521"/>
    <x v="3"/>
    <s v="US"/>
    <s v="USD"/>
    <n v="1491470442"/>
    <n v="1488882042"/>
    <b v="0"/>
    <n v="11"/>
    <b v="0"/>
    <s v="music/faith"/>
    <n v="34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s v="US"/>
    <s v="USD"/>
    <n v="1491181200"/>
    <n v="1488387008"/>
    <b v="0"/>
    <n v="38"/>
    <b v="0"/>
    <s v="music/faith"/>
    <n v="34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500"/>
    <n v="2520"/>
    <x v="3"/>
    <s v="US"/>
    <s v="USD"/>
    <n v="1490572740"/>
    <n v="1487734667"/>
    <b v="0"/>
    <n v="15"/>
    <b v="0"/>
    <s v="music/faith"/>
    <n v="34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s v="GB"/>
    <s v="GBP"/>
    <n v="1491768000"/>
    <n v="1489097112"/>
    <b v="0"/>
    <n v="8"/>
    <b v="0"/>
    <s v="music/faith"/>
    <n v="34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7500"/>
    <n v="2512"/>
    <x v="3"/>
    <s v="US"/>
    <s v="USD"/>
    <n v="1490589360"/>
    <n v="1488038674"/>
    <b v="0"/>
    <n v="1"/>
    <b v="0"/>
    <s v="music/faith"/>
    <n v="33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s v="US"/>
    <s v="USD"/>
    <n v="1491786000"/>
    <n v="1488847514"/>
    <b v="0"/>
    <n v="23"/>
    <b v="0"/>
    <s v="music/faith"/>
    <n v="33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s v="US"/>
    <s v="USD"/>
    <n v="1491007211"/>
    <n v="1488418811"/>
    <b v="0"/>
    <n v="0"/>
    <b v="0"/>
    <s v="music/faith"/>
    <n v="33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s v="US"/>
    <s v="USD"/>
    <n v="1491781648"/>
    <n v="1489193248"/>
    <b v="0"/>
    <n v="22"/>
    <b v="0"/>
    <s v="music/faith"/>
    <n v="33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s v="US"/>
    <s v="USD"/>
    <n v="1490499180"/>
    <n v="1488430760"/>
    <b v="0"/>
    <n v="0"/>
    <b v="0"/>
    <s v="music/faith"/>
    <n v="33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7500"/>
    <n v="2503"/>
    <x v="3"/>
    <s v="US"/>
    <s v="USD"/>
    <n v="1491943445"/>
    <n v="1489351445"/>
    <b v="0"/>
    <n v="4"/>
    <b v="0"/>
    <s v="music/faith"/>
    <n v="33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s v="US"/>
    <s v="USD"/>
    <n v="1491019200"/>
    <n v="1488418990"/>
    <b v="0"/>
    <n v="79"/>
    <b v="0"/>
    <s v="music/faith"/>
    <n v="33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2"/>
    <s v="US"/>
    <s v="USD"/>
    <n v="1421337405"/>
    <n v="1418745405"/>
    <b v="0"/>
    <n v="2"/>
    <b v="0"/>
    <s v="music/faith"/>
    <n v="33"/>
    <n v="1250.5"/>
    <x v="4"/>
    <s v="faith"/>
    <x v="1701"/>
    <d v="2015-01-15T15:56:45"/>
  </r>
  <r>
    <n v="1702"/>
    <s v="lyndale lewis and new vision prosper cd release"/>
    <s v="I can do all things through christ jesus"/>
    <n v="7500"/>
    <n v="2501"/>
    <x v="2"/>
    <s v="US"/>
    <s v="USD"/>
    <n v="1427745150"/>
    <n v="1425156750"/>
    <b v="0"/>
    <n v="1"/>
    <b v="0"/>
    <s v="music/faith"/>
    <n v="33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2500.25"/>
    <x v="2"/>
    <s v="US"/>
    <s v="USD"/>
    <n v="1441003537"/>
    <n v="1435819537"/>
    <b v="0"/>
    <n v="2"/>
    <b v="0"/>
    <s v="music/faith"/>
    <n v="33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500"/>
    <n v="2500"/>
    <x v="2"/>
    <s v="US"/>
    <s v="USD"/>
    <n v="1424056873"/>
    <n v="1421464873"/>
    <b v="0"/>
    <n v="11"/>
    <b v="0"/>
    <s v="music/faith"/>
    <n v="33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7500"/>
    <n v="2500"/>
    <x v="2"/>
    <s v="US"/>
    <s v="USD"/>
    <n v="1441814400"/>
    <n v="1440807846"/>
    <b v="0"/>
    <n v="0"/>
    <b v="0"/>
    <s v="music/faith"/>
    <n v="33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2500"/>
    <x v="2"/>
    <s v="DE"/>
    <s v="EUR"/>
    <n v="1440314472"/>
    <n v="1435130472"/>
    <b v="0"/>
    <n v="0"/>
    <b v="0"/>
    <s v="music/faith"/>
    <n v="33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2"/>
    <s v="US"/>
    <s v="USD"/>
    <n v="1459181895"/>
    <n v="1456593495"/>
    <b v="0"/>
    <n v="9"/>
    <b v="0"/>
    <s v="music/faith"/>
    <n v="33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2500"/>
    <x v="2"/>
    <s v="US"/>
    <s v="USD"/>
    <n v="1462135706"/>
    <n v="1458679706"/>
    <b v="0"/>
    <n v="0"/>
    <b v="0"/>
    <s v="music/faith"/>
    <n v="33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7500"/>
    <n v="2500"/>
    <x v="2"/>
    <s v="US"/>
    <s v="USD"/>
    <n v="1409513940"/>
    <n v="1405949514"/>
    <b v="0"/>
    <n v="4"/>
    <b v="0"/>
    <s v="music/faith"/>
    <n v="33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7500"/>
    <n v="2500"/>
    <x v="2"/>
    <s v="DE"/>
    <s v="EUR"/>
    <n v="1453122000"/>
    <n v="1449151888"/>
    <b v="0"/>
    <n v="1"/>
    <b v="0"/>
    <s v="music/faith"/>
    <n v="33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2"/>
    <s v="US"/>
    <s v="USD"/>
    <n v="1409585434"/>
    <n v="1406907034"/>
    <b v="0"/>
    <n v="2"/>
    <b v="0"/>
    <s v="music/faith"/>
    <n v="33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2495"/>
    <x v="2"/>
    <s v="US"/>
    <s v="USD"/>
    <n v="1435701353"/>
    <n v="1430517353"/>
    <b v="0"/>
    <n v="0"/>
    <b v="0"/>
    <s v="music/faith"/>
    <n v="33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2485"/>
    <x v="2"/>
    <s v="US"/>
    <s v="USD"/>
    <n v="1412536412"/>
    <n v="1409944412"/>
    <b v="0"/>
    <n v="1"/>
    <b v="0"/>
    <s v="music/faith"/>
    <n v="33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2"/>
    <s v="US"/>
    <s v="USD"/>
    <n v="1430517761"/>
    <n v="1427925761"/>
    <b v="0"/>
    <n v="17"/>
    <b v="0"/>
    <s v="music/faith"/>
    <n v="33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7214"/>
    <n v="2484"/>
    <x v="2"/>
    <s v="US"/>
    <s v="USD"/>
    <n v="1427772120"/>
    <n v="1425186785"/>
    <b v="0"/>
    <n v="2"/>
    <b v="0"/>
    <s v="music/faith"/>
    <n v="34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2"/>
    <s v="US"/>
    <s v="USD"/>
    <n v="1481295099"/>
    <n v="1477835499"/>
    <b v="0"/>
    <n v="3"/>
    <b v="0"/>
    <s v="music/faith"/>
    <n v="34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7200"/>
    <n v="2468"/>
    <x v="2"/>
    <s v="US"/>
    <s v="USD"/>
    <n v="1461211200"/>
    <n v="1459467238"/>
    <b v="0"/>
    <n v="41"/>
    <b v="0"/>
    <s v="music/faith"/>
    <n v="34"/>
    <n v="60.2"/>
    <x v="4"/>
    <s v="faith"/>
    <x v="1717"/>
    <d v="2016-04-21T04:00:00"/>
  </r>
  <r>
    <n v="1718"/>
    <s v="The Prodigal Son"/>
    <s v="A melody for the galaxy."/>
    <n v="7175"/>
    <n v="2456.66"/>
    <x v="2"/>
    <s v="US"/>
    <s v="USD"/>
    <n v="1463201940"/>
    <n v="1459435149"/>
    <b v="0"/>
    <n v="2"/>
    <b v="0"/>
    <s v="music/faith"/>
    <n v="34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2"/>
    <s v="US"/>
    <s v="USD"/>
    <n v="1410958191"/>
    <n v="1408366191"/>
    <b v="0"/>
    <n v="3"/>
    <b v="0"/>
    <s v="music/faith"/>
    <n v="35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445"/>
    <x v="2"/>
    <s v="US"/>
    <s v="USD"/>
    <n v="1415562471"/>
    <n v="1412966871"/>
    <b v="0"/>
    <n v="8"/>
    <b v="0"/>
    <s v="music/faith"/>
    <n v="35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2424"/>
    <x v="2"/>
    <s v="US"/>
    <s v="USD"/>
    <n v="1449831863"/>
    <n v="1447239863"/>
    <b v="0"/>
    <n v="0"/>
    <b v="0"/>
    <s v="music/faith"/>
    <n v="35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7000"/>
    <n v="2412.02"/>
    <x v="2"/>
    <s v="US"/>
    <s v="USD"/>
    <n v="1459642200"/>
    <n v="1456441429"/>
    <b v="0"/>
    <n v="1"/>
    <b v="0"/>
    <s v="music/faith"/>
    <n v="34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2410"/>
    <x v="2"/>
    <s v="US"/>
    <s v="USD"/>
    <n v="1435730400"/>
    <n v="1430855315"/>
    <b v="0"/>
    <n v="3"/>
    <b v="0"/>
    <s v="music/faith"/>
    <n v="34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2405"/>
    <x v="2"/>
    <s v="US"/>
    <s v="USD"/>
    <n v="1414707762"/>
    <n v="1412115762"/>
    <b v="0"/>
    <n v="4"/>
    <b v="0"/>
    <s v="music/faith"/>
    <n v="34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7000"/>
    <n v="2405"/>
    <x v="2"/>
    <s v="US"/>
    <s v="USD"/>
    <n v="1408922049"/>
    <n v="1406330049"/>
    <b v="0"/>
    <n v="9"/>
    <b v="0"/>
    <s v="music/faith"/>
    <n v="34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7000"/>
    <n v="2405"/>
    <x v="2"/>
    <s v="US"/>
    <s v="USD"/>
    <n v="1403906664"/>
    <n v="1401401064"/>
    <b v="0"/>
    <n v="16"/>
    <b v="0"/>
    <s v="music/faith"/>
    <n v="34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2"/>
    <s v="GB"/>
    <s v="GBP"/>
    <n v="1428231600"/>
    <n v="1423520177"/>
    <b v="0"/>
    <n v="1"/>
    <b v="0"/>
    <s v="music/faith"/>
    <n v="34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7000"/>
    <n v="2400"/>
    <x v="2"/>
    <s v="US"/>
    <s v="USD"/>
    <n v="1445439674"/>
    <n v="1442847674"/>
    <b v="0"/>
    <n v="7"/>
    <b v="0"/>
    <s v="music/faith"/>
    <n v="34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2"/>
    <s v="US"/>
    <s v="USD"/>
    <n v="1465521306"/>
    <n v="1460337306"/>
    <b v="0"/>
    <n v="0"/>
    <b v="0"/>
    <s v="music/faith"/>
    <n v="3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2390"/>
    <x v="2"/>
    <s v="US"/>
    <s v="USD"/>
    <n v="1445738783"/>
    <n v="1443146783"/>
    <b v="0"/>
    <n v="0"/>
    <b v="0"/>
    <s v="music/faith"/>
    <n v="34"/>
    <n v="0"/>
    <x v="4"/>
    <s v="faith"/>
    <x v="1730"/>
    <d v="2015-10-25T02:06:23"/>
  </r>
  <r>
    <n v="1731"/>
    <s v="Sam Cox Band First Christian Tour"/>
    <s v="We are a Christin Worship band looking to midwest tour. God Bless!"/>
    <n v="7000"/>
    <n v="2389"/>
    <x v="2"/>
    <s v="US"/>
    <s v="USD"/>
    <n v="1434034800"/>
    <n v="1432849552"/>
    <b v="0"/>
    <n v="0"/>
    <b v="0"/>
    <s v="music/faith"/>
    <n v="34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2"/>
    <s v="US"/>
    <s v="USD"/>
    <n v="1452920400"/>
    <n v="1447777481"/>
    <b v="0"/>
    <n v="0"/>
    <b v="0"/>
    <s v="music/faith"/>
    <n v="34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7000"/>
    <n v="2372"/>
    <x v="2"/>
    <s v="US"/>
    <s v="USD"/>
    <n v="1473802200"/>
    <n v="1472746374"/>
    <b v="0"/>
    <n v="0"/>
    <b v="0"/>
    <s v="music/faith"/>
    <n v="34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0"/>
    <n v="2370"/>
    <x v="2"/>
    <s v="US"/>
    <s v="USD"/>
    <n v="1431046356"/>
    <n v="1428454356"/>
    <b v="0"/>
    <n v="1"/>
    <b v="0"/>
    <s v="music/faith"/>
    <n v="34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7000"/>
    <n v="2370"/>
    <x v="2"/>
    <s v="US"/>
    <s v="USD"/>
    <n v="1470598345"/>
    <n v="1468006345"/>
    <b v="0"/>
    <n v="2"/>
    <b v="0"/>
    <s v="music/faith"/>
    <n v="34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7000"/>
    <n v="2366"/>
    <x v="2"/>
    <s v="US"/>
    <s v="USD"/>
    <n v="1447018833"/>
    <n v="1444423233"/>
    <b v="0"/>
    <n v="1"/>
    <b v="0"/>
    <s v="music/faith"/>
    <n v="34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000"/>
    <n v="2363"/>
    <x v="2"/>
    <s v="US"/>
    <s v="USD"/>
    <n v="1437432392"/>
    <n v="1434840392"/>
    <b v="0"/>
    <n v="15"/>
    <b v="0"/>
    <s v="music/faith"/>
    <n v="34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7000"/>
    <n v="2361"/>
    <x v="2"/>
    <s v="US"/>
    <s v="USD"/>
    <n v="1412283542"/>
    <n v="1409691542"/>
    <b v="0"/>
    <n v="1"/>
    <b v="0"/>
    <s v="music/faith"/>
    <n v="34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2"/>
    <s v="US"/>
    <s v="USD"/>
    <n v="1462391932"/>
    <n v="1457297932"/>
    <b v="0"/>
    <n v="1"/>
    <b v="0"/>
    <s v="music/faith"/>
    <n v="34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7000"/>
    <n v="2358"/>
    <x v="2"/>
    <s v="US"/>
    <s v="USD"/>
    <n v="1437075422"/>
    <n v="1434483422"/>
    <b v="0"/>
    <n v="0"/>
    <b v="0"/>
    <s v="music/faith"/>
    <n v="34"/>
    <n v="0"/>
    <x v="4"/>
    <s v="faith"/>
    <x v="1740"/>
    <d v="2015-07-16T19:37:02"/>
  </r>
  <r>
    <n v="1741"/>
    <s v="Caught off Guard"/>
    <s v="A photo journal documenting my experiences and travels across New Zealand"/>
    <n v="7000"/>
    <n v="2355"/>
    <x v="0"/>
    <s v="GB"/>
    <s v="GBP"/>
    <n v="1433948671"/>
    <n v="1430060671"/>
    <b v="0"/>
    <n v="52"/>
    <b v="1"/>
    <s v="photography/photobooks"/>
    <n v="34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s v="US"/>
    <s v="USD"/>
    <n v="1483822800"/>
    <n v="1481058170"/>
    <b v="0"/>
    <n v="34"/>
    <b v="1"/>
    <s v="photography/photobooks"/>
    <n v="34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s v="US"/>
    <s v="USD"/>
    <n v="1472270340"/>
    <n v="1470348775"/>
    <b v="0"/>
    <n v="67"/>
    <b v="1"/>
    <s v="photography/photobooks"/>
    <n v="34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7000"/>
    <n v="2345"/>
    <x v="0"/>
    <s v="GB"/>
    <s v="GBP"/>
    <n v="1425821477"/>
    <n v="1421937077"/>
    <b v="0"/>
    <n v="70"/>
    <b v="1"/>
    <s v="photography/photobooks"/>
    <n v="34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s v="US"/>
    <s v="USD"/>
    <n v="1479952800"/>
    <n v="1477368867"/>
    <b v="0"/>
    <n v="107"/>
    <b v="1"/>
    <s v="photography/photobooks"/>
    <n v="33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s v="GB"/>
    <s v="GBP"/>
    <n v="1447426800"/>
    <n v="1444904830"/>
    <b v="0"/>
    <n v="159"/>
    <b v="1"/>
    <s v="photography/photobooks"/>
    <n v="33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7000"/>
    <n v="2335"/>
    <x v="0"/>
    <s v="CA"/>
    <s v="CAD"/>
    <n v="1441234143"/>
    <n v="1438642143"/>
    <b v="0"/>
    <n v="181"/>
    <b v="1"/>
    <s v="photography/photobooks"/>
    <n v="33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2333"/>
    <x v="0"/>
    <s v="LU"/>
    <s v="EUR"/>
    <n v="1488394800"/>
    <n v="1485213921"/>
    <b v="0"/>
    <n v="131"/>
    <b v="1"/>
    <s v="photography/photobooks"/>
    <n v="33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s v="US"/>
    <s v="USD"/>
    <n v="1461096304"/>
    <n v="1458936304"/>
    <b v="0"/>
    <n v="125"/>
    <b v="1"/>
    <s v="photography/photobooks"/>
    <n v="33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7000"/>
    <n v="2325"/>
    <x v="0"/>
    <s v="US"/>
    <s v="USD"/>
    <n v="1426787123"/>
    <n v="1424198723"/>
    <b v="0"/>
    <n v="61"/>
    <b v="1"/>
    <s v="photography/photobooks"/>
    <n v="33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7000"/>
    <n v="2325"/>
    <x v="0"/>
    <s v="GB"/>
    <s v="GBP"/>
    <n v="1476425082"/>
    <n v="1473833082"/>
    <b v="0"/>
    <n v="90"/>
    <b v="1"/>
    <s v="photography/photobooks"/>
    <n v="33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s v="DK"/>
    <s v="DKK"/>
    <n v="1458579568"/>
    <n v="1455991168"/>
    <b v="0"/>
    <n v="35"/>
    <b v="1"/>
    <s v="photography/photobooks"/>
    <n v="33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s v="CA"/>
    <s v="CAD"/>
    <n v="1428091353"/>
    <n v="1425502953"/>
    <b v="0"/>
    <n v="90"/>
    <b v="1"/>
    <s v="photography/photobooks"/>
    <n v="33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s v="US"/>
    <s v="USD"/>
    <n v="1444071361"/>
    <n v="1441479361"/>
    <b v="0"/>
    <n v="4"/>
    <b v="1"/>
    <s v="photography/photobooks"/>
    <n v="33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7000"/>
    <n v="2305"/>
    <x v="0"/>
    <s v="US"/>
    <s v="USD"/>
    <n v="1472443269"/>
    <n v="1468987269"/>
    <b v="0"/>
    <n v="120"/>
    <b v="1"/>
    <s v="photography/photobooks"/>
    <n v="33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000"/>
    <n v="2300"/>
    <x v="0"/>
    <s v="US"/>
    <s v="USD"/>
    <n v="1485631740"/>
    <n v="1483041083"/>
    <b v="0"/>
    <n v="14"/>
    <b v="1"/>
    <s v="photography/photobooks"/>
    <n v="33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s v="US"/>
    <s v="USD"/>
    <n v="1468536992"/>
    <n v="1463352992"/>
    <b v="0"/>
    <n v="27"/>
    <b v="1"/>
    <s v="photography/photobooks"/>
    <n v="33"/>
    <n v="85.19"/>
    <x v="8"/>
    <s v="photobooks"/>
    <x v="1758"/>
    <d v="2016-07-14T22:56:32"/>
  </r>
  <r>
    <n v="1759"/>
    <s v="Death Valley"/>
    <s v="Death Valley will be the first photo book of Andi State"/>
    <n v="7000"/>
    <n v="2299"/>
    <x v="0"/>
    <s v="US"/>
    <s v="USD"/>
    <n v="1427309629"/>
    <n v="1425585229"/>
    <b v="0"/>
    <n v="49"/>
    <b v="1"/>
    <s v="photography/photobooks"/>
    <n v="33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7000"/>
    <n v="2298"/>
    <x v="0"/>
    <s v="US"/>
    <s v="USD"/>
    <n v="1456416513"/>
    <n v="1454688513"/>
    <b v="0"/>
    <n v="102"/>
    <b v="1"/>
    <s v="photography/photobooks"/>
    <n v="33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7000"/>
    <n v="2296"/>
    <x v="0"/>
    <s v="GB"/>
    <s v="GBP"/>
    <n v="1442065060"/>
    <n v="1437745060"/>
    <b v="0"/>
    <n v="3"/>
    <b v="1"/>
    <s v="photography/photobooks"/>
    <n v="33"/>
    <n v="765.33"/>
    <x v="8"/>
    <s v="photobooks"/>
    <x v="1761"/>
    <d v="2015-09-12T13:37:40"/>
  </r>
  <r>
    <n v="1762"/>
    <s v="&quot;The Naked Pixel&quot; Ali Pakele"/>
    <s v="Project rewards $25 gets you 190+ digital images"/>
    <n v="6999"/>
    <n v="2291"/>
    <x v="0"/>
    <s v="US"/>
    <s v="USD"/>
    <n v="1457739245"/>
    <n v="1455147245"/>
    <b v="0"/>
    <n v="25"/>
    <b v="1"/>
    <s v="photography/photobooks"/>
    <n v="33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s v="US"/>
    <s v="USD"/>
    <n v="1477255840"/>
    <n v="1474663840"/>
    <b v="0"/>
    <n v="118"/>
    <b v="1"/>
    <s v="photography/photobooks"/>
    <n v="33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287"/>
    <x v="2"/>
    <s v="GB"/>
    <s v="GBP"/>
    <n v="1407065979"/>
    <n v="1404560379"/>
    <b v="1"/>
    <n v="39"/>
    <b v="0"/>
    <s v="photography/photobooks"/>
    <n v="34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2"/>
    <s v="US"/>
    <s v="USD"/>
    <n v="1407972712"/>
    <n v="1405380712"/>
    <b v="1"/>
    <n v="103"/>
    <b v="0"/>
    <s v="photography/photobooks"/>
    <n v="34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2282"/>
    <x v="2"/>
    <s v="AU"/>
    <s v="AUD"/>
    <n v="1408999088"/>
    <n v="1407184688"/>
    <b v="1"/>
    <n v="0"/>
    <b v="0"/>
    <s v="photography/photobooks"/>
    <n v="34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500"/>
    <n v="2280"/>
    <x v="2"/>
    <s v="US"/>
    <s v="USD"/>
    <n v="1407080884"/>
    <n v="1404488884"/>
    <b v="1"/>
    <n v="39"/>
    <b v="0"/>
    <s v="photography/photobooks"/>
    <n v="35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2270.37"/>
    <x v="2"/>
    <s v="US"/>
    <s v="USD"/>
    <n v="1411824444"/>
    <n v="1406640444"/>
    <b v="1"/>
    <n v="15"/>
    <b v="0"/>
    <s v="photography/photobooks"/>
    <n v="35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500"/>
    <n v="2265"/>
    <x v="2"/>
    <s v="US"/>
    <s v="USD"/>
    <n v="1421177959"/>
    <n v="1418585959"/>
    <b v="1"/>
    <n v="22"/>
    <b v="0"/>
    <s v="photography/photobooks"/>
    <n v="35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2"/>
    <s v="US"/>
    <s v="USD"/>
    <n v="1413312194"/>
    <n v="1410288194"/>
    <b v="1"/>
    <n v="92"/>
    <b v="0"/>
    <s v="photography/photobooks"/>
    <n v="35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2249"/>
    <x v="2"/>
    <s v="GB"/>
    <s v="GBP"/>
    <n v="1414107040"/>
    <n v="1411515040"/>
    <b v="1"/>
    <n v="25"/>
    <b v="0"/>
    <s v="photography/photobooks"/>
    <n v="35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6500"/>
    <n v="2245"/>
    <x v="2"/>
    <s v="GB"/>
    <s v="GBP"/>
    <n v="1404666836"/>
    <n v="1399482836"/>
    <b v="1"/>
    <n v="19"/>
    <b v="0"/>
    <s v="photography/photobooks"/>
    <n v="35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2"/>
    <s v="US"/>
    <s v="USD"/>
    <n v="1421691298"/>
    <n v="1417803298"/>
    <b v="1"/>
    <n v="19"/>
    <b v="0"/>
    <s v="photography/photobooks"/>
    <n v="34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2"/>
    <s v="US"/>
    <s v="USD"/>
    <n v="1417273140"/>
    <n v="1413609292"/>
    <b v="1"/>
    <n v="13"/>
    <b v="0"/>
    <s v="photography/photobooks"/>
    <n v="34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6500"/>
    <n v="2230"/>
    <x v="2"/>
    <s v="US"/>
    <s v="USD"/>
    <n v="1414193160"/>
    <n v="1410305160"/>
    <b v="1"/>
    <n v="124"/>
    <b v="0"/>
    <s v="photography/photobooks"/>
    <n v="34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2"/>
    <s v="GB"/>
    <s v="GBP"/>
    <n v="1414623471"/>
    <n v="1411513071"/>
    <b v="1"/>
    <n v="4"/>
    <b v="0"/>
    <s v="photography/photobooks"/>
    <n v="34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2222"/>
    <x v="2"/>
    <s v="NL"/>
    <s v="EUR"/>
    <n v="1424421253"/>
    <n v="1421829253"/>
    <b v="1"/>
    <n v="10"/>
    <b v="0"/>
    <s v="photography/photobooks"/>
    <n v="34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2"/>
    <s v="US"/>
    <s v="USD"/>
    <n v="1427485395"/>
    <n v="1423600995"/>
    <b v="1"/>
    <n v="15"/>
    <b v="0"/>
    <s v="photography/photobooks"/>
    <n v="34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2210"/>
    <x v="2"/>
    <s v="US"/>
    <s v="USD"/>
    <n v="1472834180"/>
    <n v="1470242180"/>
    <b v="1"/>
    <n v="38"/>
    <b v="0"/>
    <s v="photography/photobooks"/>
    <n v="34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6500"/>
    <n v="2210"/>
    <x v="2"/>
    <s v="US"/>
    <s v="USD"/>
    <n v="1467469510"/>
    <n v="1462285510"/>
    <b v="1"/>
    <n v="152"/>
    <b v="0"/>
    <s v="photography/photobooks"/>
    <n v="34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2"/>
    <s v="US"/>
    <s v="USD"/>
    <n v="1473950945"/>
    <n v="1471272545"/>
    <b v="1"/>
    <n v="24"/>
    <b v="0"/>
    <s v="photography/photobooks"/>
    <n v="34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2"/>
    <s v="US"/>
    <s v="USD"/>
    <n v="1456062489"/>
    <n v="1453211289"/>
    <b v="1"/>
    <n v="76"/>
    <b v="0"/>
    <s v="photography/photobooks"/>
    <n v="34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500"/>
    <n v="2200"/>
    <x v="2"/>
    <s v="US"/>
    <s v="USD"/>
    <n v="1432248478"/>
    <n v="1429656478"/>
    <b v="1"/>
    <n v="185"/>
    <b v="0"/>
    <s v="photography/photobooks"/>
    <n v="34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2"/>
    <s v="US"/>
    <s v="USD"/>
    <n v="1422674700"/>
    <n v="1419954240"/>
    <b v="1"/>
    <n v="33"/>
    <b v="0"/>
    <s v="photography/photobooks"/>
    <n v="34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6500"/>
    <n v="2195"/>
    <x v="2"/>
    <s v="NL"/>
    <s v="EUR"/>
    <n v="1418649177"/>
    <n v="1416057177"/>
    <b v="1"/>
    <n v="29"/>
    <b v="0"/>
    <s v="photography/photobooks"/>
    <n v="34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6500"/>
    <n v="2193"/>
    <x v="2"/>
    <s v="US"/>
    <s v="USD"/>
    <n v="1428158637"/>
    <n v="1425570237"/>
    <b v="1"/>
    <n v="24"/>
    <b v="0"/>
    <s v="photography/photobooks"/>
    <n v="34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6500"/>
    <n v="2191"/>
    <x v="2"/>
    <s v="GB"/>
    <s v="GBP"/>
    <n v="1414795542"/>
    <n v="1412203542"/>
    <b v="1"/>
    <n v="4"/>
    <b v="0"/>
    <s v="photography/photobooks"/>
    <n v="34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2191"/>
    <x v="2"/>
    <s v="US"/>
    <s v="USD"/>
    <n v="1421042403"/>
    <n v="1415858403"/>
    <b v="1"/>
    <n v="4"/>
    <b v="0"/>
    <s v="photography/photobooks"/>
    <n v="34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2182"/>
    <x v="2"/>
    <s v="US"/>
    <s v="USD"/>
    <n v="1423152678"/>
    <n v="1420560678"/>
    <b v="1"/>
    <n v="15"/>
    <b v="0"/>
    <s v="photography/photobooks"/>
    <n v="34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6300"/>
    <n v="2182"/>
    <x v="2"/>
    <s v="GB"/>
    <s v="GBP"/>
    <n v="1422553565"/>
    <n v="1417369565"/>
    <b v="1"/>
    <n v="4"/>
    <b v="0"/>
    <s v="photography/photobooks"/>
    <n v="35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6300"/>
    <n v="2180"/>
    <x v="2"/>
    <s v="US"/>
    <s v="USD"/>
    <n v="1439189940"/>
    <n v="1435970682"/>
    <b v="1"/>
    <n v="139"/>
    <b v="0"/>
    <s v="photography/photobooks"/>
    <n v="35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2"/>
    <s v="AU"/>
    <s v="AUD"/>
    <n v="1417127040"/>
    <n v="1414531440"/>
    <b v="1"/>
    <n v="2"/>
    <b v="0"/>
    <s v="photography/photobooks"/>
    <n v="36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2"/>
    <s v="US"/>
    <s v="USD"/>
    <n v="1423660422"/>
    <n v="1420636422"/>
    <b v="1"/>
    <n v="18"/>
    <b v="0"/>
    <s v="photography/photobooks"/>
    <n v="36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6000"/>
    <n v="2161"/>
    <x v="2"/>
    <s v="DE"/>
    <s v="EUR"/>
    <n v="1476460800"/>
    <n v="1473922541"/>
    <b v="1"/>
    <n v="81"/>
    <b v="0"/>
    <s v="photography/photobooks"/>
    <n v="36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2160"/>
    <x v="2"/>
    <s v="GB"/>
    <s v="GBP"/>
    <n v="1469356366"/>
    <n v="1464172366"/>
    <b v="1"/>
    <n v="86"/>
    <b v="0"/>
    <s v="photography/photobooks"/>
    <n v="36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2159"/>
    <x v="2"/>
    <s v="US"/>
    <s v="USD"/>
    <n v="1481809189"/>
    <n v="1479217189"/>
    <b v="1"/>
    <n v="140"/>
    <b v="0"/>
    <s v="photography/photobooks"/>
    <n v="36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2"/>
    <s v="US"/>
    <s v="USD"/>
    <n v="1454572233"/>
    <n v="1449388233"/>
    <b v="1"/>
    <n v="37"/>
    <b v="0"/>
    <s v="photography/photobooks"/>
    <n v="36"/>
    <n v="58.27"/>
    <x v="8"/>
    <s v="photobooks"/>
    <x v="1798"/>
    <d v="2016-02-04T07:50:33"/>
  </r>
  <r>
    <n v="1799"/>
    <s v="The UnDiscovered Image"/>
    <s v="The UnDiscovered Image, a monthly publication dedicated to photographers."/>
    <n v="6000"/>
    <n v="2155"/>
    <x v="2"/>
    <s v="GB"/>
    <s v="GBP"/>
    <n v="1415740408"/>
    <n v="1414008808"/>
    <b v="1"/>
    <n v="6"/>
    <b v="0"/>
    <s v="photography/photobooks"/>
    <n v="36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2154.66"/>
    <x v="2"/>
    <s v="GB"/>
    <s v="GBP"/>
    <n v="1476109970"/>
    <n v="1473517970"/>
    <b v="1"/>
    <n v="113"/>
    <b v="0"/>
    <s v="photography/photobooks"/>
    <n v="36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6000"/>
    <n v="2152"/>
    <x v="2"/>
    <s v="GB"/>
    <s v="GBP"/>
    <n v="1450181400"/>
    <n v="1447429868"/>
    <b v="1"/>
    <n v="37"/>
    <b v="0"/>
    <s v="photography/photobooks"/>
    <n v="36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6000"/>
    <n v="2152"/>
    <x v="2"/>
    <s v="DE"/>
    <s v="EUR"/>
    <n v="1435442340"/>
    <n v="1433416830"/>
    <b v="1"/>
    <n v="18"/>
    <b v="0"/>
    <s v="photography/photobooks"/>
    <n v="36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6000"/>
    <n v="2150.1"/>
    <x v="2"/>
    <s v="US"/>
    <s v="USD"/>
    <n v="1423878182"/>
    <n v="1421199782"/>
    <b v="1"/>
    <n v="75"/>
    <b v="0"/>
    <s v="photography/photobooks"/>
    <n v="36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2147"/>
    <x v="2"/>
    <s v="US"/>
    <s v="USD"/>
    <n v="1447521404"/>
    <n v="1444061804"/>
    <b v="1"/>
    <n v="52"/>
    <b v="0"/>
    <s v="photography/photobooks"/>
    <n v="36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2"/>
    <s v="DE"/>
    <s v="EUR"/>
    <n v="1443808800"/>
    <n v="1441048658"/>
    <b v="1"/>
    <n v="122"/>
    <b v="0"/>
    <s v="photography/photobooks"/>
    <n v="36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6000"/>
    <n v="2145"/>
    <x v="2"/>
    <s v="GB"/>
    <s v="GBP"/>
    <n v="1412090349"/>
    <n v="1409066349"/>
    <b v="1"/>
    <n v="8"/>
    <b v="0"/>
    <s v="photography/photobooks"/>
    <n v="36"/>
    <n v="268.13"/>
    <x v="8"/>
    <s v="photobooks"/>
    <x v="1806"/>
    <d v="2014-09-30T15:19:09"/>
  </r>
  <r>
    <n v="1807"/>
    <s v="Anywhere but Here"/>
    <s v="I want to explore alternative cultures and lifestyles in America."/>
    <n v="6000"/>
    <n v="2144.34"/>
    <x v="2"/>
    <s v="US"/>
    <s v="USD"/>
    <n v="1411868313"/>
    <n v="1409276313"/>
    <b v="1"/>
    <n v="8"/>
    <b v="0"/>
    <s v="photography/photobooks"/>
    <n v="36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6000"/>
    <n v="2143"/>
    <x v="2"/>
    <s v="US"/>
    <s v="USD"/>
    <n v="1486830030"/>
    <n v="1483806030"/>
    <b v="1"/>
    <n v="96"/>
    <b v="0"/>
    <s v="photography/photobooks"/>
    <n v="36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000"/>
    <n v="2142"/>
    <x v="2"/>
    <s v="CA"/>
    <s v="CAD"/>
    <n v="1425246439"/>
    <n v="1422222439"/>
    <b v="1"/>
    <n v="9"/>
    <b v="0"/>
    <s v="photography/photobooks"/>
    <n v="36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6000"/>
    <n v="2141"/>
    <x v="2"/>
    <s v="US"/>
    <s v="USD"/>
    <n v="1408657826"/>
    <n v="1407621026"/>
    <b v="0"/>
    <n v="2"/>
    <b v="0"/>
    <s v="photography/photobooks"/>
    <n v="36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6000"/>
    <n v="2140"/>
    <x v="2"/>
    <s v="US"/>
    <s v="USD"/>
    <n v="1414123200"/>
    <n v="1408962270"/>
    <b v="0"/>
    <n v="26"/>
    <b v="0"/>
    <s v="photography/photobooks"/>
    <n v="36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2"/>
    <s v="GB"/>
    <s v="GBP"/>
    <n v="1467531536"/>
    <n v="1464939536"/>
    <b v="0"/>
    <n v="23"/>
    <b v="0"/>
    <s v="photography/photobooks"/>
    <n v="36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2132"/>
    <x v="2"/>
    <s v="GB"/>
    <s v="GBP"/>
    <n v="1407532812"/>
    <n v="1404940812"/>
    <b v="0"/>
    <n v="0"/>
    <b v="0"/>
    <s v="photography/photobooks"/>
    <n v="36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6000"/>
    <n v="2132"/>
    <x v="2"/>
    <s v="GB"/>
    <s v="GBP"/>
    <n v="1425108736"/>
    <n v="1422516736"/>
    <b v="0"/>
    <n v="140"/>
    <b v="0"/>
    <s v="photography/photobooks"/>
    <n v="36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6000"/>
    <n v="2130"/>
    <x v="2"/>
    <s v="US"/>
    <s v="USD"/>
    <n v="1435787137"/>
    <n v="1434577537"/>
    <b v="0"/>
    <n v="0"/>
    <b v="0"/>
    <s v="photography/photobooks"/>
    <n v="36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6000"/>
    <n v="2130"/>
    <x v="2"/>
    <s v="CH"/>
    <s v="CHF"/>
    <n v="1469473200"/>
    <n v="1467061303"/>
    <b v="0"/>
    <n v="6"/>
    <b v="0"/>
    <s v="photography/photobooks"/>
    <n v="36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2129"/>
    <x v="2"/>
    <s v="US"/>
    <s v="USD"/>
    <n v="1485759540"/>
    <n v="1480607607"/>
    <b v="0"/>
    <n v="100"/>
    <b v="0"/>
    <s v="photography/photobooks"/>
    <n v="35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6000"/>
    <n v="2125.9899999999998"/>
    <x v="2"/>
    <s v="US"/>
    <s v="USD"/>
    <n v="1428035850"/>
    <n v="1425447450"/>
    <b v="0"/>
    <n v="0"/>
    <b v="0"/>
    <s v="photography/photobooks"/>
    <n v="35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2"/>
    <s v="US"/>
    <s v="USD"/>
    <n v="1406743396"/>
    <n v="1404151396"/>
    <b v="0"/>
    <n v="4"/>
    <b v="0"/>
    <s v="photography/photobooks"/>
    <n v="35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2"/>
    <s v="US"/>
    <s v="USD"/>
    <n v="1427850090"/>
    <n v="1425261690"/>
    <b v="0"/>
    <n v="8"/>
    <b v="0"/>
    <s v="photography/photobooks"/>
    <n v="35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6000"/>
    <n v="2113"/>
    <x v="0"/>
    <s v="US"/>
    <s v="USD"/>
    <n v="1330760367"/>
    <n v="1326872367"/>
    <b v="0"/>
    <n v="57"/>
    <b v="1"/>
    <s v="music/rock"/>
    <n v="35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6000"/>
    <n v="2112.9899999999998"/>
    <x v="0"/>
    <s v="CA"/>
    <s v="CAD"/>
    <n v="1391194860"/>
    <n v="1388084862"/>
    <b v="0"/>
    <n v="11"/>
    <b v="1"/>
    <s v="music/rock"/>
    <n v="35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s v="US"/>
    <s v="USD"/>
    <n v="1351095976"/>
    <n v="1348503976"/>
    <b v="0"/>
    <n v="33"/>
    <b v="1"/>
    <s v="music/rock"/>
    <n v="35"/>
    <n v="63.95"/>
    <x v="4"/>
    <s v="rock"/>
    <x v="1823"/>
    <d v="2012-10-24T16:26:16"/>
  </r>
  <r>
    <n v="1824"/>
    <s v="Tin Man's Broken Wisdom Fund"/>
    <s v="cd fund raiser"/>
    <n v="6000"/>
    <n v="2110"/>
    <x v="0"/>
    <s v="US"/>
    <s v="USD"/>
    <n v="1389146880"/>
    <n v="1387403967"/>
    <b v="0"/>
    <n v="40"/>
    <b v="1"/>
    <s v="music/rock"/>
    <n v="35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s v="US"/>
    <s v="USD"/>
    <n v="1373572903"/>
    <n v="1371585703"/>
    <b v="0"/>
    <n v="50"/>
    <b v="1"/>
    <s v="music/rock"/>
    <n v="35"/>
    <n v="42.14"/>
    <x v="4"/>
    <s v="rock"/>
    <x v="1825"/>
    <d v="2013-07-11T20:01:43"/>
  </r>
  <r>
    <n v="1826"/>
    <s v="BEAR GHOST! Professional Recording! Yay!"/>
    <s v="Hear your favorite Bear Ghost in eargasmic quality!"/>
    <n v="6000"/>
    <n v="2103"/>
    <x v="0"/>
    <s v="US"/>
    <s v="USD"/>
    <n v="1392675017"/>
    <n v="1390083017"/>
    <b v="0"/>
    <n v="38"/>
    <b v="1"/>
    <s v="music/rock"/>
    <n v="35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s v="US"/>
    <s v="USD"/>
    <n v="1299138561"/>
    <n v="1294818561"/>
    <b v="0"/>
    <n v="96"/>
    <b v="1"/>
    <s v="music/rock"/>
    <n v="35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s v="US"/>
    <s v="USD"/>
    <n v="1399672800"/>
    <n v="1396906530"/>
    <b v="0"/>
    <n v="48"/>
    <b v="1"/>
    <s v="music/rock"/>
    <n v="35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101"/>
    <x v="0"/>
    <s v="US"/>
    <s v="USD"/>
    <n v="1295647200"/>
    <n v="1291428371"/>
    <b v="0"/>
    <n v="33"/>
    <b v="1"/>
    <s v="music/rock"/>
    <n v="35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s v="US"/>
    <s v="USD"/>
    <n v="1393259107"/>
    <n v="1390667107"/>
    <b v="0"/>
    <n v="226"/>
    <b v="1"/>
    <s v="music/rock"/>
    <n v="35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6000"/>
    <n v="2100"/>
    <x v="0"/>
    <s v="US"/>
    <s v="USD"/>
    <n v="1336866863"/>
    <n v="1335570863"/>
    <b v="0"/>
    <n v="14"/>
    <b v="1"/>
    <s v="music/rock"/>
    <n v="35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6000"/>
    <n v="2100"/>
    <x v="0"/>
    <s v="US"/>
    <s v="USD"/>
    <n v="1299243427"/>
    <n v="1296651427"/>
    <b v="0"/>
    <n v="20"/>
    <b v="1"/>
    <s v="music/rock"/>
    <n v="35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s v="US"/>
    <s v="USD"/>
    <n v="1362211140"/>
    <n v="1359421403"/>
    <b v="0"/>
    <n v="25"/>
    <b v="1"/>
    <s v="music/rock"/>
    <n v="35"/>
    <n v="84"/>
    <x v="4"/>
    <s v="rock"/>
    <x v="1833"/>
    <d v="2013-03-02T07:59:00"/>
  </r>
  <r>
    <n v="1834"/>
    <s v="TDJ - All Part of the Plan EP/Tour"/>
    <s v="Help us fund our first tour and promote our new EP!"/>
    <n v="6000"/>
    <n v="2095.2600000000002"/>
    <x v="0"/>
    <s v="US"/>
    <s v="USD"/>
    <n v="1422140895"/>
    <n v="1418684895"/>
    <b v="0"/>
    <n v="90"/>
    <b v="1"/>
    <s v="music/rock"/>
    <n v="35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6000"/>
    <n v="2095"/>
    <x v="0"/>
    <s v="GB"/>
    <s v="GBP"/>
    <n v="1459439471"/>
    <n v="1456851071"/>
    <b v="0"/>
    <n v="11"/>
    <b v="1"/>
    <s v="music/rock"/>
    <n v="35"/>
    <n v="190.45"/>
    <x v="4"/>
    <s v="rock"/>
    <x v="1835"/>
    <d v="2016-03-31T15:51:11"/>
  </r>
  <r>
    <n v="1836"/>
    <s v="KICKSTART OUR &lt;+3"/>
    <s v="Help fund our 2013 Sound &amp; Lighting Touring rig!"/>
    <n v="6000"/>
    <n v="2093"/>
    <x v="0"/>
    <s v="US"/>
    <s v="USD"/>
    <n v="1361129129"/>
    <n v="1359660329"/>
    <b v="0"/>
    <n v="55"/>
    <b v="1"/>
    <s v="music/rock"/>
    <n v="35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s v="US"/>
    <s v="USD"/>
    <n v="1332029335"/>
    <n v="1326848935"/>
    <b v="0"/>
    <n v="30"/>
    <b v="1"/>
    <s v="music/rock"/>
    <n v="35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s v="US"/>
    <s v="USD"/>
    <n v="1317438000"/>
    <n v="1314989557"/>
    <b v="0"/>
    <n v="28"/>
    <b v="1"/>
    <s v="music/rock"/>
    <n v="35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s v="US"/>
    <s v="USD"/>
    <n v="1475342382"/>
    <n v="1472750382"/>
    <b v="0"/>
    <n v="45"/>
    <b v="1"/>
    <s v="music/rock"/>
    <n v="35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6000"/>
    <n v="2080"/>
    <x v="0"/>
    <s v="US"/>
    <s v="USD"/>
    <n v="1367902740"/>
    <n v="1366251510"/>
    <b v="0"/>
    <n v="13"/>
    <b v="1"/>
    <s v="music/rock"/>
    <n v="35"/>
    <n v="160"/>
    <x v="4"/>
    <s v="rock"/>
    <x v="1840"/>
    <d v="2013-05-07T04:59:00"/>
  </r>
  <r>
    <n v="1841"/>
    <s v="Hydra Effect Debut EP"/>
    <s v="Hard Rock with a Positive Message. Help us fund, release and promote our debut EP!"/>
    <n v="6000"/>
    <n v="2076"/>
    <x v="0"/>
    <s v="US"/>
    <s v="USD"/>
    <n v="1400561940"/>
    <n v="1397679445"/>
    <b v="0"/>
    <n v="40"/>
    <b v="1"/>
    <s v="music/rock"/>
    <n v="35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s v="US"/>
    <s v="USD"/>
    <n v="1425275940"/>
    <n v="1422371381"/>
    <b v="0"/>
    <n v="21"/>
    <b v="1"/>
    <s v="music/rock"/>
    <n v="35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s v="US"/>
    <s v="USD"/>
    <n v="1298245954"/>
    <n v="1295653954"/>
    <b v="0"/>
    <n v="134"/>
    <b v="1"/>
    <s v="music/rock"/>
    <n v="35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s v="US"/>
    <s v="USD"/>
    <n v="1307761200"/>
    <n v="1304464914"/>
    <b v="0"/>
    <n v="20"/>
    <b v="1"/>
    <s v="music/rock"/>
    <n v="35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s v="US"/>
    <s v="USD"/>
    <n v="1466139300"/>
    <n v="1464854398"/>
    <b v="0"/>
    <n v="19"/>
    <b v="1"/>
    <s v="music/rock"/>
    <n v="35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s v="US"/>
    <s v="USD"/>
    <n v="1355585777"/>
    <n v="1352993777"/>
    <b v="0"/>
    <n v="209"/>
    <b v="1"/>
    <s v="music/rock"/>
    <n v="35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s v="US"/>
    <s v="USD"/>
    <n v="1429594832"/>
    <n v="1427780432"/>
    <b v="0"/>
    <n v="38"/>
    <b v="1"/>
    <s v="music/rock"/>
    <n v="35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s v="US"/>
    <s v="USD"/>
    <n v="1312095540"/>
    <n v="1306608888"/>
    <b v="0"/>
    <n v="24"/>
    <b v="1"/>
    <s v="music/rock"/>
    <n v="34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6000"/>
    <n v="2065"/>
    <x v="0"/>
    <s v="US"/>
    <s v="USD"/>
    <n v="1350505059"/>
    <n v="1347913059"/>
    <b v="0"/>
    <n v="8"/>
    <b v="1"/>
    <s v="music/rock"/>
    <n v="34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6000"/>
    <n v="2063"/>
    <x v="0"/>
    <s v="US"/>
    <s v="USD"/>
    <n v="1405033300"/>
    <n v="1402441300"/>
    <b v="0"/>
    <n v="179"/>
    <b v="1"/>
    <s v="music/rock"/>
    <n v="34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s v="US"/>
    <s v="USD"/>
    <n v="1406509200"/>
    <n v="1404769538"/>
    <b v="0"/>
    <n v="26"/>
    <b v="1"/>
    <s v="music/rock"/>
    <n v="34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s v="US"/>
    <s v="USD"/>
    <n v="1429920000"/>
    <n v="1426703452"/>
    <b v="0"/>
    <n v="131"/>
    <b v="1"/>
    <s v="music/rock"/>
    <n v="34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s v="US"/>
    <s v="USD"/>
    <n v="1352860017"/>
    <n v="1348536417"/>
    <b v="0"/>
    <n v="14"/>
    <b v="1"/>
    <s v="music/rock"/>
    <n v="34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s v="US"/>
    <s v="USD"/>
    <n v="1369355437"/>
    <n v="1366763437"/>
    <b v="0"/>
    <n v="174"/>
    <b v="1"/>
    <s v="music/rock"/>
    <n v="34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6000"/>
    <n v="2055"/>
    <x v="0"/>
    <s v="CA"/>
    <s v="CAD"/>
    <n v="1389012940"/>
    <n v="1385124940"/>
    <b v="0"/>
    <n v="191"/>
    <b v="1"/>
    <s v="music/rock"/>
    <n v="34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6000"/>
    <n v="2055"/>
    <x v="0"/>
    <s v="US"/>
    <s v="USD"/>
    <n v="1405715472"/>
    <n v="1403901072"/>
    <b v="0"/>
    <n v="38"/>
    <b v="1"/>
    <s v="music/rock"/>
    <n v="34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2053"/>
    <x v="0"/>
    <s v="US"/>
    <s v="USD"/>
    <n v="1410546413"/>
    <n v="1407954413"/>
    <b v="0"/>
    <n v="22"/>
    <b v="1"/>
    <s v="music/rock"/>
    <n v="34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s v="US"/>
    <s v="USD"/>
    <n v="1324014521"/>
    <n v="1318826921"/>
    <b v="0"/>
    <n v="149"/>
    <b v="1"/>
    <s v="music/rock"/>
    <n v="34"/>
    <n v="13.78"/>
    <x v="4"/>
    <s v="rock"/>
    <x v="1858"/>
    <d v="2011-12-16T05:48:41"/>
  </r>
  <r>
    <n v="1859"/>
    <s v="Queen Kwong Tour to London and Paris"/>
    <s v="Queen Kwong is going ON TOUR to London and Paris!"/>
    <n v="6000"/>
    <n v="2052"/>
    <x v="0"/>
    <s v="US"/>
    <s v="USD"/>
    <n v="1316716129"/>
    <n v="1314124129"/>
    <b v="0"/>
    <n v="56"/>
    <b v="1"/>
    <s v="music/rock"/>
    <n v="34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6000"/>
    <n v="2050"/>
    <x v="0"/>
    <s v="US"/>
    <s v="USD"/>
    <n v="1391706084"/>
    <n v="1389891684"/>
    <b v="0"/>
    <n v="19"/>
    <b v="1"/>
    <s v="music/rock"/>
    <n v="34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2"/>
    <s v="GB"/>
    <s v="GBP"/>
    <n v="1422256341"/>
    <n v="1419664341"/>
    <b v="0"/>
    <n v="0"/>
    <b v="0"/>
    <s v="games/mobile games"/>
    <n v="34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2"/>
    <s v="US"/>
    <s v="USD"/>
    <n v="1488958200"/>
    <n v="1484912974"/>
    <b v="0"/>
    <n v="16"/>
    <b v="0"/>
    <s v="games/mobile games"/>
    <n v="34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6000"/>
    <n v="2050"/>
    <x v="2"/>
    <s v="US"/>
    <s v="USD"/>
    <n v="1402600085"/>
    <n v="1400008085"/>
    <b v="0"/>
    <n v="2"/>
    <b v="0"/>
    <s v="games/mobile games"/>
    <n v="34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2"/>
    <s v="US"/>
    <s v="USD"/>
    <n v="1399223500"/>
    <n v="1396631500"/>
    <b v="0"/>
    <n v="48"/>
    <b v="0"/>
    <s v="games/mobile games"/>
    <n v="34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6000"/>
    <n v="2042"/>
    <x v="2"/>
    <s v="GB"/>
    <s v="GBP"/>
    <n v="1478425747"/>
    <n v="1475398147"/>
    <b v="0"/>
    <n v="2"/>
    <b v="0"/>
    <s v="games/mobile games"/>
    <n v="34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2041"/>
    <x v="2"/>
    <s v="US"/>
    <s v="USD"/>
    <n v="1488340800"/>
    <n v="1483768497"/>
    <b v="0"/>
    <n v="2"/>
    <b v="0"/>
    <s v="games/mobile games"/>
    <n v="34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2035.05"/>
    <x v="2"/>
    <s v="US"/>
    <s v="USD"/>
    <n v="1478383912"/>
    <n v="1475791912"/>
    <b v="0"/>
    <n v="1"/>
    <b v="0"/>
    <s v="games/mobile games"/>
    <n v="34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2035"/>
    <x v="2"/>
    <s v="US"/>
    <s v="USD"/>
    <n v="1450166340"/>
    <n v="1448044925"/>
    <b v="0"/>
    <n v="17"/>
    <b v="0"/>
    <s v="games/mobile games"/>
    <n v="34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2035"/>
    <x v="2"/>
    <s v="US"/>
    <s v="USD"/>
    <n v="1483488249"/>
    <n v="1480896249"/>
    <b v="0"/>
    <n v="0"/>
    <b v="0"/>
    <s v="games/mobile games"/>
    <n v="34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2033"/>
    <x v="2"/>
    <s v="US"/>
    <s v="USD"/>
    <n v="1454213820"/>
    <n v="1451723535"/>
    <b v="0"/>
    <n v="11"/>
    <b v="0"/>
    <s v="games/mobile games"/>
    <n v="34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2031"/>
    <x v="2"/>
    <s v="US"/>
    <s v="USD"/>
    <n v="1416512901"/>
    <n v="1413053301"/>
    <b v="0"/>
    <n v="95"/>
    <b v="0"/>
    <s v="games/mobile games"/>
    <n v="34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6000"/>
    <n v="2030"/>
    <x v="2"/>
    <s v="US"/>
    <s v="USD"/>
    <n v="1435633602"/>
    <n v="1433041602"/>
    <b v="0"/>
    <n v="13"/>
    <b v="0"/>
    <s v="games/mobile games"/>
    <n v="34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2030"/>
    <x v="2"/>
    <s v="CA"/>
    <s v="CAD"/>
    <n v="1436373900"/>
    <n v="1433861210"/>
    <b v="0"/>
    <n v="2"/>
    <b v="0"/>
    <s v="games/mobile games"/>
    <n v="34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028"/>
    <x v="2"/>
    <s v="US"/>
    <s v="USD"/>
    <n v="1467155733"/>
    <n v="1465427733"/>
    <b v="0"/>
    <n v="2"/>
    <b v="0"/>
    <s v="games/mobile games"/>
    <n v="34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6000"/>
    <n v="2027"/>
    <x v="2"/>
    <s v="US"/>
    <s v="USD"/>
    <n v="1470519308"/>
    <n v="1465335308"/>
    <b v="0"/>
    <n v="3"/>
    <b v="0"/>
    <s v="games/mobile games"/>
    <n v="34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0"/>
    <n v="2027"/>
    <x v="2"/>
    <s v="AU"/>
    <s v="AUD"/>
    <n v="1402901405"/>
    <n v="1400309405"/>
    <b v="0"/>
    <n v="0"/>
    <b v="0"/>
    <s v="games/mobile games"/>
    <n v="3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2025"/>
    <x v="2"/>
    <s v="US"/>
    <s v="USD"/>
    <n v="1425170525"/>
    <n v="1422664925"/>
    <b v="0"/>
    <n v="0"/>
    <b v="0"/>
    <s v="games/mobile games"/>
    <n v="34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2025"/>
    <x v="2"/>
    <s v="AU"/>
    <s v="AUD"/>
    <n v="1402618355"/>
    <n v="1400026355"/>
    <b v="0"/>
    <n v="0"/>
    <b v="0"/>
    <s v="games/mobile games"/>
    <n v="34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2025"/>
    <x v="2"/>
    <s v="ES"/>
    <s v="EUR"/>
    <n v="1457966129"/>
    <n v="1455377729"/>
    <b v="0"/>
    <n v="2"/>
    <b v="0"/>
    <s v="games/mobile games"/>
    <n v="34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5862"/>
    <n v="2025"/>
    <x v="2"/>
    <s v="GB"/>
    <s v="GBP"/>
    <n v="1459341380"/>
    <n v="1456839380"/>
    <b v="0"/>
    <n v="24"/>
    <b v="0"/>
    <s v="games/mobile games"/>
    <n v="35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2020"/>
    <x v="0"/>
    <s v="US"/>
    <s v="USD"/>
    <n v="1425955189"/>
    <n v="1423366789"/>
    <b v="0"/>
    <n v="70"/>
    <b v="1"/>
    <s v="music/indie rock"/>
    <n v="35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s v="US"/>
    <s v="USD"/>
    <n v="1341964080"/>
    <n v="1339109212"/>
    <b v="0"/>
    <n v="81"/>
    <b v="1"/>
    <s v="music/indie rock"/>
    <n v="35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s v="US"/>
    <s v="USD"/>
    <n v="1333921508"/>
    <n v="1331333108"/>
    <b v="0"/>
    <n v="32"/>
    <b v="1"/>
    <s v="music/indie rock"/>
    <n v="35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s v="US"/>
    <s v="USD"/>
    <n v="1354017600"/>
    <n v="1350967535"/>
    <b v="0"/>
    <n v="26"/>
    <b v="1"/>
    <s v="music/indie rock"/>
    <n v="35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s v="US"/>
    <s v="USD"/>
    <n v="1344636000"/>
    <n v="1341800110"/>
    <b v="0"/>
    <n v="105"/>
    <b v="1"/>
    <s v="music/indie rock"/>
    <n v="36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s v="US"/>
    <s v="USD"/>
    <n v="1415832338"/>
    <n v="1413236738"/>
    <b v="0"/>
    <n v="29"/>
    <b v="1"/>
    <s v="music/indie rock"/>
    <n v="36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s v="ES"/>
    <s v="EUR"/>
    <n v="1449178200"/>
    <n v="1447614732"/>
    <b v="0"/>
    <n v="8"/>
    <b v="1"/>
    <s v="music/indie rock"/>
    <n v="37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s v="US"/>
    <s v="USD"/>
    <n v="1275368340"/>
    <n v="1272692732"/>
    <b v="0"/>
    <n v="89"/>
    <b v="1"/>
    <s v="music/indie rock"/>
    <n v="37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500"/>
    <n v="2015"/>
    <x v="0"/>
    <s v="US"/>
    <s v="USD"/>
    <n v="1363024946"/>
    <n v="1359140546"/>
    <b v="0"/>
    <n v="44"/>
    <b v="1"/>
    <s v="music/indie rock"/>
    <n v="37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s v="US"/>
    <s v="USD"/>
    <n v="1355597528"/>
    <n v="1353005528"/>
    <b v="0"/>
    <n v="246"/>
    <b v="1"/>
    <s v="music/indie rock"/>
    <n v="37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s v="US"/>
    <s v="USD"/>
    <n v="1279778400"/>
    <n v="1275851354"/>
    <b v="0"/>
    <n v="120"/>
    <b v="1"/>
    <s v="music/indie rock"/>
    <n v="37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500"/>
    <n v="2013.47"/>
    <x v="0"/>
    <s v="US"/>
    <s v="USD"/>
    <n v="1307459881"/>
    <n v="1304867881"/>
    <b v="0"/>
    <n v="26"/>
    <b v="1"/>
    <s v="music/indie rock"/>
    <n v="37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s v="US"/>
    <s v="USD"/>
    <n v="1302926340"/>
    <n v="1301524585"/>
    <b v="0"/>
    <n v="45"/>
    <b v="1"/>
    <s v="music/indie rock"/>
    <n v="37"/>
    <n v="44.67"/>
    <x v="4"/>
    <s v="indie rock"/>
    <x v="1893"/>
    <d v="2011-04-16T03:59:00"/>
  </r>
  <r>
    <n v="1894"/>
    <s v="Help me release my first 3 song EP!!"/>
    <s v="Im trying to raise $1000 for a 3 song EP in a studio!"/>
    <n v="5500"/>
    <n v="2010"/>
    <x v="0"/>
    <s v="US"/>
    <s v="USD"/>
    <n v="1329082983"/>
    <n v="1326404583"/>
    <b v="0"/>
    <n v="20"/>
    <b v="1"/>
    <s v="music/indie rock"/>
    <n v="37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s v="US"/>
    <s v="USD"/>
    <n v="1445363722"/>
    <n v="1442771722"/>
    <b v="0"/>
    <n v="47"/>
    <b v="1"/>
    <s v="music/indie rock"/>
    <n v="36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500"/>
    <n v="2005"/>
    <x v="0"/>
    <s v="US"/>
    <s v="USD"/>
    <n v="1334250165"/>
    <n v="1331658165"/>
    <b v="0"/>
    <n v="13"/>
    <b v="1"/>
    <s v="music/indie rock"/>
    <n v="36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s v="US"/>
    <s v="USD"/>
    <n v="1393966800"/>
    <n v="1392040806"/>
    <b v="0"/>
    <n v="183"/>
    <b v="1"/>
    <s v="music/indie rock"/>
    <n v="36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2005"/>
    <x v="0"/>
    <s v="US"/>
    <s v="USD"/>
    <n v="1454349600"/>
    <n v="1451277473"/>
    <b v="0"/>
    <n v="21"/>
    <b v="1"/>
    <s v="music/indie rock"/>
    <n v="36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s v="US"/>
    <s v="USD"/>
    <n v="1427319366"/>
    <n v="1424730966"/>
    <b v="0"/>
    <n v="42"/>
    <b v="1"/>
    <s v="music/indie rock"/>
    <n v="36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s v="US"/>
    <s v="USD"/>
    <n v="1349517540"/>
    <n v="1347137731"/>
    <b v="0"/>
    <n v="54"/>
    <b v="1"/>
    <s v="music/indie rock"/>
    <n v="36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2"/>
    <s v="GB"/>
    <s v="GBP"/>
    <n v="1432299600"/>
    <n v="1429707729"/>
    <b v="0"/>
    <n v="25"/>
    <b v="0"/>
    <s v="technology/gadgets"/>
    <n v="36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500"/>
    <n v="2002.22"/>
    <x v="2"/>
    <s v="NL"/>
    <s v="EUR"/>
    <n v="1425495447"/>
    <n v="1422903447"/>
    <b v="0"/>
    <n v="3"/>
    <b v="0"/>
    <s v="technology/gadgets"/>
    <n v="36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500"/>
    <n v="2001"/>
    <x v="2"/>
    <s v="US"/>
    <s v="USD"/>
    <n v="1485541791"/>
    <n v="1480357791"/>
    <b v="0"/>
    <n v="41"/>
    <b v="0"/>
    <s v="technology/gadgets"/>
    <n v="36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2001"/>
    <x v="2"/>
    <s v="US"/>
    <s v="USD"/>
    <n v="1451752021"/>
    <n v="1447864021"/>
    <b v="0"/>
    <n v="2"/>
    <b v="0"/>
    <s v="technology/gadgets"/>
    <n v="36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2"/>
    <s v="US"/>
    <s v="USD"/>
    <n v="1410127994"/>
    <n v="1407535994"/>
    <b v="0"/>
    <n v="4"/>
    <b v="0"/>
    <s v="technology/gadgets"/>
    <n v="36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2"/>
    <s v="US"/>
    <s v="USD"/>
    <n v="1466697983"/>
    <n v="1464105983"/>
    <b v="0"/>
    <n v="99"/>
    <b v="0"/>
    <s v="technology/gadgets"/>
    <n v="36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500"/>
    <n v="2000"/>
    <x v="2"/>
    <s v="US"/>
    <s v="USD"/>
    <n v="1400853925"/>
    <n v="1399557925"/>
    <b v="0"/>
    <n v="4"/>
    <b v="0"/>
    <s v="technology/gadgets"/>
    <n v="36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2"/>
    <s v="US"/>
    <s v="USD"/>
    <n v="1483048900"/>
    <n v="1480456900"/>
    <b v="0"/>
    <n v="4"/>
    <b v="0"/>
    <s v="technology/gadgets"/>
    <n v="36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2"/>
    <s v="US"/>
    <s v="USD"/>
    <n v="1414059479"/>
    <n v="1411467479"/>
    <b v="0"/>
    <n v="38"/>
    <b v="0"/>
    <s v="technology/gadgets"/>
    <n v="36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2"/>
    <s v="NL"/>
    <s v="EUR"/>
    <n v="1446331500"/>
    <n v="1442531217"/>
    <b v="0"/>
    <n v="285"/>
    <b v="0"/>
    <s v="technology/gadgets"/>
    <n v="36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500"/>
    <n v="2000"/>
    <x v="2"/>
    <s v="NZ"/>
    <s v="NZD"/>
    <n v="1407545334"/>
    <n v="1404953334"/>
    <b v="0"/>
    <n v="1"/>
    <b v="0"/>
    <s v="technology/gadgets"/>
    <n v="36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2"/>
    <s v="US"/>
    <s v="USD"/>
    <n v="1433395560"/>
    <n v="1430803560"/>
    <b v="0"/>
    <n v="42"/>
    <b v="0"/>
    <s v="technology/gadgets"/>
    <n v="36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5500"/>
    <n v="2000"/>
    <x v="2"/>
    <s v="GB"/>
    <s v="GBP"/>
    <n v="1412770578"/>
    <n v="1410178578"/>
    <b v="0"/>
    <n v="26"/>
    <b v="0"/>
    <s v="technology/gadgets"/>
    <n v="36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2"/>
    <s v="US"/>
    <s v="USD"/>
    <n v="1414814340"/>
    <n v="1413519073"/>
    <b v="0"/>
    <n v="2"/>
    <b v="0"/>
    <s v="technology/gadgets"/>
    <n v="36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2000"/>
    <x v="2"/>
    <s v="US"/>
    <s v="USD"/>
    <n v="1409620222"/>
    <n v="1407892222"/>
    <b v="0"/>
    <n v="4"/>
    <b v="0"/>
    <s v="technology/gadgets"/>
    <n v="36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5500"/>
    <n v="2000"/>
    <x v="2"/>
    <s v="US"/>
    <s v="USD"/>
    <n v="1478542375"/>
    <n v="1476378775"/>
    <b v="0"/>
    <n v="6"/>
    <b v="0"/>
    <s v="technology/gadgets"/>
    <n v="36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5500"/>
    <n v="2000"/>
    <x v="2"/>
    <s v="HK"/>
    <s v="HKD"/>
    <n v="1486708133"/>
    <n v="1484116133"/>
    <b v="0"/>
    <n v="70"/>
    <b v="0"/>
    <s v="technology/gadgets"/>
    <n v="36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2"/>
    <s v="US"/>
    <s v="USD"/>
    <n v="1407869851"/>
    <n v="1404845851"/>
    <b v="0"/>
    <n v="9"/>
    <b v="0"/>
    <s v="technology/gadgets"/>
    <n v="36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2"/>
    <s v="US"/>
    <s v="USD"/>
    <n v="1432069249"/>
    <n v="1429477249"/>
    <b v="0"/>
    <n v="8"/>
    <b v="0"/>
    <s v="technology/gadgets"/>
    <n v="36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500"/>
    <n v="1988"/>
    <x v="2"/>
    <s v="GB"/>
    <s v="GBP"/>
    <n v="1445468400"/>
    <n v="1443042061"/>
    <b v="0"/>
    <n v="105"/>
    <b v="0"/>
    <s v="technology/gadgets"/>
    <n v="36"/>
    <n v="18.93"/>
    <x v="2"/>
    <s v="gadgets"/>
    <x v="1920"/>
    <d v="2015-10-21T23:00:00"/>
  </r>
  <r>
    <n v="1921"/>
    <s v="The Fine Spirits are making an album!"/>
    <s v="The Fine Spirits are making an album, but we need your help!"/>
    <n v="5500"/>
    <n v="1982"/>
    <x v="0"/>
    <s v="US"/>
    <s v="USD"/>
    <n v="1342243143"/>
    <n v="1339651143"/>
    <b v="0"/>
    <n v="38"/>
    <b v="1"/>
    <s v="music/indie rock"/>
    <n v="36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494"/>
    <n v="1967.76"/>
    <x v="0"/>
    <s v="US"/>
    <s v="USD"/>
    <n v="1386828507"/>
    <n v="1384236507"/>
    <b v="0"/>
    <n v="64"/>
    <b v="1"/>
    <s v="music/indie rock"/>
    <n v="36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400"/>
    <n v="1967"/>
    <x v="0"/>
    <s v="US"/>
    <s v="USD"/>
    <n v="1317099540"/>
    <n v="1313612532"/>
    <b v="0"/>
    <n v="13"/>
    <b v="1"/>
    <s v="music/indie rock"/>
    <n v="36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s v="US"/>
    <s v="USD"/>
    <n v="1389814380"/>
    <n v="1387390555"/>
    <b v="0"/>
    <n v="33"/>
    <b v="1"/>
    <s v="music/indie rock"/>
    <n v="36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250"/>
    <n v="1950"/>
    <x v="0"/>
    <s v="US"/>
    <s v="USD"/>
    <n v="1381449600"/>
    <n v="1379540288"/>
    <b v="0"/>
    <n v="52"/>
    <b v="1"/>
    <s v="music/indie rock"/>
    <n v="37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s v="US"/>
    <s v="USD"/>
    <n v="1288657560"/>
    <n v="1286319256"/>
    <b v="0"/>
    <n v="107"/>
    <b v="1"/>
    <s v="music/indie rock"/>
    <n v="37"/>
    <n v="18.14"/>
    <x v="4"/>
    <s v="indie rock"/>
    <x v="1926"/>
    <d v="2010-11-02T00:26:00"/>
  </r>
  <r>
    <n v="1927"/>
    <s v="GBS Detroit Presents Hampshire"/>
    <s v="Hampshire is headed to GBS Detroit."/>
    <n v="5200"/>
    <n v="1940"/>
    <x v="0"/>
    <s v="US"/>
    <s v="USD"/>
    <n v="1331182740"/>
    <n v="1329856839"/>
    <b v="0"/>
    <n v="11"/>
    <b v="1"/>
    <s v="music/indie rock"/>
    <n v="37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1937"/>
    <x v="0"/>
    <s v="US"/>
    <s v="USD"/>
    <n v="1367940794"/>
    <n v="1365348794"/>
    <b v="0"/>
    <n v="34"/>
    <b v="1"/>
    <s v="music/indie rock"/>
    <n v="38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1920"/>
    <x v="0"/>
    <s v="US"/>
    <s v="USD"/>
    <n v="1309825866"/>
    <n v="1306197066"/>
    <b v="0"/>
    <n v="75"/>
    <b v="1"/>
    <s v="music/indie rock"/>
    <n v="38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920"/>
    <x v="0"/>
    <s v="US"/>
    <s v="USD"/>
    <n v="1373203482"/>
    <n v="1368019482"/>
    <b v="0"/>
    <n v="26"/>
    <b v="1"/>
    <s v="music/indie rock"/>
    <n v="38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1918"/>
    <x v="0"/>
    <s v="US"/>
    <s v="USD"/>
    <n v="1337657400"/>
    <n v="1336512309"/>
    <b v="0"/>
    <n v="50"/>
    <b v="1"/>
    <s v="music/indie rock"/>
    <n v="38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s v="US"/>
    <s v="USD"/>
    <n v="1327433173"/>
    <n v="1325618773"/>
    <b v="0"/>
    <n v="80"/>
    <b v="1"/>
    <s v="music/indie rock"/>
    <n v="38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s v="US"/>
    <s v="USD"/>
    <n v="1411787307"/>
    <n v="1409195307"/>
    <b v="0"/>
    <n v="110"/>
    <b v="1"/>
    <s v="music/indie rock"/>
    <n v="38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1897"/>
    <x v="0"/>
    <s v="US"/>
    <s v="USD"/>
    <n v="1403326740"/>
    <n v="1400106171"/>
    <b v="0"/>
    <n v="50"/>
    <b v="1"/>
    <s v="music/indie rock"/>
    <n v="38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1888"/>
    <x v="0"/>
    <s v="US"/>
    <s v="USD"/>
    <n v="1323151140"/>
    <n v="1320528070"/>
    <b v="0"/>
    <n v="145"/>
    <b v="1"/>
    <s v="music/indie rock"/>
    <n v="38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884"/>
    <x v="0"/>
    <s v="US"/>
    <s v="USD"/>
    <n v="1339732740"/>
    <n v="1338346281"/>
    <b v="0"/>
    <n v="29"/>
    <b v="1"/>
    <s v="music/indie rock"/>
    <n v="38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s v="US"/>
    <s v="USD"/>
    <n v="1372741200"/>
    <n v="1370067231"/>
    <b v="0"/>
    <n v="114"/>
    <b v="1"/>
    <s v="music/indie rock"/>
    <n v="38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s v="US"/>
    <s v="USD"/>
    <n v="1362955108"/>
    <n v="1360366708"/>
    <b v="0"/>
    <n v="96"/>
    <b v="1"/>
    <s v="music/indie rock"/>
    <n v="38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877"/>
    <x v="0"/>
    <s v="US"/>
    <s v="USD"/>
    <n v="1308110340"/>
    <n v="1304770233"/>
    <b v="0"/>
    <n v="31"/>
    <b v="1"/>
    <s v="music/indie rock"/>
    <n v="38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1876"/>
    <x v="0"/>
    <s v="US"/>
    <s v="USD"/>
    <n v="1400137131"/>
    <n v="1397545131"/>
    <b v="1"/>
    <n v="4883"/>
    <b v="1"/>
    <s v="technology/hardware"/>
    <n v="38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s v="US"/>
    <s v="USD"/>
    <n v="1309809140"/>
    <n v="1302033140"/>
    <b v="1"/>
    <n v="95"/>
    <b v="1"/>
    <s v="technology/hardware"/>
    <n v="38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873"/>
    <x v="0"/>
    <s v="US"/>
    <s v="USD"/>
    <n v="1470896916"/>
    <n v="1467008916"/>
    <b v="1"/>
    <n v="2478"/>
    <b v="1"/>
    <s v="technology/hardware"/>
    <n v="37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s v="US"/>
    <s v="USD"/>
    <n v="1398952890"/>
    <n v="1396360890"/>
    <b v="1"/>
    <n v="1789"/>
    <b v="1"/>
    <s v="technology/hardware"/>
    <n v="37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1870"/>
    <x v="0"/>
    <s v="ES"/>
    <s v="EUR"/>
    <n v="1436680958"/>
    <n v="1433224958"/>
    <b v="1"/>
    <n v="680"/>
    <b v="1"/>
    <s v="technology/hardware"/>
    <n v="37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s v="US"/>
    <s v="USD"/>
    <n v="1397961361"/>
    <n v="1392780961"/>
    <b v="1"/>
    <n v="70"/>
    <b v="1"/>
    <s v="technology/hardware"/>
    <n v="37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s v="US"/>
    <s v="USD"/>
    <n v="1258955940"/>
    <n v="1255730520"/>
    <b v="1"/>
    <n v="23"/>
    <b v="1"/>
    <s v="technology/hardware"/>
    <n v="37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5000"/>
    <n v="1864"/>
    <x v="0"/>
    <s v="US"/>
    <s v="USD"/>
    <n v="1465232520"/>
    <n v="1460557809"/>
    <b v="1"/>
    <n v="4245"/>
    <b v="1"/>
    <s v="technology/hardware"/>
    <n v="37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1862"/>
    <x v="0"/>
    <s v="GB"/>
    <s v="GBP"/>
    <n v="1404986951"/>
    <n v="1402394951"/>
    <b v="1"/>
    <n v="943"/>
    <b v="1"/>
    <s v="technology/hardware"/>
    <n v="37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1860"/>
    <x v="0"/>
    <s v="US"/>
    <s v="USD"/>
    <n v="1303446073"/>
    <n v="1300767673"/>
    <b v="1"/>
    <n v="1876"/>
    <b v="1"/>
    <s v="technology/hardware"/>
    <n v="37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s v="US"/>
    <s v="USD"/>
    <n v="1478516737"/>
    <n v="1475921137"/>
    <b v="1"/>
    <n v="834"/>
    <b v="1"/>
    <s v="technology/hardware"/>
    <n v="37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1855"/>
    <x v="0"/>
    <s v="CA"/>
    <s v="CAD"/>
    <n v="1381934015"/>
    <n v="1378737215"/>
    <b v="1"/>
    <n v="682"/>
    <b v="1"/>
    <s v="technology/hardware"/>
    <n v="37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1841"/>
    <x v="0"/>
    <s v="US"/>
    <s v="USD"/>
    <n v="1330657200"/>
    <n v="1328158065"/>
    <b v="1"/>
    <n v="147"/>
    <b v="1"/>
    <s v="technology/hardware"/>
    <n v="37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1839"/>
    <x v="0"/>
    <s v="US"/>
    <s v="USD"/>
    <n v="1457758800"/>
    <n v="1453730176"/>
    <b v="1"/>
    <n v="415"/>
    <b v="1"/>
    <s v="technology/hardware"/>
    <n v="37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s v="US"/>
    <s v="USD"/>
    <n v="1337799600"/>
    <n v="1334989881"/>
    <b v="1"/>
    <n v="290"/>
    <b v="1"/>
    <s v="technology/hardware"/>
    <n v="37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s v="US"/>
    <s v="USD"/>
    <n v="1429391405"/>
    <n v="1425507005"/>
    <b v="1"/>
    <n v="365"/>
    <b v="1"/>
    <s v="technology/hardware"/>
    <n v="37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5000"/>
    <n v="1830"/>
    <x v="0"/>
    <s v="US"/>
    <s v="USD"/>
    <n v="1351304513"/>
    <n v="1348712513"/>
    <b v="1"/>
    <n v="660"/>
    <b v="1"/>
    <s v="technology/hardware"/>
    <n v="37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s v="US"/>
    <s v="USD"/>
    <n v="1364078561"/>
    <n v="1361490161"/>
    <b v="1"/>
    <n v="1356"/>
    <b v="1"/>
    <s v="technology/hardware"/>
    <n v="37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827"/>
    <x v="0"/>
    <s v="US"/>
    <s v="USD"/>
    <n v="1412121600"/>
    <n v="1408565860"/>
    <b v="1"/>
    <n v="424"/>
    <b v="1"/>
    <s v="technology/hardware"/>
    <n v="37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1826"/>
    <x v="0"/>
    <s v="SE"/>
    <s v="SEK"/>
    <n v="1419151341"/>
    <n v="1416559341"/>
    <b v="1"/>
    <n v="33"/>
    <b v="1"/>
    <s v="technology/hardware"/>
    <n v="37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825"/>
    <x v="0"/>
    <s v="US"/>
    <s v="USD"/>
    <n v="1349495940"/>
    <n v="1346042417"/>
    <b v="1"/>
    <n v="1633"/>
    <b v="1"/>
    <s v="technology/hardware"/>
    <n v="37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s v="US"/>
    <s v="USD"/>
    <n v="1400006636"/>
    <n v="1397414636"/>
    <b v="1"/>
    <n v="306"/>
    <b v="1"/>
    <s v="technology/hardware"/>
    <n v="36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s v="GB"/>
    <s v="GBP"/>
    <n v="1410862734"/>
    <n v="1407838734"/>
    <b v="1"/>
    <n v="205"/>
    <b v="1"/>
    <s v="technology/hardware"/>
    <n v="36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s v="IT"/>
    <s v="EUR"/>
    <n v="1461306772"/>
    <n v="1458714772"/>
    <b v="1"/>
    <n v="1281"/>
    <b v="1"/>
    <s v="technology/hardware"/>
    <n v="36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s v="US"/>
    <s v="USD"/>
    <n v="1408021098"/>
    <n v="1405429098"/>
    <b v="1"/>
    <n v="1513"/>
    <b v="1"/>
    <s v="technology/hardware"/>
    <n v="36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s v="US"/>
    <s v="USD"/>
    <n v="1398959729"/>
    <n v="1396367729"/>
    <b v="1"/>
    <n v="405"/>
    <b v="1"/>
    <s v="technology/hardware"/>
    <n v="36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800"/>
    <x v="0"/>
    <s v="US"/>
    <s v="USD"/>
    <n v="1480777515"/>
    <n v="1478095515"/>
    <b v="1"/>
    <n v="510"/>
    <b v="1"/>
    <s v="technology/hardware"/>
    <n v="36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s v="GB"/>
    <s v="GBP"/>
    <n v="1470423668"/>
    <n v="1467831668"/>
    <b v="1"/>
    <n v="1887"/>
    <b v="1"/>
    <s v="technology/hardware"/>
    <n v="36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s v="US"/>
    <s v="USD"/>
    <n v="1384488000"/>
    <n v="1381752061"/>
    <b v="1"/>
    <n v="3863"/>
    <b v="1"/>
    <s v="technology/hardware"/>
    <n v="36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s v="US"/>
    <s v="USD"/>
    <n v="1353201444"/>
    <n v="1350605844"/>
    <b v="1"/>
    <n v="238"/>
    <b v="1"/>
    <s v="technology/hardware"/>
    <n v="36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s v="US"/>
    <s v="USD"/>
    <n v="1470466800"/>
    <n v="1467134464"/>
    <b v="1"/>
    <n v="2051"/>
    <b v="1"/>
    <s v="technology/hardware"/>
    <n v="36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1776"/>
    <x v="0"/>
    <s v="US"/>
    <s v="USD"/>
    <n v="1362938851"/>
    <n v="1360346851"/>
    <b v="1"/>
    <n v="253"/>
    <b v="1"/>
    <s v="technology/hardware"/>
    <n v="36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1776"/>
    <x v="0"/>
    <s v="GB"/>
    <s v="GBP"/>
    <n v="1373751325"/>
    <n v="1371159325"/>
    <b v="1"/>
    <n v="473"/>
    <b v="1"/>
    <s v="technology/hardware"/>
    <n v="36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1776"/>
    <x v="0"/>
    <s v="US"/>
    <s v="USD"/>
    <n v="1450511940"/>
    <n v="1446527540"/>
    <b v="1"/>
    <n v="821"/>
    <b v="1"/>
    <s v="technology/hardware"/>
    <n v="36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s v="US"/>
    <s v="USD"/>
    <n v="1339484400"/>
    <n v="1336627492"/>
    <b v="1"/>
    <n v="388"/>
    <b v="1"/>
    <s v="technology/hardware"/>
    <n v="36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1773"/>
    <x v="0"/>
    <s v="US"/>
    <s v="USD"/>
    <n v="1447909140"/>
    <n v="1444734146"/>
    <b v="1"/>
    <n v="813"/>
    <b v="1"/>
    <s v="technology/hardware"/>
    <n v="35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5000"/>
    <n v="1772"/>
    <x v="0"/>
    <s v="DE"/>
    <s v="EUR"/>
    <n v="1459684862"/>
    <n v="1456232462"/>
    <b v="1"/>
    <n v="1945"/>
    <b v="1"/>
    <s v="technology/hardware"/>
    <n v="35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2"/>
    <s v="CA"/>
    <s v="CAD"/>
    <n v="1404926665"/>
    <n v="1402334665"/>
    <b v="0"/>
    <n v="12"/>
    <b v="0"/>
    <s v="photography/people"/>
    <n v="35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1766"/>
    <x v="2"/>
    <s v="HK"/>
    <s v="HKD"/>
    <n v="1480863887"/>
    <n v="1478268287"/>
    <b v="0"/>
    <n v="0"/>
    <b v="0"/>
    <s v="photography/people"/>
    <n v="35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1758"/>
    <x v="2"/>
    <s v="US"/>
    <s v="USD"/>
    <n v="1417377481"/>
    <n v="1412189881"/>
    <b v="0"/>
    <n v="7"/>
    <b v="0"/>
    <s v="photography/people"/>
    <n v="35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2"/>
    <s v="GB"/>
    <s v="GBP"/>
    <n v="1470178800"/>
    <n v="1467650771"/>
    <b v="0"/>
    <n v="4"/>
    <b v="0"/>
    <s v="photography/people"/>
    <n v="35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2"/>
    <s v="GB"/>
    <s v="GBP"/>
    <n v="1457947483"/>
    <n v="1455359083"/>
    <b v="0"/>
    <n v="1"/>
    <b v="0"/>
    <s v="photography/people"/>
    <n v="35"/>
    <n v="1751"/>
    <x v="8"/>
    <s v="people"/>
    <x v="1986"/>
    <d v="2016-03-14T09:24:43"/>
  </r>
  <r>
    <n v="1987"/>
    <s v="Ethiopia: Beheld"/>
    <s v="A collection of images that depicts the beauty and diversity within Ethiopia"/>
    <n v="5000"/>
    <n v="1750"/>
    <x v="2"/>
    <s v="GB"/>
    <s v="GBP"/>
    <n v="1425223276"/>
    <n v="1422631276"/>
    <b v="0"/>
    <n v="28"/>
    <b v="0"/>
    <s v="photography/people"/>
    <n v="35"/>
    <n v="62.5"/>
    <x v="8"/>
    <s v="people"/>
    <x v="1987"/>
    <d v="2015-03-01T15:21:16"/>
  </r>
  <r>
    <n v="1988"/>
    <s v="Phillip Michael Photography"/>
    <s v="Expressing art in an image!"/>
    <n v="5000"/>
    <n v="1748"/>
    <x v="2"/>
    <s v="US"/>
    <s v="USD"/>
    <n v="1440094742"/>
    <n v="1437502742"/>
    <b v="0"/>
    <n v="1"/>
    <b v="0"/>
    <s v="photography/people"/>
    <n v="35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1739"/>
    <x v="2"/>
    <s v="US"/>
    <s v="USD"/>
    <n v="1455338532"/>
    <n v="1454042532"/>
    <b v="0"/>
    <n v="5"/>
    <b v="0"/>
    <s v="photography/people"/>
    <n v="35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5000"/>
    <n v="1728.07"/>
    <x v="2"/>
    <s v="US"/>
    <s v="USD"/>
    <n v="1435958786"/>
    <n v="1434144386"/>
    <b v="0"/>
    <n v="3"/>
    <b v="0"/>
    <s v="photography/people"/>
    <n v="35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5000"/>
    <n v="1720"/>
    <x v="2"/>
    <s v="US"/>
    <s v="USD"/>
    <n v="1424229991"/>
    <n v="1421637991"/>
    <b v="0"/>
    <n v="2"/>
    <b v="0"/>
    <s v="photography/people"/>
    <n v="34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2"/>
    <s v="GB"/>
    <s v="GBP"/>
    <n v="1450706837"/>
    <n v="1448114837"/>
    <b v="0"/>
    <n v="0"/>
    <b v="0"/>
    <s v="photography/people"/>
    <n v="34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2"/>
    <s v="US"/>
    <s v="USD"/>
    <n v="1481072942"/>
    <n v="1475885342"/>
    <b v="0"/>
    <n v="0"/>
    <b v="0"/>
    <s v="photography/people"/>
    <n v="34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1707"/>
    <x v="2"/>
    <s v="CA"/>
    <s v="CAD"/>
    <n v="1437082736"/>
    <n v="1435354736"/>
    <b v="0"/>
    <n v="3"/>
    <b v="0"/>
    <s v="photography/people"/>
    <n v="34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2"/>
    <s v="US"/>
    <s v="USD"/>
    <n v="1405021211"/>
    <n v="1402429211"/>
    <b v="0"/>
    <n v="0"/>
    <b v="0"/>
    <s v="photography/people"/>
    <n v="34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2"/>
    <s v="US"/>
    <s v="USD"/>
    <n v="1409091612"/>
    <n v="1406499612"/>
    <b v="0"/>
    <n v="0"/>
    <b v="0"/>
    <s v="photography/people"/>
    <n v="34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1700.01"/>
    <x v="2"/>
    <s v="US"/>
    <s v="USD"/>
    <n v="1406861438"/>
    <n v="1402973438"/>
    <b v="0"/>
    <n v="3"/>
    <b v="0"/>
    <s v="photography/people"/>
    <n v="34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5000"/>
    <n v="1700"/>
    <x v="2"/>
    <s v="GB"/>
    <s v="GBP"/>
    <n v="1415882108"/>
    <n v="1413286508"/>
    <b v="0"/>
    <n v="7"/>
    <b v="0"/>
    <s v="photography/people"/>
    <n v="34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1697"/>
    <x v="0"/>
    <s v="DE"/>
    <s v="EUR"/>
    <n v="1434139200"/>
    <n v="1431406916"/>
    <b v="1"/>
    <n v="1637"/>
    <b v="1"/>
    <s v="technology/hardware"/>
    <n v="34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s v="US"/>
    <s v="USD"/>
    <n v="1485191143"/>
    <n v="1482599143"/>
    <b v="1"/>
    <n v="1375"/>
    <b v="1"/>
    <s v="technology/hardware"/>
    <n v="34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691"/>
    <x v="0"/>
    <s v="US"/>
    <s v="USD"/>
    <n v="1278111600"/>
    <n v="1276830052"/>
    <b v="1"/>
    <n v="17"/>
    <b v="1"/>
    <s v="technology/hardware"/>
    <n v="34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s v="US"/>
    <s v="USD"/>
    <n v="1405002663"/>
    <n v="1402410663"/>
    <b v="1"/>
    <n v="354"/>
    <b v="1"/>
    <s v="technology/hardware"/>
    <n v="34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1686"/>
    <x v="0"/>
    <s v="US"/>
    <s v="USD"/>
    <n v="1381895940"/>
    <n v="1379532618"/>
    <b v="1"/>
    <n v="191"/>
    <b v="1"/>
    <s v="technology/hardware"/>
    <n v="34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s v="US"/>
    <s v="USD"/>
    <n v="1417611645"/>
    <n v="1414584045"/>
    <b v="1"/>
    <n v="303"/>
    <b v="1"/>
    <s v="technology/hardware"/>
    <n v="34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s v="US"/>
    <s v="USD"/>
    <n v="1282622400"/>
    <n v="1276891586"/>
    <b v="1"/>
    <n v="137"/>
    <b v="1"/>
    <s v="technology/hardware"/>
    <n v="34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s v="US"/>
    <s v="USD"/>
    <n v="1316442622"/>
    <n v="1312641022"/>
    <b v="1"/>
    <n v="41"/>
    <b v="1"/>
    <s v="technology/hardware"/>
    <n v="34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s v="DE"/>
    <s v="EUR"/>
    <n v="1479890743"/>
    <n v="1476776743"/>
    <b v="1"/>
    <n v="398"/>
    <b v="1"/>
    <s v="technology/hardware"/>
    <n v="33"/>
    <n v="4.2"/>
    <x v="2"/>
    <s v="hardware"/>
    <x v="2009"/>
    <d v="2016-11-23T08:45:43"/>
  </r>
  <r>
    <n v="2010"/>
    <s v="Weighitz: Weigh Smarter"/>
    <s v="Weighitz are miniature smart scales designed to weigh anything in the home."/>
    <n v="5000"/>
    <n v="1669"/>
    <x v="0"/>
    <s v="US"/>
    <s v="USD"/>
    <n v="1471564491"/>
    <n v="1468972491"/>
    <b v="1"/>
    <n v="1737"/>
    <b v="1"/>
    <s v="technology/hardware"/>
    <n v="33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s v="AT"/>
    <s v="EUR"/>
    <n v="1452553200"/>
    <n v="1449650173"/>
    <b v="1"/>
    <n v="971"/>
    <b v="1"/>
    <s v="technology/hardware"/>
    <n v="33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1661"/>
    <x v="0"/>
    <s v="US"/>
    <s v="USD"/>
    <n v="1468019014"/>
    <n v="1462835014"/>
    <b v="1"/>
    <n v="4562"/>
    <b v="1"/>
    <s v="technology/hardware"/>
    <n v="33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s v="US"/>
    <s v="USD"/>
    <n v="1364184539"/>
    <n v="1361250539"/>
    <b v="1"/>
    <n v="26457"/>
    <b v="1"/>
    <s v="technology/hardware"/>
    <n v="33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1660"/>
    <x v="0"/>
    <s v="US"/>
    <s v="USD"/>
    <n v="1315602163"/>
    <n v="1313010163"/>
    <b v="1"/>
    <n v="162"/>
    <b v="1"/>
    <s v="technology/hardware"/>
    <n v="33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1660"/>
    <x v="0"/>
    <s v="US"/>
    <s v="USD"/>
    <n v="1362863299"/>
    <n v="1360271299"/>
    <b v="1"/>
    <n v="479"/>
    <b v="1"/>
    <s v="technology/hardware"/>
    <n v="33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s v="US"/>
    <s v="USD"/>
    <n v="1332561600"/>
    <n v="1329873755"/>
    <b v="1"/>
    <n v="426"/>
    <b v="1"/>
    <s v="technology/hardware"/>
    <n v="33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s v="IE"/>
    <s v="EUR"/>
    <n v="1439455609"/>
    <n v="1436863609"/>
    <b v="1"/>
    <n v="450"/>
    <b v="1"/>
    <s v="technology/hardware"/>
    <n v="33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s v="US"/>
    <s v="USD"/>
    <n v="1474563621"/>
    <n v="1471971621"/>
    <b v="1"/>
    <n v="1780"/>
    <b v="1"/>
    <s v="technology/hardware"/>
    <n v="33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s v="US"/>
    <s v="USD"/>
    <n v="1400108640"/>
    <n v="1396923624"/>
    <b v="1"/>
    <n v="122"/>
    <b v="1"/>
    <s v="technology/hardware"/>
    <n v="33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s v="US"/>
    <s v="USD"/>
    <n v="1465652372"/>
    <n v="1463060372"/>
    <b v="1"/>
    <n v="325"/>
    <b v="1"/>
    <s v="technology/hardware"/>
    <n v="33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s v="US"/>
    <s v="USD"/>
    <n v="1434017153"/>
    <n v="1431425153"/>
    <b v="1"/>
    <n v="353"/>
    <b v="1"/>
    <s v="technology/hardware"/>
    <n v="33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s v="US"/>
    <s v="USD"/>
    <n v="1344826800"/>
    <n v="1341875544"/>
    <b v="1"/>
    <n v="105"/>
    <b v="1"/>
    <s v="technology/hardware"/>
    <n v="33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s v="DE"/>
    <s v="EUR"/>
    <n v="1433996746"/>
    <n v="1431404746"/>
    <b v="1"/>
    <n v="729"/>
    <b v="1"/>
    <s v="technology/hardware"/>
    <n v="33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5000"/>
    <n v="1626"/>
    <x v="0"/>
    <s v="US"/>
    <s v="USD"/>
    <n v="1398052740"/>
    <n v="1394127585"/>
    <b v="1"/>
    <n v="454"/>
    <b v="1"/>
    <s v="technology/hardware"/>
    <n v="33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s v="US"/>
    <s v="USD"/>
    <n v="1427740319"/>
    <n v="1423855919"/>
    <b v="1"/>
    <n v="539"/>
    <b v="1"/>
    <s v="technology/hardware"/>
    <n v="33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1625"/>
    <x v="0"/>
    <s v="US"/>
    <s v="USD"/>
    <n v="1268690100"/>
    <n v="1265493806"/>
    <b v="1"/>
    <n v="79"/>
    <b v="1"/>
    <s v="technology/hardware"/>
    <n v="33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5000"/>
    <n v="1623"/>
    <x v="0"/>
    <s v="US"/>
    <s v="USD"/>
    <n v="1409099481"/>
    <n v="1406507481"/>
    <b v="1"/>
    <n v="94"/>
    <b v="1"/>
    <s v="technology/hardware"/>
    <n v="32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s v="GB"/>
    <s v="GBP"/>
    <n v="1354233296"/>
    <n v="1351641296"/>
    <b v="1"/>
    <n v="625"/>
    <b v="1"/>
    <s v="technology/hardware"/>
    <n v="32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1616"/>
    <x v="0"/>
    <s v="NL"/>
    <s v="EUR"/>
    <n v="1420765200"/>
    <n v="1417506853"/>
    <b v="1"/>
    <n v="508"/>
    <b v="1"/>
    <s v="technology/hardware"/>
    <n v="32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s v="US"/>
    <s v="USD"/>
    <n v="1481778000"/>
    <n v="1479216874"/>
    <b v="1"/>
    <n v="531"/>
    <b v="1"/>
    <s v="technology/hardware"/>
    <n v="32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s v="US"/>
    <s v="USD"/>
    <n v="1398477518"/>
    <n v="1395885518"/>
    <b v="1"/>
    <n v="158"/>
    <b v="1"/>
    <s v="technology/hardware"/>
    <n v="32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s v="US"/>
    <s v="USD"/>
    <n v="1430981880"/>
    <n v="1426216033"/>
    <b v="1"/>
    <n v="508"/>
    <b v="1"/>
    <s v="technology/hardware"/>
    <n v="32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10"/>
    <x v="0"/>
    <s v="US"/>
    <s v="USD"/>
    <n v="1450486800"/>
    <n v="1446562807"/>
    <b v="1"/>
    <n v="644"/>
    <b v="1"/>
    <s v="technology/hardware"/>
    <n v="32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1605"/>
    <x v="0"/>
    <s v="US"/>
    <s v="USD"/>
    <n v="1399668319"/>
    <n v="1397076319"/>
    <b v="1"/>
    <n v="848"/>
    <b v="1"/>
    <s v="technology/hardware"/>
    <n v="32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s v="US"/>
    <s v="USD"/>
    <n v="1388383353"/>
    <n v="1383195753"/>
    <b v="1"/>
    <n v="429"/>
    <b v="1"/>
    <s v="technology/hardware"/>
    <n v="32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1601"/>
    <x v="0"/>
    <s v="GB"/>
    <s v="GBP"/>
    <n v="1372701600"/>
    <n v="1369895421"/>
    <b v="1"/>
    <n v="204"/>
    <b v="1"/>
    <s v="technology/hardware"/>
    <n v="32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594"/>
    <x v="0"/>
    <s v="US"/>
    <s v="USD"/>
    <n v="1480568340"/>
    <n v="1477996325"/>
    <b v="1"/>
    <n v="379"/>
    <b v="1"/>
    <s v="technology/hardware"/>
    <n v="32"/>
    <n v="4.21"/>
    <x v="2"/>
    <s v="hardware"/>
    <x v="2039"/>
    <d v="2016-12-01T04:59:00"/>
  </r>
  <r>
    <n v="2040"/>
    <s v="Programmable Capacitor"/>
    <s v="4.29 Billion+ Capacitor Combinations._x000a_No Coding Required."/>
    <n v="5000"/>
    <n v="1590.29"/>
    <x v="0"/>
    <s v="US"/>
    <s v="USD"/>
    <n v="1384557303"/>
    <n v="1383257703"/>
    <b v="1"/>
    <n v="271"/>
    <b v="1"/>
    <s v="technology/hardware"/>
    <n v="32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s v="US"/>
    <s v="USD"/>
    <n v="1478785027"/>
    <n v="1476189427"/>
    <b v="0"/>
    <n v="120"/>
    <b v="1"/>
    <s v="technology/hardware"/>
    <n v="32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s v="US"/>
    <s v="USD"/>
    <n v="1453481974"/>
    <n v="1448297974"/>
    <b v="0"/>
    <n v="140"/>
    <b v="1"/>
    <s v="technology/hardware"/>
    <n v="32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s v="US"/>
    <s v="USD"/>
    <n v="1481432340"/>
    <n v="1476764077"/>
    <b v="0"/>
    <n v="193"/>
    <b v="1"/>
    <s v="technology/hardware"/>
    <n v="32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576"/>
    <x v="0"/>
    <s v="US"/>
    <s v="USD"/>
    <n v="1434212714"/>
    <n v="1431620714"/>
    <b v="0"/>
    <n v="180"/>
    <b v="1"/>
    <s v="technology/hardware"/>
    <n v="32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s v="US"/>
    <s v="USD"/>
    <n v="1369282044"/>
    <n v="1366690044"/>
    <b v="0"/>
    <n v="217"/>
    <b v="1"/>
    <s v="technology/hardware"/>
    <n v="32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s v="AU"/>
    <s v="AUD"/>
    <n v="1429228800"/>
    <n v="1426714870"/>
    <b v="0"/>
    <n v="443"/>
    <b v="1"/>
    <s v="technology/hardware"/>
    <n v="32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s v="US"/>
    <s v="USD"/>
    <n v="1369323491"/>
    <n v="1366731491"/>
    <b v="0"/>
    <n v="1373"/>
    <b v="1"/>
    <s v="technology/hardware"/>
    <n v="32"/>
    <n v="1.1499999999999999"/>
    <x v="2"/>
    <s v="hardware"/>
    <x v="2048"/>
    <d v="2013-05-23T15:38:11"/>
  </r>
  <r>
    <n v="2049"/>
    <s v="LOCK8 - the World's First Smart Bike Lock"/>
    <s v="Keyless. Alarm secured. GPS tracking."/>
    <n v="5000"/>
    <n v="1571.55"/>
    <x v="0"/>
    <s v="GB"/>
    <s v="GBP"/>
    <n v="1386025140"/>
    <n v="1382963963"/>
    <b v="0"/>
    <n v="742"/>
    <b v="1"/>
    <s v="technology/hardware"/>
    <n v="31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s v="US"/>
    <s v="USD"/>
    <n v="1433036578"/>
    <n v="1429580578"/>
    <b v="0"/>
    <n v="170"/>
    <b v="1"/>
    <s v="technology/hardware"/>
    <n v="31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s v="US"/>
    <s v="USD"/>
    <n v="1388017937"/>
    <n v="1385425937"/>
    <b v="0"/>
    <n v="242"/>
    <b v="1"/>
    <s v="technology/hardware"/>
    <n v="31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s v="US"/>
    <s v="USD"/>
    <n v="1455933653"/>
    <n v="1452045653"/>
    <b v="0"/>
    <n v="541"/>
    <b v="1"/>
    <s v="technology/hardware"/>
    <n v="31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s v="GB"/>
    <s v="GBP"/>
    <n v="1399033810"/>
    <n v="1396441810"/>
    <b v="0"/>
    <n v="621"/>
    <b v="1"/>
    <s v="technology/hardware"/>
    <n v="31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565"/>
    <x v="0"/>
    <s v="US"/>
    <s v="USD"/>
    <n v="1417579200"/>
    <n v="1415031043"/>
    <b v="0"/>
    <n v="101"/>
    <b v="1"/>
    <s v="technology/hardware"/>
    <n v="31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s v="US"/>
    <s v="USD"/>
    <n v="1366222542"/>
    <n v="1363630542"/>
    <b v="0"/>
    <n v="554"/>
    <b v="1"/>
    <s v="technology/hardware"/>
    <n v="31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s v="GB"/>
    <s v="GBP"/>
    <n v="1456487532"/>
    <n v="1453895532"/>
    <b v="0"/>
    <n v="666"/>
    <b v="1"/>
    <s v="technology/hardware"/>
    <n v="31"/>
    <n v="2.34"/>
    <x v="2"/>
    <s v="hardware"/>
    <x v="2057"/>
    <d v="2016-02-26T11:52:12"/>
  </r>
  <r>
    <n v="2058"/>
    <s v="Raspberry Pi Debug Clip"/>
    <s v="Making using the serial terminal on the Raspberry Pi as easy as Pi!"/>
    <n v="5000"/>
    <n v="1560"/>
    <x v="0"/>
    <s v="GB"/>
    <s v="GBP"/>
    <n v="1425326400"/>
    <n v="1421916830"/>
    <b v="0"/>
    <n v="410"/>
    <b v="1"/>
    <s v="technology/hardware"/>
    <n v="31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s v="US"/>
    <s v="USD"/>
    <n v="1454277540"/>
    <n v="1450880854"/>
    <b v="0"/>
    <n v="375"/>
    <b v="1"/>
    <s v="technology/hardware"/>
    <n v="31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s v="US"/>
    <s v="USD"/>
    <n v="1406129150"/>
    <n v="1400945150"/>
    <b v="0"/>
    <n v="1364"/>
    <b v="1"/>
    <s v="technology/hardware"/>
    <n v="31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553"/>
    <x v="0"/>
    <s v="DK"/>
    <s v="DKK"/>
    <n v="1458807098"/>
    <n v="1456218698"/>
    <b v="0"/>
    <n v="203"/>
    <b v="1"/>
    <s v="technology/hardware"/>
    <n v="31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1550"/>
    <x v="0"/>
    <s v="DE"/>
    <s v="EUR"/>
    <n v="1463333701"/>
    <n v="1460482501"/>
    <b v="0"/>
    <n v="49"/>
    <b v="1"/>
    <s v="technology/hardware"/>
    <n v="31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s v="US"/>
    <s v="USD"/>
    <n v="1370001600"/>
    <n v="1366879523"/>
    <b v="0"/>
    <n v="5812"/>
    <b v="1"/>
    <s v="technology/hardware"/>
    <n v="3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s v="GB"/>
    <s v="GBP"/>
    <n v="1387958429"/>
    <n v="1385366429"/>
    <b v="0"/>
    <n v="1556"/>
    <b v="1"/>
    <s v="technology/hardware"/>
    <n v="31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s v="US"/>
    <s v="USD"/>
    <n v="1408818683"/>
    <n v="1406226683"/>
    <b v="0"/>
    <n v="65"/>
    <b v="1"/>
    <s v="technology/hardware"/>
    <n v="31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1538"/>
    <x v="0"/>
    <s v="GB"/>
    <s v="GBP"/>
    <n v="1432499376"/>
    <n v="1429648176"/>
    <b v="0"/>
    <n v="10"/>
    <b v="1"/>
    <s v="technology/hardware"/>
    <n v="31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s v="US"/>
    <s v="USD"/>
    <n v="1476994315"/>
    <n v="1474402315"/>
    <b v="0"/>
    <n v="76"/>
    <b v="1"/>
    <s v="technology/hardware"/>
    <n v="31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s v="US"/>
    <s v="USD"/>
    <n v="1451776791"/>
    <n v="1449098391"/>
    <b v="0"/>
    <n v="263"/>
    <b v="1"/>
    <s v="technology/hardware"/>
    <n v="31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s v="DE"/>
    <s v="EUR"/>
    <n v="1467128723"/>
    <n v="1464536723"/>
    <b v="0"/>
    <n v="1530"/>
    <b v="1"/>
    <s v="technology/hardware"/>
    <n v="31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s v="US"/>
    <s v="USD"/>
    <n v="1475390484"/>
    <n v="1471502484"/>
    <b v="0"/>
    <n v="278"/>
    <b v="1"/>
    <s v="technology/hardware"/>
    <n v="31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s v="US"/>
    <s v="USD"/>
    <n v="1462629432"/>
    <n v="1460037432"/>
    <b v="0"/>
    <n v="350"/>
    <b v="1"/>
    <s v="technology/hardware"/>
    <n v="31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33"/>
    <x v="0"/>
    <s v="US"/>
    <s v="USD"/>
    <n v="1431100918"/>
    <n v="1427212918"/>
    <b v="0"/>
    <n v="470"/>
    <b v="1"/>
    <s v="technology/hardware"/>
    <n v="31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1532"/>
    <x v="0"/>
    <s v="US"/>
    <s v="USD"/>
    <n v="1462564182"/>
    <n v="1459972182"/>
    <b v="0"/>
    <n v="3"/>
    <b v="1"/>
    <s v="technology/hardware"/>
    <n v="31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529"/>
    <x v="0"/>
    <s v="US"/>
    <s v="USD"/>
    <n v="1374769288"/>
    <n v="1372177288"/>
    <b v="0"/>
    <n v="8200"/>
    <b v="1"/>
    <s v="technology/hardware"/>
    <n v="31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1527.5"/>
    <x v="0"/>
    <s v="GB"/>
    <s v="GBP"/>
    <n v="1406149689"/>
    <n v="1402693689"/>
    <b v="0"/>
    <n v="8359"/>
    <b v="1"/>
    <s v="technology/hardware"/>
    <n v="31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s v="US"/>
    <s v="USD"/>
    <n v="1433538000"/>
    <n v="1428541276"/>
    <b v="0"/>
    <n v="188"/>
    <b v="1"/>
    <s v="technology/hardware"/>
    <n v="31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s v="ES"/>
    <s v="EUR"/>
    <n v="1482085857"/>
    <n v="1479493857"/>
    <b v="0"/>
    <n v="48"/>
    <b v="1"/>
    <s v="technology/hardware"/>
    <n v="31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s v="GB"/>
    <s v="GBP"/>
    <n v="1435258800"/>
    <n v="1432659793"/>
    <b v="0"/>
    <n v="607"/>
    <b v="1"/>
    <s v="technology/hardware"/>
    <n v="30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s v="US"/>
    <s v="USD"/>
    <n v="1447286300"/>
    <n v="1444690700"/>
    <b v="0"/>
    <n v="50"/>
    <b v="1"/>
    <s v="technology/hardware"/>
    <n v="30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518"/>
    <x v="0"/>
    <s v="US"/>
    <s v="USD"/>
    <n v="1322106796"/>
    <n v="1316919196"/>
    <b v="0"/>
    <n v="38"/>
    <b v="1"/>
    <s v="music/indie rock"/>
    <n v="30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1515.08"/>
    <x v="0"/>
    <s v="US"/>
    <s v="USD"/>
    <n v="1338830395"/>
    <n v="1336238395"/>
    <b v="0"/>
    <n v="25"/>
    <b v="1"/>
    <s v="music/indie rock"/>
    <n v="30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1511"/>
    <x v="0"/>
    <s v="US"/>
    <s v="USD"/>
    <n v="1399186740"/>
    <n v="1396468782"/>
    <b v="0"/>
    <n v="46"/>
    <b v="1"/>
    <s v="music/indie rock"/>
    <n v="30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s v="US"/>
    <s v="USD"/>
    <n v="1342382587"/>
    <n v="1339790587"/>
    <b v="0"/>
    <n v="83"/>
    <b v="1"/>
    <s v="music/indie rock"/>
    <n v="30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1510"/>
    <x v="0"/>
    <s v="US"/>
    <s v="USD"/>
    <n v="1323838740"/>
    <n v="1321200332"/>
    <b v="0"/>
    <n v="35"/>
    <b v="1"/>
    <s v="music/indie rock"/>
    <n v="30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s v="US"/>
    <s v="USD"/>
    <n v="1315457658"/>
    <n v="1312865658"/>
    <b v="0"/>
    <n v="25"/>
    <b v="1"/>
    <s v="music/indie rock"/>
    <n v="30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s v="US"/>
    <s v="USD"/>
    <n v="1284177540"/>
    <n v="1281028152"/>
    <b v="0"/>
    <n v="75"/>
    <b v="1"/>
    <s v="music/indie rock"/>
    <n v="30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5000"/>
    <n v="1506"/>
    <x v="0"/>
    <s v="US"/>
    <s v="USD"/>
    <n v="1375408194"/>
    <n v="1372384194"/>
    <b v="0"/>
    <n v="62"/>
    <b v="1"/>
    <s v="music/indie rock"/>
    <n v="30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s v="US"/>
    <s v="USD"/>
    <n v="1361696955"/>
    <n v="1359104955"/>
    <b v="0"/>
    <n v="160"/>
    <b v="1"/>
    <s v="music/indie rock"/>
    <n v="30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s v="US"/>
    <s v="USD"/>
    <n v="1299009600"/>
    <n v="1294818278"/>
    <b v="0"/>
    <n v="246"/>
    <b v="1"/>
    <s v="music/indie rock"/>
    <n v="30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s v="US"/>
    <s v="USD"/>
    <n v="1318006732"/>
    <n v="1312822732"/>
    <b v="0"/>
    <n v="55"/>
    <b v="1"/>
    <s v="music/indie rock"/>
    <n v="30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s v="US"/>
    <s v="USD"/>
    <n v="1356211832"/>
    <n v="1351024232"/>
    <b v="0"/>
    <n v="23"/>
    <b v="1"/>
    <s v="music/indie rock"/>
    <n v="3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s v="US"/>
    <s v="USD"/>
    <n v="1330916400"/>
    <n v="1327969730"/>
    <b v="0"/>
    <n v="72"/>
    <b v="1"/>
    <s v="music/indie rock"/>
    <n v="30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s v="US"/>
    <s v="USD"/>
    <n v="1317576973"/>
    <n v="1312392973"/>
    <b v="0"/>
    <n v="22"/>
    <b v="1"/>
    <s v="music/indie rock"/>
    <n v="3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1500.2"/>
    <x v="0"/>
    <s v="US"/>
    <s v="USD"/>
    <n v="1351223940"/>
    <n v="1349892735"/>
    <b v="0"/>
    <n v="14"/>
    <b v="1"/>
    <s v="music/indie rock"/>
    <n v="3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1500"/>
    <x v="0"/>
    <s v="US"/>
    <s v="USD"/>
    <n v="1322751735"/>
    <n v="1317564135"/>
    <b v="0"/>
    <n v="38"/>
    <b v="1"/>
    <s v="music/indie rock"/>
    <n v="30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1500"/>
    <x v="0"/>
    <s v="US"/>
    <s v="USD"/>
    <n v="1331174635"/>
    <n v="1328582635"/>
    <b v="0"/>
    <n v="32"/>
    <b v="1"/>
    <s v="music/indie rock"/>
    <n v="30"/>
    <n v="46.88"/>
    <x v="4"/>
    <s v="indie rock"/>
    <x v="2098"/>
    <d v="2012-03-08T02:43:55"/>
  </r>
  <r>
    <n v="2099"/>
    <s v="Roosevelt Died."/>
    <s v="Our tour van died, we need help!"/>
    <n v="5000"/>
    <n v="1500"/>
    <x v="0"/>
    <s v="US"/>
    <s v="USD"/>
    <n v="1435808400"/>
    <n v="1434650084"/>
    <b v="0"/>
    <n v="63"/>
    <b v="1"/>
    <s v="music/indie rock"/>
    <n v="30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s v="US"/>
    <s v="USD"/>
    <n v="1341028740"/>
    <n v="1339704141"/>
    <b v="0"/>
    <n v="27"/>
    <b v="1"/>
    <s v="music/indie rock"/>
    <n v="3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s v="US"/>
    <s v="USD"/>
    <n v="1329104114"/>
    <n v="1323920114"/>
    <b v="0"/>
    <n v="44"/>
    <b v="1"/>
    <s v="music/indie rock"/>
    <n v="30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s v="US"/>
    <s v="USD"/>
    <n v="1304628648"/>
    <n v="1302036648"/>
    <b v="0"/>
    <n v="38"/>
    <b v="1"/>
    <s v="music/indie rock"/>
    <n v="30"/>
    <n v="39.47"/>
    <x v="4"/>
    <s v="indie rock"/>
    <x v="2102"/>
    <d v="2011-05-05T20:50:48"/>
  </r>
  <r>
    <n v="2103"/>
    <s v="Matthew Moon's New Album"/>
    <s v="Indie rocker, Matthew Moon, has something to share with you..."/>
    <n v="5000"/>
    <n v="1500"/>
    <x v="0"/>
    <s v="US"/>
    <s v="USD"/>
    <n v="1352488027"/>
    <n v="1349892427"/>
    <b v="0"/>
    <n v="115"/>
    <b v="1"/>
    <s v="music/indie rock"/>
    <n v="30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s v="US"/>
    <s v="USD"/>
    <n v="1369958400"/>
    <n v="1367286434"/>
    <b v="0"/>
    <n v="37"/>
    <b v="1"/>
    <s v="music/indie rock"/>
    <n v="30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1493"/>
    <x v="0"/>
    <s v="US"/>
    <s v="USD"/>
    <n v="1416542400"/>
    <n v="1415472953"/>
    <b v="0"/>
    <n v="99"/>
    <b v="1"/>
    <s v="music/indie rock"/>
    <n v="30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s v="US"/>
    <s v="USD"/>
    <n v="1359176974"/>
    <n v="1356584974"/>
    <b v="0"/>
    <n v="44"/>
    <b v="1"/>
    <s v="music/indie rock"/>
    <n v="30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s v="US"/>
    <s v="USD"/>
    <n v="1415815393"/>
    <n v="1413997393"/>
    <b v="0"/>
    <n v="58"/>
    <b v="1"/>
    <s v="music/indie rock"/>
    <n v="30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s v="US"/>
    <s v="USD"/>
    <n v="1347249300"/>
    <n v="1344917580"/>
    <b v="0"/>
    <n v="191"/>
    <b v="1"/>
    <s v="music/indie rock"/>
    <n v="29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1466"/>
    <x v="0"/>
    <s v="US"/>
    <s v="USD"/>
    <n v="1436115617"/>
    <n v="1433523617"/>
    <b v="0"/>
    <n v="40"/>
    <b v="1"/>
    <s v="music/indie rock"/>
    <n v="29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1465"/>
    <x v="0"/>
    <s v="US"/>
    <s v="USD"/>
    <n v="1366064193"/>
    <n v="1364854593"/>
    <b v="0"/>
    <n v="11"/>
    <b v="1"/>
    <s v="music/indie rock"/>
    <n v="29"/>
    <n v="133.18"/>
    <x v="4"/>
    <s v="indie rock"/>
    <x v="2112"/>
    <d v="2013-04-15T22:16:33"/>
  </r>
  <r>
    <n v="2113"/>
    <s v="Summer Underground // Honeycomb LP"/>
    <s v="Help us fund our second full-length album Honeycomb!"/>
    <n v="5000"/>
    <n v="1461"/>
    <x v="0"/>
    <s v="US"/>
    <s v="USD"/>
    <n v="1411505176"/>
    <n v="1408481176"/>
    <b v="0"/>
    <n v="107"/>
    <b v="1"/>
    <s v="music/indie rock"/>
    <n v="29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1455"/>
    <x v="0"/>
    <s v="US"/>
    <s v="USD"/>
    <n v="1298167001"/>
    <n v="1295575001"/>
    <b v="0"/>
    <n v="36"/>
    <b v="1"/>
    <s v="music/indie rock"/>
    <n v="29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s v="US"/>
    <s v="USD"/>
    <n v="1349203203"/>
    <n v="1345056003"/>
    <b v="0"/>
    <n v="92"/>
    <b v="1"/>
    <s v="music/indie rock"/>
    <n v="29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s v="US"/>
    <s v="USD"/>
    <n v="1445921940"/>
    <n v="1444699549"/>
    <b v="0"/>
    <n v="35"/>
    <b v="1"/>
    <s v="music/indie rock"/>
    <n v="29"/>
    <n v="41.29"/>
    <x v="4"/>
    <s v="indie rock"/>
    <x v="2117"/>
    <d v="2015-10-27T04:59:00"/>
  </r>
  <r>
    <n v="2118"/>
    <s v="PORCHES. vs. THE U.S.A."/>
    <s v="PORCHES.  and Documentarians tour from New York to San Francisco and back."/>
    <n v="5000"/>
    <n v="1438"/>
    <x v="0"/>
    <s v="US"/>
    <s v="USD"/>
    <n v="1311538136"/>
    <n v="1308946136"/>
    <b v="0"/>
    <n v="17"/>
    <b v="1"/>
    <s v="music/indie rock"/>
    <n v="29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1437"/>
    <x v="0"/>
    <s v="US"/>
    <s v="USD"/>
    <n v="1345086445"/>
    <n v="1342494445"/>
    <b v="0"/>
    <n v="22"/>
    <b v="1"/>
    <s v="music/indie rock"/>
    <n v="29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1436"/>
    <x v="0"/>
    <s v="US"/>
    <s v="USD"/>
    <n v="1388617736"/>
    <n v="1384384136"/>
    <b v="0"/>
    <n v="69"/>
    <b v="1"/>
    <s v="music/indie rock"/>
    <n v="29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"/>
    <n v="1434"/>
    <x v="2"/>
    <s v="CH"/>
    <s v="CHF"/>
    <n v="1484156948"/>
    <n v="1481564948"/>
    <b v="0"/>
    <n v="10"/>
    <b v="0"/>
    <s v="games/video games"/>
    <n v="29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1431"/>
    <x v="2"/>
    <s v="MX"/>
    <s v="MXN"/>
    <n v="1483773169"/>
    <n v="1481181169"/>
    <b v="0"/>
    <n v="3"/>
    <b v="0"/>
    <s v="games/video games"/>
    <n v="29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2"/>
    <s v="US"/>
    <s v="USD"/>
    <n v="1268636340"/>
    <n v="1263982307"/>
    <b v="0"/>
    <n v="5"/>
    <b v="0"/>
    <s v="games/video games"/>
    <n v="29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419"/>
    <x v="2"/>
    <s v="US"/>
    <s v="USD"/>
    <n v="1291093200"/>
    <n v="1286930435"/>
    <b v="0"/>
    <n v="5"/>
    <b v="0"/>
    <s v="games/video games"/>
    <n v="28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1417"/>
    <x v="2"/>
    <s v="US"/>
    <s v="USD"/>
    <n v="1438734833"/>
    <n v="1436142833"/>
    <b v="0"/>
    <n v="27"/>
    <b v="0"/>
    <s v="games/video games"/>
    <n v="28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416"/>
    <x v="2"/>
    <s v="US"/>
    <s v="USD"/>
    <n v="1418080887"/>
    <n v="1415488887"/>
    <b v="0"/>
    <n v="2"/>
    <b v="0"/>
    <s v="games/video games"/>
    <n v="28"/>
    <n v="708"/>
    <x v="6"/>
    <s v="video games"/>
    <x v="2126"/>
    <d v="2014-12-08T23:21:27"/>
  </r>
  <r>
    <n v="2127"/>
    <s v="Three Monkeys - Part 1: Into the Abyss"/>
    <s v="Three Monkeys is an audio adventure game for PC."/>
    <n v="5000"/>
    <n v="1408"/>
    <x v="2"/>
    <s v="GB"/>
    <s v="GBP"/>
    <n v="1426158463"/>
    <n v="1423570063"/>
    <b v="0"/>
    <n v="236"/>
    <b v="0"/>
    <s v="games/video games"/>
    <n v="28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1405"/>
    <x v="2"/>
    <s v="CA"/>
    <s v="CAD"/>
    <n v="1411324369"/>
    <n v="1406140369"/>
    <b v="0"/>
    <n v="1"/>
    <b v="0"/>
    <s v="games/video games"/>
    <n v="28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1405"/>
    <x v="2"/>
    <s v="US"/>
    <s v="USD"/>
    <n v="1457570100"/>
    <n v="1454978100"/>
    <b v="0"/>
    <n v="12"/>
    <b v="0"/>
    <s v="games/video games"/>
    <n v="28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1400"/>
    <x v="2"/>
    <s v="US"/>
    <s v="USD"/>
    <n v="1436677091"/>
    <n v="1434085091"/>
    <b v="0"/>
    <n v="3"/>
    <b v="0"/>
    <s v="games/video games"/>
    <n v="28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1398"/>
    <x v="2"/>
    <s v="US"/>
    <s v="USD"/>
    <n v="1391427692"/>
    <n v="1388835692"/>
    <b v="0"/>
    <n v="99"/>
    <b v="0"/>
    <s v="games/video games"/>
    <n v="28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2"/>
    <s v="US"/>
    <s v="USD"/>
    <n v="1303628340"/>
    <n v="1300328399"/>
    <b v="0"/>
    <n v="3"/>
    <b v="0"/>
    <s v="games/video games"/>
    <n v="28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395"/>
    <x v="2"/>
    <s v="US"/>
    <s v="USD"/>
    <n v="1367097391"/>
    <n v="1364505391"/>
    <b v="0"/>
    <n v="3"/>
    <b v="0"/>
    <s v="games/video games"/>
    <n v="28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1390"/>
    <x v="2"/>
    <s v="US"/>
    <s v="USD"/>
    <n v="1382184786"/>
    <n v="1379592786"/>
    <b v="0"/>
    <n v="4"/>
    <b v="0"/>
    <s v="games/video games"/>
    <n v="28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389"/>
    <x v="2"/>
    <s v="CA"/>
    <s v="CAD"/>
    <n v="1417804229"/>
    <n v="1415212229"/>
    <b v="0"/>
    <n v="534"/>
    <b v="0"/>
    <s v="games/video games"/>
    <n v="28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387"/>
    <x v="2"/>
    <s v="GB"/>
    <s v="GBP"/>
    <n v="1383959939"/>
    <n v="1381364339"/>
    <b v="0"/>
    <n v="12"/>
    <b v="0"/>
    <s v="games/video games"/>
    <n v="28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384"/>
    <x v="2"/>
    <s v="US"/>
    <s v="USD"/>
    <n v="1478196008"/>
    <n v="1475604008"/>
    <b v="0"/>
    <n v="56"/>
    <b v="0"/>
    <s v="games/video games"/>
    <n v="28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2"/>
    <s v="US"/>
    <s v="USD"/>
    <n v="1357934424"/>
    <n v="1355342424"/>
    <b v="0"/>
    <n v="11"/>
    <b v="0"/>
    <s v="games/video games"/>
    <n v="28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1381"/>
    <x v="2"/>
    <s v="US"/>
    <s v="USD"/>
    <n v="1415947159"/>
    <n v="1413351559"/>
    <b v="0"/>
    <n v="0"/>
    <b v="0"/>
    <s v="games/video games"/>
    <n v="28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2"/>
    <s v="DE"/>
    <s v="EUR"/>
    <n v="1451494210"/>
    <n v="1449075010"/>
    <b v="0"/>
    <n v="12"/>
    <b v="0"/>
    <s v="games/video games"/>
    <n v="27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2"/>
    <s v="US"/>
    <s v="USD"/>
    <n v="1279738800"/>
    <n v="1275599812"/>
    <b v="0"/>
    <n v="5"/>
    <b v="0"/>
    <s v="games/video games"/>
    <n v="27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5000"/>
    <n v="1370"/>
    <x v="2"/>
    <s v="US"/>
    <s v="USD"/>
    <n v="1379164040"/>
    <n v="1376399240"/>
    <b v="0"/>
    <n v="24"/>
    <b v="0"/>
    <s v="games/video games"/>
    <n v="27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2"/>
    <s v="US"/>
    <s v="USD"/>
    <n v="1385534514"/>
    <n v="1382938914"/>
    <b v="0"/>
    <n v="89"/>
    <b v="0"/>
    <s v="games/video games"/>
    <n v="27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2016-02-11T16:18:30"/>
  </r>
  <r>
    <n v="2147"/>
    <s v="Johnny Rocketfingers 3"/>
    <s v="A Point and Click Adventure on Steroids."/>
    <n v="5000"/>
    <n v="1366"/>
    <x v="2"/>
    <s v="US"/>
    <s v="USD"/>
    <n v="1416125148"/>
    <n v="1413356748"/>
    <b v="0"/>
    <n v="55"/>
    <b v="0"/>
    <s v="games/video games"/>
    <n v="27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1365"/>
    <x v="2"/>
    <s v="GB"/>
    <s v="GBP"/>
    <n v="1427992582"/>
    <n v="1425404182"/>
    <b v="0"/>
    <n v="2"/>
    <b v="0"/>
    <s v="games/video games"/>
    <n v="27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1364"/>
    <x v="2"/>
    <s v="US"/>
    <s v="USD"/>
    <n v="1280534400"/>
    <n v="1277512556"/>
    <b v="0"/>
    <n v="0"/>
    <b v="0"/>
    <s v="games/video games"/>
    <n v="27"/>
    <n v="0"/>
    <x v="6"/>
    <s v="video games"/>
    <x v="2149"/>
    <d v="2010-07-31T00:00:00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361"/>
    <x v="2"/>
    <s v="US"/>
    <s v="USD"/>
    <n v="1467231614"/>
    <n v="1464639614"/>
    <b v="0"/>
    <n v="6"/>
    <b v="0"/>
    <s v="games/video games"/>
    <n v="27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1360"/>
    <x v="2"/>
    <s v="US"/>
    <s v="USD"/>
    <n v="1394909909"/>
    <n v="1392321509"/>
    <b v="0"/>
    <n v="4"/>
    <b v="0"/>
    <s v="games/video games"/>
    <n v="27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1360"/>
    <x v="2"/>
    <s v="US"/>
    <s v="USD"/>
    <n v="1420876740"/>
    <n v="1417470718"/>
    <b v="0"/>
    <n v="4"/>
    <b v="0"/>
    <s v="games/video games"/>
    <n v="27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1351"/>
    <x v="2"/>
    <s v="US"/>
    <s v="USD"/>
    <n v="1390921827"/>
    <n v="1389193827"/>
    <b v="0"/>
    <n v="2"/>
    <b v="0"/>
    <s v="games/video games"/>
    <n v="27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351"/>
    <x v="2"/>
    <s v="US"/>
    <s v="USD"/>
    <n v="1379363406"/>
    <n v="1375475406"/>
    <b v="0"/>
    <n v="83"/>
    <b v="0"/>
    <s v="games/video games"/>
    <n v="27"/>
    <n v="16.28"/>
    <x v="6"/>
    <s v="video games"/>
    <x v="2156"/>
    <d v="2013-09-16T20:30:06"/>
  </r>
  <r>
    <n v="2157"/>
    <s v="Nin"/>
    <s v="Gamers and 90's fans unite in this small tale of epic proportions!"/>
    <n v="5000"/>
    <n v="1346.11"/>
    <x v="2"/>
    <s v="US"/>
    <s v="USD"/>
    <n v="1482479940"/>
    <n v="1479684783"/>
    <b v="0"/>
    <n v="57"/>
    <b v="0"/>
    <s v="games/video games"/>
    <n v="27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345"/>
    <x v="2"/>
    <s v="US"/>
    <s v="USD"/>
    <n v="1360009774"/>
    <n v="1356121774"/>
    <b v="0"/>
    <n v="311"/>
    <b v="0"/>
    <s v="games/video games"/>
    <n v="27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2"/>
    <s v="US"/>
    <s v="USD"/>
    <n v="1310837574"/>
    <n v="1308245574"/>
    <b v="0"/>
    <n v="2"/>
    <b v="0"/>
    <s v="games/video games"/>
    <n v="27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1336"/>
    <x v="2"/>
    <s v="US"/>
    <s v="USD"/>
    <n v="1337447105"/>
    <n v="1334855105"/>
    <b v="0"/>
    <n v="16"/>
    <b v="0"/>
    <s v="games/video games"/>
    <n v="27"/>
    <n v="83.5"/>
    <x v="6"/>
    <s v="video games"/>
    <x v="2160"/>
    <d v="2012-05-19T17:05:05"/>
  </r>
  <r>
    <n v="2161"/>
    <s v="CallMeGhost DEBUT ALBUM preorder!"/>
    <s v="We're trying to fund hard copies of our debut album!"/>
    <n v="5000"/>
    <n v="1335"/>
    <x v="0"/>
    <s v="US"/>
    <s v="USD"/>
    <n v="1443040059"/>
    <n v="1440448059"/>
    <b v="0"/>
    <n v="13"/>
    <b v="1"/>
    <s v="music/rock"/>
    <n v="27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1333"/>
    <x v="0"/>
    <s v="US"/>
    <s v="USD"/>
    <n v="1406226191"/>
    <n v="1403547791"/>
    <b v="0"/>
    <n v="58"/>
    <b v="1"/>
    <s v="music/rock"/>
    <n v="27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1332"/>
    <x v="0"/>
    <s v="US"/>
    <s v="USD"/>
    <n v="1433735400"/>
    <n v="1429306520"/>
    <b v="0"/>
    <n v="44"/>
    <b v="1"/>
    <s v="music/rock"/>
    <n v="27"/>
    <n v="30.27"/>
    <x v="4"/>
    <s v="rock"/>
    <x v="2163"/>
    <d v="2015-06-08T03:50:00"/>
  </r>
  <r>
    <n v="2164"/>
    <s v="Rosaline debut record"/>
    <s v="South Florida roots country/rock outfit's long awaited debut record"/>
    <n v="5000"/>
    <n v="1330"/>
    <x v="0"/>
    <s v="US"/>
    <s v="USD"/>
    <n v="1466827140"/>
    <n v="1464196414"/>
    <b v="0"/>
    <n v="83"/>
    <b v="1"/>
    <s v="music/rock"/>
    <n v="27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s v="FR"/>
    <s v="EUR"/>
    <n v="1460127635"/>
    <n v="1457539235"/>
    <b v="0"/>
    <n v="117"/>
    <b v="1"/>
    <s v="music/rock"/>
    <n v="27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s v="US"/>
    <s v="USD"/>
    <n v="1417813618"/>
    <n v="1413922018"/>
    <b v="0"/>
    <n v="32"/>
    <b v="1"/>
    <s v="music/rock"/>
    <n v="27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328"/>
    <x v="0"/>
    <s v="US"/>
    <s v="USD"/>
    <n v="1347672937"/>
    <n v="1346463337"/>
    <b v="0"/>
    <n v="8"/>
    <b v="1"/>
    <s v="music/rock"/>
    <n v="27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1326"/>
    <x v="0"/>
    <s v="US"/>
    <s v="USD"/>
    <n v="1486702800"/>
    <n v="1484058261"/>
    <b v="0"/>
    <n v="340"/>
    <b v="1"/>
    <s v="music/rock"/>
    <n v="27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s v="US"/>
    <s v="USD"/>
    <n v="1488473351"/>
    <n v="1488214151"/>
    <b v="0"/>
    <n v="7"/>
    <b v="1"/>
    <s v="music/rock"/>
    <n v="26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1319"/>
    <x v="0"/>
    <s v="US"/>
    <s v="USD"/>
    <n v="1440266422"/>
    <n v="1436810422"/>
    <b v="0"/>
    <n v="19"/>
    <b v="1"/>
    <s v="music/rock"/>
    <n v="26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1316"/>
    <x v="0"/>
    <s v="US"/>
    <s v="USD"/>
    <n v="1434949200"/>
    <n v="1431903495"/>
    <b v="0"/>
    <n v="47"/>
    <b v="1"/>
    <s v="music/rock"/>
    <n v="26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315"/>
    <x v="0"/>
    <s v="US"/>
    <s v="USD"/>
    <n v="1429365320"/>
    <n v="1426773320"/>
    <b v="0"/>
    <n v="13"/>
    <b v="1"/>
    <s v="music/rock"/>
    <n v="26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s v="US"/>
    <s v="USD"/>
    <n v="1378785540"/>
    <n v="1376066243"/>
    <b v="0"/>
    <n v="90"/>
    <b v="1"/>
    <s v="music/rock"/>
    <n v="26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1306"/>
    <x v="0"/>
    <s v="GB"/>
    <s v="GBP"/>
    <n v="1462453307"/>
    <n v="1459861307"/>
    <b v="0"/>
    <n v="63"/>
    <b v="1"/>
    <s v="music/rock"/>
    <n v="26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s v="US"/>
    <s v="USD"/>
    <n v="1469059986"/>
    <n v="1468455186"/>
    <b v="0"/>
    <n v="26"/>
    <b v="1"/>
    <s v="music/rock"/>
    <n v="26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s v="US"/>
    <s v="USD"/>
    <n v="1465192867"/>
    <n v="1463032867"/>
    <b v="0"/>
    <n v="38"/>
    <b v="1"/>
    <s v="music/rock"/>
    <n v="26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1300"/>
    <x v="0"/>
    <s v="US"/>
    <s v="USD"/>
    <n v="1484752597"/>
    <n v="1482160597"/>
    <b v="0"/>
    <n v="859"/>
    <b v="1"/>
    <s v="music/rock"/>
    <n v="26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1300"/>
    <x v="0"/>
    <s v="US"/>
    <s v="USD"/>
    <n v="1428725192"/>
    <n v="1426133192"/>
    <b v="0"/>
    <n v="21"/>
    <b v="1"/>
    <s v="music/rock"/>
    <n v="26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s v="US"/>
    <s v="USD"/>
    <n v="1487635653"/>
    <n v="1486426053"/>
    <b v="0"/>
    <n v="53"/>
    <b v="1"/>
    <s v="games/tabletop games"/>
    <n v="26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296"/>
    <x v="0"/>
    <s v="CA"/>
    <s v="CAD"/>
    <n v="1412285825"/>
    <n v="1409261825"/>
    <b v="0"/>
    <n v="356"/>
    <b v="1"/>
    <s v="games/tabletop games"/>
    <n v="26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s v="US"/>
    <s v="USD"/>
    <n v="1486616400"/>
    <n v="1484037977"/>
    <b v="0"/>
    <n v="279"/>
    <b v="1"/>
    <s v="games/tabletop games"/>
    <n v="26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00"/>
    <n v="1290"/>
    <x v="0"/>
    <s v="US"/>
    <s v="USD"/>
    <n v="1453737600"/>
    <n v="1452530041"/>
    <b v="1"/>
    <n v="266"/>
    <b v="1"/>
    <s v="games/tabletop games"/>
    <n v="26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"/>
    <n v="1285"/>
    <x v="0"/>
    <s v="US"/>
    <s v="USD"/>
    <n v="1473213600"/>
    <n v="1470062743"/>
    <b v="0"/>
    <n v="392"/>
    <b v="1"/>
    <s v="games/tabletop games"/>
    <n v="26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000"/>
    <n v="1283"/>
    <x v="0"/>
    <s v="US"/>
    <s v="USD"/>
    <n v="1428033540"/>
    <n v="1425531666"/>
    <b v="1"/>
    <n v="3562"/>
    <b v="1"/>
    <s v="games/tabletop games"/>
    <n v="26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s v="AU"/>
    <s v="AUD"/>
    <n v="1477414800"/>
    <n v="1474380241"/>
    <b v="0"/>
    <n v="514"/>
    <b v="1"/>
    <s v="games/tabletop games"/>
    <n v="26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000"/>
    <n v="1280"/>
    <x v="0"/>
    <s v="GB"/>
    <s v="GBP"/>
    <n v="1461276000"/>
    <n v="1460055300"/>
    <b v="0"/>
    <n v="88"/>
    <b v="1"/>
    <s v="games/tabletop games"/>
    <n v="26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s v="US"/>
    <s v="USD"/>
    <n v="1458716340"/>
    <n v="1455721204"/>
    <b v="0"/>
    <n v="537"/>
    <b v="1"/>
    <s v="games/tabletop games"/>
    <n v="26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s v="GB"/>
    <s v="GBP"/>
    <n v="1487102427"/>
    <n v="1486065627"/>
    <b v="0"/>
    <n v="25"/>
    <b v="1"/>
    <s v="games/tabletop games"/>
    <n v="26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s v="GB"/>
    <s v="GBP"/>
    <n v="1481842800"/>
    <n v="1479414344"/>
    <b v="0"/>
    <n v="3238"/>
    <b v="1"/>
    <s v="games/tabletop games"/>
    <n v="25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s v="US"/>
    <s v="USD"/>
    <n v="1479704340"/>
    <n v="1477043072"/>
    <b v="0"/>
    <n v="897"/>
    <b v="1"/>
    <s v="games/tabletop games"/>
    <n v="25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000"/>
    <n v="1272"/>
    <x v="0"/>
    <s v="US"/>
    <s v="USD"/>
    <n v="1459012290"/>
    <n v="1456423890"/>
    <b v="0"/>
    <n v="878"/>
    <b v="1"/>
    <s v="games/tabletop games"/>
    <n v="25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5000"/>
    <n v="1270"/>
    <x v="0"/>
    <s v="US"/>
    <s v="USD"/>
    <n v="1439317900"/>
    <n v="1436725900"/>
    <b v="0"/>
    <n v="115"/>
    <b v="1"/>
    <s v="games/tabletop games"/>
    <n v="25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5000"/>
    <n v="1261"/>
    <x v="0"/>
    <s v="US"/>
    <s v="USD"/>
    <n v="1480662000"/>
    <n v="1478000502"/>
    <b v="0"/>
    <n v="234"/>
    <b v="1"/>
    <s v="games/tabletop games"/>
    <n v="25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000"/>
    <n v="1260"/>
    <x v="0"/>
    <s v="US"/>
    <s v="USD"/>
    <n v="1425132059"/>
    <n v="1422540059"/>
    <b v="0"/>
    <n v="4330"/>
    <b v="1"/>
    <s v="games/tabletop games"/>
    <n v="25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000"/>
    <n v="1260"/>
    <x v="0"/>
    <s v="US"/>
    <s v="USD"/>
    <n v="1447507200"/>
    <n v="1444911600"/>
    <b v="0"/>
    <n v="651"/>
    <b v="1"/>
    <s v="games/tabletop games"/>
    <n v="25"/>
    <n v="1.94"/>
    <x v="6"/>
    <s v="tabletop games"/>
    <x v="2198"/>
    <d v="2015-11-14T13:20:00"/>
  </r>
  <r>
    <n v="2199"/>
    <s v="Decadolo. Flip it!"/>
    <s v="A new strategic board game designed to flip out your opponent."/>
    <n v="5000"/>
    <n v="1259"/>
    <x v="0"/>
    <s v="IE"/>
    <s v="EUR"/>
    <n v="1444903198"/>
    <n v="1442311198"/>
    <b v="1"/>
    <n v="251"/>
    <b v="1"/>
    <s v="games/tabletop games"/>
    <n v="25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s v="GB"/>
    <s v="GBP"/>
    <n v="1436151600"/>
    <n v="1433775668"/>
    <b v="0"/>
    <n v="263"/>
    <b v="1"/>
    <s v="games/tabletop games"/>
    <n v="25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s v="GB"/>
    <s v="GBP"/>
    <n v="1358367565"/>
    <n v="1357157965"/>
    <b v="0"/>
    <n v="28"/>
    <b v="1"/>
    <s v="music/electronic music"/>
    <n v="25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000"/>
    <n v="1250"/>
    <x v="0"/>
    <s v="US"/>
    <s v="USD"/>
    <n v="1351801368"/>
    <n v="1349209368"/>
    <b v="0"/>
    <n v="721"/>
    <b v="1"/>
    <s v="music/electronic music"/>
    <n v="25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s v="CA"/>
    <s v="CAD"/>
    <n v="1443127082"/>
    <n v="1440535082"/>
    <b v="0"/>
    <n v="50"/>
    <b v="1"/>
    <s v="music/electronic music"/>
    <n v="25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s v="US"/>
    <s v="USD"/>
    <n v="1362814119"/>
    <n v="1360222119"/>
    <b v="0"/>
    <n v="73"/>
    <b v="1"/>
    <s v="music/electronic music"/>
    <n v="25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s v="US"/>
    <s v="USD"/>
    <n v="1338579789"/>
    <n v="1335987789"/>
    <b v="0"/>
    <n v="27"/>
    <b v="1"/>
    <s v="music/electronic music"/>
    <n v="25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245"/>
    <x v="0"/>
    <s v="US"/>
    <s v="USD"/>
    <n v="1334556624"/>
    <n v="1333001424"/>
    <b v="0"/>
    <n v="34"/>
    <b v="1"/>
    <s v="music/electronic music"/>
    <n v="25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000"/>
    <n v="1245"/>
    <x v="0"/>
    <s v="US"/>
    <s v="USD"/>
    <n v="1384580373"/>
    <n v="1381984773"/>
    <b v="0"/>
    <n v="7"/>
    <b v="1"/>
    <s v="music/electronic music"/>
    <n v="25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s v="US"/>
    <s v="USD"/>
    <n v="1333771200"/>
    <n v="1328649026"/>
    <b v="0"/>
    <n v="24"/>
    <b v="1"/>
    <s v="music/electronic music"/>
    <n v="25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"/>
    <n v="1235"/>
    <x v="0"/>
    <s v="GB"/>
    <s v="GBP"/>
    <n v="1397516400"/>
    <n v="1396524644"/>
    <b v="0"/>
    <n v="15"/>
    <b v="1"/>
    <s v="music/electronic music"/>
    <n v="25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s v="US"/>
    <s v="USD"/>
    <n v="1334424960"/>
    <n v="1329442510"/>
    <b v="0"/>
    <n v="72"/>
    <b v="1"/>
    <s v="music/electronic music"/>
    <n v="25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s v="US"/>
    <s v="USD"/>
    <n v="1397113140"/>
    <n v="1395168625"/>
    <b v="0"/>
    <n v="120"/>
    <b v="1"/>
    <s v="music/electronic music"/>
    <n v="25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s v="US"/>
    <s v="USD"/>
    <n v="1383526800"/>
    <n v="1380650177"/>
    <b v="0"/>
    <n v="123"/>
    <b v="1"/>
    <s v="music/electronic music"/>
    <n v="25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s v="US"/>
    <s v="USD"/>
    <n v="1431719379"/>
    <n v="1429127379"/>
    <b v="0"/>
    <n v="1"/>
    <b v="1"/>
    <s v="music/electronic music"/>
    <n v="24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1220"/>
    <x v="0"/>
    <s v="US"/>
    <s v="USD"/>
    <n v="1391713248"/>
    <n v="1389121248"/>
    <b v="0"/>
    <n v="24"/>
    <b v="1"/>
    <s v="music/electronic music"/>
    <n v="24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5000"/>
    <n v="1218"/>
    <x v="0"/>
    <s v="US"/>
    <s v="USD"/>
    <n v="1331621940"/>
    <n v="1329671572"/>
    <b v="0"/>
    <n v="33"/>
    <b v="1"/>
    <s v="music/electronic music"/>
    <n v="24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s v="US"/>
    <s v="USD"/>
    <n v="1437674545"/>
    <n v="1436464945"/>
    <b v="0"/>
    <n v="14"/>
    <b v="1"/>
    <s v="music/electronic music"/>
    <n v="24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s v="US"/>
    <s v="USD"/>
    <n v="1446451200"/>
    <n v="1445539113"/>
    <b v="0"/>
    <n v="9"/>
    <b v="1"/>
    <s v="music/electronic music"/>
    <n v="24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s v="US"/>
    <s v="USD"/>
    <n v="1346198400"/>
    <n v="1344281383"/>
    <b v="0"/>
    <n v="76"/>
    <b v="1"/>
    <s v="music/electronic music"/>
    <n v="24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000"/>
    <n v="1216"/>
    <x v="0"/>
    <s v="US"/>
    <s v="USD"/>
    <n v="1440004512"/>
    <n v="1437412512"/>
    <b v="0"/>
    <n v="19"/>
    <b v="1"/>
    <s v="music/electronic music"/>
    <n v="24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1215"/>
    <x v="0"/>
    <s v="US"/>
    <s v="USD"/>
    <n v="1374888436"/>
    <n v="1372296436"/>
    <b v="0"/>
    <n v="69"/>
    <b v="1"/>
    <s v="music/electronic music"/>
    <n v="24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s v="US"/>
    <s v="USD"/>
    <n v="1461369600"/>
    <n v="1458748809"/>
    <b v="0"/>
    <n v="218"/>
    <b v="1"/>
    <s v="games/tabletop games"/>
    <n v="24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s v="CA"/>
    <s v="CAD"/>
    <n v="1435418568"/>
    <n v="1432826568"/>
    <b v="0"/>
    <n v="100"/>
    <b v="1"/>
    <s v="games/tabletop games"/>
    <n v="24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s v="US"/>
    <s v="USD"/>
    <n v="1477767600"/>
    <n v="1475337675"/>
    <b v="0"/>
    <n v="296"/>
    <b v="1"/>
    <s v="games/tabletop games"/>
    <n v="24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s v="GB"/>
    <s v="GBP"/>
    <n v="1411326015"/>
    <n v="1408734015"/>
    <b v="0"/>
    <n v="1204"/>
    <b v="1"/>
    <s v="games/tabletop games"/>
    <n v="24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"/>
    <n v="1200"/>
    <x v="0"/>
    <s v="US"/>
    <s v="USD"/>
    <n v="1455253140"/>
    <n v="1452625822"/>
    <b v="0"/>
    <n v="321"/>
    <b v="1"/>
    <s v="games/tabletop games"/>
    <n v="24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s v="GB"/>
    <s v="GBP"/>
    <n v="1384374155"/>
    <n v="1381778555"/>
    <b v="0"/>
    <n v="301"/>
    <b v="1"/>
    <s v="games/tabletop games"/>
    <n v="24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s v="DE"/>
    <s v="EUR"/>
    <n v="1439707236"/>
    <n v="1437115236"/>
    <b v="0"/>
    <n v="144"/>
    <b v="1"/>
    <s v="games/tabletop games"/>
    <n v="24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s v="US"/>
    <s v="USD"/>
    <n v="1378180800"/>
    <n v="1375113391"/>
    <b v="0"/>
    <n v="539"/>
    <b v="1"/>
    <s v="games/tabletop games"/>
    <n v="24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s v="US"/>
    <s v="USD"/>
    <n v="1398460127"/>
    <n v="1395868127"/>
    <b v="0"/>
    <n v="498"/>
    <b v="1"/>
    <s v="games/tabletop games"/>
    <n v="24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900"/>
    <n v="1197"/>
    <x v="0"/>
    <s v="US"/>
    <s v="USD"/>
    <n v="1372136400"/>
    <n v="1369864301"/>
    <b v="0"/>
    <n v="1113"/>
    <b v="1"/>
    <s v="games/tabletop games"/>
    <n v="24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9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800"/>
    <n v="1185"/>
    <x v="0"/>
    <s v="GB"/>
    <s v="GBP"/>
    <n v="1450051200"/>
    <n v="1448269539"/>
    <b v="0"/>
    <n v="391"/>
    <b v="1"/>
    <s v="games/tabletop games"/>
    <n v="25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s v="US"/>
    <s v="USD"/>
    <n v="1483645647"/>
    <n v="1481053647"/>
    <b v="0"/>
    <n v="28"/>
    <b v="1"/>
    <s v="games/tabletop games"/>
    <n v="25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800"/>
    <n v="1183.19"/>
    <x v="0"/>
    <s v="CA"/>
    <s v="CAD"/>
    <n v="1427585511"/>
    <n v="1424997111"/>
    <b v="0"/>
    <n v="147"/>
    <b v="1"/>
    <s v="games/tabletop games"/>
    <n v="25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700"/>
    <n v="1180"/>
    <x v="0"/>
    <s v="US"/>
    <s v="USD"/>
    <n v="1454338123"/>
    <n v="1451746123"/>
    <b v="0"/>
    <n v="680"/>
    <b v="1"/>
    <s v="games/tabletop games"/>
    <n v="25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1175"/>
    <x v="0"/>
    <s v="US"/>
    <s v="USD"/>
    <n v="1415779140"/>
    <n v="1412294683"/>
    <b v="0"/>
    <n v="983"/>
    <b v="1"/>
    <s v="games/tabletop games"/>
    <n v="26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600"/>
    <n v="1175"/>
    <x v="0"/>
    <s v="DE"/>
    <s v="EUR"/>
    <n v="1489157716"/>
    <n v="1486565716"/>
    <b v="0"/>
    <n v="79"/>
    <b v="1"/>
    <s v="games/tabletop games"/>
    <n v="26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4600"/>
    <n v="1174"/>
    <x v="0"/>
    <s v="US"/>
    <s v="USD"/>
    <n v="1385870520"/>
    <n v="1382742014"/>
    <b v="0"/>
    <n v="426"/>
    <b v="1"/>
    <s v="games/tabletop games"/>
    <n v="26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s v="US"/>
    <s v="USD"/>
    <n v="1461354544"/>
    <n v="1458762544"/>
    <b v="0"/>
    <n v="96"/>
    <b v="1"/>
    <s v="games/tabletop games"/>
    <n v="25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1168"/>
    <x v="0"/>
    <s v="GB"/>
    <s v="GBP"/>
    <n v="1488484300"/>
    <n v="1485892300"/>
    <b v="0"/>
    <n v="163"/>
    <b v="1"/>
    <s v="games/tabletop games"/>
    <n v="26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4500"/>
    <n v="1165"/>
    <x v="0"/>
    <s v="US"/>
    <s v="USD"/>
    <n v="1385521320"/>
    <n v="1382449733"/>
    <b v="0"/>
    <n v="2525"/>
    <b v="1"/>
    <s v="games/tabletop games"/>
    <n v="26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s v="US"/>
    <s v="USD"/>
    <n v="1489374000"/>
    <n v="1488823290"/>
    <b v="0"/>
    <n v="2035"/>
    <b v="1"/>
    <s v="games/tabletop games"/>
    <n v="26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4500"/>
    <n v="1156"/>
    <x v="0"/>
    <s v="US"/>
    <s v="USD"/>
    <n v="1476649800"/>
    <n v="1475609946"/>
    <b v="0"/>
    <n v="290"/>
    <b v="1"/>
    <s v="games/tabletop games"/>
    <n v="26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500"/>
    <n v="1155"/>
    <x v="0"/>
    <s v="US"/>
    <s v="USD"/>
    <n v="1393005600"/>
    <n v="1390323617"/>
    <b v="0"/>
    <n v="1980"/>
    <b v="1"/>
    <s v="games/tabletop games"/>
    <n v="26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s v="GB"/>
    <s v="GBP"/>
    <n v="1441393210"/>
    <n v="1438801210"/>
    <b v="0"/>
    <n v="57"/>
    <b v="1"/>
    <s v="games/tabletop games"/>
    <n v="26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4500"/>
    <n v="1150"/>
    <x v="0"/>
    <s v="US"/>
    <s v="USD"/>
    <n v="1438185565"/>
    <n v="1436975965"/>
    <b v="0"/>
    <n v="380"/>
    <b v="1"/>
    <s v="games/tabletop games"/>
    <n v="26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s v="GB"/>
    <s v="GBP"/>
    <n v="1481749278"/>
    <n v="1479157278"/>
    <b v="0"/>
    <n v="128"/>
    <b v="1"/>
    <s v="games/tabletop games"/>
    <n v="2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500"/>
    <n v="1147"/>
    <x v="0"/>
    <s v="US"/>
    <s v="USD"/>
    <n v="1364917965"/>
    <n v="1362329565"/>
    <b v="0"/>
    <n v="180"/>
    <b v="1"/>
    <s v="games/tabletop games"/>
    <n v="25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500"/>
    <n v="1145"/>
    <x v="0"/>
    <s v="US"/>
    <s v="USD"/>
    <n v="1480727273"/>
    <n v="1478131673"/>
    <b v="0"/>
    <n v="571"/>
    <b v="1"/>
    <s v="games/tabletop games"/>
    <n v="25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4500"/>
    <n v="1145"/>
    <x v="0"/>
    <s v="US"/>
    <s v="USD"/>
    <n v="1408177077"/>
    <n v="1406362677"/>
    <b v="0"/>
    <n v="480"/>
    <b v="1"/>
    <s v="games/tabletop games"/>
    <n v="25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s v="ES"/>
    <s v="EUR"/>
    <n v="1470469938"/>
    <n v="1469173938"/>
    <b v="0"/>
    <n v="249"/>
    <b v="1"/>
    <s v="games/tabletop games"/>
    <n v="25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s v="US"/>
    <s v="USD"/>
    <n v="1447862947"/>
    <n v="1445267347"/>
    <b v="0"/>
    <n v="84"/>
    <b v="1"/>
    <s v="games/tabletop games"/>
    <n v="25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500"/>
    <n v="1142"/>
    <x v="0"/>
    <s v="US"/>
    <s v="USD"/>
    <n v="1485271968"/>
    <n v="1484667168"/>
    <b v="0"/>
    <n v="197"/>
    <b v="1"/>
    <s v="games/tabletop games"/>
    <n v="25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4500"/>
    <n v="1142"/>
    <x v="0"/>
    <s v="US"/>
    <s v="USD"/>
    <n v="1462661451"/>
    <n v="1460069451"/>
    <b v="0"/>
    <n v="271"/>
    <b v="1"/>
    <s v="games/tabletop games"/>
    <n v="25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500"/>
    <n v="1140"/>
    <x v="0"/>
    <s v="GB"/>
    <s v="GBP"/>
    <n v="1479811846"/>
    <n v="1478602246"/>
    <b v="0"/>
    <n v="50"/>
    <b v="1"/>
    <s v="games/tabletop games"/>
    <n v="25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s v="GB"/>
    <s v="GBP"/>
    <n v="1466377200"/>
    <n v="1463351329"/>
    <b v="0"/>
    <n v="169"/>
    <b v="1"/>
    <s v="games/tabletop games"/>
    <n v="25"/>
    <n v="6.72"/>
    <x v="6"/>
    <s v="tabletop games"/>
    <x v="2257"/>
    <d v="2016-06-19T23:00:00"/>
  </r>
  <r>
    <n v="2258"/>
    <s v="A Sundered World"/>
    <s v="A Dungeon World campaign setting that takes place after the end of the worlds."/>
    <n v="4500"/>
    <n v="1130"/>
    <x v="0"/>
    <s v="US"/>
    <s v="USD"/>
    <n v="1434045687"/>
    <n v="1431453687"/>
    <b v="0"/>
    <n v="205"/>
    <b v="1"/>
    <s v="games/tabletop games"/>
    <n v="25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4500"/>
    <n v="1130"/>
    <x v="0"/>
    <s v="GB"/>
    <s v="GBP"/>
    <n v="1481224736"/>
    <n v="1480360736"/>
    <b v="0"/>
    <n v="206"/>
    <b v="1"/>
    <s v="games/tabletop games"/>
    <n v="25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4500"/>
    <n v="1130"/>
    <x v="0"/>
    <s v="US"/>
    <s v="USD"/>
    <n v="1395876250"/>
    <n v="1393287850"/>
    <b v="0"/>
    <n v="84"/>
    <b v="1"/>
    <s v="games/tabletop games"/>
    <n v="25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s v="AU"/>
    <s v="AUD"/>
    <n v="1487093020"/>
    <n v="1485278620"/>
    <b v="0"/>
    <n v="210"/>
    <b v="1"/>
    <s v="games/tabletop games"/>
    <n v="25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4500"/>
    <n v="1126"/>
    <x v="0"/>
    <s v="US"/>
    <s v="USD"/>
    <n v="1416268800"/>
    <n v="1413295358"/>
    <b v="0"/>
    <n v="181"/>
    <b v="1"/>
    <s v="games/tabletop games"/>
    <n v="25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4500"/>
    <n v="1126"/>
    <x v="0"/>
    <s v="SE"/>
    <s v="SEK"/>
    <n v="1422734313"/>
    <n v="1420919913"/>
    <b v="0"/>
    <n v="60"/>
    <b v="1"/>
    <s v="games/tabletop games"/>
    <n v="25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s v="US"/>
    <s v="USD"/>
    <n v="1463972400"/>
    <n v="1462543114"/>
    <b v="0"/>
    <n v="445"/>
    <b v="1"/>
    <s v="games/tabletop games"/>
    <n v="25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s v="GB"/>
    <s v="GBP"/>
    <n v="1479846507"/>
    <n v="1479241707"/>
    <b v="0"/>
    <n v="17"/>
    <b v="1"/>
    <s v="games/tabletop games"/>
    <n v="25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4500"/>
    <n v="1120"/>
    <x v="0"/>
    <s v="US"/>
    <s v="USD"/>
    <n v="1461722400"/>
    <n v="1460235592"/>
    <b v="0"/>
    <n v="194"/>
    <b v="1"/>
    <s v="games/tabletop games"/>
    <n v="25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s v="US"/>
    <s v="USD"/>
    <n v="1419123600"/>
    <n v="1416945297"/>
    <b v="0"/>
    <n v="404"/>
    <b v="1"/>
    <s v="games/tabletop games"/>
    <n v="25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4500"/>
    <n v="1115"/>
    <x v="0"/>
    <s v="US"/>
    <s v="USD"/>
    <n v="1489283915"/>
    <n v="1486691915"/>
    <b v="0"/>
    <n v="194"/>
    <b v="1"/>
    <s v="games/tabletop games"/>
    <n v="25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s v="US"/>
    <s v="USD"/>
    <n v="1488862800"/>
    <n v="1486745663"/>
    <b v="0"/>
    <n v="902"/>
    <b v="1"/>
    <s v="games/tabletop games"/>
    <n v="25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111"/>
    <x v="0"/>
    <s v="US"/>
    <s v="USD"/>
    <n v="1484085540"/>
    <n v="1482353513"/>
    <b v="0"/>
    <n v="1670"/>
    <b v="1"/>
    <s v="games/tabletop games"/>
    <n v="25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s v="US"/>
    <s v="USD"/>
    <n v="1481328004"/>
    <n v="1478736004"/>
    <b v="0"/>
    <n v="1328"/>
    <b v="1"/>
    <s v="games/tabletop games"/>
    <n v="25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108"/>
    <x v="0"/>
    <s v="US"/>
    <s v="USD"/>
    <n v="1449506836"/>
    <n v="1446914836"/>
    <b v="0"/>
    <n v="944"/>
    <b v="1"/>
    <s v="games/tabletop games"/>
    <n v="25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s v="CA"/>
    <s v="CAD"/>
    <n v="1489320642"/>
    <n v="1487164242"/>
    <b v="0"/>
    <n v="147"/>
    <b v="1"/>
    <s v="games/tabletop games"/>
    <n v="25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s v="US"/>
    <s v="USD"/>
    <n v="1393156857"/>
    <n v="1390564857"/>
    <b v="0"/>
    <n v="99"/>
    <b v="1"/>
    <s v="games/tabletop games"/>
    <n v="25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1102"/>
    <x v="0"/>
    <s v="GB"/>
    <s v="GBP"/>
    <n v="1419259679"/>
    <n v="1416667679"/>
    <b v="0"/>
    <n v="79"/>
    <b v="1"/>
    <s v="games/tabletop games"/>
    <n v="25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s v="US"/>
    <s v="USD"/>
    <n v="1388936289"/>
    <n v="1386344289"/>
    <b v="0"/>
    <n v="75"/>
    <b v="1"/>
    <s v="games/tabletop games"/>
    <n v="25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01"/>
    <x v="0"/>
    <s v="US"/>
    <s v="USD"/>
    <n v="1330359423"/>
    <n v="1327767423"/>
    <b v="0"/>
    <n v="207"/>
    <b v="1"/>
    <s v="games/tabletop games"/>
    <n v="26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1100"/>
    <x v="0"/>
    <s v="IT"/>
    <s v="EUR"/>
    <n v="1451861940"/>
    <n v="1448902867"/>
    <b v="0"/>
    <n v="102"/>
    <b v="1"/>
    <s v="games/tabletop games"/>
    <n v="26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100"/>
    <x v="0"/>
    <s v="US"/>
    <s v="USD"/>
    <n v="1423022400"/>
    <n v="1421436099"/>
    <b v="0"/>
    <n v="32"/>
    <b v="1"/>
    <s v="games/tabletop games"/>
    <n v="26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s v="US"/>
    <s v="USD"/>
    <n v="1442501991"/>
    <n v="1439909991"/>
    <b v="0"/>
    <n v="480"/>
    <b v="1"/>
    <s v="games/tabletop games"/>
    <n v="26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4200"/>
    <n v="1097"/>
    <x v="0"/>
    <s v="US"/>
    <s v="USD"/>
    <n v="1311576600"/>
    <n v="1306219897"/>
    <b v="0"/>
    <n v="11"/>
    <b v="1"/>
    <s v="music/rock"/>
    <n v="26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4200"/>
    <n v="1096"/>
    <x v="0"/>
    <s v="US"/>
    <s v="USD"/>
    <n v="1452744686"/>
    <n v="1447560686"/>
    <b v="0"/>
    <n v="12"/>
    <b v="1"/>
    <s v="music/rock"/>
    <n v="26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s v="US"/>
    <s v="USD"/>
    <n v="1336528804"/>
    <n v="1331348404"/>
    <b v="0"/>
    <n v="48"/>
    <b v="1"/>
    <s v="music/rock"/>
    <n v="26"/>
    <n v="22.73"/>
    <x v="4"/>
    <s v="rock"/>
    <x v="2283"/>
    <d v="2012-05-09T02:00:04"/>
  </r>
  <r>
    <n v="2284"/>
    <s v="Make a record, write a song, take the Vinyl Skyway. "/>
    <s v="The Vinyl Skyway reunite to make a third album. "/>
    <n v="4200"/>
    <n v="1090"/>
    <x v="0"/>
    <s v="US"/>
    <s v="USD"/>
    <n v="1299902400"/>
    <n v="1297451245"/>
    <b v="0"/>
    <n v="59"/>
    <b v="1"/>
    <s v="music/rock"/>
    <n v="26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s v="US"/>
    <s v="USD"/>
    <n v="1340944043"/>
    <n v="1338352043"/>
    <b v="0"/>
    <n v="79"/>
    <b v="1"/>
    <s v="music/rock"/>
    <n v="26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4190"/>
    <n v="1082.5"/>
    <x v="0"/>
    <s v="US"/>
    <s v="USD"/>
    <n v="1378439940"/>
    <n v="1376003254"/>
    <b v="0"/>
    <n v="14"/>
    <b v="1"/>
    <s v="music/rock"/>
    <n v="26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s v="US"/>
    <s v="USD"/>
    <n v="1403539260"/>
    <n v="1401724860"/>
    <b v="0"/>
    <n v="106"/>
    <b v="1"/>
    <s v="music/rock"/>
    <n v="26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s v="US"/>
    <s v="USD"/>
    <n v="1340733600"/>
    <n v="1339098689"/>
    <b v="0"/>
    <n v="25"/>
    <b v="1"/>
    <s v="music/rock"/>
    <n v="26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081"/>
    <x v="0"/>
    <s v="US"/>
    <s v="USD"/>
    <n v="1386372120"/>
    <n v="1382659060"/>
    <b v="0"/>
    <n v="25"/>
    <b v="1"/>
    <s v="music/rock"/>
    <n v="27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s v="US"/>
    <s v="USD"/>
    <n v="1259686800"/>
    <n v="1252908330"/>
    <b v="0"/>
    <n v="29"/>
    <b v="1"/>
    <s v="music/rock"/>
    <n v="27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s v="US"/>
    <s v="USD"/>
    <n v="1335153600"/>
    <n v="1332199618"/>
    <b v="0"/>
    <n v="43"/>
    <b v="1"/>
    <s v="music/rock"/>
    <n v="27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1078"/>
    <x v="0"/>
    <s v="US"/>
    <s v="USD"/>
    <n v="1334767476"/>
    <n v="1332175476"/>
    <b v="0"/>
    <n v="46"/>
    <b v="1"/>
    <s v="music/rock"/>
    <n v="27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4000"/>
    <n v="1073"/>
    <x v="0"/>
    <s v="US"/>
    <s v="USD"/>
    <n v="1348545540"/>
    <n v="1346345999"/>
    <b v="0"/>
    <n v="27"/>
    <b v="1"/>
    <s v="music/rock"/>
    <n v="27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s v="US"/>
    <s v="USD"/>
    <n v="1358702480"/>
    <n v="1356110480"/>
    <b v="0"/>
    <n v="112"/>
    <b v="1"/>
    <s v="music/rock"/>
    <n v="27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s v="US"/>
    <s v="USD"/>
    <n v="1359240856"/>
    <n v="1356648856"/>
    <b v="0"/>
    <n v="34"/>
    <b v="1"/>
    <s v="music/rock"/>
    <n v="27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4000"/>
    <n v="1066.8"/>
    <x v="0"/>
    <s v="US"/>
    <s v="USD"/>
    <n v="1330018426"/>
    <n v="1326994426"/>
    <b v="0"/>
    <n v="145"/>
    <b v="1"/>
    <s v="music/rock"/>
    <n v="27"/>
    <n v="7.36"/>
    <x v="4"/>
    <s v="rock"/>
    <x v="2296"/>
    <d v="2012-02-23T17:33:46"/>
  </r>
  <r>
    <n v="2297"/>
    <s v="Company Company: Debut EP"/>
    <s v="New Jersey Alternative Rock band COCO needs YOUR help self-releasing debut EP!"/>
    <n v="4000"/>
    <n v="1066"/>
    <x v="0"/>
    <s v="US"/>
    <s v="USD"/>
    <n v="1331697540"/>
    <n v="1328749249"/>
    <b v="0"/>
    <n v="19"/>
    <b v="1"/>
    <s v="music/rock"/>
    <n v="27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4000"/>
    <n v="1066"/>
    <x v="0"/>
    <s v="US"/>
    <s v="USD"/>
    <n v="1395861033"/>
    <n v="1393272633"/>
    <b v="0"/>
    <n v="288"/>
    <b v="1"/>
    <s v="music/rock"/>
    <n v="27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1065.23"/>
    <x v="0"/>
    <s v="US"/>
    <s v="USD"/>
    <n v="1296953209"/>
    <n v="1295657209"/>
    <b v="0"/>
    <n v="14"/>
    <b v="1"/>
    <s v="music/rock"/>
    <n v="27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1065"/>
    <x v="0"/>
    <s v="US"/>
    <s v="USD"/>
    <n v="1340904416"/>
    <n v="1339694816"/>
    <b v="0"/>
    <n v="7"/>
    <b v="1"/>
    <s v="music/rock"/>
    <n v="27"/>
    <n v="152.13999999999999"/>
    <x v="4"/>
    <s v="rock"/>
    <x v="2300"/>
    <d v="2012-06-28T17:26:56"/>
  </r>
  <r>
    <n v="2301"/>
    <s v="Time Crash"/>
    <s v="We are America's first trock band, and we're ready to bring you our first album!"/>
    <n v="4000"/>
    <n v="1064"/>
    <x v="0"/>
    <s v="US"/>
    <s v="USD"/>
    <n v="1371785496"/>
    <n v="1369193496"/>
    <b v="1"/>
    <n v="211"/>
    <b v="1"/>
    <s v="music/indie rock"/>
    <n v="27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s v="US"/>
    <s v="USD"/>
    <n v="1388473200"/>
    <n v="1385585434"/>
    <b v="1"/>
    <n v="85"/>
    <b v="1"/>
    <s v="music/indie rock"/>
    <n v="27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s v="US"/>
    <s v="USD"/>
    <n v="1323747596"/>
    <n v="1320287996"/>
    <b v="1"/>
    <n v="103"/>
    <b v="1"/>
    <s v="music/indie rock"/>
    <n v="27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s v="US"/>
    <s v="USD"/>
    <n v="1293857940"/>
    <n v="1290281691"/>
    <b v="1"/>
    <n v="113"/>
    <b v="1"/>
    <s v="music/indie rock"/>
    <n v="27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s v="US"/>
    <s v="USD"/>
    <n v="1407520800"/>
    <n v="1405356072"/>
    <b v="1"/>
    <n v="167"/>
    <b v="1"/>
    <s v="music/indie rock"/>
    <n v="26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4000"/>
    <n v="1056"/>
    <x v="0"/>
    <s v="US"/>
    <s v="USD"/>
    <n v="1331352129"/>
    <n v="1328760129"/>
    <b v="1"/>
    <n v="73"/>
    <b v="1"/>
    <s v="music/indie rock"/>
    <n v="26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s v="US"/>
    <s v="USD"/>
    <n v="1336245328"/>
    <n v="1333653333"/>
    <b v="1"/>
    <n v="75"/>
    <b v="1"/>
    <s v="music/indie rock"/>
    <n v="26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s v="US"/>
    <s v="USD"/>
    <n v="1409274000"/>
    <n v="1406847996"/>
    <b v="1"/>
    <n v="614"/>
    <b v="1"/>
    <s v="music/indie rock"/>
    <n v="26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000"/>
    <n v="1050.5"/>
    <x v="0"/>
    <s v="US"/>
    <s v="USD"/>
    <n v="1362872537"/>
    <n v="1359848537"/>
    <b v="1"/>
    <n v="107"/>
    <b v="1"/>
    <s v="music/indie rock"/>
    <n v="26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s v="US"/>
    <s v="USD"/>
    <n v="1363889015"/>
    <n v="1361300615"/>
    <b v="1"/>
    <n v="1224"/>
    <b v="1"/>
    <s v="music/indie rock"/>
    <n v="26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4000"/>
    <n v="1050"/>
    <x v="0"/>
    <s v="US"/>
    <s v="USD"/>
    <n v="1399421189"/>
    <n v="1396829189"/>
    <b v="1"/>
    <n v="104"/>
    <b v="1"/>
    <s v="music/indie rock"/>
    <n v="26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1050"/>
    <x v="0"/>
    <s v="US"/>
    <s v="USD"/>
    <n v="1397862000"/>
    <n v="1395155478"/>
    <b v="1"/>
    <n v="79"/>
    <b v="1"/>
    <s v="music/indie rock"/>
    <n v="26"/>
    <n v="13.29"/>
    <x v="4"/>
    <s v="indie rock"/>
    <x v="2312"/>
    <d v="2014-04-18T23:00:00"/>
  </r>
  <r>
    <n v="2313"/>
    <s v="A SUNNY DAY IN GLASGOW"/>
    <s v="A Sunny Day in Glasgow are recording a new album and we need your help!"/>
    <n v="4000"/>
    <n v="1048"/>
    <x v="0"/>
    <s v="US"/>
    <s v="USD"/>
    <n v="1336086026"/>
    <n v="1333494026"/>
    <b v="1"/>
    <n v="157"/>
    <b v="1"/>
    <s v="music/indie rock"/>
    <n v="26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s v="US"/>
    <s v="USD"/>
    <n v="1339074857"/>
    <n v="1336482857"/>
    <b v="1"/>
    <n v="50"/>
    <b v="1"/>
    <s v="music/indie rock"/>
    <n v="26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4000"/>
    <n v="1046"/>
    <x v="0"/>
    <s v="US"/>
    <s v="USD"/>
    <n v="1336238743"/>
    <n v="1333646743"/>
    <b v="1"/>
    <n v="64"/>
    <b v="1"/>
    <s v="music/indie rock"/>
    <n v="26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s v="US"/>
    <s v="USD"/>
    <n v="1260383040"/>
    <n v="1253726650"/>
    <b v="1"/>
    <n v="200"/>
    <b v="1"/>
    <s v="music/indie rock"/>
    <n v="26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s v="US"/>
    <s v="USD"/>
    <n v="1266210000"/>
    <n v="1263474049"/>
    <b v="1"/>
    <n v="22"/>
    <b v="1"/>
    <s v="music/indie rock"/>
    <n v="26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s v="US"/>
    <s v="USD"/>
    <n v="1253937540"/>
    <n v="1251214014"/>
    <b v="1"/>
    <n v="163"/>
    <b v="1"/>
    <s v="music/indie rock"/>
    <n v="26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s v="US"/>
    <s v="USD"/>
    <n v="1387072685"/>
    <n v="1384480685"/>
    <b v="1"/>
    <n v="77"/>
    <b v="1"/>
    <s v="music/indie rock"/>
    <n v="26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s v="US"/>
    <s v="USD"/>
    <n v="1396463800"/>
    <n v="1393443400"/>
    <b v="1"/>
    <n v="89"/>
    <b v="1"/>
    <s v="music/indie rock"/>
    <n v="26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000"/>
    <n v="1040"/>
    <x v="3"/>
    <s v="AT"/>
    <s v="EUR"/>
    <n v="1491282901"/>
    <n v="1488694501"/>
    <b v="0"/>
    <n v="64"/>
    <b v="0"/>
    <s v="food/small batch"/>
    <n v="26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1036"/>
    <x v="3"/>
    <s v="US"/>
    <s v="USD"/>
    <n v="1491769769"/>
    <n v="1489181369"/>
    <b v="0"/>
    <n v="4"/>
    <b v="0"/>
    <s v="food/small batch"/>
    <n v="26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000"/>
    <n v="1035"/>
    <x v="3"/>
    <s v="US"/>
    <s v="USD"/>
    <n v="1490033247"/>
    <n v="1489428447"/>
    <b v="0"/>
    <n v="4"/>
    <b v="0"/>
    <s v="food/small batch"/>
    <n v="26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4000"/>
    <n v="1035"/>
    <x v="3"/>
    <s v="GB"/>
    <s v="GBP"/>
    <n v="1490559285"/>
    <n v="1487970885"/>
    <b v="0"/>
    <n v="61"/>
    <b v="0"/>
    <s v="food/small batch"/>
    <n v="26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1035"/>
    <x v="3"/>
    <s v="US"/>
    <s v="USD"/>
    <n v="1490830331"/>
    <n v="1488241931"/>
    <b v="0"/>
    <n v="7"/>
    <b v="0"/>
    <s v="food/small batch"/>
    <n v="26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s v="US"/>
    <s v="USD"/>
    <n v="1493571600"/>
    <n v="1489106948"/>
    <b v="0"/>
    <n v="1"/>
    <b v="0"/>
    <s v="food/small batch"/>
    <n v="26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4000"/>
    <n v="1031.6400000000001"/>
    <x v="0"/>
    <s v="US"/>
    <s v="USD"/>
    <n v="1409090440"/>
    <n v="1406066440"/>
    <b v="1"/>
    <n v="3355"/>
    <b v="1"/>
    <s v="food/small batch"/>
    <n v="26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s v="US"/>
    <s v="USD"/>
    <n v="1434307537"/>
    <n v="1431715537"/>
    <b v="1"/>
    <n v="537"/>
    <b v="1"/>
    <s v="food/small batch"/>
    <n v="26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4000"/>
    <n v="1030"/>
    <x v="0"/>
    <s v="US"/>
    <s v="USD"/>
    <n v="1405609146"/>
    <n v="1403017146"/>
    <b v="1"/>
    <n v="125"/>
    <b v="1"/>
    <s v="food/small batch"/>
    <n v="26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s v="US"/>
    <s v="USD"/>
    <n v="1451001600"/>
    <n v="1448400943"/>
    <b v="1"/>
    <n v="163"/>
    <b v="1"/>
    <s v="food/small batch"/>
    <n v="26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4000"/>
    <n v="1026"/>
    <x v="0"/>
    <s v="US"/>
    <s v="USD"/>
    <n v="1408320490"/>
    <n v="1405728490"/>
    <b v="1"/>
    <n v="283"/>
    <b v="1"/>
    <s v="food/small batch"/>
    <n v="26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s v="US"/>
    <s v="USD"/>
    <n v="1423235071"/>
    <n v="1420643071"/>
    <b v="1"/>
    <n v="352"/>
    <b v="1"/>
    <s v="food/small batch"/>
    <n v="26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s v="US"/>
    <s v="USD"/>
    <n v="1401385800"/>
    <n v="1399563390"/>
    <b v="1"/>
    <n v="94"/>
    <b v="1"/>
    <s v="food/small batch"/>
    <n v="26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s v="US"/>
    <s v="USD"/>
    <n v="1402494243"/>
    <n v="1399902243"/>
    <b v="1"/>
    <n v="221"/>
    <b v="1"/>
    <s v="food/small batch"/>
    <n v="26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21"/>
    <x v="0"/>
    <s v="US"/>
    <s v="USD"/>
    <n v="1394316695"/>
    <n v="1390860695"/>
    <b v="1"/>
    <n v="2165"/>
    <b v="1"/>
    <s v="food/small batch"/>
    <n v="26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000"/>
    <n v="1020"/>
    <x v="0"/>
    <s v="US"/>
    <s v="USD"/>
    <n v="1403796143"/>
    <n v="1401204143"/>
    <b v="1"/>
    <n v="179"/>
    <b v="1"/>
    <s v="food/small batch"/>
    <n v="26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s v="US"/>
    <s v="USD"/>
    <n v="1404077484"/>
    <n v="1401485484"/>
    <b v="1"/>
    <n v="123"/>
    <b v="1"/>
    <s v="food/small batch"/>
    <n v="26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s v="US"/>
    <s v="USD"/>
    <n v="1482134340"/>
    <n v="1479496309"/>
    <b v="1"/>
    <n v="1104"/>
    <b v="1"/>
    <s v="food/small batch"/>
    <n v="26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"/>
    <n v="1016"/>
    <x v="0"/>
    <s v="US"/>
    <s v="USD"/>
    <n v="1477841138"/>
    <n v="1475249138"/>
    <b v="1"/>
    <n v="403"/>
    <b v="1"/>
    <s v="food/small batch"/>
    <n v="25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0"/>
    <n v="1015"/>
    <x v="1"/>
    <s v="US"/>
    <s v="USD"/>
    <n v="1436729504"/>
    <n v="1434137504"/>
    <b v="0"/>
    <n v="0"/>
    <b v="0"/>
    <s v="technology/web"/>
    <n v="25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1"/>
    <s v="US"/>
    <s v="USD"/>
    <n v="1412571600"/>
    <n v="1410799870"/>
    <b v="0"/>
    <n v="0"/>
    <b v="0"/>
    <s v="technology/web"/>
    <n v="25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1011"/>
    <x v="1"/>
    <s v="US"/>
    <s v="USD"/>
    <n v="1452282420"/>
    <n v="1447962505"/>
    <b v="0"/>
    <n v="1"/>
    <b v="0"/>
    <s v="technology/web"/>
    <n v="25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1"/>
    <s v="CA"/>
    <s v="CAD"/>
    <n v="1466789269"/>
    <n v="1464197269"/>
    <b v="0"/>
    <n v="1"/>
    <b v="0"/>
    <s v="technology/web"/>
    <n v="25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1010"/>
    <x v="1"/>
    <s v="US"/>
    <s v="USD"/>
    <n v="1427845140"/>
    <n v="1424822556"/>
    <b v="0"/>
    <n v="0"/>
    <b v="0"/>
    <s v="technology/web"/>
    <n v="25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4000"/>
    <n v="1006"/>
    <x v="1"/>
    <s v="US"/>
    <s v="USD"/>
    <n v="1476731431"/>
    <n v="1472843431"/>
    <b v="0"/>
    <n v="3"/>
    <b v="0"/>
    <s v="technology/web"/>
    <n v="25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005"/>
    <x v="1"/>
    <s v="US"/>
    <s v="USD"/>
    <n v="1472135676"/>
    <n v="1469543676"/>
    <b v="0"/>
    <n v="1"/>
    <b v="0"/>
    <s v="technology/web"/>
    <n v="25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1"/>
    <s v="US"/>
    <s v="USD"/>
    <n v="1456006938"/>
    <n v="1450822938"/>
    <b v="0"/>
    <n v="5"/>
    <b v="0"/>
    <s v="technology/web"/>
    <n v="25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1"/>
    <s v="SE"/>
    <s v="SEK"/>
    <n v="1439318228"/>
    <n v="1436812628"/>
    <b v="0"/>
    <n v="0"/>
    <b v="0"/>
    <s v="technology/web"/>
    <n v="25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1003"/>
    <x v="1"/>
    <s v="IE"/>
    <s v="EUR"/>
    <n v="1483474370"/>
    <n v="1480882370"/>
    <b v="0"/>
    <n v="0"/>
    <b v="0"/>
    <s v="technology/web"/>
    <n v="25"/>
    <n v="0"/>
    <x v="2"/>
    <s v="web"/>
    <x v="2350"/>
    <d v="2017-01-03T20:12:50"/>
  </r>
  <r>
    <n v="2351"/>
    <s v="NZ Auction site.  No listing or success fees. Only $2 p/m"/>
    <s v="Donate $30 or more and receive a free selfie stick."/>
    <n v="4000"/>
    <n v="1003"/>
    <x v="1"/>
    <s v="NZ"/>
    <s v="NZD"/>
    <n v="1430360739"/>
    <n v="1427768739"/>
    <b v="0"/>
    <n v="7"/>
    <b v="0"/>
    <s v="technology/web"/>
    <n v="25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1"/>
    <s v="US"/>
    <s v="USD"/>
    <n v="1433603552"/>
    <n v="1428419552"/>
    <b v="0"/>
    <n v="0"/>
    <b v="0"/>
    <s v="technology/web"/>
    <n v="25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1"/>
    <s v="US"/>
    <s v="USD"/>
    <n v="1429632822"/>
    <n v="1428596022"/>
    <b v="0"/>
    <n v="0"/>
    <b v="0"/>
    <s v="technology/web"/>
    <n v="25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4000"/>
    <n v="1001"/>
    <x v="1"/>
    <s v="US"/>
    <s v="USD"/>
    <n v="1420910460"/>
    <n v="1415726460"/>
    <b v="0"/>
    <n v="1"/>
    <b v="0"/>
    <s v="technology/web"/>
    <n v="25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1001"/>
    <x v="1"/>
    <s v="AU"/>
    <s v="AUD"/>
    <n v="1430604136"/>
    <n v="1428012136"/>
    <b v="0"/>
    <n v="2"/>
    <b v="0"/>
    <s v="technology/web"/>
    <n v="25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4000"/>
    <n v="1001"/>
    <x v="1"/>
    <s v="NL"/>
    <s v="EUR"/>
    <n v="1433530104"/>
    <n v="1430938104"/>
    <b v="0"/>
    <n v="0"/>
    <b v="0"/>
    <s v="technology/web"/>
    <n v="25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0"/>
    <n v="1001"/>
    <x v="1"/>
    <s v="GB"/>
    <s v="GBP"/>
    <n v="1445093578"/>
    <n v="1442501578"/>
    <b v="0"/>
    <n v="0"/>
    <b v="0"/>
    <s v="technology/web"/>
    <n v="25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1001"/>
    <x v="1"/>
    <s v="GB"/>
    <s v="GBP"/>
    <n v="1422664740"/>
    <n v="1417818036"/>
    <b v="0"/>
    <n v="0"/>
    <b v="0"/>
    <s v="technology/web"/>
    <n v="25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000.99"/>
    <x v="1"/>
    <s v="US"/>
    <s v="USD"/>
    <n v="1438616124"/>
    <n v="1433432124"/>
    <b v="0"/>
    <n v="3"/>
    <b v="0"/>
    <s v="technology/web"/>
    <n v="25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4000"/>
    <n v="1000.01"/>
    <x v="1"/>
    <s v="CA"/>
    <s v="CAD"/>
    <n v="1454864280"/>
    <n v="1452272280"/>
    <b v="0"/>
    <n v="1"/>
    <b v="0"/>
    <s v="technology/web"/>
    <n v="25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1000"/>
    <x v="1"/>
    <s v="CA"/>
    <s v="CAD"/>
    <n v="1462053600"/>
    <n v="1459975008"/>
    <b v="0"/>
    <n v="0"/>
    <b v="0"/>
    <s v="technology/web"/>
    <n v="25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000"/>
    <n v="1000"/>
    <x v="1"/>
    <s v="US"/>
    <s v="USD"/>
    <n v="1418315470"/>
    <n v="1415723470"/>
    <b v="0"/>
    <n v="2"/>
    <b v="0"/>
    <s v="technology/web"/>
    <n v="25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1"/>
    <s v="US"/>
    <s v="USD"/>
    <n v="1451348200"/>
    <n v="1447460200"/>
    <b v="0"/>
    <n v="0"/>
    <b v="0"/>
    <s v="technology/web"/>
    <n v="25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0"/>
    <n v="1000"/>
    <x v="1"/>
    <s v="US"/>
    <s v="USD"/>
    <n v="1445898356"/>
    <n v="1441146356"/>
    <b v="0"/>
    <n v="0"/>
    <b v="0"/>
    <s v="technology/web"/>
    <n v="25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1000"/>
    <x v="1"/>
    <s v="IT"/>
    <s v="EUR"/>
    <n v="1453071600"/>
    <n v="1449596425"/>
    <b v="0"/>
    <n v="0"/>
    <b v="0"/>
    <s v="technology/web"/>
    <n v="25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1"/>
    <s v="GB"/>
    <s v="GBP"/>
    <n v="1445431533"/>
    <n v="1442839533"/>
    <b v="0"/>
    <n v="27"/>
    <b v="0"/>
    <s v="technology/web"/>
    <n v="25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1"/>
    <s v="US"/>
    <s v="USD"/>
    <n v="1461622616"/>
    <n v="1456442216"/>
    <b v="0"/>
    <n v="14"/>
    <b v="0"/>
    <s v="technology/web"/>
    <n v="25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1"/>
    <s v="US"/>
    <s v="USD"/>
    <n v="1429028365"/>
    <n v="1425143965"/>
    <b v="0"/>
    <n v="2"/>
    <b v="0"/>
    <s v="technology/web"/>
    <n v="25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1"/>
    <s v="US"/>
    <s v="USD"/>
    <n v="1455132611"/>
    <n v="1452540611"/>
    <b v="0"/>
    <n v="0"/>
    <b v="0"/>
    <s v="technology/web"/>
    <n v="25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1"/>
    <s v="US"/>
    <s v="USD"/>
    <n v="1418877141"/>
    <n v="1416285141"/>
    <b v="0"/>
    <n v="4"/>
    <b v="0"/>
    <s v="technology/web"/>
    <n v="25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1000"/>
    <x v="1"/>
    <s v="US"/>
    <s v="USD"/>
    <n v="1435257596"/>
    <n v="1432665596"/>
    <b v="0"/>
    <n v="0"/>
    <b v="0"/>
    <s v="technology/web"/>
    <n v="25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1"/>
    <s v="AU"/>
    <s v="AUD"/>
    <n v="1429839571"/>
    <n v="1427247571"/>
    <b v="0"/>
    <n v="6"/>
    <b v="0"/>
    <s v="technology/web"/>
    <n v="25"/>
    <n v="166.67"/>
    <x v="2"/>
    <s v="web"/>
    <x v="2372"/>
    <d v="2015-04-24T01:39:31"/>
  </r>
  <r>
    <n v="2373"/>
    <s v="Cykelauktion.com (Canceled)"/>
    <s v="We want to create a safe marketplace for buying and selling bicycles."/>
    <n v="4000"/>
    <n v="997"/>
    <x v="1"/>
    <s v="SE"/>
    <s v="SEK"/>
    <n v="1440863624"/>
    <n v="1438271624"/>
    <b v="0"/>
    <n v="1"/>
    <b v="0"/>
    <s v="technology/web"/>
    <n v="25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995"/>
    <x v="1"/>
    <s v="US"/>
    <s v="USD"/>
    <n v="1423772060"/>
    <n v="1421180060"/>
    <b v="0"/>
    <n v="1"/>
    <b v="0"/>
    <s v="technology/web"/>
    <n v="25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1"/>
    <s v="US"/>
    <s v="USD"/>
    <n v="1473451437"/>
    <n v="1470859437"/>
    <b v="0"/>
    <n v="0"/>
    <b v="0"/>
    <s v="technology/web"/>
    <n v="25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4000"/>
    <n v="986"/>
    <x v="1"/>
    <s v="US"/>
    <s v="USD"/>
    <n v="1449785566"/>
    <n v="1447193566"/>
    <b v="0"/>
    <n v="4"/>
    <b v="0"/>
    <s v="technology/web"/>
    <n v="25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980"/>
    <x v="1"/>
    <s v="CA"/>
    <s v="CAD"/>
    <n v="1480110783"/>
    <n v="1477515183"/>
    <b v="0"/>
    <n v="0"/>
    <b v="0"/>
    <s v="technology/web"/>
    <n v="25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4000"/>
    <n v="980"/>
    <x v="1"/>
    <s v="US"/>
    <s v="USD"/>
    <n v="1440548330"/>
    <n v="1438042730"/>
    <b v="0"/>
    <n v="0"/>
    <b v="0"/>
    <s v="technology/web"/>
    <n v="25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4000"/>
    <n v="979"/>
    <x v="1"/>
    <s v="US"/>
    <s v="USD"/>
    <n v="1444004616"/>
    <n v="1440116616"/>
    <b v="0"/>
    <n v="0"/>
    <b v="0"/>
    <s v="technology/web"/>
    <n v="24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977"/>
    <x v="1"/>
    <s v="US"/>
    <s v="USD"/>
    <n v="1443726142"/>
    <n v="1441134142"/>
    <b v="0"/>
    <n v="3"/>
    <b v="0"/>
    <s v="technology/web"/>
    <n v="24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4000"/>
    <n v="971"/>
    <x v="1"/>
    <s v="US"/>
    <s v="USD"/>
    <n v="1428704848"/>
    <n v="1426112848"/>
    <b v="0"/>
    <n v="7"/>
    <b v="0"/>
    <s v="technology/web"/>
    <n v="24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970"/>
    <x v="1"/>
    <s v="US"/>
    <s v="USD"/>
    <n v="1438662603"/>
    <n v="1436502603"/>
    <b v="0"/>
    <n v="2"/>
    <b v="0"/>
    <s v="technology/web"/>
    <n v="24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1"/>
    <s v="NZ"/>
    <s v="NZD"/>
    <n v="1424568107"/>
    <n v="1421976107"/>
    <b v="0"/>
    <n v="3"/>
    <b v="0"/>
    <s v="technology/web"/>
    <n v="24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1"/>
    <s v="US"/>
    <s v="USD"/>
    <n v="1415932643"/>
    <n v="1413337043"/>
    <b v="0"/>
    <n v="8"/>
    <b v="0"/>
    <s v="technology/web"/>
    <n v="24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1"/>
    <s v="US"/>
    <s v="USD"/>
    <n v="1438793432"/>
    <n v="1436201432"/>
    <b v="0"/>
    <n v="7"/>
    <b v="0"/>
    <s v="technology/web"/>
    <n v="24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4000"/>
    <n v="930"/>
    <x v="1"/>
    <s v="CA"/>
    <s v="CAD"/>
    <n v="1420920424"/>
    <n v="1415736424"/>
    <b v="0"/>
    <n v="0"/>
    <b v="0"/>
    <s v="technology/web"/>
    <n v="23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1"/>
    <s v="US"/>
    <s v="USD"/>
    <n v="1469199740"/>
    <n v="1465311740"/>
    <b v="0"/>
    <n v="3"/>
    <b v="0"/>
    <s v="technology/web"/>
    <n v="23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1"/>
    <s v="US"/>
    <s v="USD"/>
    <n v="1421350140"/>
    <n v="1418761759"/>
    <b v="0"/>
    <n v="8"/>
    <b v="0"/>
    <s v="technology/web"/>
    <n v="23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1"/>
    <s v="FR"/>
    <s v="EUR"/>
    <n v="1437861540"/>
    <n v="1435160452"/>
    <b v="0"/>
    <n v="1"/>
    <b v="0"/>
    <s v="technology/web"/>
    <n v="23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1"/>
    <s v="AU"/>
    <s v="AUD"/>
    <n v="1420352264"/>
    <n v="1416896264"/>
    <b v="0"/>
    <n v="0"/>
    <b v="0"/>
    <s v="technology/web"/>
    <n v="23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4000"/>
    <n v="920"/>
    <x v="1"/>
    <s v="US"/>
    <s v="USD"/>
    <n v="1427825044"/>
    <n v="1425236644"/>
    <b v="0"/>
    <n v="1"/>
    <b v="0"/>
    <s v="technology/web"/>
    <n v="23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916"/>
    <x v="1"/>
    <s v="US"/>
    <s v="USD"/>
    <n v="1446087223"/>
    <n v="1443495223"/>
    <b v="0"/>
    <n v="0"/>
    <b v="0"/>
    <s v="technology/web"/>
    <n v="23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4000"/>
    <n v="911"/>
    <x v="1"/>
    <s v="US"/>
    <s v="USD"/>
    <n v="1439048017"/>
    <n v="1436456017"/>
    <b v="0"/>
    <n v="1"/>
    <b v="0"/>
    <s v="technology/web"/>
    <n v="23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1"/>
    <s v="IE"/>
    <s v="EUR"/>
    <n v="1424940093"/>
    <n v="1422348093"/>
    <b v="0"/>
    <n v="2"/>
    <b v="0"/>
    <s v="technology/web"/>
    <n v="23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999"/>
    <n v="910"/>
    <x v="1"/>
    <s v="US"/>
    <s v="USD"/>
    <n v="1484038620"/>
    <n v="1481597687"/>
    <b v="0"/>
    <n v="0"/>
    <b v="0"/>
    <s v="technology/web"/>
    <n v="23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909"/>
    <x v="1"/>
    <s v="CH"/>
    <s v="CHF"/>
    <n v="1444940558"/>
    <n v="1442348558"/>
    <b v="0"/>
    <n v="1"/>
    <b v="0"/>
    <s v="technology/web"/>
    <n v="23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909"/>
    <x v="1"/>
    <s v="US"/>
    <s v="USD"/>
    <n v="1420233256"/>
    <n v="1417641256"/>
    <b v="0"/>
    <n v="0"/>
    <b v="0"/>
    <s v="technology/web"/>
    <n v="23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905"/>
    <x v="1"/>
    <s v="US"/>
    <s v="USD"/>
    <n v="1435874384"/>
    <n v="1433282384"/>
    <b v="0"/>
    <n v="0"/>
    <b v="0"/>
    <s v="technology/web"/>
    <n v="23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1"/>
    <s v="SE"/>
    <s v="SEK"/>
    <n v="1418934506"/>
    <n v="1415910506"/>
    <b v="0"/>
    <n v="0"/>
    <b v="0"/>
    <s v="technology/web"/>
    <n v="23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1"/>
    <s v="AU"/>
    <s v="AUD"/>
    <n v="1460615164"/>
    <n v="1458023164"/>
    <b v="0"/>
    <n v="0"/>
    <b v="0"/>
    <s v="technology/web"/>
    <n v="23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2"/>
    <s v="US"/>
    <s v="USD"/>
    <n v="1457207096"/>
    <n v="1452023096"/>
    <b v="0"/>
    <n v="9"/>
    <b v="0"/>
    <s v="food/food trucks"/>
    <n v="23"/>
    <n v="100.35"/>
    <x v="7"/>
    <s v="food trucks"/>
    <x v="2401"/>
    <d v="2016-03-05T19:44:56"/>
  </r>
  <r>
    <n v="2402"/>
    <s v="Cupcake Truck Unite"/>
    <s v="Small town, delicious treats, and a mobile truck"/>
    <n v="3800"/>
    <n v="900"/>
    <x v="2"/>
    <s v="US"/>
    <s v="USD"/>
    <n v="1431533931"/>
    <n v="1428941931"/>
    <b v="0"/>
    <n v="1"/>
    <b v="0"/>
    <s v="food/food trucks"/>
    <n v="24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2"/>
    <s v="GB"/>
    <s v="GBP"/>
    <n v="1459368658"/>
    <n v="1454188258"/>
    <b v="0"/>
    <n v="12"/>
    <b v="0"/>
    <s v="food/food trucks"/>
    <n v="24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780"/>
    <n v="898"/>
    <x v="2"/>
    <s v="US"/>
    <s v="USD"/>
    <n v="1451782607"/>
    <n v="1449190607"/>
    <b v="0"/>
    <n v="0"/>
    <b v="0"/>
    <s v="food/food trucks"/>
    <n v="24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895"/>
    <x v="2"/>
    <s v="US"/>
    <s v="USD"/>
    <n v="1472911375"/>
    <n v="1471096975"/>
    <b v="0"/>
    <n v="20"/>
    <b v="0"/>
    <s v="food/food trucks"/>
    <n v="24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895"/>
    <x v="2"/>
    <s v="US"/>
    <s v="USD"/>
    <n v="1421635190"/>
    <n v="1418179190"/>
    <b v="0"/>
    <n v="16"/>
    <b v="0"/>
    <s v="food/food trucks"/>
    <n v="24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2"/>
    <s v="US"/>
    <s v="USD"/>
    <n v="1428732000"/>
    <n v="1426772928"/>
    <b v="0"/>
    <n v="33"/>
    <b v="0"/>
    <s v="food/food trucks"/>
    <n v="24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3750"/>
    <n v="890"/>
    <x v="2"/>
    <s v="US"/>
    <s v="USD"/>
    <n v="1415247757"/>
    <n v="1412652157"/>
    <b v="0"/>
    <n v="2"/>
    <b v="0"/>
    <s v="food/food trucks"/>
    <n v="24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750"/>
    <n v="890"/>
    <x v="2"/>
    <s v="US"/>
    <s v="USD"/>
    <n v="1439931675"/>
    <n v="1437339675"/>
    <b v="0"/>
    <n v="6"/>
    <b v="0"/>
    <s v="food/food trucks"/>
    <n v="24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2"/>
    <s v="AU"/>
    <s v="AUD"/>
    <n v="1441619275"/>
    <n v="1439027275"/>
    <b v="0"/>
    <n v="0"/>
    <b v="0"/>
    <s v="food/food trucks"/>
    <n v="24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3750"/>
    <n v="886"/>
    <x v="2"/>
    <s v="US"/>
    <s v="USD"/>
    <n v="1440524082"/>
    <n v="1437932082"/>
    <b v="0"/>
    <n v="3"/>
    <b v="0"/>
    <s v="food/food trucks"/>
    <n v="24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2"/>
    <s v="FR"/>
    <s v="EUR"/>
    <n v="1480185673"/>
    <n v="1476294073"/>
    <b v="0"/>
    <n v="0"/>
    <b v="0"/>
    <s v="food/food trucks"/>
    <n v="24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885"/>
    <x v="2"/>
    <s v="US"/>
    <s v="USD"/>
    <n v="1401579000"/>
    <n v="1398911882"/>
    <b v="0"/>
    <n v="3"/>
    <b v="0"/>
    <s v="food/food trucks"/>
    <n v="24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2"/>
    <s v="US"/>
    <s v="USD"/>
    <n v="1440215940"/>
    <n v="1436805660"/>
    <b v="0"/>
    <n v="13"/>
    <b v="0"/>
    <s v="food/food trucks"/>
    <n v="24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881"/>
    <x v="2"/>
    <s v="US"/>
    <s v="USD"/>
    <n v="1468615346"/>
    <n v="1466023346"/>
    <b v="0"/>
    <n v="6"/>
    <b v="0"/>
    <s v="food/food trucks"/>
    <n v="24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2"/>
    <s v="US"/>
    <s v="USD"/>
    <n v="1426345200"/>
    <n v="1421343743"/>
    <b v="0"/>
    <n v="1"/>
    <b v="0"/>
    <s v="food/food trucks"/>
    <n v="25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2"/>
    <s v="US"/>
    <s v="USD"/>
    <n v="1407705187"/>
    <n v="1405113187"/>
    <b v="0"/>
    <n v="0"/>
    <b v="0"/>
    <s v="food/food trucks"/>
    <n v="25"/>
    <n v="0"/>
    <x v="7"/>
    <s v="food trucks"/>
    <x v="2417"/>
    <d v="2014-08-10T21:13:07"/>
  </r>
  <r>
    <n v="2418"/>
    <s v="Mexican food truck"/>
    <s v="I want to start my food truck business."/>
    <n v="3500"/>
    <n v="879"/>
    <x v="2"/>
    <s v="US"/>
    <s v="USD"/>
    <n v="1427225644"/>
    <n v="1422045244"/>
    <b v="0"/>
    <n v="5"/>
    <b v="0"/>
    <s v="food/food trucks"/>
    <n v="25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2"/>
    <s v="US"/>
    <s v="USD"/>
    <n v="1424281389"/>
    <n v="1419097389"/>
    <b v="0"/>
    <n v="0"/>
    <b v="0"/>
    <s v="food/food trucks"/>
    <n v="25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2"/>
    <s v="US"/>
    <s v="USD"/>
    <n v="1415583695"/>
    <n v="1410396095"/>
    <b v="0"/>
    <n v="36"/>
    <b v="0"/>
    <s v="food/food trucks"/>
    <n v="25"/>
    <n v="24.31"/>
    <x v="7"/>
    <s v="food trucks"/>
    <x v="2420"/>
    <d v="2014-11-10T01:41:35"/>
  </r>
  <r>
    <n v="2421"/>
    <s v="hot dog cart"/>
    <s v="help me start Merrill's first hot dog cart in this empty lot"/>
    <n v="3500"/>
    <n v="875"/>
    <x v="2"/>
    <s v="US"/>
    <s v="USD"/>
    <n v="1424536196"/>
    <n v="1421944196"/>
    <b v="0"/>
    <n v="1"/>
    <b v="0"/>
    <s v="food/food trucks"/>
    <n v="25"/>
    <n v="875"/>
    <x v="7"/>
    <s v="food trucks"/>
    <x v="2421"/>
    <d v="2015-02-21T16:29:56"/>
  </r>
  <r>
    <n v="2422"/>
    <s v="Help starting a family owned food truck"/>
    <s v="Family owned business serving BBQ and seafood to the public"/>
    <n v="3500"/>
    <n v="872"/>
    <x v="2"/>
    <s v="US"/>
    <s v="USD"/>
    <n v="1426091036"/>
    <n v="1423502636"/>
    <b v="0"/>
    <n v="1"/>
    <b v="0"/>
    <s v="food/food trucks"/>
    <n v="25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500"/>
    <n v="867"/>
    <x v="2"/>
    <s v="US"/>
    <s v="USD"/>
    <n v="1420044890"/>
    <n v="1417452890"/>
    <b v="0"/>
    <n v="1"/>
    <b v="0"/>
    <s v="food/food trucks"/>
    <n v="25"/>
    <n v="867"/>
    <x v="7"/>
    <s v="food trucks"/>
    <x v="2423"/>
    <d v="2014-12-31T16:54:50"/>
  </r>
  <r>
    <n v="2424"/>
    <s v="Lily and Memphs"/>
    <s v="Great and creative food from the heart in the form of a sweet food truck!"/>
    <n v="3500"/>
    <n v="865"/>
    <x v="2"/>
    <s v="US"/>
    <s v="USD"/>
    <n v="1414445108"/>
    <n v="1411853108"/>
    <b v="0"/>
    <n v="9"/>
    <b v="0"/>
    <s v="food/food trucks"/>
    <n v="25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500"/>
    <n v="861"/>
    <x v="2"/>
    <s v="US"/>
    <s v="USD"/>
    <n v="1439006692"/>
    <n v="1433822692"/>
    <b v="0"/>
    <n v="0"/>
    <b v="0"/>
    <s v="food/food trucks"/>
    <n v="25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3500"/>
    <n v="860"/>
    <x v="2"/>
    <s v="US"/>
    <s v="USD"/>
    <n v="1458715133"/>
    <n v="1455262733"/>
    <b v="0"/>
    <n v="1"/>
    <b v="0"/>
    <s v="food/food trucks"/>
    <n v="25"/>
    <n v="860"/>
    <x v="7"/>
    <s v="food trucks"/>
    <x v="2427"/>
    <d v="2016-03-23T06:38:53"/>
  </r>
  <r>
    <n v="2428"/>
    <s v="Premium Burgers"/>
    <s v="From Moo 2 You! We want to offer premium burgers to a taco flooded environment."/>
    <n v="3500"/>
    <n v="858"/>
    <x v="2"/>
    <s v="US"/>
    <s v="USD"/>
    <n v="1426182551"/>
    <n v="1423594151"/>
    <b v="0"/>
    <n v="1"/>
    <b v="0"/>
    <s v="food/food trucks"/>
    <n v="25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2"/>
    <s v="NO"/>
    <s v="NOK"/>
    <n v="1486313040"/>
    <n v="1483131966"/>
    <b v="0"/>
    <n v="4"/>
    <b v="0"/>
    <s v="food/food trucks"/>
    <n v="24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852"/>
    <x v="2"/>
    <s v="US"/>
    <s v="USD"/>
    <n v="1455246504"/>
    <n v="1452654504"/>
    <b v="0"/>
    <n v="2"/>
    <b v="0"/>
    <s v="food/food trucks"/>
    <n v="24"/>
    <n v="426"/>
    <x v="7"/>
    <s v="food trucks"/>
    <x v="2430"/>
    <d v="2016-02-12T03:08:24"/>
  </r>
  <r>
    <n v="2431"/>
    <s v="Murphy's good eatin'"/>
    <s v="Go to Colorado and run a food truck with homemade food of all kinds."/>
    <n v="3500"/>
    <n v="852"/>
    <x v="2"/>
    <s v="US"/>
    <s v="USD"/>
    <n v="1467080613"/>
    <n v="1461896613"/>
    <b v="0"/>
    <n v="2"/>
    <b v="0"/>
    <s v="food/food trucks"/>
    <n v="24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3500"/>
    <n v="850"/>
    <x v="2"/>
    <s v="US"/>
    <s v="USD"/>
    <n v="1425791697"/>
    <n v="1423199697"/>
    <b v="0"/>
    <n v="2"/>
    <b v="0"/>
    <s v="food/food trucks"/>
    <n v="24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850"/>
    <x v="2"/>
    <s v="US"/>
    <s v="USD"/>
    <n v="1456608943"/>
    <n v="1454016943"/>
    <b v="0"/>
    <n v="0"/>
    <b v="0"/>
    <s v="food/food trucks"/>
    <n v="24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850"/>
    <x v="2"/>
    <s v="US"/>
    <s v="USD"/>
    <n v="1438662474"/>
    <n v="1435206474"/>
    <b v="0"/>
    <n v="2"/>
    <b v="0"/>
    <s v="food/food trucks"/>
    <n v="24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2"/>
    <s v="SE"/>
    <s v="SEK"/>
    <n v="1444027186"/>
    <n v="1441435186"/>
    <b v="0"/>
    <n v="4"/>
    <b v="0"/>
    <s v="food/food trucks"/>
    <n v="24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2"/>
    <s v="CA"/>
    <s v="CAD"/>
    <n v="1454078770"/>
    <n v="1448894770"/>
    <b v="0"/>
    <n v="2"/>
    <b v="0"/>
    <s v="food/food trucks"/>
    <n v="24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3500"/>
    <n v="842"/>
    <x v="2"/>
    <s v="US"/>
    <s v="USD"/>
    <n v="1426615200"/>
    <n v="1422400188"/>
    <b v="0"/>
    <n v="0"/>
    <b v="0"/>
    <s v="food/food trucks"/>
    <n v="24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838"/>
    <x v="2"/>
    <s v="US"/>
    <s v="USD"/>
    <n v="1449529062"/>
    <n v="1444341462"/>
    <b v="0"/>
    <n v="1"/>
    <b v="0"/>
    <s v="food/food trucks"/>
    <n v="24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837"/>
    <x v="2"/>
    <s v="US"/>
    <s v="USD"/>
    <n v="1445197129"/>
    <n v="1442605129"/>
    <b v="0"/>
    <n v="0"/>
    <b v="0"/>
    <s v="food/food trucks"/>
    <n v="24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3500"/>
    <n v="835"/>
    <x v="2"/>
    <s v="BE"/>
    <s v="EUR"/>
    <n v="1455399313"/>
    <n v="1452807313"/>
    <b v="0"/>
    <n v="2"/>
    <b v="0"/>
    <s v="food/food trucks"/>
    <n v="24"/>
    <n v="417.5"/>
    <x v="7"/>
    <s v="food trucks"/>
    <x v="2440"/>
    <d v="2016-02-13T21:35:13"/>
  </r>
  <r>
    <n v="2441"/>
    <s v="Bring Alchemy Pops to the People!"/>
    <s v="YOU can help Alchemy Pops POP up on a street near you!"/>
    <n v="3500"/>
    <n v="831"/>
    <x v="0"/>
    <s v="US"/>
    <s v="USD"/>
    <n v="1437627540"/>
    <n v="1435806054"/>
    <b v="0"/>
    <n v="109"/>
    <b v="1"/>
    <s v="food/small batch"/>
    <n v="24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s v="US"/>
    <s v="USD"/>
    <n v="1408114822"/>
    <n v="1405522822"/>
    <b v="0"/>
    <n v="311"/>
    <b v="1"/>
    <s v="food/small batch"/>
    <n v="24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s v="US"/>
    <s v="USD"/>
    <n v="1464199591"/>
    <n v="1461607591"/>
    <b v="0"/>
    <n v="61"/>
    <b v="1"/>
    <s v="food/small batch"/>
    <n v="24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s v="US"/>
    <s v="USD"/>
    <n v="1443242021"/>
    <n v="1440650021"/>
    <b v="0"/>
    <n v="115"/>
    <b v="1"/>
    <s v="food/small batch"/>
    <n v="23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s v="US"/>
    <s v="USD"/>
    <n v="1480174071"/>
    <n v="1477578471"/>
    <b v="0"/>
    <n v="111"/>
    <b v="1"/>
    <s v="food/small batch"/>
    <n v="23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s v="US"/>
    <s v="USD"/>
    <n v="1478923200"/>
    <n v="1476184593"/>
    <b v="0"/>
    <n v="337"/>
    <b v="1"/>
    <s v="food/small batch"/>
    <n v="23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s v="US"/>
    <s v="USD"/>
    <n v="1472621760"/>
    <n v="1472110513"/>
    <b v="0"/>
    <n v="9"/>
    <b v="1"/>
    <s v="food/small batch"/>
    <n v="23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s v="US"/>
    <s v="USD"/>
    <n v="1417321515"/>
    <n v="1414725915"/>
    <b v="0"/>
    <n v="120"/>
    <b v="1"/>
    <s v="food/small batch"/>
    <n v="23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s v="US"/>
    <s v="USD"/>
    <n v="1414465860"/>
    <n v="1411177456"/>
    <b v="0"/>
    <n v="102"/>
    <b v="1"/>
    <s v="food/small batch"/>
    <n v="23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500"/>
    <n v="813"/>
    <x v="0"/>
    <s v="US"/>
    <s v="USD"/>
    <n v="1488750490"/>
    <n v="1487022490"/>
    <b v="0"/>
    <n v="186"/>
    <b v="1"/>
    <s v="food/small batch"/>
    <n v="23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s v="US"/>
    <s v="USD"/>
    <n v="1451430000"/>
    <n v="1448914500"/>
    <b v="0"/>
    <n v="15"/>
    <b v="1"/>
    <s v="food/small batch"/>
    <n v="23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s v="US"/>
    <s v="USD"/>
    <n v="1486053409"/>
    <n v="1483461409"/>
    <b v="0"/>
    <n v="67"/>
    <b v="1"/>
    <s v="food/small batch"/>
    <n v="23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s v="US"/>
    <s v="USD"/>
    <n v="1489207808"/>
    <n v="1486183808"/>
    <b v="0"/>
    <n v="130"/>
    <b v="1"/>
    <s v="food/small batch"/>
    <n v="23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500"/>
    <n v="807"/>
    <x v="0"/>
    <s v="US"/>
    <s v="USD"/>
    <n v="1461177950"/>
    <n v="1458758750"/>
    <b v="0"/>
    <n v="16"/>
    <b v="1"/>
    <s v="food/small batch"/>
    <n v="23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3500"/>
    <n v="805.07"/>
    <x v="0"/>
    <s v="US"/>
    <s v="USD"/>
    <n v="1488063839"/>
    <n v="1485471839"/>
    <b v="0"/>
    <n v="67"/>
    <b v="1"/>
    <s v="food/small batch"/>
    <n v="23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"/>
    <n v="805"/>
    <x v="0"/>
    <s v="US"/>
    <s v="USD"/>
    <n v="1458826056"/>
    <n v="1456237656"/>
    <b v="0"/>
    <n v="124"/>
    <b v="1"/>
    <s v="food/small batch"/>
    <n v="23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805"/>
    <x v="0"/>
    <s v="US"/>
    <s v="USD"/>
    <n v="1465498800"/>
    <n v="1462481718"/>
    <b v="0"/>
    <n v="80"/>
    <b v="1"/>
    <s v="food/small batch"/>
    <n v="23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s v="US"/>
    <s v="USD"/>
    <n v="1458742685"/>
    <n v="1454858285"/>
    <b v="0"/>
    <n v="282"/>
    <b v="1"/>
    <s v="food/small batch"/>
    <n v="23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s v="US"/>
    <s v="USD"/>
    <n v="1483417020"/>
    <n v="1480480167"/>
    <b v="0"/>
    <n v="68"/>
    <b v="1"/>
    <s v="food/small batch"/>
    <n v="23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800"/>
    <x v="0"/>
    <s v="US"/>
    <s v="USD"/>
    <n v="1317438000"/>
    <n v="1314577097"/>
    <b v="0"/>
    <n v="86"/>
    <b v="1"/>
    <s v="music/indie rock"/>
    <n v="23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s v="US"/>
    <s v="USD"/>
    <n v="1342672096"/>
    <n v="1340944096"/>
    <b v="0"/>
    <n v="115"/>
    <b v="1"/>
    <s v="music/indie rock"/>
    <n v="23"/>
    <n v="6.96"/>
    <x v="4"/>
    <s v="indie rock"/>
    <x v="2462"/>
    <d v="2012-07-19T04:28:16"/>
  </r>
  <r>
    <n v="2463"/>
    <s v="Emma Ate the Lion &quot;Songs Two Count Too&quot;"/>
    <s v="Emma Ate The Lion's debut full length album"/>
    <n v="3500"/>
    <n v="800"/>
    <x v="0"/>
    <s v="US"/>
    <s v="USD"/>
    <n v="1366138800"/>
    <n v="1362710425"/>
    <b v="0"/>
    <n v="75"/>
    <b v="1"/>
    <s v="music/indie rock"/>
    <n v="23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500"/>
    <n v="800"/>
    <x v="0"/>
    <s v="CA"/>
    <s v="CAD"/>
    <n v="1443641340"/>
    <n v="1441143397"/>
    <b v="0"/>
    <n v="43"/>
    <b v="1"/>
    <s v="music/indie rock"/>
    <n v="23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3500"/>
    <n v="800"/>
    <x v="0"/>
    <s v="US"/>
    <s v="USD"/>
    <n v="1348420548"/>
    <n v="1345828548"/>
    <b v="0"/>
    <n v="48"/>
    <b v="1"/>
    <s v="music/indie rock"/>
    <n v="23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s v="US"/>
    <s v="USD"/>
    <n v="1368066453"/>
    <n v="1365474453"/>
    <b v="0"/>
    <n v="52"/>
    <b v="1"/>
    <s v="music/indie rock"/>
    <n v="23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500"/>
    <n v="797"/>
    <x v="0"/>
    <s v="US"/>
    <s v="USD"/>
    <n v="1336669200"/>
    <n v="1335473931"/>
    <b v="0"/>
    <n v="43"/>
    <b v="1"/>
    <s v="music/indie rock"/>
    <n v="23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3500"/>
    <n v="796"/>
    <x v="0"/>
    <s v="US"/>
    <s v="USD"/>
    <n v="1351400400"/>
    <n v="1348285321"/>
    <b v="0"/>
    <n v="58"/>
    <b v="1"/>
    <s v="music/indie rock"/>
    <n v="23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s v="US"/>
    <s v="USD"/>
    <n v="1297160329"/>
    <n v="1295000329"/>
    <b v="0"/>
    <n v="47"/>
    <b v="1"/>
    <s v="music/indie rock"/>
    <n v="23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795"/>
    <x v="0"/>
    <s v="US"/>
    <s v="USD"/>
    <n v="1337824055"/>
    <n v="1335232055"/>
    <b v="0"/>
    <n v="36"/>
    <b v="1"/>
    <s v="music/indie rock"/>
    <n v="23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s v="US"/>
    <s v="USD"/>
    <n v="1327535392"/>
    <n v="1324079392"/>
    <b v="0"/>
    <n v="17"/>
    <b v="1"/>
    <s v="music/indie rock"/>
    <n v="23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s v="US"/>
    <s v="USD"/>
    <n v="1283562180"/>
    <n v="1277433980"/>
    <b v="0"/>
    <n v="104"/>
    <b v="1"/>
    <s v="music/indie rock"/>
    <n v="23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s v="US"/>
    <s v="USD"/>
    <n v="1352573869"/>
    <n v="1349978269"/>
    <b v="0"/>
    <n v="47"/>
    <b v="1"/>
    <s v="music/indie rock"/>
    <n v="23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s v="US"/>
    <s v="USD"/>
    <n v="1286756176"/>
    <n v="1282868176"/>
    <b v="0"/>
    <n v="38"/>
    <b v="1"/>
    <s v="music/indie rock"/>
    <n v="22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3500"/>
    <n v="783"/>
    <x v="0"/>
    <s v="US"/>
    <s v="USD"/>
    <n v="1278799200"/>
    <n v="1273647255"/>
    <b v="0"/>
    <n v="81"/>
    <b v="1"/>
    <s v="music/indie rock"/>
    <n v="22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500"/>
    <n v="780"/>
    <x v="0"/>
    <s v="US"/>
    <s v="USD"/>
    <n v="1415004770"/>
    <n v="1412149970"/>
    <b v="0"/>
    <n v="55"/>
    <b v="1"/>
    <s v="music/indie rock"/>
    <n v="22"/>
    <n v="14.18"/>
    <x v="4"/>
    <s v="indie rock"/>
    <x v="2476"/>
    <d v="2014-11-03T08:52:50"/>
  </r>
  <r>
    <n v="2477"/>
    <s v="Debut Album"/>
    <s v="Releasing my first album in August, and I need your help in order to get it done!"/>
    <n v="3500"/>
    <n v="780"/>
    <x v="0"/>
    <s v="US"/>
    <s v="USD"/>
    <n v="1344789345"/>
    <n v="1340901345"/>
    <b v="0"/>
    <n v="41"/>
    <b v="1"/>
    <s v="music/indie rock"/>
    <n v="22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s v="US"/>
    <s v="USD"/>
    <n v="1358117313"/>
    <n v="1355525313"/>
    <b v="0"/>
    <n v="79"/>
    <b v="1"/>
    <s v="music/indie rock"/>
    <n v="22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3500"/>
    <n v="773"/>
    <x v="0"/>
    <s v="US"/>
    <s v="USD"/>
    <n v="1444516084"/>
    <n v="1439332084"/>
    <b v="0"/>
    <n v="8"/>
    <b v="1"/>
    <s v="music/indie rock"/>
    <n v="22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s v="US"/>
    <s v="USD"/>
    <n v="1335799808"/>
    <n v="1333207808"/>
    <b v="0"/>
    <n v="95"/>
    <b v="1"/>
    <s v="music/indie rock"/>
    <n v="22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764"/>
    <x v="0"/>
    <s v="US"/>
    <s v="USD"/>
    <n v="1312224383"/>
    <n v="1308336383"/>
    <b v="0"/>
    <n v="25"/>
    <b v="1"/>
    <s v="music/indie rock"/>
    <n v="22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3500"/>
    <n v="763"/>
    <x v="0"/>
    <s v="US"/>
    <s v="USD"/>
    <n v="1335891603"/>
    <n v="1330711203"/>
    <b v="0"/>
    <n v="19"/>
    <b v="1"/>
    <s v="music/indie rock"/>
    <n v="22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s v="US"/>
    <s v="USD"/>
    <n v="1318463879"/>
    <n v="1315439879"/>
    <b v="0"/>
    <n v="41"/>
    <b v="1"/>
    <s v="music/indie rock"/>
    <n v="22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s v="US"/>
    <s v="USD"/>
    <n v="1335113976"/>
    <n v="1332521976"/>
    <b v="0"/>
    <n v="30"/>
    <b v="1"/>
    <s v="music/indie rock"/>
    <n v="22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s v="US"/>
    <s v="USD"/>
    <n v="1321459908"/>
    <n v="1318864308"/>
    <b v="0"/>
    <n v="65"/>
    <b v="1"/>
    <s v="music/indie rock"/>
    <n v="22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00"/>
    <n v="752"/>
    <x v="0"/>
    <s v="US"/>
    <s v="USD"/>
    <n v="1340429276"/>
    <n v="1335245276"/>
    <b v="0"/>
    <n v="16"/>
    <b v="1"/>
    <s v="music/indie rock"/>
    <n v="21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s v="US"/>
    <s v="USD"/>
    <n v="1295142660"/>
    <n v="1293739714"/>
    <b v="0"/>
    <n v="10"/>
    <b v="1"/>
    <s v="music/indie rock"/>
    <n v="21"/>
    <n v="75"/>
    <x v="4"/>
    <s v="indie rock"/>
    <x v="2491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750"/>
    <x v="0"/>
    <s v="US"/>
    <s v="USD"/>
    <n v="1367208140"/>
    <n v="1363320140"/>
    <b v="0"/>
    <n v="259"/>
    <b v="1"/>
    <s v="music/indie rock"/>
    <n v="21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s v="US"/>
    <s v="USD"/>
    <n v="1337786944"/>
    <n v="1335194944"/>
    <b v="0"/>
    <n v="39"/>
    <b v="1"/>
    <s v="music/indie rock"/>
    <n v="21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s v="US"/>
    <s v="USD"/>
    <n v="1339022575"/>
    <n v="1336430575"/>
    <b v="0"/>
    <n v="42"/>
    <b v="1"/>
    <s v="music/indie rock"/>
    <n v="21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3500"/>
    <n v="735"/>
    <x v="0"/>
    <s v="US"/>
    <s v="USD"/>
    <n v="1364597692"/>
    <n v="1361577292"/>
    <b v="0"/>
    <n v="10"/>
    <b v="1"/>
    <s v="music/indie rock"/>
    <n v="21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s v="US"/>
    <s v="USD"/>
    <n v="1312578338"/>
    <n v="1309986338"/>
    <b v="0"/>
    <n v="56"/>
    <b v="1"/>
    <s v="music/indie rock"/>
    <n v="21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731"/>
    <x v="0"/>
    <s v="US"/>
    <s v="USD"/>
    <n v="1422400387"/>
    <n v="1421190787"/>
    <b v="0"/>
    <n v="20"/>
    <b v="1"/>
    <s v="music/indie rock"/>
    <n v="21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s v="US"/>
    <s v="USD"/>
    <n v="1356976800"/>
    <n v="1352820837"/>
    <b v="0"/>
    <n v="170"/>
    <b v="1"/>
    <s v="music/indie rock"/>
    <n v="21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730"/>
    <x v="0"/>
    <s v="US"/>
    <s v="USD"/>
    <n v="1340476375"/>
    <n v="1337884375"/>
    <b v="0"/>
    <n v="29"/>
    <b v="1"/>
    <s v="music/indie rock"/>
    <n v="21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2"/>
    <s v="CA"/>
    <s v="CAD"/>
    <n v="1443379104"/>
    <n v="1440787104"/>
    <b v="0"/>
    <n v="7"/>
    <b v="0"/>
    <s v="food/restaurants"/>
    <n v="21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727"/>
    <x v="2"/>
    <s v="US"/>
    <s v="USD"/>
    <n v="1411328918"/>
    <n v="1407440918"/>
    <b v="0"/>
    <n v="5"/>
    <b v="0"/>
    <s v="food/restaurants"/>
    <n v="21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726"/>
    <x v="2"/>
    <s v="US"/>
    <s v="USD"/>
    <n v="1465333560"/>
    <n v="1462743308"/>
    <b v="0"/>
    <n v="0"/>
    <b v="0"/>
    <s v="food/restaurants"/>
    <n v="21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725"/>
    <x v="2"/>
    <s v="US"/>
    <s v="USD"/>
    <n v="1416014534"/>
    <n v="1413418934"/>
    <b v="0"/>
    <n v="0"/>
    <b v="0"/>
    <s v="food/restaurants"/>
    <n v="21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722"/>
    <x v="2"/>
    <s v="US"/>
    <s v="USD"/>
    <n v="1426292416"/>
    <n v="1423704016"/>
    <b v="0"/>
    <n v="0"/>
    <b v="0"/>
    <s v="food/restaurants"/>
    <n v="21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721"/>
    <x v="2"/>
    <s v="GB"/>
    <s v="GBP"/>
    <n v="1443906000"/>
    <n v="1441955269"/>
    <b v="0"/>
    <n v="2"/>
    <b v="0"/>
    <s v="food/restaurants"/>
    <n v="22"/>
    <n v="360.5"/>
    <x v="7"/>
    <s v="restaurants"/>
    <x v="2506"/>
    <d v="2015-10-03T21:00:00"/>
  </r>
  <r>
    <n v="2507"/>
    <s v="Help Cafe Talavera get a New Kitchen!"/>
    <s v="Unique dishes for a unique city!."/>
    <n v="3350"/>
    <n v="720.01"/>
    <x v="2"/>
    <s v="US"/>
    <s v="USD"/>
    <n v="1431308704"/>
    <n v="1428716704"/>
    <b v="0"/>
    <n v="0"/>
    <b v="0"/>
    <s v="food/restaurants"/>
    <n v="21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718"/>
    <x v="2"/>
    <s v="US"/>
    <s v="USD"/>
    <n v="1408056634"/>
    <n v="1405464634"/>
    <b v="0"/>
    <n v="0"/>
    <b v="0"/>
    <s v="food/restaurants"/>
    <n v="21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715"/>
    <x v="2"/>
    <s v="GB"/>
    <s v="GBP"/>
    <n v="1429554349"/>
    <n v="1424719549"/>
    <b v="0"/>
    <n v="28"/>
    <b v="0"/>
    <s v="food/restaurants"/>
    <n v="21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2"/>
    <s v="US"/>
    <s v="USD"/>
    <n v="1431647772"/>
    <n v="1426463772"/>
    <b v="0"/>
    <n v="2"/>
    <b v="0"/>
    <s v="food/restaurants"/>
    <n v="22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300"/>
    <n v="715"/>
    <x v="2"/>
    <s v="GB"/>
    <s v="GBP"/>
    <n v="1454323413"/>
    <n v="1451731413"/>
    <b v="0"/>
    <n v="0"/>
    <b v="0"/>
    <s v="food/restaurants"/>
    <n v="22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300"/>
    <n v="715"/>
    <x v="2"/>
    <s v="US"/>
    <s v="USD"/>
    <n v="1418504561"/>
    <n v="1417208561"/>
    <b v="0"/>
    <n v="0"/>
    <b v="0"/>
    <s v="food/restaurants"/>
    <n v="22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714"/>
    <x v="2"/>
    <s v="DE"/>
    <s v="EUR"/>
    <n v="1488067789"/>
    <n v="1482883789"/>
    <b v="0"/>
    <n v="0"/>
    <b v="0"/>
    <s v="food/restaurants"/>
    <n v="22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3300"/>
    <n v="713"/>
    <x v="2"/>
    <s v="US"/>
    <s v="USD"/>
    <n v="1408526477"/>
    <n v="1407057677"/>
    <b v="0"/>
    <n v="4"/>
    <b v="0"/>
    <s v="food/restaurants"/>
    <n v="22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2"/>
    <s v="US"/>
    <s v="USD"/>
    <n v="1424635753"/>
    <n v="1422043753"/>
    <b v="0"/>
    <n v="12"/>
    <b v="0"/>
    <s v="food/restaurants"/>
    <n v="22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3300"/>
    <n v="710"/>
    <x v="2"/>
    <s v="US"/>
    <s v="USD"/>
    <n v="1417279252"/>
    <n v="1414683652"/>
    <b v="0"/>
    <n v="0"/>
    <b v="0"/>
    <s v="food/restaurants"/>
    <n v="22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3300"/>
    <n v="705"/>
    <x v="2"/>
    <s v="CA"/>
    <s v="CAD"/>
    <n v="1426788930"/>
    <n v="1424200530"/>
    <b v="0"/>
    <n v="33"/>
    <b v="0"/>
    <s v="food/restaurants"/>
    <n v="21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701"/>
    <x v="2"/>
    <s v="US"/>
    <s v="USD"/>
    <n v="1415899228"/>
    <n v="1413303628"/>
    <b v="0"/>
    <n v="0"/>
    <b v="0"/>
    <s v="food/restaurants"/>
    <n v="21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3300"/>
    <n v="700"/>
    <x v="2"/>
    <s v="US"/>
    <s v="USD"/>
    <n v="1405741404"/>
    <n v="1403149404"/>
    <b v="0"/>
    <n v="4"/>
    <b v="0"/>
    <s v="food/restaurants"/>
    <n v="21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2"/>
    <s v="US"/>
    <s v="USD"/>
    <n v="1476559260"/>
    <n v="1472567085"/>
    <b v="0"/>
    <n v="0"/>
    <b v="0"/>
    <s v="food/restaurants"/>
    <n v="21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s v="US"/>
    <s v="USD"/>
    <n v="1444778021"/>
    <n v="1442963621"/>
    <b v="0"/>
    <n v="132"/>
    <b v="1"/>
    <s v="music/classical music"/>
    <n v="21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s v="US"/>
    <s v="USD"/>
    <n v="1461336720"/>
    <n v="1459431960"/>
    <b v="0"/>
    <n v="27"/>
    <b v="1"/>
    <s v="music/classical music"/>
    <n v="21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684"/>
    <x v="0"/>
    <s v="US"/>
    <s v="USD"/>
    <n v="1416270292"/>
    <n v="1413674692"/>
    <b v="0"/>
    <n v="26"/>
    <b v="1"/>
    <s v="music/classical music"/>
    <n v="21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3250"/>
    <n v="684"/>
    <x v="0"/>
    <s v="US"/>
    <s v="USD"/>
    <n v="1419136200"/>
    <n v="1416338557"/>
    <b v="0"/>
    <n v="43"/>
    <b v="1"/>
    <s v="music/classical music"/>
    <n v="21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3250"/>
    <n v="683"/>
    <x v="0"/>
    <s v="US"/>
    <s v="USD"/>
    <n v="1340914571"/>
    <n v="1338322571"/>
    <b v="0"/>
    <n v="80"/>
    <b v="1"/>
    <s v="music/classical music"/>
    <n v="21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s v="US"/>
    <s v="USD"/>
    <n v="1418014740"/>
    <n v="1415585474"/>
    <b v="0"/>
    <n v="33"/>
    <b v="1"/>
    <s v="music/classical music"/>
    <n v="21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679.44"/>
    <x v="0"/>
    <s v="US"/>
    <s v="USD"/>
    <n v="1382068740"/>
    <n v="1380477691"/>
    <b v="0"/>
    <n v="71"/>
    <b v="1"/>
    <s v="music/classical music"/>
    <n v="21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3200"/>
    <n v="678"/>
    <x v="0"/>
    <s v="GB"/>
    <s v="GBP"/>
    <n v="1440068400"/>
    <n v="1438459303"/>
    <b v="0"/>
    <n v="81"/>
    <b v="1"/>
    <s v="music/classical music"/>
    <n v="21"/>
    <n v="8.3699999999999992"/>
    <x v="4"/>
    <s v="classical music"/>
    <x v="2528"/>
    <d v="2015-08-20T11:00:00"/>
  </r>
  <r>
    <n v="2529"/>
    <s v="UrbanArias is DC's Contemporary Opera Company"/>
    <s v="Opera. Short. New."/>
    <n v="3200"/>
    <n v="677"/>
    <x v="0"/>
    <s v="US"/>
    <s v="USD"/>
    <n v="1332636975"/>
    <n v="1328752575"/>
    <b v="0"/>
    <n v="76"/>
    <b v="1"/>
    <s v="music/classical music"/>
    <n v="21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s v="US"/>
    <s v="USD"/>
    <n v="1429505400"/>
    <n v="1426711505"/>
    <b v="0"/>
    <n v="48"/>
    <b v="1"/>
    <s v="music/classical music"/>
    <n v="21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200"/>
    <n v="675"/>
    <x v="0"/>
    <s v="US"/>
    <s v="USD"/>
    <n v="1439611140"/>
    <n v="1437668354"/>
    <b v="0"/>
    <n v="61"/>
    <b v="1"/>
    <s v="music/classical music"/>
    <n v="21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s v="US"/>
    <s v="USD"/>
    <n v="1345148566"/>
    <n v="1342556566"/>
    <b v="0"/>
    <n v="60"/>
    <b v="1"/>
    <s v="music/classical music"/>
    <n v="21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s v="US"/>
    <s v="USD"/>
    <n v="1362160868"/>
    <n v="1359568911"/>
    <b v="0"/>
    <n v="136"/>
    <b v="1"/>
    <s v="music/classical music"/>
    <n v="21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s v="US"/>
    <s v="USD"/>
    <n v="1262325600"/>
    <n v="1257871712"/>
    <b v="0"/>
    <n v="14"/>
    <b v="1"/>
    <s v="music/classical music"/>
    <n v="21"/>
    <n v="47.71"/>
    <x v="4"/>
    <s v="classical music"/>
    <x v="2534"/>
    <d v="2010-01-01T06:00:00"/>
  </r>
  <r>
    <n v="2535"/>
    <s v="Mark Hayes Requiem Recording"/>
    <s v="Mark Hayes: Requiem Recording"/>
    <n v="3200"/>
    <n v="666"/>
    <x v="0"/>
    <s v="US"/>
    <s v="USD"/>
    <n v="1417463945"/>
    <n v="1414781945"/>
    <b v="0"/>
    <n v="78"/>
    <b v="1"/>
    <s v="music/classical music"/>
    <n v="21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s v="US"/>
    <s v="USD"/>
    <n v="1375151566"/>
    <n v="1373337166"/>
    <b v="0"/>
    <n v="4"/>
    <b v="1"/>
    <s v="music/classical music"/>
    <n v="21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s v="US"/>
    <s v="USD"/>
    <n v="1312212855"/>
    <n v="1307028855"/>
    <b v="0"/>
    <n v="11"/>
    <b v="1"/>
    <s v="music/classical music"/>
    <n v="21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3100"/>
    <n v="658"/>
    <x v="0"/>
    <s v="US"/>
    <s v="USD"/>
    <n v="1361681940"/>
    <n v="1359029661"/>
    <b v="0"/>
    <n v="185"/>
    <b v="1"/>
    <s v="music/classical music"/>
    <n v="21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000"/>
    <n v="657"/>
    <x v="0"/>
    <s v="US"/>
    <s v="USD"/>
    <n v="1422913152"/>
    <n v="1417729152"/>
    <b v="0"/>
    <n v="59"/>
    <b v="1"/>
    <s v="music/classical music"/>
    <n v="22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s v="US"/>
    <s v="USD"/>
    <n v="1319904721"/>
    <n v="1314720721"/>
    <b v="0"/>
    <n v="27"/>
    <b v="1"/>
    <s v="music/classical music"/>
    <n v="22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s v="GB"/>
    <s v="GBP"/>
    <n v="1380192418"/>
    <n v="1375008418"/>
    <b v="0"/>
    <n v="63"/>
    <b v="1"/>
    <s v="music/classical music"/>
    <n v="22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000"/>
    <n v="651"/>
    <x v="0"/>
    <s v="US"/>
    <s v="USD"/>
    <n v="1380599940"/>
    <n v="1377252857"/>
    <b v="0"/>
    <n v="13"/>
    <b v="1"/>
    <s v="music/classical music"/>
    <n v="22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s v="US"/>
    <s v="USD"/>
    <n v="1293937200"/>
    <n v="1291257298"/>
    <b v="0"/>
    <n v="13"/>
    <b v="1"/>
    <s v="music/classical music"/>
    <n v="22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650"/>
    <x v="0"/>
    <s v="US"/>
    <s v="USD"/>
    <n v="1341750569"/>
    <n v="1339158569"/>
    <b v="0"/>
    <n v="57"/>
    <b v="1"/>
    <s v="music/classical music"/>
    <n v="22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s v="US"/>
    <s v="USD"/>
    <n v="1424997000"/>
    <n v="1421983138"/>
    <b v="0"/>
    <n v="61"/>
    <b v="1"/>
    <s v="music/classical music"/>
    <n v="22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650"/>
    <x v="0"/>
    <s v="US"/>
    <s v="USD"/>
    <n v="1380949200"/>
    <n v="1378586179"/>
    <b v="0"/>
    <n v="65"/>
    <b v="1"/>
    <s v="music/classical music"/>
    <n v="22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s v="US"/>
    <s v="USD"/>
    <n v="1333560803"/>
    <n v="1330972403"/>
    <b v="0"/>
    <n v="134"/>
    <b v="1"/>
    <s v="music/classical music"/>
    <n v="22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s v="FR"/>
    <s v="EUR"/>
    <n v="1475209620"/>
    <n v="1473087637"/>
    <b v="0"/>
    <n v="37"/>
    <b v="1"/>
    <s v="music/classical music"/>
    <n v="22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3000"/>
    <n v="645"/>
    <x v="0"/>
    <s v="GB"/>
    <s v="GBP"/>
    <n v="1370019600"/>
    <n v="1366999870"/>
    <b v="0"/>
    <n v="37"/>
    <b v="1"/>
    <s v="music/classical music"/>
    <n v="22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s v="US"/>
    <s v="USD"/>
    <n v="1444276740"/>
    <n v="1439392406"/>
    <b v="0"/>
    <n v="150"/>
    <b v="1"/>
    <s v="music/classical music"/>
    <n v="22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s v="US"/>
    <s v="USD"/>
    <n v="1332362880"/>
    <n v="1329890585"/>
    <b v="0"/>
    <n v="56"/>
    <b v="1"/>
    <s v="music/classical music"/>
    <n v="21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s v="US"/>
    <s v="USD"/>
    <n v="1348202807"/>
    <n v="1343018807"/>
    <b v="0"/>
    <n v="60"/>
    <b v="1"/>
    <s v="music/classical music"/>
    <n v="21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s v="US"/>
    <s v="USD"/>
    <n v="1356392857"/>
    <n v="1352504857"/>
    <b v="0"/>
    <n v="34"/>
    <b v="1"/>
    <s v="music/classical music"/>
    <n v="21"/>
    <n v="18.82"/>
    <x v="4"/>
    <s v="classical music"/>
    <x v="2556"/>
    <d v="2012-12-24T23:47:37"/>
  </r>
  <r>
    <n v="2557"/>
    <s v="European Tour"/>
    <s v="Raising money for our concert tour of Switzerland and Germany in June/July 2014"/>
    <n v="3000"/>
    <n v="640"/>
    <x v="0"/>
    <s v="GB"/>
    <s v="GBP"/>
    <n v="1400176386"/>
    <n v="1397584386"/>
    <b v="0"/>
    <n v="36"/>
    <b v="1"/>
    <s v="music/classical music"/>
    <n v="21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000"/>
    <n v="640"/>
    <x v="0"/>
    <s v="AU"/>
    <s v="AUD"/>
    <n v="1430488740"/>
    <n v="1427747906"/>
    <b v="0"/>
    <n v="18"/>
    <b v="1"/>
    <s v="music/classical music"/>
    <n v="21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000"/>
    <n v="640"/>
    <x v="0"/>
    <s v="US"/>
    <s v="USD"/>
    <n v="1321385820"/>
    <n v="1318539484"/>
    <b v="0"/>
    <n v="25"/>
    <b v="1"/>
    <s v="music/classical music"/>
    <n v="21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637"/>
    <x v="1"/>
    <s v="CA"/>
    <s v="CAD"/>
    <n v="1444740089"/>
    <n v="1442148089"/>
    <b v="0"/>
    <n v="0"/>
    <b v="0"/>
    <s v="food/food trucks"/>
    <n v="2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1"/>
    <s v="DE"/>
    <s v="EUR"/>
    <n v="1476189339"/>
    <n v="1471005339"/>
    <b v="0"/>
    <n v="3"/>
    <b v="0"/>
    <s v="food/food trucks"/>
    <n v="21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3000"/>
    <n v="636"/>
    <x v="1"/>
    <s v="US"/>
    <s v="USD"/>
    <n v="1438226451"/>
    <n v="1433042451"/>
    <b v="0"/>
    <n v="0"/>
    <b v="0"/>
    <s v="food/food trucks"/>
    <n v="21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636"/>
    <x v="1"/>
    <s v="CA"/>
    <s v="CAD"/>
    <n v="1406854699"/>
    <n v="1404262699"/>
    <b v="0"/>
    <n v="0"/>
    <b v="0"/>
    <s v="food/food trucks"/>
    <n v="21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635"/>
    <x v="1"/>
    <s v="US"/>
    <s v="USD"/>
    <n v="1462827000"/>
    <n v="1457710589"/>
    <b v="0"/>
    <n v="1"/>
    <b v="0"/>
    <s v="food/food trucks"/>
    <n v="21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633"/>
    <x v="1"/>
    <s v="US"/>
    <s v="USD"/>
    <n v="1408663948"/>
    <n v="1406071948"/>
    <b v="0"/>
    <n v="0"/>
    <b v="0"/>
    <s v="food/food trucks"/>
    <n v="21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633"/>
    <x v="1"/>
    <s v="US"/>
    <s v="USD"/>
    <n v="1429823138"/>
    <n v="1427231138"/>
    <b v="0"/>
    <n v="2"/>
    <b v="0"/>
    <s v="food/food trucks"/>
    <n v="2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1"/>
    <s v="GB"/>
    <s v="GBP"/>
    <n v="1472745594"/>
    <n v="1470153594"/>
    <b v="0"/>
    <n v="1"/>
    <b v="0"/>
    <s v="food/food trucks"/>
    <n v="21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631"/>
    <x v="1"/>
    <s v="US"/>
    <s v="USD"/>
    <n v="1442457112"/>
    <n v="1439865112"/>
    <b v="0"/>
    <n v="2"/>
    <b v="0"/>
    <s v="food/food trucks"/>
    <n v="21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1"/>
    <s v="US"/>
    <s v="USD"/>
    <n v="1486590035"/>
    <n v="1483998035"/>
    <b v="0"/>
    <n v="2"/>
    <b v="0"/>
    <s v="food/food trucks"/>
    <n v="21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000"/>
    <n v="629.99"/>
    <x v="1"/>
    <s v="AU"/>
    <s v="AUD"/>
    <n v="1463645521"/>
    <n v="1458461521"/>
    <b v="0"/>
    <n v="4"/>
    <b v="0"/>
    <s v="food/food trucks"/>
    <n v="21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"/>
    <n v="628"/>
    <x v="1"/>
    <s v="US"/>
    <s v="USD"/>
    <n v="1428893517"/>
    <n v="1426301517"/>
    <b v="0"/>
    <n v="0"/>
    <b v="0"/>
    <s v="food/food trucks"/>
    <n v="21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1"/>
    <s v="US"/>
    <s v="USD"/>
    <n v="1408803149"/>
    <n v="1404915149"/>
    <b v="0"/>
    <n v="0"/>
    <b v="0"/>
    <s v="food/food trucks"/>
    <n v="21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0"/>
    <n v="622"/>
    <x v="1"/>
    <s v="US"/>
    <s v="USD"/>
    <n v="1421030194"/>
    <n v="1418438194"/>
    <b v="0"/>
    <n v="0"/>
    <b v="0"/>
    <s v="food/food trucks"/>
    <n v="21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621"/>
    <x v="1"/>
    <s v="US"/>
    <s v="USD"/>
    <n v="1428707647"/>
    <n v="1424823247"/>
    <b v="0"/>
    <n v="0"/>
    <b v="0"/>
    <s v="food/food trucks"/>
    <n v="21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620"/>
    <x v="1"/>
    <s v="US"/>
    <s v="USD"/>
    <n v="1407181297"/>
    <n v="1405021297"/>
    <b v="0"/>
    <n v="0"/>
    <b v="0"/>
    <s v="food/food trucks"/>
    <n v="21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1"/>
    <s v="US"/>
    <s v="USD"/>
    <n v="1444410000"/>
    <n v="1440203579"/>
    <b v="0"/>
    <n v="0"/>
    <b v="0"/>
    <s v="food/food trucks"/>
    <n v="21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1"/>
    <s v="US"/>
    <s v="USD"/>
    <n v="1410810903"/>
    <n v="1405626903"/>
    <b v="0"/>
    <n v="12"/>
    <b v="0"/>
    <s v="food/food trucks"/>
    <n v="21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620"/>
    <x v="1"/>
    <s v="US"/>
    <s v="USD"/>
    <n v="1431745200"/>
    <n v="1429170603"/>
    <b v="0"/>
    <n v="2"/>
    <b v="0"/>
    <s v="food/food trucks"/>
    <n v="21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618"/>
    <x v="2"/>
    <s v="US"/>
    <s v="USD"/>
    <n v="1447689898"/>
    <n v="1445094298"/>
    <b v="0"/>
    <n v="11"/>
    <b v="0"/>
    <s v="food/food trucks"/>
    <n v="21"/>
    <n v="56.18"/>
    <x v="7"/>
    <s v="food trucks"/>
    <x v="2581"/>
    <d v="2015-11-16T16:04:58"/>
  </r>
  <r>
    <n v="2582"/>
    <s v="Drunken Wings"/>
    <s v="The place where chicken meets liquor for the first time!"/>
    <n v="3000"/>
    <n v="615"/>
    <x v="2"/>
    <s v="US"/>
    <s v="USD"/>
    <n v="1477784634"/>
    <n v="1475192634"/>
    <b v="0"/>
    <n v="1"/>
    <b v="0"/>
    <s v="food/food trucks"/>
    <n v="21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3000"/>
    <n v="611"/>
    <x v="2"/>
    <s v="US"/>
    <s v="USD"/>
    <n v="1426526880"/>
    <n v="1421346480"/>
    <b v="0"/>
    <n v="5"/>
    <b v="0"/>
    <s v="food/food trucks"/>
    <n v="20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610"/>
    <x v="2"/>
    <s v="US"/>
    <s v="USD"/>
    <n v="1434341369"/>
    <n v="1431749369"/>
    <b v="0"/>
    <n v="0"/>
    <b v="0"/>
    <s v="food/food trucks"/>
    <n v="2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610"/>
    <x v="2"/>
    <s v="US"/>
    <s v="USD"/>
    <n v="1404601632"/>
    <n v="1402009632"/>
    <b v="0"/>
    <n v="1"/>
    <b v="0"/>
    <s v="food/food trucks"/>
    <n v="20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610"/>
    <x v="2"/>
    <s v="US"/>
    <s v="USD"/>
    <n v="1451491953"/>
    <n v="1448899953"/>
    <b v="0"/>
    <n v="6"/>
    <b v="0"/>
    <s v="food/food trucks"/>
    <n v="20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2"/>
    <s v="US"/>
    <s v="USD"/>
    <n v="1427807640"/>
    <n v="1423325626"/>
    <b v="0"/>
    <n v="8"/>
    <b v="0"/>
    <s v="food/food trucks"/>
    <n v="20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607"/>
    <x v="2"/>
    <s v="DK"/>
    <s v="DKK"/>
    <n v="1458733927"/>
    <n v="1456145527"/>
    <b v="0"/>
    <n v="1"/>
    <b v="0"/>
    <s v="food/food trucks"/>
    <n v="20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3000"/>
    <n v="605"/>
    <x v="2"/>
    <s v="US"/>
    <s v="USD"/>
    <n v="1457901924"/>
    <n v="1452721524"/>
    <b v="0"/>
    <n v="2"/>
    <b v="0"/>
    <s v="food/food trucks"/>
    <n v="2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"/>
    <n v="605"/>
    <x v="2"/>
    <s v="US"/>
    <s v="USD"/>
    <n v="1412536421"/>
    <n v="1409944421"/>
    <b v="0"/>
    <n v="1"/>
    <b v="0"/>
    <s v="food/food trucks"/>
    <n v="20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605"/>
    <x v="2"/>
    <s v="US"/>
    <s v="USD"/>
    <n v="1429993026"/>
    <n v="1427401026"/>
    <b v="0"/>
    <n v="0"/>
    <b v="0"/>
    <s v="food/food trucks"/>
    <n v="2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601"/>
    <x v="2"/>
    <s v="US"/>
    <s v="USD"/>
    <n v="1407453228"/>
    <n v="1404861228"/>
    <b v="0"/>
    <n v="1"/>
    <b v="0"/>
    <s v="food/food trucks"/>
    <n v="20"/>
    <n v="601"/>
    <x v="7"/>
    <s v="food trucks"/>
    <x v="2594"/>
    <d v="2014-08-07T23:13:48"/>
  </r>
  <r>
    <n v="2595"/>
    <s v="Food Truck for Little Fox Bakery"/>
    <s v="Looking to put the best baked goods in Bowling Green on wheels"/>
    <n v="3000"/>
    <n v="601"/>
    <x v="2"/>
    <s v="US"/>
    <s v="USD"/>
    <n v="1487915500"/>
    <n v="1485323500"/>
    <b v="0"/>
    <n v="19"/>
    <b v="0"/>
    <s v="food/food trucks"/>
    <n v="20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000"/>
    <n v="600"/>
    <x v="2"/>
    <s v="CA"/>
    <s v="CAD"/>
    <n v="1407427009"/>
    <n v="1404835009"/>
    <b v="0"/>
    <n v="27"/>
    <b v="0"/>
    <s v="food/food trucks"/>
    <n v="20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2"/>
    <s v="GB"/>
    <s v="GBP"/>
    <n v="1466323917"/>
    <n v="1463731917"/>
    <b v="0"/>
    <n v="7"/>
    <b v="0"/>
    <s v="food/food trucks"/>
    <n v="2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600"/>
    <x v="2"/>
    <s v="US"/>
    <s v="USD"/>
    <n v="1407089147"/>
    <n v="1403201147"/>
    <b v="0"/>
    <n v="5"/>
    <b v="0"/>
    <s v="food/food trucks"/>
    <n v="20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3000"/>
    <n v="597"/>
    <x v="2"/>
    <s v="US"/>
    <s v="USD"/>
    <n v="1458938200"/>
    <n v="1453757800"/>
    <b v="0"/>
    <n v="30"/>
    <b v="0"/>
    <s v="food/food trucks"/>
    <n v="20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595"/>
    <x v="0"/>
    <s v="US"/>
    <s v="USD"/>
    <n v="1347508740"/>
    <n v="1346276349"/>
    <b v="1"/>
    <n v="151"/>
    <b v="1"/>
    <s v="technology/space exploration"/>
    <n v="20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000"/>
    <n v="593"/>
    <x v="0"/>
    <s v="US"/>
    <s v="USD"/>
    <n v="1415827200"/>
    <n v="1412358968"/>
    <b v="1"/>
    <n v="489"/>
    <b v="1"/>
    <s v="technology/space exploration"/>
    <n v="20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3000"/>
    <n v="592"/>
    <x v="0"/>
    <s v="US"/>
    <s v="USD"/>
    <n v="1387835654"/>
    <n v="1386626054"/>
    <b v="1"/>
    <n v="50"/>
    <b v="1"/>
    <s v="technology/space exploration"/>
    <n v="20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"/>
    <n v="591"/>
    <x v="0"/>
    <s v="US"/>
    <s v="USD"/>
    <n v="1335662023"/>
    <n v="1333070023"/>
    <b v="1"/>
    <n v="321"/>
    <b v="1"/>
    <s v="technology/space exploration"/>
    <n v="20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s v="US"/>
    <s v="USD"/>
    <n v="1466168390"/>
    <n v="1463576390"/>
    <b v="1"/>
    <n v="1762"/>
    <b v="1"/>
    <s v="technology/space exploration"/>
    <n v="20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590"/>
    <x v="0"/>
    <s v="US"/>
    <s v="USD"/>
    <n v="1398791182"/>
    <n v="1396026382"/>
    <b v="1"/>
    <n v="385"/>
    <b v="1"/>
    <s v="technology/space exploration"/>
    <n v="20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s v="US"/>
    <s v="USD"/>
    <n v="1342330951"/>
    <n v="1339738951"/>
    <b v="1"/>
    <n v="676"/>
    <b v="1"/>
    <s v="technology/space exploration"/>
    <n v="20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000"/>
    <n v="585"/>
    <x v="0"/>
    <s v="US"/>
    <s v="USD"/>
    <n v="1471849140"/>
    <n v="1468444125"/>
    <b v="1"/>
    <n v="577"/>
    <b v="1"/>
    <s v="technology/space exploration"/>
    <n v="20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s v="DE"/>
    <s v="EUR"/>
    <n v="1483397940"/>
    <n v="1480493014"/>
    <b v="1"/>
    <n v="3663"/>
    <b v="1"/>
    <s v="technology/space exploration"/>
    <n v="20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s v="US"/>
    <s v="USD"/>
    <n v="1420773970"/>
    <n v="1418095570"/>
    <b v="1"/>
    <n v="294"/>
    <b v="1"/>
    <s v="technology/space exploration"/>
    <n v="19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3000"/>
    <n v="576"/>
    <x v="0"/>
    <s v="US"/>
    <s v="USD"/>
    <n v="1348256294"/>
    <n v="1345664294"/>
    <b v="1"/>
    <n v="28"/>
    <b v="1"/>
    <s v="technology/space exploration"/>
    <n v="19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s v="US"/>
    <s v="USD"/>
    <n v="1398834000"/>
    <n v="1396371612"/>
    <b v="1"/>
    <n v="100"/>
    <b v="1"/>
    <s v="technology/space exploration"/>
    <n v="19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s v="GB"/>
    <s v="GBP"/>
    <n v="1462017600"/>
    <n v="1458820564"/>
    <b v="0"/>
    <n v="72"/>
    <b v="1"/>
    <s v="technology/space exploration"/>
    <n v="19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000"/>
    <n v="570"/>
    <x v="0"/>
    <s v="US"/>
    <s v="USD"/>
    <n v="1440546729"/>
    <n v="1437954729"/>
    <b v="1"/>
    <n v="238"/>
    <b v="1"/>
    <s v="technology/space exploration"/>
    <n v="19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s v="US"/>
    <s v="USD"/>
    <n v="1413838751"/>
    <n v="1411246751"/>
    <b v="1"/>
    <n v="159"/>
    <b v="1"/>
    <s v="technology/space exploration"/>
    <n v="19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3000"/>
    <n v="570"/>
    <x v="0"/>
    <s v="US"/>
    <s v="USD"/>
    <n v="1449000061"/>
    <n v="1443812461"/>
    <b v="1"/>
    <n v="77"/>
    <b v="1"/>
    <s v="technology/space exploration"/>
    <n v="19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s v="US"/>
    <s v="USD"/>
    <n v="1445598000"/>
    <n v="1443302004"/>
    <b v="1"/>
    <n v="53"/>
    <b v="1"/>
    <s v="technology/space exploration"/>
    <n v="19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s v="AU"/>
    <s v="AUD"/>
    <n v="1444525200"/>
    <n v="1441339242"/>
    <b v="1"/>
    <n v="1251"/>
    <b v="1"/>
    <s v="technology/space exploration"/>
    <n v="19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s v="US"/>
    <s v="USD"/>
    <n v="1432230988"/>
    <n v="1429638988"/>
    <b v="1"/>
    <n v="465"/>
    <b v="1"/>
    <s v="technology/space exploration"/>
    <n v="19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s v="IT"/>
    <s v="EUR"/>
    <n v="1483120216"/>
    <n v="1479232216"/>
    <b v="0"/>
    <n v="74"/>
    <b v="1"/>
    <s v="technology/space exploration"/>
    <n v="19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561"/>
    <x v="0"/>
    <s v="US"/>
    <s v="USD"/>
    <n v="1480658966"/>
    <n v="1479449366"/>
    <b v="0"/>
    <n v="62"/>
    <b v="1"/>
    <s v="technology/space exploration"/>
    <n v="19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s v="US"/>
    <s v="USD"/>
    <n v="1347530822"/>
    <n v="1345716422"/>
    <b v="0"/>
    <n v="3468"/>
    <b v="1"/>
    <s v="technology/space exploration"/>
    <n v="19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s v="DE"/>
    <s v="EUR"/>
    <n v="1478723208"/>
    <n v="1476559608"/>
    <b v="0"/>
    <n v="52"/>
    <b v="1"/>
    <s v="technology/space exploration"/>
    <n v="19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000"/>
    <n v="560"/>
    <x v="0"/>
    <s v="US"/>
    <s v="USD"/>
    <n v="1433343869"/>
    <n v="1430751869"/>
    <b v="0"/>
    <n v="50"/>
    <b v="1"/>
    <s v="technology/space exploration"/>
    <n v="19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s v="US"/>
    <s v="USD"/>
    <n v="1448571261"/>
    <n v="1445975661"/>
    <b v="0"/>
    <n v="45"/>
    <b v="1"/>
    <s v="technology/space exploration"/>
    <n v="19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3000"/>
    <n v="558"/>
    <x v="0"/>
    <s v="US"/>
    <s v="USD"/>
    <n v="1417389067"/>
    <n v="1415661067"/>
    <b v="0"/>
    <n v="21"/>
    <b v="1"/>
    <s v="technology/space exploration"/>
    <n v="19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0"/>
    <n v="555"/>
    <x v="0"/>
    <s v="GB"/>
    <s v="GBP"/>
    <n v="1431608122"/>
    <n v="1429016122"/>
    <b v="0"/>
    <n v="100"/>
    <b v="1"/>
    <s v="technology/space exploration"/>
    <n v="19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s v="AU"/>
    <s v="AUD"/>
    <n v="1467280800"/>
    <n v="1464921112"/>
    <b v="0"/>
    <n v="81"/>
    <b v="1"/>
    <s v="technology/space exploration"/>
    <n v="18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"/>
    <n v="553"/>
    <x v="0"/>
    <s v="US"/>
    <s v="USD"/>
    <n v="1440907427"/>
    <n v="1438488227"/>
    <b v="0"/>
    <n v="286"/>
    <b v="1"/>
    <s v="technology/space exploration"/>
    <n v="18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0"/>
    <n v="551"/>
    <x v="0"/>
    <s v="US"/>
    <s v="USD"/>
    <n v="1464485339"/>
    <n v="1462325339"/>
    <b v="0"/>
    <n v="42"/>
    <b v="1"/>
    <s v="technology/space exploration"/>
    <n v="18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3000"/>
    <n v="550"/>
    <x v="0"/>
    <s v="US"/>
    <s v="USD"/>
    <n v="1393542000"/>
    <n v="1390938332"/>
    <b v="0"/>
    <n v="199"/>
    <b v="1"/>
    <s v="technology/space exploration"/>
    <n v="18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3000"/>
    <n v="550"/>
    <x v="0"/>
    <s v="US"/>
    <s v="USD"/>
    <n v="1475163921"/>
    <n v="1472571921"/>
    <b v="0"/>
    <n v="25"/>
    <b v="1"/>
    <s v="technology/space exploration"/>
    <n v="18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s v="CA"/>
    <s v="CAD"/>
    <n v="1425937761"/>
    <n v="1422917361"/>
    <b v="0"/>
    <n v="84"/>
    <b v="1"/>
    <s v="technology/space exploration"/>
    <n v="18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s v="US"/>
    <s v="USD"/>
    <n v="1476579600"/>
    <n v="1474641914"/>
    <b v="0"/>
    <n v="50"/>
    <b v="1"/>
    <s v="technology/space exploration"/>
    <n v="18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000"/>
    <n v="550"/>
    <x v="0"/>
    <s v="US"/>
    <s v="USD"/>
    <n v="1476277875"/>
    <n v="1474895475"/>
    <b v="0"/>
    <n v="26"/>
    <b v="1"/>
    <s v="technology/space exploration"/>
    <n v="18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0"/>
    <n v="546"/>
    <x v="0"/>
    <s v="US"/>
    <s v="USD"/>
    <n v="1421358895"/>
    <n v="1418766895"/>
    <b v="0"/>
    <n v="14"/>
    <b v="1"/>
    <s v="technology/space exploration"/>
    <n v="18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545"/>
    <x v="0"/>
    <s v="GB"/>
    <s v="GBP"/>
    <n v="1424378748"/>
    <n v="1421786748"/>
    <b v="0"/>
    <n v="49"/>
    <b v="1"/>
    <s v="technology/space exploration"/>
    <n v="18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3000"/>
    <n v="545"/>
    <x v="2"/>
    <s v="US"/>
    <s v="USD"/>
    <n v="1410811740"/>
    <n v="1409341863"/>
    <b v="0"/>
    <n v="1"/>
    <b v="0"/>
    <s v="technology/space exploration"/>
    <n v="18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2"/>
    <s v="DE"/>
    <s v="EUR"/>
    <n v="1468565820"/>
    <n v="1465970108"/>
    <b v="0"/>
    <n v="0"/>
    <b v="0"/>
    <s v="technology/space exploration"/>
    <n v="18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1"/>
    <s v="US"/>
    <s v="USD"/>
    <n v="1482307140"/>
    <n v="1479218315"/>
    <b v="1"/>
    <n v="1501"/>
    <b v="0"/>
    <s v="technology/space exploration"/>
    <n v="18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1"/>
    <s v="US"/>
    <s v="USD"/>
    <n v="1489172435"/>
    <n v="1486580435"/>
    <b v="1"/>
    <n v="52"/>
    <b v="0"/>
    <s v="technology/space exploration"/>
    <n v="18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1"/>
    <s v="AU"/>
    <s v="AUD"/>
    <n v="1415481203"/>
    <n v="1412885603"/>
    <b v="1"/>
    <n v="23"/>
    <b v="0"/>
    <s v="technology/space exploration"/>
    <n v="18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537"/>
    <x v="1"/>
    <s v="US"/>
    <s v="USD"/>
    <n v="1441783869"/>
    <n v="1439191869"/>
    <b v="1"/>
    <n v="535"/>
    <b v="0"/>
    <s v="technology/space exploration"/>
    <n v="18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1"/>
    <s v="CA"/>
    <s v="CAD"/>
    <n v="1439533019"/>
    <n v="1436941019"/>
    <b v="0"/>
    <n v="3"/>
    <b v="0"/>
    <s v="technology/space exploration"/>
    <n v="18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1"/>
    <s v="US"/>
    <s v="USD"/>
    <n v="1457543360"/>
    <n v="1454951360"/>
    <b v="0"/>
    <n v="6"/>
    <b v="0"/>
    <s v="technology/space exploration"/>
    <n v="18"/>
    <n v="88.33"/>
    <x v="2"/>
    <s v="space exploration"/>
    <x v="2648"/>
    <d v="2016-03-09T17:09:20"/>
  </r>
  <r>
    <n v="2649"/>
    <s v="The Mission - Please Check Back Soon (Canceled)"/>
    <s v="They have launched a Kickstarter."/>
    <n v="3000"/>
    <n v="530"/>
    <x v="1"/>
    <s v="US"/>
    <s v="USD"/>
    <n v="1454370941"/>
    <n v="1449186941"/>
    <b v="0"/>
    <n v="3"/>
    <b v="0"/>
    <s v="technology/space exploration"/>
    <n v="18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530"/>
    <x v="1"/>
    <s v="US"/>
    <s v="USD"/>
    <n v="1482332343"/>
    <n v="1479740343"/>
    <b v="0"/>
    <n v="5"/>
    <b v="0"/>
    <s v="technology/space exploration"/>
    <n v="18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1"/>
    <s v="US"/>
    <s v="USD"/>
    <n v="1450380009"/>
    <n v="1447960809"/>
    <b v="0"/>
    <n v="17"/>
    <b v="0"/>
    <s v="technology/space exploration"/>
    <n v="18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1"/>
    <s v="AU"/>
    <s v="AUD"/>
    <n v="1418183325"/>
    <n v="1415591325"/>
    <b v="0"/>
    <n v="11"/>
    <b v="0"/>
    <s v="technology/space exploration"/>
    <n v="18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3000"/>
    <n v="525"/>
    <x v="1"/>
    <s v="US"/>
    <s v="USD"/>
    <n v="1402632000"/>
    <n v="1399909127"/>
    <b v="0"/>
    <n v="70"/>
    <b v="0"/>
    <s v="technology/space exploration"/>
    <n v="18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1"/>
    <s v="US"/>
    <s v="USD"/>
    <n v="1429622726"/>
    <n v="1424442326"/>
    <b v="0"/>
    <n v="6"/>
    <b v="0"/>
    <s v="technology/space exploration"/>
    <n v="18"/>
    <n v="87.5"/>
    <x v="2"/>
    <s v="space exploration"/>
    <x v="2654"/>
    <d v="2015-04-21T13:25:26"/>
  </r>
  <r>
    <n v="2655"/>
    <s v="Balloons (Canceled)"/>
    <s v="Thank you for your support!"/>
    <n v="3000"/>
    <n v="525"/>
    <x v="1"/>
    <s v="US"/>
    <s v="USD"/>
    <n v="1455048000"/>
    <n v="1452631647"/>
    <b v="0"/>
    <n v="43"/>
    <b v="0"/>
    <s v="technology/space exploration"/>
    <n v="18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000"/>
    <n v="521"/>
    <x v="1"/>
    <s v="US"/>
    <s v="USD"/>
    <n v="1489345200"/>
    <n v="1485966688"/>
    <b v="0"/>
    <n v="152"/>
    <b v="0"/>
    <s v="technology/space exploration"/>
    <n v="17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20"/>
    <x v="1"/>
    <s v="US"/>
    <s v="USD"/>
    <n v="1470187800"/>
    <n v="1467325053"/>
    <b v="0"/>
    <n v="59"/>
    <b v="0"/>
    <s v="technology/space exploration"/>
    <n v="17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520"/>
    <x v="1"/>
    <s v="US"/>
    <s v="USD"/>
    <n v="1469913194"/>
    <n v="1467321194"/>
    <b v="0"/>
    <n v="4"/>
    <b v="0"/>
    <s v="technology/space exploration"/>
    <n v="17"/>
    <n v="130"/>
    <x v="2"/>
    <s v="space exploration"/>
    <x v="2658"/>
    <d v="2016-07-30T21:13:14"/>
  </r>
  <r>
    <n v="2659"/>
    <s v="test (Canceled)"/>
    <s v="test"/>
    <n v="3000"/>
    <n v="520"/>
    <x v="1"/>
    <s v="US"/>
    <s v="USD"/>
    <n v="1429321210"/>
    <n v="1426729210"/>
    <b v="0"/>
    <n v="10"/>
    <b v="0"/>
    <s v="technology/space exploration"/>
    <n v="17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1"/>
    <s v="US"/>
    <s v="USD"/>
    <n v="1448388418"/>
    <n v="1443200818"/>
    <b v="0"/>
    <n v="5"/>
    <b v="0"/>
    <s v="technology/space exploration"/>
    <n v="17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s v="US"/>
    <s v="USD"/>
    <n v="1382742010"/>
    <n v="1380150010"/>
    <b v="0"/>
    <n v="60"/>
    <b v="1"/>
    <s v="technology/makerspaces"/>
    <n v="17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s v="US"/>
    <s v="USD"/>
    <n v="1440179713"/>
    <n v="1437587713"/>
    <b v="0"/>
    <n v="80"/>
    <b v="1"/>
    <s v="technology/makerspaces"/>
    <n v="17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3000"/>
    <n v="516"/>
    <x v="0"/>
    <s v="CA"/>
    <s v="CAD"/>
    <n v="1441378800"/>
    <n v="1438873007"/>
    <b v="0"/>
    <n v="56"/>
    <b v="1"/>
    <s v="technology/makerspaces"/>
    <n v="17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s v="US"/>
    <s v="USD"/>
    <n v="1449644340"/>
    <n v="1446683797"/>
    <b v="0"/>
    <n v="104"/>
    <b v="1"/>
    <s v="technology/makerspaces"/>
    <n v="17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s v="US"/>
    <s v="USD"/>
    <n v="1443214800"/>
    <n v="1440008439"/>
    <b v="0"/>
    <n v="206"/>
    <b v="1"/>
    <s v="technology/makerspaces"/>
    <n v="17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s v="US"/>
    <s v="USD"/>
    <n v="1455142416"/>
    <n v="1452550416"/>
    <b v="0"/>
    <n v="18"/>
    <b v="1"/>
    <s v="technology/makerspaces"/>
    <n v="17"/>
    <n v="28.06"/>
    <x v="2"/>
    <s v="makerspaces"/>
    <x v="2667"/>
    <d v="2016-02-10T22:13:36"/>
  </r>
  <r>
    <n v="2668"/>
    <s v="UOttawa Makermobile"/>
    <s v="Creativity on the go! |_x000a_CrÃ©ativitÃ© en mouvement !"/>
    <n v="3000"/>
    <n v="504"/>
    <x v="0"/>
    <s v="CA"/>
    <s v="CAD"/>
    <n v="1447079520"/>
    <n v="1443449265"/>
    <b v="0"/>
    <n v="28"/>
    <b v="1"/>
    <s v="technology/makerspaces"/>
    <n v="17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s v="US"/>
    <s v="USD"/>
    <n v="1452387096"/>
    <n v="1447203096"/>
    <b v="0"/>
    <n v="11"/>
    <b v="1"/>
    <s v="technology/makerspaces"/>
    <n v="17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2"/>
    <s v="AU"/>
    <s v="AUD"/>
    <n v="1406593780"/>
    <n v="1404174580"/>
    <b v="1"/>
    <n v="60"/>
    <b v="0"/>
    <s v="technology/makerspaces"/>
    <n v="17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2"/>
    <s v="US"/>
    <s v="USD"/>
    <n v="1419017880"/>
    <n v="1416419916"/>
    <b v="1"/>
    <n v="84"/>
    <b v="0"/>
    <s v="technology/makerspaces"/>
    <n v="17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502"/>
    <x v="2"/>
    <s v="US"/>
    <s v="USD"/>
    <n v="1451282400"/>
    <n v="1449436390"/>
    <b v="1"/>
    <n v="47"/>
    <b v="0"/>
    <s v="technology/makerspaces"/>
    <n v="17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501"/>
    <x v="2"/>
    <s v="US"/>
    <s v="USD"/>
    <n v="1414622700"/>
    <n v="1412081999"/>
    <b v="1"/>
    <n v="66"/>
    <b v="0"/>
    <s v="technology/makerspaces"/>
    <n v="17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2"/>
    <s v="US"/>
    <s v="USD"/>
    <n v="1467694740"/>
    <n v="1465398670"/>
    <b v="1"/>
    <n v="171"/>
    <b v="0"/>
    <s v="technology/makerspaces"/>
    <n v="17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2"/>
    <s v="US"/>
    <s v="USD"/>
    <n v="1415655289"/>
    <n v="1413059689"/>
    <b v="1"/>
    <n v="29"/>
    <b v="0"/>
    <s v="technology/makerspaces"/>
    <n v="17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500"/>
    <x v="2"/>
    <s v="CA"/>
    <s v="CAD"/>
    <n v="1463929174"/>
    <n v="1461337174"/>
    <b v="0"/>
    <n v="9"/>
    <b v="0"/>
    <s v="technology/makerspaces"/>
    <n v="17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3000"/>
    <n v="500"/>
    <x v="2"/>
    <s v="US"/>
    <s v="USD"/>
    <n v="1404348143"/>
    <n v="1401756143"/>
    <b v="0"/>
    <n v="27"/>
    <b v="0"/>
    <s v="technology/makerspaces"/>
    <n v="17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500"/>
    <x v="2"/>
    <s v="ES"/>
    <s v="EUR"/>
    <n v="1443121765"/>
    <n v="1440529765"/>
    <b v="0"/>
    <n v="2"/>
    <b v="0"/>
    <s v="technology/makerspaces"/>
    <n v="17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500"/>
    <x v="2"/>
    <s v="US"/>
    <s v="USD"/>
    <n v="1425081694"/>
    <n v="1422489694"/>
    <b v="0"/>
    <n v="3"/>
    <b v="0"/>
    <s v="technology/makerspaces"/>
    <n v="17"/>
    <n v="166.67"/>
    <x v="2"/>
    <s v="makerspaces"/>
    <x v="2679"/>
    <d v="2015-02-28T00:01:34"/>
  </r>
  <r>
    <n v="2680"/>
    <s v="iHeart Pillow"/>
    <s v="iHeartPillow, Connecting loved ones"/>
    <n v="3000"/>
    <n v="500"/>
    <x v="2"/>
    <s v="ES"/>
    <s v="EUR"/>
    <n v="1459915491"/>
    <n v="1457327091"/>
    <b v="0"/>
    <n v="4"/>
    <b v="0"/>
    <s v="technology/makerspaces"/>
    <n v="17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3000"/>
    <n v="500"/>
    <x v="2"/>
    <s v="US"/>
    <s v="USD"/>
    <n v="1405027750"/>
    <n v="1402867750"/>
    <b v="0"/>
    <n v="2"/>
    <b v="0"/>
    <s v="food/food trucks"/>
    <n v="17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000"/>
    <n v="500"/>
    <x v="2"/>
    <s v="US"/>
    <s v="USD"/>
    <n v="1416635940"/>
    <n v="1413838540"/>
    <b v="0"/>
    <n v="20"/>
    <b v="0"/>
    <s v="food/food trucks"/>
    <n v="17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500"/>
    <x v="2"/>
    <s v="US"/>
    <s v="USD"/>
    <n v="1425233240"/>
    <n v="1422641240"/>
    <b v="0"/>
    <n v="3"/>
    <b v="0"/>
    <s v="food/food trucks"/>
    <n v="17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000"/>
    <n v="500"/>
    <x v="2"/>
    <s v="US"/>
    <s v="USD"/>
    <n v="1407621425"/>
    <n v="1404165425"/>
    <b v="0"/>
    <n v="4"/>
    <b v="0"/>
    <s v="food/food trucks"/>
    <n v="17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000"/>
    <n v="500"/>
    <x v="2"/>
    <s v="US"/>
    <s v="USD"/>
    <n v="1430149330"/>
    <n v="1424968930"/>
    <b v="0"/>
    <n v="1"/>
    <b v="0"/>
    <s v="food/food trucks"/>
    <n v="17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492"/>
    <x v="2"/>
    <s v="US"/>
    <s v="USD"/>
    <n v="1435591318"/>
    <n v="1432999318"/>
    <b v="0"/>
    <n v="0"/>
    <b v="0"/>
    <s v="food/food trucks"/>
    <n v="16"/>
    <n v="0"/>
    <x v="7"/>
    <s v="food trucks"/>
    <x v="2687"/>
    <d v="2015-06-29T15:21:58"/>
  </r>
  <r>
    <n v="2688"/>
    <s v="Mac N Cheez Food Truck"/>
    <s v="The amazing gourmet Mac N Cheez Food Truck Campaigne!"/>
    <n v="3000"/>
    <n v="490"/>
    <x v="2"/>
    <s v="US"/>
    <s v="USD"/>
    <n v="1424746800"/>
    <n v="1422067870"/>
    <b v="0"/>
    <n v="14"/>
    <b v="0"/>
    <s v="food/food trucks"/>
    <n v="16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488"/>
    <x v="2"/>
    <s v="US"/>
    <s v="USD"/>
    <n v="1469919890"/>
    <n v="1467327890"/>
    <b v="0"/>
    <n v="1"/>
    <b v="0"/>
    <s v="food/food trucks"/>
    <n v="16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2"/>
    <s v="US"/>
    <s v="USD"/>
    <n v="1433298676"/>
    <n v="1429410676"/>
    <b v="0"/>
    <n v="118"/>
    <b v="0"/>
    <s v="food/food trucks"/>
    <n v="16"/>
    <n v="4.13"/>
    <x v="7"/>
    <s v="food trucks"/>
    <x v="2690"/>
    <d v="2015-06-03T02:31:16"/>
  </r>
  <r>
    <n v="2691"/>
    <s v="Cook"/>
    <s v="A Great New local Food Truck serving up ethnic fusion inspired eats in Ottawa."/>
    <n v="3000"/>
    <n v="486"/>
    <x v="2"/>
    <s v="CA"/>
    <s v="CAD"/>
    <n v="1431278557"/>
    <n v="1427390557"/>
    <b v="0"/>
    <n v="2"/>
    <b v="0"/>
    <s v="food/food trucks"/>
    <n v="16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485"/>
    <x v="2"/>
    <s v="US"/>
    <s v="USD"/>
    <n v="1427266860"/>
    <n v="1424678460"/>
    <b v="0"/>
    <n v="1"/>
    <b v="0"/>
    <s v="food/food trucks"/>
    <n v="16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81.5"/>
    <x v="2"/>
    <s v="US"/>
    <s v="USD"/>
    <n v="1407899966"/>
    <n v="1405307966"/>
    <b v="0"/>
    <n v="3"/>
    <b v="0"/>
    <s v="food/food trucks"/>
    <n v="16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2"/>
    <s v="US"/>
    <s v="USD"/>
    <n v="1411701739"/>
    <n v="1409109739"/>
    <b v="0"/>
    <n v="1"/>
    <b v="0"/>
    <s v="food/food trucks"/>
    <n v="16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3000"/>
    <n v="481"/>
    <x v="2"/>
    <s v="US"/>
    <s v="USD"/>
    <n v="1428981718"/>
    <n v="1423801318"/>
    <b v="0"/>
    <n v="3"/>
    <b v="0"/>
    <s v="food/food trucks"/>
    <n v="16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480"/>
    <x v="2"/>
    <s v="US"/>
    <s v="USD"/>
    <n v="1419538560"/>
    <n v="1416600960"/>
    <b v="0"/>
    <n v="38"/>
    <b v="0"/>
    <s v="food/food trucks"/>
    <n v="16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480"/>
    <x v="2"/>
    <s v="US"/>
    <s v="USD"/>
    <n v="1438552800"/>
    <n v="1435876423"/>
    <b v="0"/>
    <n v="52"/>
    <b v="0"/>
    <s v="food/food trucks"/>
    <n v="16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2"/>
    <s v="US"/>
    <s v="USD"/>
    <n v="1403904808"/>
    <n v="1401312808"/>
    <b v="0"/>
    <n v="2"/>
    <b v="0"/>
    <s v="food/food trucks"/>
    <n v="16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3000"/>
    <n v="470"/>
    <x v="2"/>
    <s v="CA"/>
    <s v="CAD"/>
    <n v="1407533463"/>
    <n v="1404941463"/>
    <b v="0"/>
    <n v="0"/>
    <b v="0"/>
    <s v="food/food trucks"/>
    <n v="16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000"/>
    <n v="469"/>
    <x v="2"/>
    <s v="US"/>
    <s v="USD"/>
    <n v="1411073972"/>
    <n v="1408481972"/>
    <b v="0"/>
    <n v="4"/>
    <b v="0"/>
    <s v="food/food trucks"/>
    <n v="16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s v="IE"/>
    <s v="EUR"/>
    <n v="1491586534"/>
    <n v="1488911734"/>
    <b v="0"/>
    <n v="46"/>
    <b v="0"/>
    <s v="theater/spaces"/>
    <n v="16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s v="US"/>
    <s v="USD"/>
    <n v="1491416077"/>
    <n v="1488827677"/>
    <b v="1"/>
    <n v="26"/>
    <b v="0"/>
    <s v="theater/spaces"/>
    <n v="16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000"/>
    <n v="463"/>
    <x v="3"/>
    <s v="MX"/>
    <s v="MXN"/>
    <n v="1490196830"/>
    <n v="1485016430"/>
    <b v="0"/>
    <n v="45"/>
    <b v="0"/>
    <s v="theater/spaces"/>
    <n v="15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000"/>
    <n v="463"/>
    <x v="3"/>
    <s v="US"/>
    <s v="USD"/>
    <n v="1491421314"/>
    <n v="1487709714"/>
    <b v="0"/>
    <n v="7"/>
    <b v="0"/>
    <s v="theater/spaces"/>
    <n v="15"/>
    <n v="66.14"/>
    <x v="1"/>
    <s v="spaces"/>
    <x v="2704"/>
    <d v="2017-04-05T19:41:54"/>
  </r>
  <r>
    <n v="2705"/>
    <s v="Fischer Theatre Marquee"/>
    <s v="Help light the lights at the historic Fischer Theatre in Danville, IL."/>
    <n v="3000"/>
    <n v="460"/>
    <x v="3"/>
    <s v="US"/>
    <s v="USD"/>
    <n v="1490389158"/>
    <n v="1486504758"/>
    <b v="0"/>
    <n v="8"/>
    <b v="0"/>
    <s v="theater/spaces"/>
    <n v="15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460"/>
    <x v="0"/>
    <s v="US"/>
    <s v="USD"/>
    <n v="1413442740"/>
    <n v="1410937483"/>
    <b v="1"/>
    <n v="263"/>
    <b v="1"/>
    <s v="theater/spaces"/>
    <n v="15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s v="US"/>
    <s v="USD"/>
    <n v="1369637940"/>
    <n v="1367088443"/>
    <b v="1"/>
    <n v="394"/>
    <b v="1"/>
    <s v="theater/spaces"/>
    <n v="15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000"/>
    <n v="460"/>
    <x v="0"/>
    <s v="GB"/>
    <s v="GBP"/>
    <n v="1469119526"/>
    <n v="1463935526"/>
    <b v="1"/>
    <n v="1049"/>
    <b v="1"/>
    <s v="theater/spaces"/>
    <n v="15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s v="US"/>
    <s v="USD"/>
    <n v="1475553540"/>
    <n v="1472528141"/>
    <b v="1"/>
    <n v="308"/>
    <b v="1"/>
    <s v="theater/spaces"/>
    <n v="15"/>
    <n v="1.49"/>
    <x v="1"/>
    <s v="spaces"/>
    <x v="2709"/>
    <d v="2016-10-04T03:59:00"/>
  </r>
  <r>
    <n v="2710"/>
    <s v="House of Yes"/>
    <s v="Building Brooklyn's own creative venue for circus, theater and events of all types."/>
    <n v="3000"/>
    <n v="460"/>
    <x v="0"/>
    <s v="US"/>
    <s v="USD"/>
    <n v="1407549600"/>
    <n v="1404797428"/>
    <b v="1"/>
    <n v="1088"/>
    <b v="1"/>
    <s v="theater/spaces"/>
    <n v="15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000"/>
    <n v="455"/>
    <x v="0"/>
    <s v="GB"/>
    <s v="GBP"/>
    <n v="1403301660"/>
    <n v="1400694790"/>
    <b v="1"/>
    <n v="73"/>
    <b v="1"/>
    <s v="theater/spaces"/>
    <n v="15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s v="US"/>
    <s v="USD"/>
    <n v="1373738400"/>
    <n v="1370568560"/>
    <b v="1"/>
    <n v="143"/>
    <b v="1"/>
    <s v="theater/spaces"/>
    <n v="15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s v="US"/>
    <s v="USD"/>
    <n v="1450971684"/>
    <n v="1447515684"/>
    <b v="1"/>
    <n v="1420"/>
    <b v="1"/>
    <s v="theater/spaces"/>
    <n v="15"/>
    <n v="0.32"/>
    <x v="1"/>
    <s v="spaces"/>
    <x v="2713"/>
    <d v="2015-12-24T15:41:24"/>
  </r>
  <r>
    <n v="2714"/>
    <s v="The Crane Theater"/>
    <s v="The Crane will be the new home for independent theater in Northeast Minneapolis"/>
    <n v="3000"/>
    <n v="452"/>
    <x v="0"/>
    <s v="US"/>
    <s v="USD"/>
    <n v="1476486000"/>
    <n v="1474040596"/>
    <b v="1"/>
    <n v="305"/>
    <b v="1"/>
    <s v="theater/spaces"/>
    <n v="15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s v="US"/>
    <s v="USD"/>
    <n v="1456047228"/>
    <n v="1453109628"/>
    <b v="1"/>
    <n v="551"/>
    <b v="1"/>
    <s v="theater/spaces"/>
    <n v="15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s v="DE"/>
    <s v="EUR"/>
    <n v="1444291193"/>
    <n v="1441699193"/>
    <b v="1"/>
    <n v="187"/>
    <b v="1"/>
    <s v="theater/spaces"/>
    <n v="15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3000"/>
    <n v="450"/>
    <x v="0"/>
    <s v="US"/>
    <s v="USD"/>
    <n v="1417906649"/>
    <n v="1414015049"/>
    <b v="1"/>
    <n v="325"/>
    <b v="1"/>
    <s v="theater/spaces"/>
    <n v="15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3000"/>
    <n v="445"/>
    <x v="0"/>
    <s v="US"/>
    <s v="USD"/>
    <n v="1462316400"/>
    <n v="1459865945"/>
    <b v="1"/>
    <n v="148"/>
    <b v="1"/>
    <s v="theater/spaces"/>
    <n v="15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s v="US"/>
    <s v="USD"/>
    <n v="1460936694"/>
    <n v="1455756294"/>
    <b v="0"/>
    <n v="69"/>
    <b v="1"/>
    <s v="theater/spaces"/>
    <n v="15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3000"/>
    <n v="440"/>
    <x v="0"/>
    <s v="US"/>
    <s v="USD"/>
    <n v="1478866253"/>
    <n v="1476270653"/>
    <b v="0"/>
    <n v="173"/>
    <b v="1"/>
    <s v="theater/spaces"/>
    <n v="15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s v="GB"/>
    <s v="GBP"/>
    <n v="1378494000"/>
    <n v="1375880598"/>
    <b v="0"/>
    <n v="269"/>
    <b v="1"/>
    <s v="technology/hardware"/>
    <n v="15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s v="US"/>
    <s v="USD"/>
    <n v="1485722053"/>
    <n v="1480538053"/>
    <b v="0"/>
    <n v="185"/>
    <b v="1"/>
    <s v="technology/hardware"/>
    <n v="15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s v="US"/>
    <s v="USD"/>
    <n v="1420060088"/>
    <n v="1414872488"/>
    <b v="0"/>
    <n v="176"/>
    <b v="1"/>
    <s v="technology/hardware"/>
    <n v="15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s v="GB"/>
    <s v="GBP"/>
    <n v="1439625059"/>
    <n v="1436860259"/>
    <b v="0"/>
    <n v="1019"/>
    <b v="1"/>
    <s v="technology/hardware"/>
    <n v="15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000"/>
    <n v="435"/>
    <x v="0"/>
    <s v="CA"/>
    <s v="CAD"/>
    <n v="1488390735"/>
    <n v="1484070735"/>
    <b v="0"/>
    <n v="113"/>
    <b v="1"/>
    <s v="technology/hardware"/>
    <n v="15"/>
    <n v="3.85"/>
    <x v="2"/>
    <s v="hardware"/>
    <x v="2725"/>
    <d v="2017-03-01T17:52:15"/>
  </r>
  <r>
    <n v="2726"/>
    <s v="Krimston TWO - Dual SIM case for iPhone"/>
    <s v="Krimston TWO: iPhone Dual SIM Case"/>
    <n v="3000"/>
    <n v="433"/>
    <x v="0"/>
    <s v="US"/>
    <s v="USD"/>
    <n v="1461333311"/>
    <n v="1458741311"/>
    <b v="0"/>
    <n v="404"/>
    <b v="1"/>
    <s v="technology/hardware"/>
    <n v="14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s v="US"/>
    <s v="USD"/>
    <n v="1438964063"/>
    <n v="1436804063"/>
    <b v="0"/>
    <n v="707"/>
    <b v="1"/>
    <s v="technology/hardware"/>
    <n v="14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3000"/>
    <n v="430"/>
    <x v="0"/>
    <s v="US"/>
    <s v="USD"/>
    <n v="1451485434"/>
    <n v="1448461434"/>
    <b v="0"/>
    <n v="392"/>
    <b v="1"/>
    <s v="technology/hardware"/>
    <n v="14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3000"/>
    <n v="430"/>
    <x v="0"/>
    <s v="US"/>
    <s v="USD"/>
    <n v="1430459197"/>
    <n v="1427867197"/>
    <b v="0"/>
    <n v="23"/>
    <b v="1"/>
    <s v="technology/hardware"/>
    <n v="14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000"/>
    <n v="430"/>
    <x v="0"/>
    <s v="US"/>
    <s v="USD"/>
    <n v="1366635575"/>
    <n v="1363611575"/>
    <b v="0"/>
    <n v="682"/>
    <b v="1"/>
    <s v="technology/hardware"/>
    <n v="14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s v="US"/>
    <s v="USD"/>
    <n v="1413604800"/>
    <n v="1408624622"/>
    <b v="0"/>
    <n v="37"/>
    <b v="1"/>
    <s v="technology/hardware"/>
    <n v="14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s v="US"/>
    <s v="USD"/>
    <n v="1369699200"/>
    <n v="1366917828"/>
    <b v="0"/>
    <n v="146"/>
    <b v="1"/>
    <s v="technology/hardware"/>
    <n v="14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s v="US"/>
    <s v="USD"/>
    <n v="1428643974"/>
    <n v="1423463574"/>
    <b v="0"/>
    <n v="119"/>
    <b v="1"/>
    <s v="technology/hardware"/>
    <n v="14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s v="US"/>
    <s v="USD"/>
    <n v="1476395940"/>
    <n v="1473782592"/>
    <b v="0"/>
    <n v="163"/>
    <b v="1"/>
    <s v="technology/hardware"/>
    <n v="14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s v="GB"/>
    <s v="GBP"/>
    <n v="1363204800"/>
    <n v="1360551250"/>
    <b v="0"/>
    <n v="339"/>
    <b v="1"/>
    <s v="technology/hardware"/>
    <n v="14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s v="CA"/>
    <s v="CAD"/>
    <n v="1398268773"/>
    <n v="1395676773"/>
    <b v="0"/>
    <n v="58"/>
    <b v="1"/>
    <s v="technology/hardware"/>
    <n v="14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s v="US"/>
    <s v="USD"/>
    <n v="1389812400"/>
    <n v="1386108087"/>
    <b v="0"/>
    <n v="456"/>
    <b v="1"/>
    <s v="technology/hardware"/>
    <n v="14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s v="US"/>
    <s v="USD"/>
    <n v="1478402804"/>
    <n v="1473218804"/>
    <b v="0"/>
    <n v="15"/>
    <b v="1"/>
    <s v="technology/hardware"/>
    <n v="14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s v="GB"/>
    <s v="GBP"/>
    <n v="1399324717"/>
    <n v="1395436717"/>
    <b v="0"/>
    <n v="191"/>
    <b v="1"/>
    <s v="technology/hardware"/>
    <n v="15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425"/>
    <x v="0"/>
    <s v="US"/>
    <s v="USD"/>
    <n v="1426117552"/>
    <n v="1423529152"/>
    <b v="0"/>
    <n v="17"/>
    <b v="1"/>
    <s v="technology/hardware"/>
    <n v="15"/>
    <n v="25"/>
    <x v="2"/>
    <s v="hardware"/>
    <x v="2740"/>
    <d v="2015-03-11T23:45:52"/>
  </r>
  <r>
    <n v="2741"/>
    <s v="Mrs. Brown and Her Lost Puppy."/>
    <s v="Help me publish my 1st children's book as an aspiring author!"/>
    <n v="2900"/>
    <n v="420.99"/>
    <x v="2"/>
    <s v="US"/>
    <s v="USD"/>
    <n v="1413770820"/>
    <n v="1412005602"/>
    <b v="0"/>
    <n v="4"/>
    <b v="0"/>
    <s v="publishing/children's books"/>
    <n v="15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420"/>
    <x v="2"/>
    <s v="US"/>
    <s v="USD"/>
    <n v="1337102187"/>
    <n v="1335892587"/>
    <b v="0"/>
    <n v="18"/>
    <b v="0"/>
    <s v="publishing/children's books"/>
    <n v="15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419"/>
    <x v="2"/>
    <s v="US"/>
    <s v="USD"/>
    <n v="1476863607"/>
    <n v="1474271607"/>
    <b v="0"/>
    <n v="0"/>
    <b v="0"/>
    <s v="publishing/children's books"/>
    <n v="15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2"/>
    <s v="US"/>
    <s v="USD"/>
    <n v="1330478998"/>
    <n v="1327886998"/>
    <b v="0"/>
    <n v="22"/>
    <b v="0"/>
    <s v="publishing/children's books"/>
    <n v="14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416"/>
    <x v="2"/>
    <s v="US"/>
    <s v="USD"/>
    <n v="1342309368"/>
    <n v="1337125368"/>
    <b v="0"/>
    <n v="49"/>
    <b v="0"/>
    <s v="publishing/children's books"/>
    <n v="15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415"/>
    <x v="2"/>
    <s v="US"/>
    <s v="USD"/>
    <n v="1409337911"/>
    <n v="1406745911"/>
    <b v="0"/>
    <n v="19"/>
    <b v="0"/>
    <s v="publishing/children's books"/>
    <n v="15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2"/>
    <s v="US"/>
    <s v="USD"/>
    <n v="1339816200"/>
    <n v="1337095997"/>
    <b v="0"/>
    <n v="4"/>
    <b v="0"/>
    <s v="publishing/children's books"/>
    <n v="15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800"/>
    <n v="411"/>
    <x v="2"/>
    <s v="US"/>
    <s v="USD"/>
    <n v="1472835802"/>
    <n v="1470243802"/>
    <b v="0"/>
    <n v="4"/>
    <b v="0"/>
    <s v="publishing/children's books"/>
    <n v="15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2800"/>
    <n v="410"/>
    <x v="2"/>
    <s v="US"/>
    <s v="USD"/>
    <n v="1428171037"/>
    <n v="1425582637"/>
    <b v="0"/>
    <n v="2"/>
    <b v="0"/>
    <s v="publishing/children's books"/>
    <n v="15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800"/>
    <n v="410"/>
    <x v="2"/>
    <s v="US"/>
    <s v="USD"/>
    <n v="1341086400"/>
    <n v="1340055345"/>
    <b v="0"/>
    <n v="0"/>
    <b v="0"/>
    <s v="publishing/children's books"/>
    <n v="15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2"/>
    <s v="US"/>
    <s v="USD"/>
    <n v="1403039842"/>
    <n v="1397855842"/>
    <b v="0"/>
    <n v="0"/>
    <b v="0"/>
    <s v="publishing/children's books"/>
    <n v="15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2"/>
    <s v="US"/>
    <s v="USD"/>
    <n v="1324232504"/>
    <n v="1320776504"/>
    <b v="0"/>
    <n v="14"/>
    <b v="0"/>
    <s v="publishing/children's books"/>
    <n v="15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408"/>
    <x v="2"/>
    <s v="US"/>
    <s v="USD"/>
    <n v="1346017023"/>
    <n v="1343425023"/>
    <b v="0"/>
    <n v="8"/>
    <b v="0"/>
    <s v="publishing/children's books"/>
    <n v="15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800"/>
    <n v="405"/>
    <x v="2"/>
    <s v="US"/>
    <s v="USD"/>
    <n v="1410448551"/>
    <n v="1407856551"/>
    <b v="0"/>
    <n v="0"/>
    <b v="0"/>
    <s v="publishing/children's books"/>
    <n v="14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403"/>
    <x v="2"/>
    <s v="IE"/>
    <s v="EUR"/>
    <n v="1428519527"/>
    <n v="1425927527"/>
    <b v="0"/>
    <n v="15"/>
    <b v="0"/>
    <s v="publishing/children's books"/>
    <n v="14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800"/>
    <n v="403"/>
    <x v="2"/>
    <s v="US"/>
    <s v="USD"/>
    <n v="1389476201"/>
    <n v="1386884201"/>
    <b v="0"/>
    <n v="33"/>
    <b v="0"/>
    <s v="publishing/children's books"/>
    <n v="14"/>
    <n v="12.21"/>
    <x v="3"/>
    <s v="children's books"/>
    <x v="2756"/>
    <d v="2014-01-11T21:36:41"/>
  </r>
  <r>
    <n v="2757"/>
    <s v="C is for Crooked"/>
    <s v="A children's letter book that Lampoons Hillary Clinton"/>
    <n v="2800"/>
    <n v="403"/>
    <x v="2"/>
    <s v="US"/>
    <s v="USD"/>
    <n v="1470498332"/>
    <n v="1469202332"/>
    <b v="0"/>
    <n v="2"/>
    <b v="0"/>
    <s v="publishing/children's books"/>
    <n v="14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2"/>
    <s v="AU"/>
    <s v="AUD"/>
    <n v="1476095783"/>
    <n v="1474886183"/>
    <b v="0"/>
    <n v="6"/>
    <b v="0"/>
    <s v="publishing/children's books"/>
    <n v="15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2"/>
    <s v="AU"/>
    <s v="AUD"/>
    <n v="1468658866"/>
    <n v="1464943666"/>
    <b v="0"/>
    <n v="2"/>
    <b v="0"/>
    <s v="publishing/children's books"/>
    <n v="15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2"/>
    <s v="GB"/>
    <s v="GBP"/>
    <n v="1371726258"/>
    <n v="1369134258"/>
    <b v="0"/>
    <n v="0"/>
    <b v="0"/>
    <s v="publishing/children's books"/>
    <n v="15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2750"/>
    <n v="400.33"/>
    <x v="2"/>
    <s v="US"/>
    <s v="USD"/>
    <n v="1357176693"/>
    <n v="1354584693"/>
    <b v="0"/>
    <n v="4"/>
    <b v="0"/>
    <s v="publishing/children's books"/>
    <n v="15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400"/>
    <x v="2"/>
    <s v="US"/>
    <s v="USD"/>
    <n v="1332114795"/>
    <n v="1326934395"/>
    <b v="0"/>
    <n v="1"/>
    <b v="0"/>
    <s v="publishing/children's books"/>
    <n v="15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2750"/>
    <n v="400"/>
    <x v="2"/>
    <s v="US"/>
    <s v="USD"/>
    <n v="1369403684"/>
    <n v="1365515684"/>
    <b v="0"/>
    <n v="3"/>
    <b v="0"/>
    <s v="publishing/children's books"/>
    <n v="15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00"/>
    <x v="2"/>
    <s v="US"/>
    <s v="USD"/>
    <n v="1338404400"/>
    <n v="1335855631"/>
    <b v="0"/>
    <n v="4"/>
    <b v="0"/>
    <s v="publishing/children's books"/>
    <n v="15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400"/>
    <x v="2"/>
    <s v="US"/>
    <s v="USD"/>
    <n v="1351432428"/>
    <n v="1350050028"/>
    <b v="0"/>
    <n v="0"/>
    <b v="0"/>
    <s v="publishing/children's books"/>
    <n v="15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700"/>
    <n v="400"/>
    <x v="2"/>
    <s v="US"/>
    <s v="USD"/>
    <n v="1313078518"/>
    <n v="1310486518"/>
    <b v="0"/>
    <n v="4"/>
    <b v="0"/>
    <s v="publishing/children's books"/>
    <n v="15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2700"/>
    <n v="397"/>
    <x v="2"/>
    <s v="CA"/>
    <s v="CAD"/>
    <n v="1439766050"/>
    <n v="1434582050"/>
    <b v="0"/>
    <n v="3"/>
    <b v="0"/>
    <s v="publishing/children's books"/>
    <n v="15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396"/>
    <x v="2"/>
    <s v="US"/>
    <s v="USD"/>
    <n v="1333028723"/>
    <n v="1330440323"/>
    <b v="0"/>
    <n v="34"/>
    <b v="0"/>
    <s v="publishing/children's books"/>
    <n v="15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700"/>
    <n v="391"/>
    <x v="2"/>
    <s v="GB"/>
    <s v="GBP"/>
    <n v="1401997790"/>
    <n v="1397677790"/>
    <b v="0"/>
    <n v="2"/>
    <b v="0"/>
    <s v="publishing/children's books"/>
    <n v="14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700"/>
    <n v="385"/>
    <x v="2"/>
    <s v="US"/>
    <s v="USD"/>
    <n v="1395158130"/>
    <n v="1392569730"/>
    <b v="0"/>
    <n v="33"/>
    <b v="0"/>
    <s v="publishing/children's books"/>
    <n v="14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2"/>
    <s v="US"/>
    <s v="USD"/>
    <n v="1359738000"/>
    <n v="1355489140"/>
    <b v="0"/>
    <n v="0"/>
    <b v="0"/>
    <s v="publishing/children's books"/>
    <n v="14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2"/>
    <s v="US"/>
    <s v="USD"/>
    <n v="1381006294"/>
    <n v="1379710294"/>
    <b v="0"/>
    <n v="0"/>
    <b v="0"/>
    <s v="publishing/children's books"/>
    <n v="1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600"/>
    <n v="381"/>
    <x v="2"/>
    <s v="CA"/>
    <s v="CAD"/>
    <n v="1461530721"/>
    <n v="1460666721"/>
    <b v="0"/>
    <n v="1"/>
    <b v="0"/>
    <s v="publishing/children's books"/>
    <n v="15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2"/>
    <s v="US"/>
    <s v="USD"/>
    <n v="1362711728"/>
    <n v="1360119728"/>
    <b v="0"/>
    <n v="13"/>
    <b v="0"/>
    <s v="publishing/children's books"/>
    <n v="15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380"/>
    <x v="2"/>
    <s v="US"/>
    <s v="USD"/>
    <n v="1323994754"/>
    <n v="1321402754"/>
    <b v="0"/>
    <n v="2"/>
    <b v="0"/>
    <s v="publishing/children's books"/>
    <n v="15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2"/>
    <s v="US"/>
    <s v="USD"/>
    <n v="1434092876"/>
    <n v="1431414476"/>
    <b v="0"/>
    <n v="36"/>
    <b v="0"/>
    <s v="publishing/children's books"/>
    <n v="15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2"/>
    <s v="US"/>
    <s v="USD"/>
    <n v="1437149004"/>
    <n v="1434557004"/>
    <b v="0"/>
    <n v="1"/>
    <b v="0"/>
    <s v="publishing/children's books"/>
    <n v="15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2"/>
    <s v="US"/>
    <s v="USD"/>
    <n v="1409009306"/>
    <n v="1406417306"/>
    <b v="0"/>
    <n v="15"/>
    <b v="0"/>
    <s v="publishing/children's books"/>
    <n v="15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2500"/>
    <n v="375"/>
    <x v="2"/>
    <s v="IT"/>
    <s v="EUR"/>
    <n v="1489142688"/>
    <n v="1486550688"/>
    <b v="0"/>
    <n v="0"/>
    <b v="0"/>
    <s v="publishing/children's books"/>
    <n v="15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375"/>
    <x v="0"/>
    <s v="US"/>
    <s v="USD"/>
    <n v="1423724400"/>
    <n v="1421274954"/>
    <b v="0"/>
    <n v="28"/>
    <b v="1"/>
    <s v="theater/plays"/>
    <n v="15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500"/>
    <n v="375"/>
    <x v="0"/>
    <s v="US"/>
    <s v="USD"/>
    <n v="1424149140"/>
    <n v="1421964718"/>
    <b v="0"/>
    <n v="18"/>
    <b v="1"/>
    <s v="theater/plays"/>
    <n v="15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s v="GB"/>
    <s v="GBP"/>
    <n v="1429793446"/>
    <n v="1428583846"/>
    <b v="0"/>
    <n v="61"/>
    <b v="1"/>
    <s v="theater/plays"/>
    <n v="15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s v="US"/>
    <s v="USD"/>
    <n v="1414608843"/>
    <n v="1412794443"/>
    <b v="0"/>
    <n v="108"/>
    <b v="1"/>
    <s v="theater/plays"/>
    <n v="15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2500"/>
    <n v="369"/>
    <x v="0"/>
    <s v="US"/>
    <s v="USD"/>
    <n v="1470430800"/>
    <n v="1467865967"/>
    <b v="0"/>
    <n v="142"/>
    <b v="1"/>
    <s v="theater/plays"/>
    <n v="15"/>
    <n v="2.6"/>
    <x v="1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s v="US"/>
    <s v="USD"/>
    <n v="1405658752"/>
    <n v="1403066752"/>
    <b v="0"/>
    <n v="38"/>
    <b v="1"/>
    <s v="theater/plays"/>
    <n v="14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2500"/>
    <n v="361"/>
    <x v="0"/>
    <s v="US"/>
    <s v="USD"/>
    <n v="1469811043"/>
    <n v="1467219043"/>
    <b v="0"/>
    <n v="20"/>
    <b v="1"/>
    <s v="theater/plays"/>
    <n v="14"/>
    <n v="18.05"/>
    <x v="1"/>
    <s v="plays"/>
    <x v="2788"/>
    <d v="2016-07-29T16:50:43"/>
  </r>
  <r>
    <n v="2789"/>
    <s v="The Adventurers Club"/>
    <s v="BNT's Biggest Adventure So Far: Our 2015 full length production!"/>
    <n v="2500"/>
    <n v="360"/>
    <x v="0"/>
    <s v="US"/>
    <s v="USD"/>
    <n v="1426132800"/>
    <n v="1424477934"/>
    <b v="0"/>
    <n v="24"/>
    <b v="1"/>
    <s v="theater/plays"/>
    <n v="14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s v="US"/>
    <s v="USD"/>
    <n v="1423693903"/>
    <n v="1421101903"/>
    <b v="0"/>
    <n v="66"/>
    <b v="1"/>
    <s v="theater/plays"/>
    <n v="14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s v="US"/>
    <s v="USD"/>
    <n v="1473393600"/>
    <n v="1470778559"/>
    <b v="0"/>
    <n v="28"/>
    <b v="1"/>
    <s v="theater/plays"/>
    <n v="14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359"/>
    <x v="0"/>
    <s v="US"/>
    <s v="USD"/>
    <n v="1439357559"/>
    <n v="1435469559"/>
    <b v="0"/>
    <n v="24"/>
    <b v="1"/>
    <s v="theater/plays"/>
    <n v="14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s v="AU"/>
    <s v="AUD"/>
    <n v="1437473005"/>
    <n v="1434881005"/>
    <b v="0"/>
    <n v="73"/>
    <b v="1"/>
    <s v="theater/plays"/>
    <n v="14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s v="GB"/>
    <s v="GBP"/>
    <n v="1457031600"/>
    <n v="1455640559"/>
    <b v="0"/>
    <n v="3"/>
    <b v="1"/>
    <s v="theater/plays"/>
    <n v="14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500"/>
    <n v="355"/>
    <x v="0"/>
    <s v="US"/>
    <s v="USD"/>
    <n v="1402095600"/>
    <n v="1400675841"/>
    <b v="0"/>
    <n v="20"/>
    <b v="1"/>
    <s v="theater/plays"/>
    <n v="14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500"/>
    <n v="353"/>
    <x v="0"/>
    <s v="GB"/>
    <s v="GBP"/>
    <n v="1404564028"/>
    <n v="1401972028"/>
    <b v="0"/>
    <n v="21"/>
    <b v="1"/>
    <s v="theater/plays"/>
    <n v="14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s v="GB"/>
    <s v="GBP"/>
    <n v="1404858840"/>
    <n v="1402266840"/>
    <b v="0"/>
    <n v="94"/>
    <b v="1"/>
    <s v="theater/plays"/>
    <n v="14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s v="GB"/>
    <s v="GBP"/>
    <n v="1438358400"/>
    <n v="1437063121"/>
    <b v="0"/>
    <n v="139"/>
    <b v="1"/>
    <s v="theater/plays"/>
    <n v="14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500"/>
    <n v="350"/>
    <x v="0"/>
    <s v="GB"/>
    <s v="GBP"/>
    <n v="1466179200"/>
    <n v="1463466070"/>
    <b v="0"/>
    <n v="130"/>
    <b v="1"/>
    <s v="theater/plays"/>
    <n v="14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s v="GB"/>
    <s v="GBP"/>
    <n v="1420377366"/>
    <n v="1415193366"/>
    <b v="0"/>
    <n v="31"/>
    <b v="1"/>
    <s v="theater/plays"/>
    <n v="14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2500"/>
    <n v="350"/>
    <x v="0"/>
    <s v="AU"/>
    <s v="AUD"/>
    <n v="1412938800"/>
    <n v="1411019409"/>
    <b v="0"/>
    <n v="13"/>
    <b v="1"/>
    <s v="theater/plays"/>
    <n v="14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s v="GB"/>
    <s v="GBP"/>
    <n v="1438875107"/>
    <n v="1436283107"/>
    <b v="0"/>
    <n v="90"/>
    <b v="1"/>
    <s v="theater/plays"/>
    <n v="14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s v="US"/>
    <s v="USD"/>
    <n v="1437004800"/>
    <n v="1433295276"/>
    <b v="0"/>
    <n v="141"/>
    <b v="1"/>
    <s v="theater/plays"/>
    <n v="14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2500"/>
    <n v="345"/>
    <x v="0"/>
    <s v="GB"/>
    <s v="GBP"/>
    <n v="1411987990"/>
    <n v="1409395990"/>
    <b v="0"/>
    <n v="23"/>
    <b v="1"/>
    <s v="theater/plays"/>
    <n v="14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s v="GB"/>
    <s v="GBP"/>
    <n v="1440245273"/>
    <n v="1438085273"/>
    <b v="0"/>
    <n v="18"/>
    <b v="1"/>
    <s v="theater/plays"/>
    <n v="14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500"/>
    <n v="341"/>
    <x v="0"/>
    <s v="GB"/>
    <s v="GBP"/>
    <n v="1438772400"/>
    <n v="1435645490"/>
    <b v="0"/>
    <n v="76"/>
    <b v="1"/>
    <s v="theater/plays"/>
    <n v="14"/>
    <n v="4.49"/>
    <x v="1"/>
    <s v="plays"/>
    <x v="2806"/>
    <d v="2015-08-05T11:00:00"/>
  </r>
  <r>
    <n v="2807"/>
    <s v="The Commission Theatre Co."/>
    <s v="Bringing Shakespeare back to the Playwrights"/>
    <n v="2500"/>
    <n v="340"/>
    <x v="0"/>
    <s v="US"/>
    <s v="USD"/>
    <n v="1435611438"/>
    <n v="1433019438"/>
    <b v="0"/>
    <n v="93"/>
    <b v="1"/>
    <s v="theater/plays"/>
    <n v="14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s v="US"/>
    <s v="USD"/>
    <n v="1440274735"/>
    <n v="1437682735"/>
    <b v="0"/>
    <n v="69"/>
    <b v="1"/>
    <s v="theater/plays"/>
    <n v="14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500"/>
    <n v="335"/>
    <x v="0"/>
    <s v="GB"/>
    <s v="GBP"/>
    <n v="1424692503"/>
    <n v="1422100503"/>
    <b v="0"/>
    <n v="108"/>
    <b v="1"/>
    <s v="theater/plays"/>
    <n v="13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s v="CA"/>
    <s v="CAD"/>
    <n v="1428292800"/>
    <n v="1424368298"/>
    <b v="0"/>
    <n v="83"/>
    <b v="1"/>
    <s v="theater/plays"/>
    <n v="13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34"/>
    <x v="0"/>
    <s v="US"/>
    <s v="USD"/>
    <n v="1481737761"/>
    <n v="1479577761"/>
    <b v="0"/>
    <n v="96"/>
    <b v="1"/>
    <s v="theater/plays"/>
    <n v="13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330"/>
    <x v="0"/>
    <s v="GB"/>
    <s v="GBP"/>
    <n v="1431164115"/>
    <n v="1428572115"/>
    <b v="0"/>
    <n v="64"/>
    <b v="1"/>
    <s v="theater/plays"/>
    <n v="13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0"/>
    <n v="327"/>
    <x v="0"/>
    <s v="CA"/>
    <s v="CAD"/>
    <n v="1470595109"/>
    <n v="1468003109"/>
    <b v="0"/>
    <n v="14"/>
    <b v="1"/>
    <s v="theater/plays"/>
    <n v="13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s v="GB"/>
    <s v="GBP"/>
    <n v="1438531200"/>
    <n v="1435921992"/>
    <b v="0"/>
    <n v="169"/>
    <b v="1"/>
    <s v="theater/plays"/>
    <n v="13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2500"/>
    <n v="325"/>
    <x v="0"/>
    <s v="GB"/>
    <s v="GBP"/>
    <n v="1425136462"/>
    <n v="1421680462"/>
    <b v="0"/>
    <n v="33"/>
    <b v="1"/>
    <s v="theater/plays"/>
    <n v="13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500"/>
    <n v="325"/>
    <x v="0"/>
    <s v="US"/>
    <s v="USD"/>
    <n v="1443018086"/>
    <n v="1441290086"/>
    <b v="0"/>
    <n v="102"/>
    <b v="1"/>
    <s v="theater/plays"/>
    <n v="13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s v="GB"/>
    <s v="GBP"/>
    <n v="1434285409"/>
    <n v="1431693409"/>
    <b v="0"/>
    <n v="104"/>
    <b v="1"/>
    <s v="theater/plays"/>
    <n v="13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s v="GB"/>
    <s v="GBP"/>
    <n v="1456444800"/>
    <n v="1454337589"/>
    <b v="0"/>
    <n v="20"/>
    <b v="1"/>
    <s v="theater/plays"/>
    <n v="13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s v="GB"/>
    <s v="GBP"/>
    <n v="1411510135"/>
    <n v="1408918135"/>
    <b v="0"/>
    <n v="35"/>
    <b v="1"/>
    <s v="theater/plays"/>
    <n v="13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s v="US"/>
    <s v="USD"/>
    <n v="1427469892"/>
    <n v="1424881492"/>
    <b v="0"/>
    <n v="94"/>
    <b v="1"/>
    <s v="theater/plays"/>
    <n v="13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s v="GB"/>
    <s v="GBP"/>
    <n v="1427842740"/>
    <n v="1425428206"/>
    <b v="0"/>
    <n v="14"/>
    <b v="1"/>
    <s v="theater/plays"/>
    <n v="13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2500"/>
    <n v="317"/>
    <x v="0"/>
    <s v="US"/>
    <s v="USD"/>
    <n v="1434159780"/>
    <n v="1431412196"/>
    <b v="0"/>
    <n v="15"/>
    <b v="1"/>
    <s v="theater/plays"/>
    <n v="13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6"/>
    <x v="0"/>
    <s v="GB"/>
    <s v="GBP"/>
    <n v="1449255686"/>
    <n v="1446663686"/>
    <b v="0"/>
    <n v="51"/>
    <b v="1"/>
    <s v="theater/plays"/>
    <n v="13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s v="US"/>
    <s v="USD"/>
    <n v="1436511600"/>
    <n v="1434415812"/>
    <b v="0"/>
    <n v="19"/>
    <b v="1"/>
    <s v="theater/plays"/>
    <n v="12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s v="US"/>
    <s v="USD"/>
    <n v="1464971400"/>
    <n v="1462379066"/>
    <b v="0"/>
    <n v="23"/>
    <b v="1"/>
    <s v="theater/plays"/>
    <n v="12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"/>
    <n v="310"/>
    <x v="0"/>
    <s v="GB"/>
    <s v="GBP"/>
    <n v="1443826800"/>
    <n v="1441606869"/>
    <b v="0"/>
    <n v="97"/>
    <b v="1"/>
    <s v="theater/plays"/>
    <n v="12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2500"/>
    <n v="310"/>
    <x v="0"/>
    <s v="US"/>
    <s v="USD"/>
    <n v="1399867140"/>
    <n v="1398802148"/>
    <b v="0"/>
    <n v="11"/>
    <b v="1"/>
    <s v="theater/plays"/>
    <n v="12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2500"/>
    <n v="310"/>
    <x v="0"/>
    <s v="US"/>
    <s v="USD"/>
    <n v="1437076070"/>
    <n v="1434484070"/>
    <b v="0"/>
    <n v="52"/>
    <b v="1"/>
    <s v="theater/plays"/>
    <n v="12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</r>
  <r>
    <n v="2833"/>
    <s v="Star Man Rocket Man"/>
    <s v="A new play about exploring outer space"/>
    <n v="2500"/>
    <n v="302"/>
    <x v="0"/>
    <s v="US"/>
    <s v="USD"/>
    <n v="1444528800"/>
    <n v="1442804633"/>
    <b v="0"/>
    <n v="35"/>
    <b v="1"/>
    <s v="theater/plays"/>
    <n v="12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500"/>
    <n v="301"/>
    <x v="0"/>
    <s v="GB"/>
    <s v="GBP"/>
    <n v="1422658930"/>
    <n v="1421362930"/>
    <b v="0"/>
    <n v="21"/>
    <b v="1"/>
    <s v="theater/plays"/>
    <n v="12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2500"/>
    <n v="301"/>
    <x v="0"/>
    <s v="GB"/>
    <s v="GBP"/>
    <n v="1449273600"/>
    <n v="1446742417"/>
    <b v="0"/>
    <n v="93"/>
    <b v="1"/>
    <s v="theater/plays"/>
    <n v="12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s v="CA"/>
    <s v="CAD"/>
    <n v="1449701284"/>
    <n v="1446241684"/>
    <b v="0"/>
    <n v="21"/>
    <b v="1"/>
    <s v="theater/plays"/>
    <n v="12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s v="US"/>
    <s v="USD"/>
    <n v="1408942740"/>
    <n v="1406958354"/>
    <b v="0"/>
    <n v="31"/>
    <b v="1"/>
    <s v="theater/plays"/>
    <n v="12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"/>
    <n v="300"/>
    <x v="2"/>
    <s v="GB"/>
    <s v="GBP"/>
    <n v="1450032297"/>
    <n v="1444844697"/>
    <b v="0"/>
    <n v="1"/>
    <b v="0"/>
    <s v="theater/plays"/>
    <n v="12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300"/>
    <x v="2"/>
    <s v="GB"/>
    <s v="GBP"/>
    <n v="1403348400"/>
    <n v="1401058295"/>
    <b v="0"/>
    <n v="0"/>
    <b v="0"/>
    <s v="theater/plays"/>
    <n v="12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300"/>
    <x v="2"/>
    <s v="US"/>
    <s v="USD"/>
    <n v="1465790400"/>
    <n v="1462210950"/>
    <b v="0"/>
    <n v="0"/>
    <b v="0"/>
    <s v="theater/plays"/>
    <n v="12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0"/>
    <x v="2"/>
    <s v="AT"/>
    <s v="EUR"/>
    <n v="1483535180"/>
    <n v="1480943180"/>
    <b v="0"/>
    <n v="1"/>
    <b v="0"/>
    <s v="theater/plays"/>
    <n v="12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2"/>
    <s v="US"/>
    <s v="USD"/>
    <n v="1433723033"/>
    <n v="1428539033"/>
    <b v="0"/>
    <n v="39"/>
    <b v="0"/>
    <s v="theater/plays"/>
    <n v="12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2"/>
    <s v="US"/>
    <s v="USD"/>
    <n v="1432917394"/>
    <n v="1429029394"/>
    <b v="0"/>
    <n v="0"/>
    <b v="0"/>
    <s v="theater/plays"/>
    <n v="12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s v="theater/plays"/>
    <n v="12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2"/>
    <s v="US"/>
    <s v="USD"/>
    <n v="1432913659"/>
    <n v="1430321659"/>
    <b v="0"/>
    <n v="3"/>
    <b v="0"/>
    <s v="theater/plays"/>
    <n v="12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2500"/>
    <n v="300"/>
    <x v="2"/>
    <s v="GB"/>
    <s v="GBP"/>
    <n v="1461406600"/>
    <n v="1458814600"/>
    <b v="0"/>
    <n v="1"/>
    <b v="0"/>
    <s v="theater/plays"/>
    <n v="12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2"/>
    <s v="US"/>
    <s v="USD"/>
    <n v="1409962211"/>
    <n v="1407370211"/>
    <b v="0"/>
    <n v="13"/>
    <b v="0"/>
    <s v="theater/plays"/>
    <n v="12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2"/>
    <s v="IE"/>
    <s v="EUR"/>
    <n v="1454109420"/>
    <n v="1453334629"/>
    <b v="0"/>
    <n v="0"/>
    <b v="0"/>
    <s v="theater/plays"/>
    <n v="12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2500"/>
    <n v="292"/>
    <x v="2"/>
    <s v="US"/>
    <s v="USD"/>
    <n v="1403312703"/>
    <n v="1400720703"/>
    <b v="0"/>
    <n v="6"/>
    <b v="0"/>
    <s v="theater/plays"/>
    <n v="12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2"/>
    <s v="CA"/>
    <s v="CAD"/>
    <n v="1410669297"/>
    <n v="1405485297"/>
    <b v="0"/>
    <n v="0"/>
    <b v="0"/>
    <s v="theater/plays"/>
    <n v="12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500"/>
    <n v="289"/>
    <x v="2"/>
    <s v="GB"/>
    <s v="GBP"/>
    <n v="1431018719"/>
    <n v="1429290719"/>
    <b v="0"/>
    <n v="14"/>
    <b v="0"/>
    <s v="theater/plays"/>
    <n v="12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289"/>
    <x v="2"/>
    <s v="US"/>
    <s v="USD"/>
    <n v="1454110440"/>
    <n v="1451607071"/>
    <b v="0"/>
    <n v="5"/>
    <b v="0"/>
    <s v="theater/plays"/>
    <n v="12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500"/>
    <n v="289"/>
    <x v="2"/>
    <s v="US"/>
    <s v="USD"/>
    <n v="1439069640"/>
    <n v="1433897647"/>
    <b v="0"/>
    <n v="6"/>
    <b v="0"/>
    <s v="theater/plays"/>
    <n v="12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500"/>
    <n v="286"/>
    <x v="2"/>
    <s v="MX"/>
    <s v="MXN"/>
    <n v="1487613600"/>
    <n v="1482444295"/>
    <b v="0"/>
    <n v="15"/>
    <b v="0"/>
    <s v="theater/plays"/>
    <n v="11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"/>
    <n v="285"/>
    <x v="2"/>
    <s v="NL"/>
    <s v="EUR"/>
    <n v="1417778880"/>
    <n v="1415711095"/>
    <b v="0"/>
    <n v="0"/>
    <b v="0"/>
    <s v="theater/plays"/>
    <n v="11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500"/>
    <n v="285"/>
    <x v="2"/>
    <s v="AU"/>
    <s v="AUD"/>
    <n v="1444984904"/>
    <n v="1439800904"/>
    <b v="0"/>
    <n v="1"/>
    <b v="0"/>
    <s v="theater/plays"/>
    <n v="11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84"/>
    <x v="2"/>
    <s v="US"/>
    <s v="USD"/>
    <n v="1466363576"/>
    <n v="1461179576"/>
    <b v="0"/>
    <n v="9"/>
    <b v="0"/>
    <s v="theater/plays"/>
    <n v="11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0"/>
    <n v="281"/>
    <x v="2"/>
    <s v="AU"/>
    <s v="AUD"/>
    <n v="1443103848"/>
    <n v="1441894248"/>
    <b v="0"/>
    <n v="3"/>
    <b v="0"/>
    <s v="theater/plays"/>
    <n v="11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280"/>
    <x v="2"/>
    <s v="US"/>
    <s v="USD"/>
    <n v="1403636229"/>
    <n v="1401044229"/>
    <b v="0"/>
    <n v="3"/>
    <b v="0"/>
    <s v="theater/plays"/>
    <n v="11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80"/>
    <x v="2"/>
    <s v="US"/>
    <s v="USD"/>
    <n v="1410279123"/>
    <n v="1405095123"/>
    <b v="0"/>
    <n v="1"/>
    <b v="0"/>
    <s v="theater/plays"/>
    <n v="11"/>
    <n v="280"/>
    <x v="1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500"/>
    <n v="280"/>
    <x v="2"/>
    <s v="US"/>
    <s v="USD"/>
    <n v="1420512259"/>
    <n v="1415328259"/>
    <b v="0"/>
    <n v="0"/>
    <b v="0"/>
    <s v="theater/plays"/>
    <n v="11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280"/>
    <x v="2"/>
    <s v="US"/>
    <s v="USD"/>
    <n v="1476482400"/>
    <n v="1473893721"/>
    <b v="0"/>
    <n v="2"/>
    <b v="0"/>
    <s v="theater/plays"/>
    <n v="11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279"/>
    <x v="2"/>
    <s v="US"/>
    <s v="USD"/>
    <n v="1475697054"/>
    <n v="1473105054"/>
    <b v="0"/>
    <n v="60"/>
    <b v="0"/>
    <s v="theater/plays"/>
    <n v="11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2"/>
    <s v="US"/>
    <s v="USD"/>
    <n v="1468937681"/>
    <n v="1466345681"/>
    <b v="0"/>
    <n v="5"/>
    <b v="0"/>
    <s v="theater/plays"/>
    <n v="11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2"/>
    <s v="US"/>
    <s v="USD"/>
    <n v="1400301165"/>
    <n v="1397709165"/>
    <b v="0"/>
    <n v="9"/>
    <b v="0"/>
    <s v="theater/plays"/>
    <n v="11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500"/>
    <n v="277"/>
    <x v="2"/>
    <s v="US"/>
    <s v="USD"/>
    <n v="1419183813"/>
    <n v="1417455813"/>
    <b v="0"/>
    <n v="13"/>
    <b v="0"/>
    <s v="theater/plays"/>
    <n v="11"/>
    <n v="21.31"/>
    <x v="1"/>
    <s v="plays"/>
    <x v="2871"/>
    <d v="2014-12-21T17:43:33"/>
  </r>
  <r>
    <n v="2872"/>
    <s v="Loud Arts"/>
    <s v="Local Theatre group in Loudoun County, Virginia. Looking for funds to start producing shows!"/>
    <n v="2500"/>
    <n v="276"/>
    <x v="2"/>
    <s v="US"/>
    <s v="USD"/>
    <n v="1434768438"/>
    <n v="1429584438"/>
    <b v="0"/>
    <n v="0"/>
    <b v="0"/>
    <s v="theater/plays"/>
    <n v="11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3"/>
    <x v="2"/>
    <s v="US"/>
    <s v="USD"/>
    <n v="1484684186"/>
    <n v="1482092186"/>
    <b v="0"/>
    <n v="3"/>
    <b v="0"/>
    <s v="theater/plays"/>
    <n v="11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500"/>
    <n v="273"/>
    <x v="2"/>
    <s v="US"/>
    <s v="USD"/>
    <n v="1462417493"/>
    <n v="1459825493"/>
    <b v="0"/>
    <n v="3"/>
    <b v="0"/>
    <s v="theater/plays"/>
    <n v="11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272"/>
    <x v="2"/>
    <s v="US"/>
    <s v="USD"/>
    <n v="1437069079"/>
    <n v="1434477079"/>
    <b v="0"/>
    <n v="0"/>
    <b v="0"/>
    <s v="theater/plays"/>
    <n v="11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2"/>
    <s v="US"/>
    <s v="USD"/>
    <n v="1480525200"/>
    <n v="1477781724"/>
    <b v="0"/>
    <n v="6"/>
    <b v="0"/>
    <s v="theater/plays"/>
    <n v="11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2"/>
    <s v="GB"/>
    <s v="GBP"/>
    <n v="1435934795"/>
    <n v="1430750795"/>
    <b v="0"/>
    <n v="4"/>
    <b v="0"/>
    <s v="theater/plays"/>
    <n v="11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2500"/>
    <n v="270"/>
    <x v="2"/>
    <s v="US"/>
    <s v="USD"/>
    <n v="1453310661"/>
    <n v="1450718661"/>
    <b v="0"/>
    <n v="1"/>
    <b v="0"/>
    <s v="theater/plays"/>
    <n v="11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70"/>
    <x v="2"/>
    <s v="US"/>
    <s v="USD"/>
    <n v="1440090300"/>
    <n v="1436305452"/>
    <b v="0"/>
    <n v="29"/>
    <b v="0"/>
    <s v="theater/plays"/>
    <n v="11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2"/>
    <s v="US"/>
    <s v="USD"/>
    <n v="1417620036"/>
    <n v="1412432436"/>
    <b v="0"/>
    <n v="0"/>
    <b v="0"/>
    <s v="theater/plays"/>
    <n v="11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2"/>
    <s v="US"/>
    <s v="USD"/>
    <n v="1462112318"/>
    <n v="1459520318"/>
    <b v="0"/>
    <n v="4"/>
    <b v="0"/>
    <s v="theater/plays"/>
    <n v="11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2"/>
    <s v="US"/>
    <s v="USD"/>
    <n v="1454734740"/>
    <n v="1451684437"/>
    <b v="0"/>
    <n v="5"/>
    <b v="0"/>
    <s v="theater/plays"/>
    <n v="11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500"/>
    <n v="264"/>
    <x v="2"/>
    <s v="US"/>
    <s v="USD"/>
    <n v="1417800435"/>
    <n v="1415208435"/>
    <b v="0"/>
    <n v="4"/>
    <b v="0"/>
    <s v="theater/plays"/>
    <n v="11"/>
    <n v="66"/>
    <x v="1"/>
    <s v="plays"/>
    <x v="2884"/>
    <d v="2014-12-05T17:27:15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2"/>
    <s v="US"/>
    <s v="USD"/>
    <n v="1442635140"/>
    <n v="1442243484"/>
    <b v="0"/>
    <n v="1"/>
    <b v="0"/>
    <s v="theater/plays"/>
    <n v="10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2"/>
    <s v="US"/>
    <s v="USD"/>
    <n v="1420971324"/>
    <n v="1418379324"/>
    <b v="0"/>
    <n v="1"/>
    <b v="0"/>
    <s v="theater/plays"/>
    <n v="10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2"/>
    <s v="US"/>
    <s v="USD"/>
    <n v="1413608340"/>
    <n v="1412945440"/>
    <b v="0"/>
    <n v="0"/>
    <b v="0"/>
    <s v="theater/plays"/>
    <n v="1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2500"/>
    <n v="260"/>
    <x v="2"/>
    <s v="US"/>
    <s v="USD"/>
    <n v="1409344985"/>
    <n v="1406752985"/>
    <b v="0"/>
    <n v="14"/>
    <b v="0"/>
    <s v="theater/plays"/>
    <n v="10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60"/>
    <x v="2"/>
    <s v="US"/>
    <s v="USD"/>
    <n v="1407553200"/>
    <n v="1405100992"/>
    <b v="0"/>
    <n v="3"/>
    <b v="0"/>
    <s v="theater/plays"/>
    <n v="10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60"/>
    <x v="2"/>
    <s v="US"/>
    <s v="USD"/>
    <n v="1460751128"/>
    <n v="1455570728"/>
    <b v="0"/>
    <n v="10"/>
    <b v="0"/>
    <s v="theater/plays"/>
    <n v="10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500"/>
    <n v="260"/>
    <x v="2"/>
    <s v="US"/>
    <s v="USD"/>
    <n v="1409000400"/>
    <n v="1408381704"/>
    <b v="0"/>
    <n v="17"/>
    <b v="0"/>
    <s v="theater/plays"/>
    <n v="10"/>
    <n v="15.29"/>
    <x v="1"/>
    <s v="plays"/>
    <x v="2892"/>
    <d v="2014-08-25T21:00:00"/>
  </r>
  <r>
    <n v="2893"/>
    <s v="REDISCOVERING KIA THE PLAY"/>
    <s v="Fundraising for REDISCOVERING KIA THE PLAY"/>
    <n v="2500"/>
    <n v="260"/>
    <x v="2"/>
    <s v="US"/>
    <s v="USD"/>
    <n v="1420768800"/>
    <n v="1415644395"/>
    <b v="0"/>
    <n v="2"/>
    <b v="0"/>
    <s v="theater/plays"/>
    <n v="10"/>
    <n v="130"/>
    <x v="1"/>
    <s v="plays"/>
    <x v="2893"/>
    <d v="2015-01-09T02:00:00"/>
  </r>
  <r>
    <n v="2894"/>
    <s v="How Could You Do This To Me (The Stage Play)"/>
    <s v="This Is A Story About A Woman A Man And A Woman"/>
    <n v="2500"/>
    <n v="259"/>
    <x v="2"/>
    <s v="US"/>
    <s v="USD"/>
    <n v="1428100815"/>
    <n v="1422920415"/>
    <b v="0"/>
    <n v="0"/>
    <b v="0"/>
    <s v="theater/plays"/>
    <n v="1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2"/>
    <s v="US"/>
    <s v="USD"/>
    <n v="1403470800"/>
    <n v="1403356792"/>
    <b v="0"/>
    <n v="4"/>
    <b v="0"/>
    <s v="theater/plays"/>
    <n v="10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255"/>
    <x v="2"/>
    <s v="US"/>
    <s v="USD"/>
    <n v="1481522400"/>
    <n v="1480283321"/>
    <b v="0"/>
    <n v="12"/>
    <b v="0"/>
    <s v="theater/plays"/>
    <n v="10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252"/>
    <x v="2"/>
    <s v="US"/>
    <s v="USD"/>
    <n v="1446307053"/>
    <n v="1443715053"/>
    <b v="0"/>
    <n v="12"/>
    <b v="0"/>
    <s v="theater/plays"/>
    <n v="10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251"/>
    <x v="2"/>
    <s v="US"/>
    <s v="USD"/>
    <n v="1469325158"/>
    <n v="1464141158"/>
    <b v="0"/>
    <n v="0"/>
    <b v="0"/>
    <s v="theater/plays"/>
    <n v="1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2"/>
    <s v="US"/>
    <s v="USD"/>
    <n v="1407562632"/>
    <n v="1404970632"/>
    <b v="0"/>
    <n v="7"/>
    <b v="0"/>
    <s v="theater/plays"/>
    <n v="10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500"/>
    <n v="250"/>
    <x v="2"/>
    <s v="US"/>
    <s v="USD"/>
    <n v="1423345339"/>
    <n v="1418161339"/>
    <b v="0"/>
    <n v="2"/>
    <b v="0"/>
    <s v="theater/plays"/>
    <n v="10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0"/>
    <x v="2"/>
    <s v="US"/>
    <s v="USD"/>
    <n v="1440412396"/>
    <n v="1437820396"/>
    <b v="0"/>
    <n v="1"/>
    <b v="0"/>
    <s v="theater/plays"/>
    <n v="1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2"/>
    <s v="US"/>
    <s v="USD"/>
    <n v="1441771218"/>
    <n v="1436587218"/>
    <b v="0"/>
    <n v="4"/>
    <b v="0"/>
    <s v="theater/plays"/>
    <n v="10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500"/>
    <n v="250"/>
    <x v="2"/>
    <s v="GB"/>
    <s v="GBP"/>
    <n v="1415534400"/>
    <n v="1414538031"/>
    <b v="0"/>
    <n v="4"/>
    <b v="0"/>
    <s v="theater/plays"/>
    <n v="10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250"/>
    <x v="2"/>
    <s v="US"/>
    <s v="USD"/>
    <n v="1473211313"/>
    <n v="1472001713"/>
    <b v="0"/>
    <n v="17"/>
    <b v="0"/>
    <s v="theater/plays"/>
    <n v="10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250"/>
    <x v="2"/>
    <s v="US"/>
    <s v="USD"/>
    <n v="1438390800"/>
    <n v="1436888066"/>
    <b v="0"/>
    <n v="7"/>
    <b v="0"/>
    <s v="theater/plays"/>
    <n v="10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2"/>
    <s v="US"/>
    <s v="USD"/>
    <n v="1465407219"/>
    <n v="1462815219"/>
    <b v="0"/>
    <n v="5"/>
    <b v="0"/>
    <s v="theater/plays"/>
    <n v="10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50"/>
    <x v="2"/>
    <s v="US"/>
    <s v="USD"/>
    <n v="1416944760"/>
    <n v="1413527001"/>
    <b v="0"/>
    <n v="1"/>
    <b v="0"/>
    <s v="theater/plays"/>
    <n v="10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250"/>
    <x v="2"/>
    <s v="GB"/>
    <s v="GBP"/>
    <n v="1434139887"/>
    <n v="1428955887"/>
    <b v="0"/>
    <n v="1"/>
    <b v="0"/>
    <s v="theater/plays"/>
    <n v="10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2"/>
    <s v="US"/>
    <s v="USD"/>
    <n v="1435429626"/>
    <n v="1431973626"/>
    <b v="0"/>
    <n v="14"/>
    <b v="0"/>
    <s v="theater/plays"/>
    <n v="10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0"/>
    <n v="250"/>
    <x v="2"/>
    <s v="US"/>
    <s v="USD"/>
    <n v="1452827374"/>
    <n v="1450235374"/>
    <b v="0"/>
    <n v="26"/>
    <b v="0"/>
    <s v="theater/plays"/>
    <n v="10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50"/>
    <x v="2"/>
    <s v="US"/>
    <s v="USD"/>
    <n v="1410041339"/>
    <n v="1404857339"/>
    <b v="0"/>
    <n v="2"/>
    <b v="0"/>
    <s v="theater/plays"/>
    <n v="10"/>
    <n v="125"/>
    <x v="1"/>
    <s v="plays"/>
    <x v="2913"/>
    <d v="2014-09-06T22:08:59"/>
  </r>
  <r>
    <n v="2914"/>
    <s v="Hercules the Panto"/>
    <s v="Hercules must complete four challenges in order to meet the father he never knew"/>
    <n v="2500"/>
    <n v="250"/>
    <x v="2"/>
    <s v="GB"/>
    <s v="GBP"/>
    <n v="1426365994"/>
    <n v="1421185594"/>
    <b v="0"/>
    <n v="1"/>
    <b v="0"/>
    <s v="theater/plays"/>
    <n v="10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245"/>
    <x v="2"/>
    <s v="GB"/>
    <s v="GBP"/>
    <n v="1458117190"/>
    <n v="1455528790"/>
    <b v="0"/>
    <n v="3"/>
    <b v="0"/>
    <s v="theater/plays"/>
    <n v="10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500"/>
    <n v="243"/>
    <x v="2"/>
    <s v="GB"/>
    <s v="GBP"/>
    <n v="1400498789"/>
    <n v="1398511589"/>
    <b v="0"/>
    <n v="7"/>
    <b v="0"/>
    <s v="theater/plays"/>
    <n v="10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500"/>
    <n v="241"/>
    <x v="2"/>
    <s v="US"/>
    <s v="USD"/>
    <n v="1442381847"/>
    <n v="1440826647"/>
    <b v="0"/>
    <n v="9"/>
    <b v="0"/>
    <s v="theater/plays"/>
    <n v="10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2500"/>
    <n v="241"/>
    <x v="2"/>
    <s v="US"/>
    <s v="USD"/>
    <n v="1446131207"/>
    <n v="1443712007"/>
    <b v="0"/>
    <n v="20"/>
    <b v="0"/>
    <s v="theater/plays"/>
    <n v="10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"/>
    <n v="241"/>
    <x v="2"/>
    <s v="US"/>
    <s v="USD"/>
    <n v="1407250329"/>
    <n v="1404658329"/>
    <b v="0"/>
    <n v="6"/>
    <b v="0"/>
    <s v="theater/plays"/>
    <n v="1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500"/>
    <n v="240"/>
    <x v="0"/>
    <s v="US"/>
    <s v="USD"/>
    <n v="1411679804"/>
    <n v="1409087804"/>
    <b v="0"/>
    <n v="3"/>
    <b v="1"/>
    <s v="theater/musical"/>
    <n v="10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s v="GB"/>
    <s v="GBP"/>
    <n v="1431982727"/>
    <n v="1428094727"/>
    <b v="0"/>
    <n v="6"/>
    <b v="1"/>
    <s v="theater/musical"/>
    <n v="9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236"/>
    <x v="0"/>
    <s v="US"/>
    <s v="USD"/>
    <n v="1422068400"/>
    <n v="1420774779"/>
    <b v="0"/>
    <n v="10"/>
    <b v="1"/>
    <s v="theater/musical"/>
    <n v="9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36"/>
    <x v="0"/>
    <s v="US"/>
    <s v="USD"/>
    <n v="1431143940"/>
    <n v="1428585710"/>
    <b v="0"/>
    <n v="147"/>
    <b v="1"/>
    <s v="theater/musical"/>
    <n v="9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s v="US"/>
    <s v="USD"/>
    <n v="1410444068"/>
    <n v="1407852068"/>
    <b v="0"/>
    <n v="199"/>
    <b v="1"/>
    <s v="theater/musical"/>
    <n v="9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234"/>
    <x v="0"/>
    <s v="US"/>
    <s v="USD"/>
    <n v="1424715779"/>
    <n v="1423506179"/>
    <b v="0"/>
    <n v="50"/>
    <b v="1"/>
    <s v="theater/musical"/>
    <n v="9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s v="US"/>
    <s v="USD"/>
    <n v="1405400400"/>
    <n v="1402934629"/>
    <b v="0"/>
    <n v="21"/>
    <b v="1"/>
    <s v="theater/musical"/>
    <n v="9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500"/>
    <n v="234"/>
    <x v="0"/>
    <s v="US"/>
    <s v="USD"/>
    <n v="1457135846"/>
    <n v="1454543846"/>
    <b v="0"/>
    <n v="24"/>
    <b v="1"/>
    <s v="theater/musical"/>
    <n v="9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s v="US"/>
    <s v="USD"/>
    <n v="1401024758"/>
    <n v="1398432758"/>
    <b v="0"/>
    <n v="32"/>
    <b v="1"/>
    <s v="theater/musical"/>
    <n v="9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"/>
    <n v="233"/>
    <x v="0"/>
    <s v="GB"/>
    <s v="GBP"/>
    <n v="1431007264"/>
    <n v="1428415264"/>
    <b v="0"/>
    <n v="62"/>
    <b v="1"/>
    <s v="theater/musical"/>
    <n v="9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s v="CA"/>
    <s v="CAD"/>
    <n v="1410761280"/>
    <n v="1408604363"/>
    <b v="0"/>
    <n v="9"/>
    <b v="1"/>
    <s v="theater/musical"/>
    <n v="9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s v="AU"/>
    <s v="AUD"/>
    <n v="1424516400"/>
    <n v="1421812637"/>
    <b v="0"/>
    <n v="38"/>
    <b v="1"/>
    <s v="theater/musical"/>
    <n v="9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225"/>
    <x v="0"/>
    <s v="US"/>
    <s v="USD"/>
    <n v="1472490000"/>
    <n v="1467468008"/>
    <b v="0"/>
    <n v="39"/>
    <b v="1"/>
    <s v="theater/musical"/>
    <n v="9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225"/>
    <x v="0"/>
    <s v="US"/>
    <s v="USD"/>
    <n v="1413176340"/>
    <n v="1412091423"/>
    <b v="0"/>
    <n v="34"/>
    <b v="1"/>
    <s v="theater/musical"/>
    <n v="9"/>
    <n v="6.62"/>
    <x v="1"/>
    <s v="musical"/>
    <x v="2936"/>
    <d v="2014-10-13T04:59:00"/>
  </r>
  <r>
    <n v="2937"/>
    <s v="UCAS"/>
    <s v="UCAS is a new British musical premiering at the Edinburgh Fringe Festival 2014."/>
    <n v="2400"/>
    <n v="225"/>
    <x v="0"/>
    <s v="GB"/>
    <s v="GBP"/>
    <n v="1405249113"/>
    <n v="1402657113"/>
    <b v="0"/>
    <n v="55"/>
    <b v="1"/>
    <s v="theater/musical"/>
    <n v="9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400"/>
    <n v="225"/>
    <x v="0"/>
    <s v="US"/>
    <s v="USD"/>
    <n v="1422636814"/>
    <n v="1420044814"/>
    <b v="0"/>
    <n v="32"/>
    <b v="1"/>
    <s v="theater/musical"/>
    <n v="9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s v="US"/>
    <s v="USD"/>
    <n v="1409187600"/>
    <n v="1406316312"/>
    <b v="0"/>
    <n v="25"/>
    <b v="1"/>
    <s v="theater/musical"/>
    <n v="9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300"/>
    <n v="220"/>
    <x v="2"/>
    <s v="US"/>
    <s v="USD"/>
    <n v="1425250955"/>
    <n v="1422658955"/>
    <b v="0"/>
    <n v="1"/>
    <b v="0"/>
    <s v="theater/spaces"/>
    <n v="10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300"/>
    <n v="216"/>
    <x v="2"/>
    <s v="CA"/>
    <s v="CAD"/>
    <n v="1450297080"/>
    <n v="1448565459"/>
    <b v="0"/>
    <n v="202"/>
    <b v="0"/>
    <s v="theater/spaces"/>
    <n v="9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216"/>
    <x v="2"/>
    <s v="US"/>
    <s v="USD"/>
    <n v="1428894380"/>
    <n v="1426302380"/>
    <b v="0"/>
    <n v="0"/>
    <b v="0"/>
    <s v="theater/spaces"/>
    <n v="9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300"/>
    <n v="216"/>
    <x v="2"/>
    <s v="US"/>
    <s v="USD"/>
    <n v="1433714198"/>
    <n v="1431122198"/>
    <b v="0"/>
    <n v="1"/>
    <b v="0"/>
    <s v="theater/spaces"/>
    <n v="9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2250"/>
    <n v="215"/>
    <x v="2"/>
    <s v="US"/>
    <s v="USD"/>
    <n v="1432437660"/>
    <n v="1429845660"/>
    <b v="0"/>
    <n v="0"/>
    <b v="0"/>
    <s v="theater/spaces"/>
    <n v="1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15"/>
    <x v="2"/>
    <s v="GB"/>
    <s v="GBP"/>
    <n v="1471265092"/>
    <n v="1468673092"/>
    <b v="0"/>
    <n v="2"/>
    <b v="0"/>
    <s v="theater/spaces"/>
    <n v="10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2"/>
    <s v="US"/>
    <s v="USD"/>
    <n v="1480007460"/>
    <n v="1475760567"/>
    <b v="0"/>
    <n v="13"/>
    <b v="0"/>
    <s v="theater/spaces"/>
    <n v="10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14"/>
    <x v="2"/>
    <s v="US"/>
    <s v="USD"/>
    <n v="1433259293"/>
    <n v="1428075293"/>
    <b v="0"/>
    <n v="9"/>
    <b v="0"/>
    <s v="theater/spaces"/>
    <n v="10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2"/>
    <s v="US"/>
    <s v="USD"/>
    <n v="1447965917"/>
    <n v="1445370317"/>
    <b v="0"/>
    <n v="2"/>
    <b v="0"/>
    <s v="theater/spaces"/>
    <n v="10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2"/>
    <s v="US"/>
    <s v="USD"/>
    <n v="1453538752"/>
    <n v="1450946752"/>
    <b v="0"/>
    <n v="0"/>
    <b v="0"/>
    <s v="theater/spaces"/>
    <n v="1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1"/>
    <s v="US"/>
    <s v="USD"/>
    <n v="1412536573"/>
    <n v="1408648573"/>
    <b v="0"/>
    <n v="58"/>
    <b v="0"/>
    <s v="theater/spaces"/>
    <n v="10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1"/>
    <s v="US"/>
    <s v="USD"/>
    <n v="1476676800"/>
    <n v="1473957239"/>
    <b v="0"/>
    <n v="8"/>
    <b v="0"/>
    <s v="theater/spaces"/>
    <n v="10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200"/>
    <n v="211"/>
    <x v="1"/>
    <s v="US"/>
    <s v="USD"/>
    <n v="1444330821"/>
    <n v="1441738821"/>
    <b v="0"/>
    <n v="3"/>
    <b v="0"/>
    <s v="theater/spaces"/>
    <n v="10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1"/>
    <s v="US"/>
    <s v="USD"/>
    <n v="1489669203"/>
    <n v="1487944803"/>
    <b v="0"/>
    <n v="0"/>
    <b v="0"/>
    <s v="theater/spaces"/>
    <n v="1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2200"/>
    <n v="210"/>
    <x v="1"/>
    <s v="US"/>
    <s v="USD"/>
    <n v="1434476849"/>
    <n v="1431884849"/>
    <b v="0"/>
    <n v="11"/>
    <b v="0"/>
    <s v="theater/spaces"/>
    <n v="10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200"/>
    <n v="205"/>
    <x v="1"/>
    <s v="US"/>
    <s v="USD"/>
    <n v="1462402850"/>
    <n v="1459810850"/>
    <b v="0"/>
    <n v="20"/>
    <b v="0"/>
    <s v="theater/spaces"/>
    <n v="9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200"/>
    <n v="205"/>
    <x v="1"/>
    <s v="US"/>
    <s v="USD"/>
    <n v="1427498172"/>
    <n v="1422317772"/>
    <b v="0"/>
    <n v="3"/>
    <b v="0"/>
    <s v="theater/spaces"/>
    <n v="9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200"/>
    <n v="205"/>
    <x v="1"/>
    <s v="US"/>
    <s v="USD"/>
    <n v="1462729317"/>
    <n v="1457548917"/>
    <b v="0"/>
    <n v="0"/>
    <b v="0"/>
    <s v="theater/spaces"/>
    <n v="9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205"/>
    <x v="1"/>
    <s v="GB"/>
    <s v="GBP"/>
    <n v="1465258325"/>
    <n v="1462666325"/>
    <b v="0"/>
    <n v="0"/>
    <b v="0"/>
    <s v="theater/spaces"/>
    <n v="9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205"/>
    <x v="1"/>
    <s v="US"/>
    <s v="USD"/>
    <n v="1410459023"/>
    <n v="1407867023"/>
    <b v="0"/>
    <n v="0"/>
    <b v="0"/>
    <s v="theater/spaces"/>
    <n v="9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s v="US"/>
    <s v="USD"/>
    <n v="1427342400"/>
    <n v="1424927159"/>
    <b v="0"/>
    <n v="108"/>
    <b v="1"/>
    <s v="theater/plays"/>
    <n v="10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s v="US"/>
    <s v="USD"/>
    <n v="1425193140"/>
    <n v="1422769906"/>
    <b v="0"/>
    <n v="20"/>
    <b v="1"/>
    <s v="theater/plays"/>
    <n v="10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s v="US"/>
    <s v="USD"/>
    <n v="1435835824"/>
    <n v="1433243824"/>
    <b v="0"/>
    <n v="98"/>
    <b v="1"/>
    <s v="theater/plays"/>
    <n v="10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s v="US"/>
    <s v="USD"/>
    <n v="1407360720"/>
    <n v="1404769819"/>
    <b v="0"/>
    <n v="196"/>
    <b v="1"/>
    <s v="theater/plays"/>
    <n v="10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s v="US"/>
    <s v="USD"/>
    <n v="1436290233"/>
    <n v="1433698233"/>
    <b v="0"/>
    <n v="39"/>
    <b v="1"/>
    <s v="theater/plays"/>
    <n v="10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100"/>
    <n v="201"/>
    <x v="0"/>
    <s v="US"/>
    <s v="USD"/>
    <n v="1442425412"/>
    <n v="1439833412"/>
    <b v="0"/>
    <n v="128"/>
    <b v="1"/>
    <s v="theater/plays"/>
    <n v="10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201"/>
    <x v="0"/>
    <s v="US"/>
    <s v="USD"/>
    <n v="1425872692"/>
    <n v="1423284292"/>
    <b v="0"/>
    <n v="71"/>
    <b v="1"/>
    <s v="theater/plays"/>
    <n v="10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1"/>
    <n v="201"/>
    <x v="0"/>
    <s v="US"/>
    <s v="USD"/>
    <n v="1471406340"/>
    <n v="1470227660"/>
    <b v="0"/>
    <n v="47"/>
    <b v="1"/>
    <s v="theater/plays"/>
    <n v="10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s v="CA"/>
    <s v="CAD"/>
    <n v="1430693460"/>
    <n v="1428087153"/>
    <b v="0"/>
    <n v="17"/>
    <b v="1"/>
    <s v="theater/plays"/>
    <n v="1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s v="US"/>
    <s v="USD"/>
    <n v="1405699451"/>
    <n v="1403107451"/>
    <b v="0"/>
    <n v="91"/>
    <b v="1"/>
    <s v="theater/plays"/>
    <n v="10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s v="US"/>
    <s v="USD"/>
    <n v="1411695300"/>
    <n v="1409275671"/>
    <b v="0"/>
    <n v="87"/>
    <b v="1"/>
    <s v="theater/plays"/>
    <n v="10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s v="US"/>
    <s v="USD"/>
    <n v="1417057200"/>
    <n v="1414599886"/>
    <b v="0"/>
    <n v="113"/>
    <b v="1"/>
    <s v="theater/plays"/>
    <n v="10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2000"/>
    <n v="200"/>
    <x v="0"/>
    <s v="GB"/>
    <s v="GBP"/>
    <n v="1457870400"/>
    <n v="1456421530"/>
    <b v="0"/>
    <n v="14"/>
    <b v="1"/>
    <s v="theater/plays"/>
    <n v="10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s v="US"/>
    <s v="USD"/>
    <n v="1427076840"/>
    <n v="1421960934"/>
    <b v="0"/>
    <n v="30"/>
    <b v="1"/>
    <s v="theater/plays"/>
    <n v="10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s v="US"/>
    <s v="USD"/>
    <n v="1413784740"/>
    <n v="1412954547"/>
    <b v="0"/>
    <n v="16"/>
    <b v="1"/>
    <s v="theater/plays"/>
    <n v="10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2000"/>
    <n v="196"/>
    <x v="0"/>
    <s v="US"/>
    <s v="USD"/>
    <n v="1420524000"/>
    <n v="1419104823"/>
    <b v="0"/>
    <n v="46"/>
    <b v="1"/>
    <s v="theater/plays"/>
    <n v="10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195"/>
    <x v="0"/>
    <s v="US"/>
    <s v="USD"/>
    <n v="1440381600"/>
    <n v="1438639130"/>
    <b v="0"/>
    <n v="24"/>
    <b v="1"/>
    <s v="theater/plays"/>
    <n v="10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s v="IE"/>
    <s v="EUR"/>
    <n v="1443014756"/>
    <n v="1439126756"/>
    <b v="1"/>
    <n v="97"/>
    <b v="1"/>
    <s v="theater/spaces"/>
    <n v="10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2000"/>
    <n v="195"/>
    <x v="0"/>
    <s v="GB"/>
    <s v="GBP"/>
    <n v="1455208143"/>
    <n v="1452616143"/>
    <b v="1"/>
    <n v="59"/>
    <b v="1"/>
    <s v="theater/spaces"/>
    <n v="10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2000"/>
    <n v="194"/>
    <x v="0"/>
    <s v="US"/>
    <s v="USD"/>
    <n v="1415722236"/>
    <n v="1410534636"/>
    <b v="1"/>
    <n v="1095"/>
    <b v="1"/>
    <s v="theater/spaces"/>
    <n v="10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s v="US"/>
    <s v="USD"/>
    <n v="1472020881"/>
    <n v="1469428881"/>
    <b v="1"/>
    <n v="218"/>
    <b v="1"/>
    <s v="theater/spaces"/>
    <n v="10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000"/>
    <n v="190"/>
    <x v="0"/>
    <s v="NZ"/>
    <s v="NZD"/>
    <n v="1477886400"/>
    <n v="1476228128"/>
    <b v="0"/>
    <n v="111"/>
    <b v="1"/>
    <s v="theater/spaces"/>
    <n v="10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189"/>
    <x v="0"/>
    <s v="GB"/>
    <s v="GBP"/>
    <n v="1462100406"/>
    <n v="1456920006"/>
    <b v="0"/>
    <n v="56"/>
    <b v="1"/>
    <s v="theater/spaces"/>
    <n v="9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s v="US"/>
    <s v="USD"/>
    <n v="1476316800"/>
    <n v="1473837751"/>
    <b v="0"/>
    <n v="265"/>
    <b v="1"/>
    <s v="theater/spaces"/>
    <n v="9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87"/>
    <x v="0"/>
    <s v="GB"/>
    <s v="GBP"/>
    <n v="1466412081"/>
    <n v="1463820081"/>
    <b v="0"/>
    <n v="28"/>
    <b v="1"/>
    <s v="theater/spaces"/>
    <n v="9"/>
    <n v="6.68"/>
    <x v="1"/>
    <s v="spaces"/>
    <x v="2988"/>
    <d v="2016-06-20T08:41:21"/>
  </r>
  <r>
    <n v="2989"/>
    <s v="Let's Light Up The Gem!"/>
    <s v="Bring the movies back to Bethel, Maine."/>
    <n v="2000"/>
    <n v="186"/>
    <x v="0"/>
    <s v="US"/>
    <s v="USD"/>
    <n v="1450673940"/>
    <n v="1448756962"/>
    <b v="0"/>
    <n v="364"/>
    <b v="1"/>
    <s v="theater/spaces"/>
    <n v="9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85"/>
    <x v="0"/>
    <s v="US"/>
    <s v="USD"/>
    <n v="1452174420"/>
    <n v="1449150420"/>
    <b v="0"/>
    <n v="27"/>
    <b v="1"/>
    <s v="theater/spaces"/>
    <n v="9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185"/>
    <x v="0"/>
    <s v="US"/>
    <s v="USD"/>
    <n v="1485547530"/>
    <n v="1483646730"/>
    <b v="0"/>
    <n v="93"/>
    <b v="1"/>
    <s v="theater/spaces"/>
    <n v="9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180"/>
    <x v="0"/>
    <s v="US"/>
    <s v="USD"/>
    <n v="1476037510"/>
    <n v="1473445510"/>
    <b v="0"/>
    <n v="64"/>
    <b v="1"/>
    <s v="theater/spaces"/>
    <n v="9"/>
    <n v="2.81"/>
    <x v="1"/>
    <s v="spaces"/>
    <x v="2992"/>
    <d v="2016-10-09T18:25:10"/>
  </r>
  <r>
    <n v="2993"/>
    <s v="TRUE WEST: Think, Dog! Productions"/>
    <s v="Help us build the Kitchen from Hell!"/>
    <n v="2000"/>
    <n v="180"/>
    <x v="0"/>
    <s v="US"/>
    <s v="USD"/>
    <n v="1455998867"/>
    <n v="1453406867"/>
    <b v="0"/>
    <n v="22"/>
    <b v="1"/>
    <s v="theater/spaces"/>
    <n v="9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80"/>
    <x v="0"/>
    <s v="GB"/>
    <s v="GBP"/>
    <n v="1412335772"/>
    <n v="1409743772"/>
    <b v="0"/>
    <n v="59"/>
    <b v="1"/>
    <s v="theater/spaces"/>
    <n v="9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s v="US"/>
    <s v="USD"/>
    <n v="1484841471"/>
    <n v="1482249471"/>
    <b v="0"/>
    <n v="249"/>
    <b v="1"/>
    <s v="theater/spaces"/>
    <n v="9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2000"/>
    <n v="180"/>
    <x v="0"/>
    <s v="US"/>
    <s v="USD"/>
    <n v="1432677240"/>
    <n v="1427493240"/>
    <b v="0"/>
    <n v="392"/>
    <b v="1"/>
    <s v="theater/spaces"/>
    <n v="9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s v="US"/>
    <s v="USD"/>
    <n v="1488171540"/>
    <n v="1486661793"/>
    <b v="0"/>
    <n v="115"/>
    <b v="1"/>
    <s v="theater/spaces"/>
    <n v="9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s v="US"/>
    <s v="USD"/>
    <n v="1402892700"/>
    <n v="1400474329"/>
    <b v="0"/>
    <n v="433"/>
    <b v="1"/>
    <s v="theater/spaces"/>
    <n v="9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"/>
    <n v="177"/>
    <x v="0"/>
    <s v="US"/>
    <s v="USD"/>
    <n v="1488333600"/>
    <n v="1487094360"/>
    <b v="0"/>
    <n v="20"/>
    <b v="1"/>
    <s v="theater/spaces"/>
    <n v="9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"/>
    <n v="177"/>
    <x v="0"/>
    <s v="US"/>
    <s v="USD"/>
    <n v="1485885600"/>
    <n v="1484682670"/>
    <b v="0"/>
    <n v="8"/>
    <b v="1"/>
    <s v="theater/spaces"/>
    <n v="9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s v="US"/>
    <s v="USD"/>
    <n v="1468445382"/>
    <n v="1465853382"/>
    <b v="0"/>
    <n v="175"/>
    <b v="1"/>
    <s v="theater/spaces"/>
    <n v="9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"/>
    <n v="175"/>
    <x v="0"/>
    <s v="US"/>
    <s v="USD"/>
    <n v="1356552252"/>
    <n v="1353960252"/>
    <b v="0"/>
    <n v="104"/>
    <b v="1"/>
    <s v="theater/spaces"/>
    <n v="9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s v="US"/>
    <s v="USD"/>
    <n v="1456811940"/>
    <n v="1454098976"/>
    <b v="0"/>
    <n v="17"/>
    <b v="1"/>
    <s v="theater/spaces"/>
    <n v="9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"/>
    <n v="170"/>
    <x v="0"/>
    <s v="US"/>
    <s v="USD"/>
    <n v="1416089324"/>
    <n v="1413493724"/>
    <b v="0"/>
    <n v="277"/>
    <b v="1"/>
    <s v="theater/spaces"/>
    <n v="9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70"/>
    <x v="0"/>
    <s v="US"/>
    <s v="USD"/>
    <n v="1412611905"/>
    <n v="1410019905"/>
    <b v="0"/>
    <n v="118"/>
    <b v="1"/>
    <s v="theater/spaces"/>
    <n v="9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000"/>
    <n v="170"/>
    <x v="0"/>
    <s v="CA"/>
    <s v="CAD"/>
    <n v="1418580591"/>
    <n v="1415988591"/>
    <b v="0"/>
    <n v="97"/>
    <b v="1"/>
    <s v="theater/spaces"/>
    <n v="9"/>
    <n v="1.75"/>
    <x v="1"/>
    <s v="spaces"/>
    <x v="3006"/>
    <d v="2014-12-14T18:09:51"/>
  </r>
  <r>
    <n v="3007"/>
    <s v="Bethlem"/>
    <s v="Consuite for 2015 CoreCon.  An adventure into insanity."/>
    <n v="2000"/>
    <n v="170"/>
    <x v="0"/>
    <s v="US"/>
    <s v="USD"/>
    <n v="1429938683"/>
    <n v="1428124283"/>
    <b v="0"/>
    <n v="20"/>
    <b v="1"/>
    <s v="theater/spaces"/>
    <n v="9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s v="US"/>
    <s v="USD"/>
    <n v="1453352719"/>
    <n v="1450760719"/>
    <b v="0"/>
    <n v="26"/>
    <b v="1"/>
    <s v="theater/spaces"/>
    <n v="9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"/>
    <n v="165"/>
    <x v="0"/>
    <s v="US"/>
    <s v="USD"/>
    <n v="1417012840"/>
    <n v="1414417240"/>
    <b v="0"/>
    <n v="128"/>
    <b v="1"/>
    <s v="theater/spaces"/>
    <n v="8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s v="US"/>
    <s v="USD"/>
    <n v="1424548719"/>
    <n v="1419364719"/>
    <b v="0"/>
    <n v="15"/>
    <b v="1"/>
    <s v="theater/spaces"/>
    <n v="8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000"/>
    <n v="162"/>
    <x v="0"/>
    <s v="ES"/>
    <s v="EUR"/>
    <n v="1450911540"/>
    <n v="1448536516"/>
    <b v="0"/>
    <n v="25"/>
    <b v="1"/>
    <s v="theater/spaces"/>
    <n v="8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000"/>
    <n v="160"/>
    <x v="0"/>
    <s v="US"/>
    <s v="USD"/>
    <n v="1423587130"/>
    <n v="1421772730"/>
    <b v="0"/>
    <n v="55"/>
    <b v="1"/>
    <s v="theater/spaces"/>
    <n v="8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s v="US"/>
    <s v="USD"/>
    <n v="1434917049"/>
    <n v="1432325049"/>
    <b v="0"/>
    <n v="107"/>
    <b v="1"/>
    <s v="theater/spaces"/>
    <n v="8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s v="US"/>
    <s v="USD"/>
    <n v="1415163600"/>
    <n v="1412737080"/>
    <b v="0"/>
    <n v="557"/>
    <b v="1"/>
    <s v="theater/spaces"/>
    <n v="8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2000"/>
    <n v="155"/>
    <x v="0"/>
    <s v="US"/>
    <s v="USD"/>
    <n v="1402459200"/>
    <n v="1401125238"/>
    <b v="0"/>
    <n v="40"/>
    <b v="1"/>
    <s v="theater/spaces"/>
    <n v="8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s v="US"/>
    <s v="USD"/>
    <n v="1405688952"/>
    <n v="1400504952"/>
    <b v="0"/>
    <n v="36"/>
    <b v="1"/>
    <s v="theater/spaces"/>
    <n v="8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s v="US"/>
    <s v="USD"/>
    <n v="1408566243"/>
    <n v="1405974243"/>
    <b v="0"/>
    <n v="159"/>
    <b v="1"/>
    <s v="theater/spaces"/>
    <n v="8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000"/>
    <n v="153"/>
    <x v="0"/>
    <s v="FR"/>
    <s v="EUR"/>
    <n v="1437429600"/>
    <n v="1433747376"/>
    <b v="0"/>
    <n v="41"/>
    <b v="1"/>
    <s v="theater/spaces"/>
    <n v="8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s v="US"/>
    <s v="USD"/>
    <n v="1401159600"/>
    <n v="1398801620"/>
    <b v="0"/>
    <n v="226"/>
    <b v="1"/>
    <s v="theater/spaces"/>
    <n v="8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s v="US"/>
    <s v="USD"/>
    <n v="1439583533"/>
    <n v="1434399533"/>
    <b v="0"/>
    <n v="30"/>
    <b v="1"/>
    <s v="theater/spaces"/>
    <n v="8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s v="US"/>
    <s v="USD"/>
    <n v="1479794340"/>
    <n v="1476715869"/>
    <b v="0"/>
    <n v="103"/>
    <b v="1"/>
    <s v="theater/spaces"/>
    <n v="8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s v="US"/>
    <s v="USD"/>
    <n v="1472338409"/>
    <n v="1468450409"/>
    <b v="0"/>
    <n v="62"/>
    <b v="1"/>
    <s v="theater/spaces"/>
    <n v="8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000"/>
    <n v="151"/>
    <x v="0"/>
    <s v="GB"/>
    <s v="GBP"/>
    <n v="1434039186"/>
    <n v="1430151186"/>
    <b v="0"/>
    <n v="6"/>
    <b v="1"/>
    <s v="theater/spaces"/>
    <n v="8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s v="US"/>
    <s v="USD"/>
    <n v="1349567475"/>
    <n v="1346975475"/>
    <b v="0"/>
    <n v="182"/>
    <b v="1"/>
    <s v="theater/spaces"/>
    <n v="8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s v="GB"/>
    <s v="GBP"/>
    <n v="1401465600"/>
    <n v="1399032813"/>
    <b v="0"/>
    <n v="145"/>
    <b v="1"/>
    <s v="theater/spaces"/>
    <n v="8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s v="GB"/>
    <s v="GBP"/>
    <n v="1488538892"/>
    <n v="1487329292"/>
    <b v="0"/>
    <n v="25"/>
    <b v="1"/>
    <s v="theater/spaces"/>
    <n v="8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"/>
    <n v="150"/>
    <x v="0"/>
    <s v="US"/>
    <s v="USD"/>
    <n v="1416285300"/>
    <n v="1413824447"/>
    <b v="0"/>
    <n v="348"/>
    <b v="1"/>
    <s v="theater/spaces"/>
    <n v="8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s v="US"/>
    <s v="USD"/>
    <n v="1442426171"/>
    <n v="1439834171"/>
    <b v="0"/>
    <n v="41"/>
    <b v="1"/>
    <s v="theater/spaces"/>
    <n v="7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46"/>
    <x v="0"/>
    <s v="US"/>
    <s v="USD"/>
    <n v="1476479447"/>
    <n v="1471295447"/>
    <b v="0"/>
    <n v="29"/>
    <b v="1"/>
    <s v="theater/spaces"/>
    <n v="7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"/>
    <n v="145"/>
    <x v="0"/>
    <s v="US"/>
    <s v="USD"/>
    <n v="1441933459"/>
    <n v="1439341459"/>
    <b v="0"/>
    <n v="25"/>
    <b v="1"/>
    <s v="theater/spaces"/>
    <n v="7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145"/>
    <x v="0"/>
    <s v="US"/>
    <s v="USD"/>
    <n v="1471487925"/>
    <n v="1468895925"/>
    <b v="0"/>
    <n v="23"/>
    <b v="1"/>
    <s v="theater/spaces"/>
    <n v="7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s v="US"/>
    <s v="USD"/>
    <n v="1477972740"/>
    <n v="1475326255"/>
    <b v="0"/>
    <n v="1260"/>
    <b v="1"/>
    <s v="theater/spaces"/>
    <n v="7"/>
    <n v="0.12"/>
    <x v="1"/>
    <s v="spaces"/>
    <x v="3034"/>
    <d v="2016-11-01T03:59:00"/>
  </r>
  <r>
    <n v="3035"/>
    <s v="The Coalition Theater"/>
    <s v="Help create a permanent home for live comedy shows and classes in Downtown RVA."/>
    <n v="2000"/>
    <n v="142"/>
    <x v="0"/>
    <s v="US"/>
    <s v="USD"/>
    <n v="1367674009"/>
    <n v="1365082009"/>
    <b v="0"/>
    <n v="307"/>
    <b v="1"/>
    <s v="theater/spaces"/>
    <n v="7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"/>
    <n v="141"/>
    <x v="0"/>
    <s v="US"/>
    <s v="USD"/>
    <n v="1376654340"/>
    <n v="1373568644"/>
    <b v="0"/>
    <n v="329"/>
    <b v="1"/>
    <s v="theater/spaces"/>
    <n v="7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s v="US"/>
    <s v="USD"/>
    <n v="1285995540"/>
    <n v="1279574773"/>
    <b v="0"/>
    <n v="32"/>
    <b v="1"/>
    <s v="theater/spaces"/>
    <n v="7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"/>
    <n v="140"/>
    <x v="0"/>
    <s v="US"/>
    <s v="USD"/>
    <n v="1457071397"/>
    <n v="1451887397"/>
    <b v="0"/>
    <n v="27"/>
    <b v="1"/>
    <s v="theater/spaces"/>
    <n v="7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"/>
    <n v="140"/>
    <x v="0"/>
    <s v="US"/>
    <s v="USD"/>
    <n v="1388303940"/>
    <n v="1386011038"/>
    <b v="0"/>
    <n v="236"/>
    <b v="1"/>
    <s v="theater/spaces"/>
    <n v="7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s v="spaces"/>
    <x v="3040"/>
    <d v="2015-06-26T23:00:00"/>
  </r>
  <r>
    <n v="3041"/>
    <s v="Lend a Hand in Our Home"/>
    <s v="Privet! Hello! Bon Jour! We are the Arlekin Players Theatre and we need a home."/>
    <n v="2000"/>
    <n v="140"/>
    <x v="0"/>
    <s v="US"/>
    <s v="USD"/>
    <n v="1453323048"/>
    <n v="1450731048"/>
    <b v="0"/>
    <n v="95"/>
    <b v="1"/>
    <s v="theater/spaces"/>
    <n v="7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38"/>
    <x v="0"/>
    <s v="GB"/>
    <s v="GBP"/>
    <n v="1444149047"/>
    <n v="1441557047"/>
    <b v="0"/>
    <n v="37"/>
    <b v="1"/>
    <s v="theater/spaces"/>
    <n v="7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37"/>
    <x v="0"/>
    <s v="CA"/>
    <s v="CAD"/>
    <n v="1429152600"/>
    <n v="1426815699"/>
    <b v="0"/>
    <n v="128"/>
    <b v="1"/>
    <s v="theater/spaces"/>
    <n v="7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s v="US"/>
    <s v="USD"/>
    <n v="1454433998"/>
    <n v="1453137998"/>
    <b v="0"/>
    <n v="156"/>
    <b v="1"/>
    <s v="theater/spaces"/>
    <n v="7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s v="US"/>
    <s v="USD"/>
    <n v="1408679055"/>
    <n v="1406087055"/>
    <b v="0"/>
    <n v="64"/>
    <b v="1"/>
    <s v="theater/spaces"/>
    <n v="7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s v="US"/>
    <s v="USD"/>
    <n v="1410324720"/>
    <n v="1407784586"/>
    <b v="0"/>
    <n v="58"/>
    <b v="1"/>
    <s v="theater/spaces"/>
    <n v="7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000"/>
    <n v="135"/>
    <x v="0"/>
    <s v="US"/>
    <s v="USD"/>
    <n v="1461762960"/>
    <n v="1457999054"/>
    <b v="0"/>
    <n v="20"/>
    <b v="1"/>
    <s v="theater/spaces"/>
    <n v="7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135"/>
    <x v="0"/>
    <s v="US"/>
    <s v="USD"/>
    <n v="1420060920"/>
    <n v="1417556262"/>
    <b v="0"/>
    <n v="47"/>
    <b v="1"/>
    <s v="theater/spaces"/>
    <n v="7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s v="US"/>
    <s v="USD"/>
    <n v="1434241255"/>
    <n v="1431649255"/>
    <b v="0"/>
    <n v="54"/>
    <b v="1"/>
    <s v="theater/spaces"/>
    <n v="7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000"/>
    <n v="132"/>
    <x v="0"/>
    <s v="US"/>
    <s v="USD"/>
    <n v="1462420960"/>
    <n v="1459828960"/>
    <b v="0"/>
    <n v="9"/>
    <b v="1"/>
    <s v="theater/spaces"/>
    <n v="7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2000"/>
    <n v="132"/>
    <x v="2"/>
    <s v="GB"/>
    <s v="GBP"/>
    <n v="1486547945"/>
    <n v="1483955945"/>
    <b v="1"/>
    <n v="35"/>
    <b v="0"/>
    <s v="theater/spaces"/>
    <n v="7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2000"/>
    <n v="131"/>
    <x v="2"/>
    <s v="US"/>
    <s v="USD"/>
    <n v="1432828740"/>
    <n v="1430237094"/>
    <b v="0"/>
    <n v="2"/>
    <b v="0"/>
    <s v="theater/spaces"/>
    <n v="7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2"/>
    <s v="US"/>
    <s v="USD"/>
    <n v="1425258240"/>
    <n v="1422043154"/>
    <b v="0"/>
    <n v="0"/>
    <b v="0"/>
    <s v="theater/spaces"/>
    <n v="7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130"/>
    <x v="2"/>
    <s v="US"/>
    <s v="USD"/>
    <n v="1420844390"/>
    <n v="1415660390"/>
    <b v="0"/>
    <n v="1"/>
    <b v="0"/>
    <s v="theater/spaces"/>
    <n v="7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000"/>
    <n v="130"/>
    <x v="2"/>
    <s v="US"/>
    <s v="USD"/>
    <n v="1412003784"/>
    <n v="1406819784"/>
    <b v="0"/>
    <n v="0"/>
    <b v="0"/>
    <s v="theater/spaces"/>
    <n v="7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2000"/>
    <n v="130"/>
    <x v="2"/>
    <s v="GB"/>
    <s v="GBP"/>
    <n v="1459694211"/>
    <n v="1457105811"/>
    <b v="0"/>
    <n v="0"/>
    <b v="0"/>
    <s v="theater/spaces"/>
    <n v="7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130"/>
    <x v="2"/>
    <s v="IT"/>
    <s v="EUR"/>
    <n v="1463734740"/>
    <n v="1459414740"/>
    <b v="0"/>
    <n v="3"/>
    <b v="0"/>
    <s v="theater/spaces"/>
    <n v="7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2"/>
    <s v="US"/>
    <s v="USD"/>
    <n v="1407536846"/>
    <n v="1404944846"/>
    <b v="0"/>
    <n v="11"/>
    <b v="0"/>
    <s v="theater/spaces"/>
    <n v="7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000"/>
    <n v="129"/>
    <x v="2"/>
    <s v="US"/>
    <s v="USD"/>
    <n v="1443422134"/>
    <n v="1440830134"/>
    <b v="0"/>
    <n v="6"/>
    <b v="0"/>
    <s v="theater/spaces"/>
    <n v="6"/>
    <n v="21.5"/>
    <x v="1"/>
    <s v="spaces"/>
    <x v="3060"/>
    <d v="2015-09-28T06:35:34"/>
  </r>
  <r>
    <n v="3061"/>
    <s v="Help Save Parkway Cinemas!"/>
    <s v="Save a historic Local theater."/>
    <n v="2000"/>
    <n v="128"/>
    <x v="2"/>
    <s v="US"/>
    <s v="USD"/>
    <n v="1407955748"/>
    <n v="1405363748"/>
    <b v="0"/>
    <n v="0"/>
    <b v="0"/>
    <s v="theater/spaces"/>
    <n v="6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2"/>
    <s v="US"/>
    <s v="USD"/>
    <n v="1443636000"/>
    <n v="1441111892"/>
    <b v="0"/>
    <n v="67"/>
    <b v="0"/>
    <s v="theater/spaces"/>
    <n v="6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2000"/>
    <n v="126"/>
    <x v="2"/>
    <s v="US"/>
    <s v="USD"/>
    <n v="1477174138"/>
    <n v="1474150138"/>
    <b v="0"/>
    <n v="23"/>
    <b v="0"/>
    <s v="theater/spaces"/>
    <n v="6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2000"/>
    <n v="126"/>
    <x v="2"/>
    <s v="US"/>
    <s v="USD"/>
    <n v="1448175540"/>
    <n v="1445483246"/>
    <b v="0"/>
    <n v="72"/>
    <b v="0"/>
    <s v="theater/spaces"/>
    <n v="6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000"/>
    <n v="125"/>
    <x v="2"/>
    <s v="AU"/>
    <s v="AUD"/>
    <n v="1468128537"/>
    <n v="1465536537"/>
    <b v="0"/>
    <n v="15"/>
    <b v="0"/>
    <s v="theater/spaces"/>
    <n v="6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2"/>
    <s v="NZ"/>
    <s v="NZD"/>
    <n v="1441837879"/>
    <n v="1439245879"/>
    <b v="0"/>
    <n v="1"/>
    <b v="0"/>
    <s v="theater/spaces"/>
    <n v="6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2"/>
    <s v="US"/>
    <s v="USD"/>
    <n v="1445013352"/>
    <n v="1442421352"/>
    <b v="0"/>
    <n v="2"/>
    <b v="0"/>
    <s v="theater/spaces"/>
    <n v="6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2"/>
    <s v="US"/>
    <s v="USD"/>
    <n v="1418587234"/>
    <n v="1415995234"/>
    <b v="0"/>
    <n v="7"/>
    <b v="0"/>
    <s v="theater/spaces"/>
    <n v="6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125"/>
    <x v="2"/>
    <s v="GB"/>
    <s v="GBP"/>
    <n v="1481132169"/>
    <n v="1479317769"/>
    <b v="0"/>
    <n v="16"/>
    <b v="0"/>
    <s v="theater/spaces"/>
    <n v="6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"/>
    <n v="125"/>
    <x v="2"/>
    <s v="US"/>
    <s v="USD"/>
    <n v="1429595940"/>
    <n v="1428082481"/>
    <b v="0"/>
    <n v="117"/>
    <b v="0"/>
    <s v="theater/spaces"/>
    <n v="6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125"/>
    <x v="2"/>
    <s v="US"/>
    <s v="USD"/>
    <n v="1477791960"/>
    <n v="1476549262"/>
    <b v="0"/>
    <n v="2"/>
    <b v="0"/>
    <s v="theater/spaces"/>
    <n v="6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125"/>
    <x v="2"/>
    <s v="US"/>
    <s v="USD"/>
    <n v="1434309540"/>
    <n v="1429287900"/>
    <b v="0"/>
    <n v="7"/>
    <b v="0"/>
    <s v="theater/spaces"/>
    <n v="6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2"/>
    <s v="FR"/>
    <s v="EUR"/>
    <n v="1457617359"/>
    <n v="1455025359"/>
    <b v="0"/>
    <n v="3"/>
    <b v="0"/>
    <s v="theater/spaces"/>
    <n v="6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124"/>
    <x v="2"/>
    <s v="US"/>
    <s v="USD"/>
    <n v="1471573640"/>
    <n v="1467253640"/>
    <b v="0"/>
    <n v="20"/>
    <b v="0"/>
    <s v="theater/spaces"/>
    <n v="6"/>
    <n v="6.2"/>
    <x v="1"/>
    <s v="spaces"/>
    <x v="3075"/>
    <d v="2016-08-19T02:27:20"/>
  </r>
  <r>
    <n v="3076"/>
    <s v="10,000 Hours"/>
    <s v="Helping female comedians get in their 10,000 Hours of practice!"/>
    <n v="2000"/>
    <n v="123"/>
    <x v="2"/>
    <s v="US"/>
    <s v="USD"/>
    <n v="1444405123"/>
    <n v="1439221123"/>
    <b v="0"/>
    <n v="50"/>
    <b v="0"/>
    <s v="theater/spaces"/>
    <n v="6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2"/>
    <s v="CA"/>
    <s v="CAD"/>
    <n v="1488495478"/>
    <n v="1485903478"/>
    <b v="0"/>
    <n v="2"/>
    <b v="0"/>
    <s v="theater/spaces"/>
    <n v="6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s v="theater/spaces"/>
    <n v="6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2"/>
    <s v="US"/>
    <s v="USD"/>
    <n v="1427040435"/>
    <n v="1424452035"/>
    <b v="0"/>
    <n v="27"/>
    <b v="0"/>
    <s v="theater/spaces"/>
    <n v="6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120"/>
    <x v="2"/>
    <s v="US"/>
    <s v="USD"/>
    <n v="1419644444"/>
    <n v="1414456844"/>
    <b v="0"/>
    <n v="7"/>
    <b v="0"/>
    <s v="theater/spaces"/>
    <n v="6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2"/>
    <s v="US"/>
    <s v="USD"/>
    <n v="1442722891"/>
    <n v="1440130891"/>
    <b v="0"/>
    <n v="5"/>
    <b v="0"/>
    <s v="theater/spaces"/>
    <n v="6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120"/>
    <x v="2"/>
    <s v="US"/>
    <s v="USD"/>
    <n v="1447628946"/>
    <n v="1445033346"/>
    <b v="0"/>
    <n v="0"/>
    <b v="0"/>
    <s v="theater/spaces"/>
    <n v="6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2"/>
    <s v="US"/>
    <s v="USD"/>
    <n v="1409547600"/>
    <n v="1406986278"/>
    <b v="0"/>
    <n v="3"/>
    <b v="0"/>
    <s v="theater/spaces"/>
    <n v="6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2"/>
    <s v="US"/>
    <s v="USD"/>
    <n v="1430851680"/>
    <n v="1428340931"/>
    <b v="0"/>
    <n v="6"/>
    <b v="0"/>
    <s v="theater/spaces"/>
    <n v="6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118"/>
    <x v="2"/>
    <s v="US"/>
    <s v="USD"/>
    <n v="1443561159"/>
    <n v="1440969159"/>
    <b v="0"/>
    <n v="9"/>
    <b v="0"/>
    <s v="theater/spaces"/>
    <n v="6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2"/>
    <s v="IT"/>
    <s v="EUR"/>
    <n v="1439827559"/>
    <n v="1434643559"/>
    <b v="0"/>
    <n v="3"/>
    <b v="0"/>
    <s v="theater/spaces"/>
    <n v="6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2"/>
    <s v="US"/>
    <s v="USD"/>
    <n v="1482294990"/>
    <n v="1477107390"/>
    <b v="0"/>
    <n v="2"/>
    <b v="0"/>
    <s v="theater/spaces"/>
    <n v="6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16"/>
    <x v="2"/>
    <s v="US"/>
    <s v="USD"/>
    <n v="1420724460"/>
    <n v="1418046247"/>
    <b v="0"/>
    <n v="3"/>
    <b v="0"/>
    <s v="theater/spaces"/>
    <n v="6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115"/>
    <x v="2"/>
    <s v="US"/>
    <s v="USD"/>
    <n v="1468029540"/>
    <n v="1465304483"/>
    <b v="0"/>
    <n v="45"/>
    <b v="0"/>
    <s v="theater/spaces"/>
    <n v="6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000"/>
    <n v="115"/>
    <x v="2"/>
    <s v="US"/>
    <s v="USD"/>
    <n v="1430505545"/>
    <n v="1425325145"/>
    <b v="0"/>
    <n v="9"/>
    <b v="0"/>
    <s v="theater/spaces"/>
    <n v="6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2000"/>
    <n v="115"/>
    <x v="2"/>
    <s v="US"/>
    <s v="USD"/>
    <n v="1471214743"/>
    <n v="1468622743"/>
    <b v="0"/>
    <n v="9"/>
    <b v="0"/>
    <s v="theater/spaces"/>
    <n v="6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2"/>
    <s v="US"/>
    <s v="USD"/>
    <n v="1444946400"/>
    <n v="1441723912"/>
    <b v="0"/>
    <n v="21"/>
    <b v="0"/>
    <s v="theater/spaces"/>
    <n v="6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2"/>
    <s v="CA"/>
    <s v="CAD"/>
    <n v="1401595140"/>
    <n v="1398980941"/>
    <b v="0"/>
    <n v="17"/>
    <b v="0"/>
    <s v="theater/spaces"/>
    <n v="6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000"/>
    <n v="113"/>
    <x v="2"/>
    <s v="US"/>
    <s v="USD"/>
    <n v="1442775956"/>
    <n v="1437591956"/>
    <b v="0"/>
    <n v="1"/>
    <b v="0"/>
    <s v="theater/spaces"/>
    <n v="6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2000"/>
    <n v="110"/>
    <x v="2"/>
    <s v="US"/>
    <s v="USD"/>
    <n v="1470011780"/>
    <n v="1464827780"/>
    <b v="0"/>
    <n v="1"/>
    <b v="0"/>
    <s v="theater/spaces"/>
    <n v="6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110"/>
    <x v="2"/>
    <s v="US"/>
    <s v="USD"/>
    <n v="1432151326"/>
    <n v="1429559326"/>
    <b v="0"/>
    <n v="14"/>
    <b v="0"/>
    <s v="theater/spaces"/>
    <n v="6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2"/>
    <s v="GB"/>
    <s v="GBP"/>
    <n v="1475848800"/>
    <n v="1474027501"/>
    <b v="0"/>
    <n v="42"/>
    <b v="0"/>
    <s v="theater/spaces"/>
    <n v="6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000"/>
    <n v="110"/>
    <x v="2"/>
    <s v="US"/>
    <s v="USD"/>
    <n v="1454890620"/>
    <n v="1450724449"/>
    <b v="0"/>
    <n v="27"/>
    <b v="0"/>
    <s v="theater/spaces"/>
    <n v="6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2"/>
    <s v="US"/>
    <s v="USD"/>
    <n v="1413816975"/>
    <n v="1411224975"/>
    <b v="0"/>
    <n v="13"/>
    <b v="0"/>
    <s v="theater/spaces"/>
    <n v="6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110"/>
    <x v="2"/>
    <s v="FR"/>
    <s v="EUR"/>
    <n v="1437033360"/>
    <n v="1434445937"/>
    <b v="0"/>
    <n v="12"/>
    <b v="0"/>
    <s v="theater/spaces"/>
    <n v="6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2000"/>
    <n v="109"/>
    <x v="2"/>
    <s v="GB"/>
    <s v="GBP"/>
    <n v="1471939818"/>
    <n v="1467619818"/>
    <b v="0"/>
    <n v="90"/>
    <b v="0"/>
    <s v="theater/spaces"/>
    <n v="5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108"/>
    <x v="2"/>
    <s v="US"/>
    <s v="USD"/>
    <n v="1434080706"/>
    <n v="1428896706"/>
    <b v="0"/>
    <n v="2"/>
    <b v="0"/>
    <s v="theater/spaces"/>
    <n v="5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08"/>
    <x v="2"/>
    <s v="AU"/>
    <s v="AUD"/>
    <n v="1422928800"/>
    <n v="1420235311"/>
    <b v="0"/>
    <n v="5"/>
    <b v="0"/>
    <s v="theater/spaces"/>
    <n v="5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2000"/>
    <n v="107"/>
    <x v="2"/>
    <s v="US"/>
    <s v="USD"/>
    <n v="1413694800"/>
    <n v="1408986916"/>
    <b v="0"/>
    <n v="31"/>
    <b v="0"/>
    <s v="theater/spaces"/>
    <n v="5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106"/>
    <x v="2"/>
    <s v="GB"/>
    <s v="GBP"/>
    <n v="1442440800"/>
    <n v="1440497876"/>
    <b v="0"/>
    <n v="4"/>
    <b v="0"/>
    <s v="theater/spaces"/>
    <n v="5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"/>
    <n v="106"/>
    <x v="2"/>
    <s v="US"/>
    <s v="USD"/>
    <n v="1431372751"/>
    <n v="1430767951"/>
    <b v="0"/>
    <n v="29"/>
    <b v="0"/>
    <s v="theater/spaces"/>
    <n v="5"/>
    <n v="3.66"/>
    <x v="1"/>
    <s v="spaces"/>
    <x v="3107"/>
    <d v="2015-05-11T19:32:31"/>
  </r>
  <r>
    <n v="3108"/>
    <s v="Funding a home for our Children's Theater"/>
    <s v="We need a permanent home for the theater!"/>
    <n v="2000"/>
    <n v="106"/>
    <x v="2"/>
    <s v="US"/>
    <s v="USD"/>
    <n v="1430234394"/>
    <n v="1425053994"/>
    <b v="0"/>
    <n v="2"/>
    <b v="0"/>
    <s v="theater/spaces"/>
    <n v="5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2"/>
    <s v="US"/>
    <s v="USD"/>
    <n v="1409194810"/>
    <n v="1406170810"/>
    <b v="0"/>
    <n v="114"/>
    <b v="0"/>
    <s v="theater/spaces"/>
    <n v="5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106"/>
    <x v="2"/>
    <s v="US"/>
    <s v="USD"/>
    <n v="1487465119"/>
    <n v="1484009119"/>
    <b v="0"/>
    <n v="1"/>
    <b v="0"/>
    <s v="theater/spaces"/>
    <n v="5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"/>
    <n v="106"/>
    <x v="2"/>
    <s v="US"/>
    <s v="USD"/>
    <n v="1412432220"/>
    <n v="1409753820"/>
    <b v="0"/>
    <n v="76"/>
    <b v="0"/>
    <s v="theater/spaces"/>
    <n v="5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000"/>
    <n v="105"/>
    <x v="2"/>
    <s v="US"/>
    <s v="USD"/>
    <n v="1477968934"/>
    <n v="1472784934"/>
    <b v="0"/>
    <n v="9"/>
    <b v="0"/>
    <s v="theater/spaces"/>
    <n v="5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000"/>
    <n v="105"/>
    <x v="2"/>
    <s v="US"/>
    <s v="USD"/>
    <n v="1429291982"/>
    <n v="1426699982"/>
    <b v="0"/>
    <n v="37"/>
    <b v="0"/>
    <s v="theater/spaces"/>
    <n v="5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2"/>
    <s v="US"/>
    <s v="USD"/>
    <n v="1411312250"/>
    <n v="1406128250"/>
    <b v="0"/>
    <n v="0"/>
    <b v="0"/>
    <s v="theater/spaces"/>
    <n v="5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105"/>
    <x v="2"/>
    <s v="SE"/>
    <s v="SEK"/>
    <n v="1465123427"/>
    <n v="1462531427"/>
    <b v="0"/>
    <n v="1"/>
    <b v="0"/>
    <s v="theater/spaces"/>
    <n v="5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"/>
    <n v="105"/>
    <x v="2"/>
    <s v="US"/>
    <s v="USD"/>
    <n v="1427890925"/>
    <n v="1426681325"/>
    <b v="0"/>
    <n v="10"/>
    <b v="0"/>
    <s v="theater/spaces"/>
    <n v="5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2000"/>
    <n v="105"/>
    <x v="2"/>
    <s v="GB"/>
    <s v="GBP"/>
    <n v="1464354720"/>
    <n v="1463648360"/>
    <b v="0"/>
    <n v="1"/>
    <b v="0"/>
    <s v="theater/spaces"/>
    <n v="5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000"/>
    <n v="104"/>
    <x v="2"/>
    <s v="SE"/>
    <s v="SEK"/>
    <n v="1467473723"/>
    <n v="1465832123"/>
    <b v="0"/>
    <n v="2"/>
    <b v="0"/>
    <s v="theater/spaces"/>
    <n v="5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2"/>
    <s v="US"/>
    <s v="USD"/>
    <n v="1427414732"/>
    <n v="1424826332"/>
    <b v="0"/>
    <n v="1"/>
    <b v="0"/>
    <s v="theater/spaces"/>
    <n v="5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102"/>
    <x v="2"/>
    <s v="NL"/>
    <s v="EUR"/>
    <n v="1462484196"/>
    <n v="1457303796"/>
    <b v="0"/>
    <n v="10"/>
    <b v="0"/>
    <s v="theater/spaces"/>
    <n v="5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2000"/>
    <n v="101"/>
    <x v="1"/>
    <s v="CA"/>
    <s v="CAD"/>
    <n v="1411748335"/>
    <n v="1406564335"/>
    <b v="0"/>
    <n v="1"/>
    <b v="0"/>
    <s v="theater/spaces"/>
    <n v="5"/>
    <n v="101"/>
    <x v="1"/>
    <s v="spaces"/>
    <x v="3121"/>
    <d v="2014-09-26T16:18:55"/>
  </r>
  <r>
    <n v="3122"/>
    <s v="be back soon (Canceled)"/>
    <s v="cancelled until further notice"/>
    <n v="2000"/>
    <n v="101"/>
    <x v="1"/>
    <s v="US"/>
    <s v="USD"/>
    <n v="1478733732"/>
    <n v="1478298132"/>
    <b v="0"/>
    <n v="2"/>
    <b v="0"/>
    <s v="theater/spaces"/>
    <n v="5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101"/>
    <x v="1"/>
    <s v="US"/>
    <s v="USD"/>
    <n v="1468108198"/>
    <n v="1465516198"/>
    <b v="0"/>
    <n v="348"/>
    <b v="0"/>
    <s v="theater/spaces"/>
    <n v="5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"/>
    <n v="101"/>
    <x v="1"/>
    <s v="US"/>
    <s v="USD"/>
    <n v="1422902601"/>
    <n v="1417718601"/>
    <b v="0"/>
    <n v="4"/>
    <b v="0"/>
    <s v="theater/spaces"/>
    <n v="5"/>
    <n v="25.25"/>
    <x v="1"/>
    <s v="spaces"/>
    <x v="3124"/>
    <d v="2015-02-02T18:43:21"/>
  </r>
  <r>
    <n v="3125"/>
    <s v="N/A (Canceled)"/>
    <s v="N/A"/>
    <n v="2000"/>
    <n v="100"/>
    <x v="1"/>
    <s v="US"/>
    <s v="USD"/>
    <n v="1452142672"/>
    <n v="1449550672"/>
    <b v="0"/>
    <n v="0"/>
    <b v="0"/>
    <s v="theater/spaces"/>
    <n v="5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0"/>
    <x v="1"/>
    <s v="US"/>
    <s v="USD"/>
    <n v="1459121162"/>
    <n v="1456532762"/>
    <b v="0"/>
    <n v="17"/>
    <b v="0"/>
    <s v="theater/spaces"/>
    <n v="5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1"/>
    <s v="US"/>
    <s v="USD"/>
    <n v="1425242029"/>
    <n v="1422650029"/>
    <b v="0"/>
    <n v="0"/>
    <b v="0"/>
    <s v="theater/spaces"/>
    <n v="5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s v="US"/>
    <s v="USD"/>
    <n v="1489690141"/>
    <n v="1487101741"/>
    <b v="0"/>
    <n v="117"/>
    <b v="0"/>
    <s v="theater/plays"/>
    <n v="5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s v="US"/>
    <s v="USD"/>
    <n v="1492542819"/>
    <n v="1489090419"/>
    <b v="0"/>
    <n v="1"/>
    <b v="0"/>
    <s v="theater/plays"/>
    <n v="5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"/>
    <n v="100"/>
    <x v="3"/>
    <s v="US"/>
    <s v="USD"/>
    <n v="1492145940"/>
    <n v="1489504916"/>
    <b v="0"/>
    <n v="4"/>
    <b v="0"/>
    <s v="theater/plays"/>
    <n v="5"/>
    <n v="25"/>
    <x v="1"/>
    <s v="plays"/>
    <x v="3130"/>
    <d v="2017-04-14T04:59:00"/>
  </r>
  <r>
    <n v="3131"/>
    <s v="SNAKE EYES"/>
    <s v="A Staged Reading of &quot;Snake Eyes,&quot; a new play by Alex Rafala"/>
    <n v="2000"/>
    <n v="100"/>
    <x v="3"/>
    <s v="US"/>
    <s v="USD"/>
    <n v="1491656045"/>
    <n v="1489067645"/>
    <b v="0"/>
    <n v="12"/>
    <b v="0"/>
    <s v="theater/plays"/>
    <n v="5"/>
    <n v="8.33"/>
    <x v="1"/>
    <s v="plays"/>
    <x v="3131"/>
    <d v="2017-04-08T12:54:05"/>
  </r>
  <r>
    <n v="3132"/>
    <s v="A Bite of a Snake Play"/>
    <s v="Smells Like Money, Drips Like Honey, Taste Like Mocha, Better Run AWAY"/>
    <n v="2000"/>
    <n v="100"/>
    <x v="3"/>
    <s v="US"/>
    <s v="USD"/>
    <n v="1492759460"/>
    <n v="1487579060"/>
    <b v="0"/>
    <n v="1"/>
    <b v="0"/>
    <s v="theater/plays"/>
    <n v="5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s v="GB"/>
    <s v="GBP"/>
    <n v="1490631419"/>
    <n v="1488820619"/>
    <b v="0"/>
    <n v="12"/>
    <b v="0"/>
    <s v="theater/plays"/>
    <n v="5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s v="US"/>
    <s v="USD"/>
    <n v="1491277121"/>
    <n v="1489376321"/>
    <b v="0"/>
    <n v="7"/>
    <b v="0"/>
    <s v="theater/plays"/>
    <n v="5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2000"/>
    <n v="100"/>
    <x v="3"/>
    <s v="GB"/>
    <s v="GBP"/>
    <n v="1491001140"/>
    <n v="1487847954"/>
    <b v="0"/>
    <n v="22"/>
    <b v="0"/>
    <s v="theater/plays"/>
    <n v="5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2000"/>
    <n v="100"/>
    <x v="3"/>
    <s v="US"/>
    <s v="USD"/>
    <n v="1493838720"/>
    <n v="1489439669"/>
    <b v="0"/>
    <n v="1"/>
    <b v="0"/>
    <s v="theater/plays"/>
    <n v="5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"/>
    <n v="100"/>
    <x v="3"/>
    <s v="GB"/>
    <s v="GBP"/>
    <n v="1491233407"/>
    <n v="1489591807"/>
    <b v="0"/>
    <n v="0"/>
    <b v="0"/>
    <s v="theater/plays"/>
    <n v="5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s v="MX"/>
    <s v="MXN"/>
    <n v="1490416380"/>
    <n v="1487485760"/>
    <b v="0"/>
    <n v="6"/>
    <b v="0"/>
    <s v="theater/plays"/>
    <n v="5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s v="theater/plays"/>
    <n v="5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s v="GB"/>
    <s v="GBP"/>
    <n v="1491726956"/>
    <n v="1489480556"/>
    <b v="0"/>
    <n v="0"/>
    <b v="0"/>
    <s v="theater/plays"/>
    <n v="5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100"/>
    <x v="3"/>
    <s v="US"/>
    <s v="USD"/>
    <n v="1489903200"/>
    <n v="1488459307"/>
    <b v="0"/>
    <n v="30"/>
    <b v="0"/>
    <s v="theater/plays"/>
    <n v="5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000"/>
    <n v="100"/>
    <x v="3"/>
    <s v="US"/>
    <s v="USD"/>
    <n v="1490659134"/>
    <n v="1485478734"/>
    <b v="0"/>
    <n v="0"/>
    <b v="0"/>
    <s v="theater/plays"/>
    <n v="5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s v="US"/>
    <s v="USD"/>
    <n v="1415319355"/>
    <n v="1411859755"/>
    <b v="1"/>
    <n v="213"/>
    <b v="1"/>
    <s v="theater/plays"/>
    <n v="5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2000"/>
    <n v="100"/>
    <x v="0"/>
    <s v="US"/>
    <s v="USD"/>
    <n v="1412136000"/>
    <n v="1410278284"/>
    <b v="1"/>
    <n v="57"/>
    <b v="1"/>
    <s v="theater/plays"/>
    <n v="5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000"/>
    <n v="100"/>
    <x v="0"/>
    <s v="US"/>
    <s v="USD"/>
    <n v="1354845600"/>
    <n v="1352766300"/>
    <b v="1"/>
    <n v="25"/>
    <b v="1"/>
    <s v="theater/plays"/>
    <n v="5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s v="US"/>
    <s v="USD"/>
    <n v="1295928000"/>
    <n v="1288160403"/>
    <b v="1"/>
    <n v="104"/>
    <b v="1"/>
    <s v="theater/plays"/>
    <n v="5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000"/>
    <n v="95"/>
    <x v="0"/>
    <s v="US"/>
    <s v="USD"/>
    <n v="1410379774"/>
    <n v="1407787774"/>
    <b v="1"/>
    <n v="34"/>
    <b v="1"/>
    <s v="theater/plays"/>
    <n v="5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000"/>
    <n v="95"/>
    <x v="0"/>
    <s v="GB"/>
    <s v="GBP"/>
    <n v="1383425367"/>
    <n v="1380833367"/>
    <b v="1"/>
    <n v="67"/>
    <b v="1"/>
    <s v="theater/plays"/>
    <n v="5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2000"/>
    <n v="95"/>
    <x v="0"/>
    <s v="US"/>
    <s v="USD"/>
    <n v="1304225940"/>
    <n v="1301542937"/>
    <b v="1"/>
    <n v="241"/>
    <b v="1"/>
    <s v="theater/plays"/>
    <n v="5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s v="US"/>
    <s v="USD"/>
    <n v="1333310458"/>
    <n v="1330722058"/>
    <b v="1"/>
    <n v="123"/>
    <b v="1"/>
    <s v="theater/plays"/>
    <n v="5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"/>
    <x v="0"/>
    <s v="GB"/>
    <s v="GBP"/>
    <n v="1356004725"/>
    <n v="1353412725"/>
    <b v="1"/>
    <n v="302"/>
    <b v="1"/>
    <s v="theater/plays"/>
    <n v="5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s v="US"/>
    <s v="USD"/>
    <n v="1338591144"/>
    <n v="1335567144"/>
    <b v="1"/>
    <n v="89"/>
    <b v="1"/>
    <s v="theater/plays"/>
    <n v="5"/>
    <n v="1.06"/>
    <x v="1"/>
    <s v="plays"/>
    <x v="3156"/>
    <d v="2012-06-01T22:52:24"/>
  </r>
  <r>
    <n v="3157"/>
    <s v="Summer FourPlay"/>
    <s v="Four Directors.  Four One Acts.  Four Genres.  For You."/>
    <n v="2000"/>
    <n v="93"/>
    <x v="0"/>
    <s v="US"/>
    <s v="USD"/>
    <n v="1405746000"/>
    <n v="1404932105"/>
    <b v="1"/>
    <n v="41"/>
    <b v="1"/>
    <s v="theater/plays"/>
    <n v="5"/>
    <n v="2.27"/>
    <x v="1"/>
    <s v="plays"/>
    <x v="3157"/>
    <d v="2014-07-19T05:00:00"/>
  </r>
  <r>
    <n v="3158"/>
    <s v="Nursery Crimes"/>
    <s v="A 40s crime-noir play using nursery rhyme characters."/>
    <n v="2000"/>
    <n v="92"/>
    <x v="0"/>
    <s v="US"/>
    <s v="USD"/>
    <n v="1374523752"/>
    <n v="1371931752"/>
    <b v="1"/>
    <n v="69"/>
    <b v="1"/>
    <s v="theater/plays"/>
    <n v="5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2000"/>
    <n v="91"/>
    <x v="0"/>
    <s v="US"/>
    <s v="USD"/>
    <n v="1326927600"/>
    <n v="1323221761"/>
    <b v="1"/>
    <n v="52"/>
    <b v="1"/>
    <s v="theater/plays"/>
    <n v="5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2000"/>
    <n v="90"/>
    <x v="0"/>
    <s v="US"/>
    <s v="USD"/>
    <n v="1407905940"/>
    <n v="1405923687"/>
    <b v="1"/>
    <n v="57"/>
    <b v="1"/>
    <s v="theater/plays"/>
    <n v="5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s v="US"/>
    <s v="USD"/>
    <n v="1402855525"/>
    <n v="1400263525"/>
    <b v="1"/>
    <n v="72"/>
    <b v="1"/>
    <s v="theater/plays"/>
    <n v="5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s v="US"/>
    <s v="USD"/>
    <n v="1402341615"/>
    <n v="1399490415"/>
    <b v="1"/>
    <n v="71"/>
    <b v="1"/>
    <s v="theater/plays"/>
    <n v="5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90"/>
    <x v="0"/>
    <s v="US"/>
    <s v="USD"/>
    <n v="1304395140"/>
    <n v="1302493760"/>
    <b v="1"/>
    <n v="21"/>
    <b v="1"/>
    <s v="theater/plays"/>
    <n v="5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2000"/>
    <n v="86"/>
    <x v="0"/>
    <s v="US"/>
    <s v="USD"/>
    <n v="1406952781"/>
    <n v="1405743181"/>
    <b v="1"/>
    <n v="55"/>
    <b v="1"/>
    <s v="theater/plays"/>
    <n v="4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86"/>
    <x v="0"/>
    <s v="US"/>
    <s v="USD"/>
    <n v="1402696800"/>
    <n v="1399948353"/>
    <b v="1"/>
    <n v="61"/>
    <b v="1"/>
    <s v="theater/plays"/>
    <n v="4"/>
    <n v="1.41"/>
    <x v="1"/>
    <s v="plays"/>
    <x v="3168"/>
    <d v="2014-06-13T22:00:00"/>
  </r>
  <r>
    <n v="3169"/>
    <s v="The Window"/>
    <s v="We're bringing The Window to the Cherry Lane Theater in January 2014."/>
    <n v="2000"/>
    <n v="85"/>
    <x v="0"/>
    <s v="US"/>
    <s v="USD"/>
    <n v="1386910740"/>
    <n v="1384364561"/>
    <b v="1"/>
    <n v="82"/>
    <b v="1"/>
    <s v="theater/plays"/>
    <n v="4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s v="GB"/>
    <s v="GBP"/>
    <n v="1462545358"/>
    <n v="1459953358"/>
    <b v="1"/>
    <n v="117"/>
    <b v="1"/>
    <s v="theater/plays"/>
    <n v="4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s v="US"/>
    <s v="USD"/>
    <n v="1411765492"/>
    <n v="1409173492"/>
    <b v="1"/>
    <n v="74"/>
    <b v="1"/>
    <s v="theater/plays"/>
    <n v="4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85"/>
    <x v="0"/>
    <s v="US"/>
    <s v="USD"/>
    <n v="1408999508"/>
    <n v="1407789908"/>
    <b v="1"/>
    <n v="23"/>
    <b v="1"/>
    <s v="theater/plays"/>
    <n v="4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"/>
    <n v="85"/>
    <x v="0"/>
    <s v="US"/>
    <s v="USD"/>
    <n v="1297977427"/>
    <n v="1292793427"/>
    <b v="1"/>
    <n v="60"/>
    <b v="1"/>
    <s v="theater/plays"/>
    <n v="4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s v="US"/>
    <s v="USD"/>
    <n v="1403366409"/>
    <n v="1400774409"/>
    <b v="1"/>
    <n v="51"/>
    <b v="1"/>
    <s v="theater/plays"/>
    <n v="4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82"/>
    <x v="0"/>
    <s v="GB"/>
    <s v="GBP"/>
    <n v="1405521075"/>
    <n v="1402929075"/>
    <b v="1"/>
    <n v="78"/>
    <b v="1"/>
    <s v="theater/plays"/>
    <n v="4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2000"/>
    <n v="82"/>
    <x v="0"/>
    <s v="US"/>
    <s v="USD"/>
    <n v="1367859071"/>
    <n v="1365699071"/>
    <b v="1"/>
    <n v="62"/>
    <b v="1"/>
    <s v="theater/plays"/>
    <n v="4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81"/>
    <x v="0"/>
    <s v="GB"/>
    <s v="GBP"/>
    <n v="1403258049"/>
    <n v="1400666049"/>
    <b v="1"/>
    <n v="45"/>
    <b v="1"/>
    <s v="theater/plays"/>
    <n v="4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"/>
    <n v="81"/>
    <x v="0"/>
    <s v="GB"/>
    <s v="GBP"/>
    <n v="1402848000"/>
    <n v="1400570787"/>
    <b v="1"/>
    <n v="15"/>
    <b v="1"/>
    <s v="theater/plays"/>
    <n v="4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80"/>
    <x v="0"/>
    <s v="US"/>
    <s v="USD"/>
    <n v="1328029200"/>
    <n v="1323211621"/>
    <b v="1"/>
    <n v="151"/>
    <b v="1"/>
    <s v="theater/plays"/>
    <n v="4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2000"/>
    <n v="80"/>
    <x v="0"/>
    <s v="US"/>
    <s v="USD"/>
    <n v="1377284669"/>
    <n v="1375729469"/>
    <b v="1"/>
    <n v="68"/>
    <b v="1"/>
    <s v="theater/plays"/>
    <n v="4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2000"/>
    <n v="80"/>
    <x v="0"/>
    <s v="US"/>
    <s v="USD"/>
    <n v="1404258631"/>
    <n v="1401666631"/>
    <b v="1"/>
    <n v="46"/>
    <b v="1"/>
    <s v="theater/plays"/>
    <n v="4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s v="GB"/>
    <s v="GBP"/>
    <n v="1405553241"/>
    <n v="1404948441"/>
    <b v="1"/>
    <n v="24"/>
    <b v="1"/>
    <s v="theater/plays"/>
    <n v="4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80"/>
    <x v="0"/>
    <s v="GB"/>
    <s v="GBP"/>
    <n v="1410901200"/>
    <n v="1408313438"/>
    <b v="1"/>
    <n v="70"/>
    <b v="1"/>
    <s v="theater/plays"/>
    <n v="4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s v="US"/>
    <s v="USD"/>
    <n v="1407167973"/>
    <n v="1405439973"/>
    <b v="1"/>
    <n v="244"/>
    <b v="1"/>
    <s v="theater/plays"/>
    <n v="4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77"/>
    <x v="2"/>
    <s v="GB"/>
    <s v="GBP"/>
    <n v="1433930302"/>
    <n v="1432115902"/>
    <b v="0"/>
    <n v="9"/>
    <b v="0"/>
    <s v="theater/musical"/>
    <n v="4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76"/>
    <x v="2"/>
    <s v="SE"/>
    <s v="SEK"/>
    <n v="1432455532"/>
    <n v="1429863532"/>
    <b v="0"/>
    <n v="19"/>
    <b v="0"/>
    <s v="theater/musical"/>
    <n v="4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900"/>
    <n v="76"/>
    <x v="2"/>
    <s v="CA"/>
    <s v="CAD"/>
    <n v="1481258275"/>
    <n v="1478662675"/>
    <b v="0"/>
    <n v="0"/>
    <b v="0"/>
    <s v="theater/musical"/>
    <n v="4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1900"/>
    <n v="75"/>
    <x v="2"/>
    <s v="US"/>
    <s v="USD"/>
    <n v="1471370869"/>
    <n v="1466186869"/>
    <b v="0"/>
    <n v="4"/>
    <b v="0"/>
    <s v="theater/musical"/>
    <n v="4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897"/>
    <n v="75"/>
    <x v="2"/>
    <s v="GB"/>
    <s v="GBP"/>
    <n v="1425160800"/>
    <n v="1421274859"/>
    <b v="0"/>
    <n v="8"/>
    <b v="0"/>
    <s v="theater/musical"/>
    <n v="4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75"/>
    <x v="2"/>
    <s v="GB"/>
    <s v="GBP"/>
    <n v="1424474056"/>
    <n v="1420586056"/>
    <b v="0"/>
    <n v="24"/>
    <b v="0"/>
    <s v="theater/musical"/>
    <n v="4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75"/>
    <x v="2"/>
    <s v="US"/>
    <s v="USD"/>
    <n v="1437960598"/>
    <n v="1435368598"/>
    <b v="0"/>
    <n v="0"/>
    <b v="0"/>
    <s v="theater/musical"/>
    <n v="4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800"/>
    <n v="75"/>
    <x v="2"/>
    <s v="US"/>
    <s v="USD"/>
    <n v="1423750542"/>
    <n v="1421158542"/>
    <b v="0"/>
    <n v="39"/>
    <b v="0"/>
    <s v="theater/musical"/>
    <n v="4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800"/>
    <n v="75"/>
    <x v="2"/>
    <s v="US"/>
    <s v="USD"/>
    <n v="1438437600"/>
    <n v="1433254875"/>
    <b v="0"/>
    <n v="6"/>
    <b v="0"/>
    <s v="theater/musical"/>
    <n v="4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800"/>
    <n v="75"/>
    <x v="2"/>
    <s v="NO"/>
    <s v="NOK"/>
    <n v="1423050618"/>
    <n v="1420458618"/>
    <b v="0"/>
    <n v="4"/>
    <b v="0"/>
    <s v="theater/musical"/>
    <n v="4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75"/>
    <x v="2"/>
    <s v="DK"/>
    <s v="DKK"/>
    <n v="1424081477"/>
    <n v="1420798277"/>
    <b v="0"/>
    <n v="3"/>
    <b v="0"/>
    <s v="theater/musical"/>
    <n v="4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75"/>
    <x v="2"/>
    <s v="US"/>
    <s v="USD"/>
    <n v="1410037200"/>
    <n v="1407435418"/>
    <b v="0"/>
    <n v="53"/>
    <b v="0"/>
    <s v="theater/musical"/>
    <n v="4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800"/>
    <n v="75"/>
    <x v="2"/>
    <s v="US"/>
    <s v="USD"/>
    <n v="1461994440"/>
    <n v="1459410101"/>
    <b v="0"/>
    <n v="1"/>
    <b v="0"/>
    <s v="theater/musical"/>
    <n v="4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75"/>
    <x v="2"/>
    <s v="US"/>
    <s v="USD"/>
    <n v="1450072740"/>
    <n v="1445027346"/>
    <b v="0"/>
    <n v="25"/>
    <b v="0"/>
    <s v="theater/musical"/>
    <n v="4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74"/>
    <x v="2"/>
    <s v="US"/>
    <s v="USD"/>
    <n v="1443224622"/>
    <n v="1440632622"/>
    <b v="0"/>
    <n v="6"/>
    <b v="0"/>
    <s v="theater/musical"/>
    <n v="4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73"/>
    <x v="2"/>
    <s v="US"/>
    <s v="USD"/>
    <n v="1437149640"/>
    <n v="1434558479"/>
    <b v="0"/>
    <n v="0"/>
    <b v="0"/>
    <s v="theater/musical"/>
    <n v="4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72"/>
    <x v="2"/>
    <s v="GB"/>
    <s v="GBP"/>
    <n v="1430470772"/>
    <n v="1427878772"/>
    <b v="0"/>
    <n v="12"/>
    <b v="0"/>
    <s v="theater/musical"/>
    <n v="4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72"/>
    <x v="2"/>
    <s v="US"/>
    <s v="USD"/>
    <n v="1442644651"/>
    <n v="1440052651"/>
    <b v="0"/>
    <n v="0"/>
    <b v="0"/>
    <s v="theater/musical"/>
    <n v="4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2"/>
    <s v="US"/>
    <s v="USD"/>
    <n v="1429767607"/>
    <n v="1424587207"/>
    <b v="0"/>
    <n v="36"/>
    <b v="0"/>
    <s v="theater/musical"/>
    <n v="4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s v="US"/>
    <s v="USD"/>
    <n v="1406557877"/>
    <n v="1404743477"/>
    <b v="1"/>
    <n v="82"/>
    <b v="1"/>
    <s v="theater/plays"/>
    <n v="4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s v="US"/>
    <s v="USD"/>
    <n v="1403305200"/>
    <n v="1400512658"/>
    <b v="1"/>
    <n v="226"/>
    <b v="1"/>
    <s v="theater/plays"/>
    <n v="4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s v="US"/>
    <s v="USD"/>
    <n v="1338523140"/>
    <n v="1334442519"/>
    <b v="1"/>
    <n v="60"/>
    <b v="1"/>
    <s v="theater/plays"/>
    <n v="4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s v="US"/>
    <s v="USD"/>
    <n v="1408068000"/>
    <n v="1405346680"/>
    <b v="1"/>
    <n v="322"/>
    <b v="1"/>
    <s v="theater/plays"/>
    <n v="4"/>
    <n v="0.22"/>
    <x v="1"/>
    <s v="plays"/>
    <x v="3211"/>
    <d v="2014-08-15T02:00:00"/>
  </r>
  <r>
    <n v="3212"/>
    <s v="Campo Maldito"/>
    <s v="Help us bring our production of Campo Maldito to New York AND San Francisco!"/>
    <n v="1750"/>
    <n v="70"/>
    <x v="0"/>
    <s v="US"/>
    <s v="USD"/>
    <n v="1407524751"/>
    <n v="1404932751"/>
    <b v="1"/>
    <n v="94"/>
    <b v="1"/>
    <s v="theater/plays"/>
    <n v="4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s v="GB"/>
    <s v="GBP"/>
    <n v="1437934759"/>
    <n v="1434478759"/>
    <b v="1"/>
    <n v="47"/>
    <b v="1"/>
    <s v="theater/plays"/>
    <n v="4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s v="GB"/>
    <s v="GBP"/>
    <n v="1452038100"/>
    <n v="1448823673"/>
    <b v="1"/>
    <n v="115"/>
    <b v="1"/>
    <s v="theater/plays"/>
    <n v="4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s v="US"/>
    <s v="USD"/>
    <n v="1441857540"/>
    <n v="1438617471"/>
    <b v="1"/>
    <n v="134"/>
    <b v="1"/>
    <s v="theater/plays"/>
    <n v="4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7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1700"/>
    <n v="70"/>
    <x v="0"/>
    <s v="US"/>
    <s v="USD"/>
    <n v="1478264784"/>
    <n v="1475672784"/>
    <b v="1"/>
    <n v="104"/>
    <b v="1"/>
    <s v="theater/plays"/>
    <n v="4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s v="GB"/>
    <s v="GBP"/>
    <n v="1419984000"/>
    <n v="1417132986"/>
    <b v="1"/>
    <n v="184"/>
    <b v="1"/>
    <s v="theater/plays"/>
    <n v="4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80"/>
    <n v="69"/>
    <x v="0"/>
    <s v="US"/>
    <s v="USD"/>
    <n v="1427063747"/>
    <n v="1424043347"/>
    <b v="1"/>
    <n v="119"/>
    <b v="1"/>
    <s v="theater/plays"/>
    <n v="4"/>
    <n v="0.57999999999999996"/>
    <x v="1"/>
    <s v="plays"/>
    <x v="3219"/>
    <d v="2015-03-22T22:35:47"/>
  </r>
  <r>
    <n v="3220"/>
    <s v="Burners"/>
    <s v="A sci-fi thriller for the stage opening March 10 in Los Angeles."/>
    <n v="1650"/>
    <n v="68"/>
    <x v="0"/>
    <s v="US"/>
    <s v="USD"/>
    <n v="1489352400"/>
    <n v="1486411204"/>
    <b v="1"/>
    <n v="59"/>
    <b v="1"/>
    <s v="theater/plays"/>
    <n v="4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s v="GB"/>
    <s v="GBP"/>
    <n v="1436114603"/>
    <n v="1433090603"/>
    <b v="1"/>
    <n v="113"/>
    <b v="1"/>
    <s v="theater/plays"/>
    <n v="4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650"/>
    <n v="67"/>
    <x v="0"/>
    <s v="US"/>
    <s v="USD"/>
    <n v="1445722140"/>
    <n v="1443016697"/>
    <b v="1"/>
    <n v="84"/>
    <b v="1"/>
    <s v="theater/plays"/>
    <n v="4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650"/>
    <n v="65"/>
    <x v="0"/>
    <s v="US"/>
    <s v="USD"/>
    <n v="1440100976"/>
    <n v="1437508976"/>
    <b v="1"/>
    <n v="74"/>
    <b v="1"/>
    <s v="theater/plays"/>
    <n v="4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65"/>
    <x v="0"/>
    <s v="US"/>
    <s v="USD"/>
    <n v="1484024400"/>
    <n v="1479932713"/>
    <b v="1"/>
    <n v="216"/>
    <b v="1"/>
    <s v="theater/plays"/>
    <n v="4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s v="US"/>
    <s v="USD"/>
    <n v="1464987600"/>
    <n v="1463145938"/>
    <b v="1"/>
    <n v="39"/>
    <b v="1"/>
    <s v="theater/plays"/>
    <n v="4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s v="GB"/>
    <s v="GBP"/>
    <n v="1446213612"/>
    <n v="1443621612"/>
    <b v="1"/>
    <n v="21"/>
    <b v="1"/>
    <s v="theater/plays"/>
    <n v="4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s v="GB"/>
    <s v="GBP"/>
    <n v="1484687436"/>
    <n v="1482095436"/>
    <b v="0"/>
    <n v="30"/>
    <b v="1"/>
    <s v="theater/plays"/>
    <n v="4"/>
    <n v="2.17"/>
    <x v="1"/>
    <s v="plays"/>
    <x v="3227"/>
    <d v="2017-01-17T21:10:36"/>
  </r>
  <r>
    <n v="3228"/>
    <s v="Hear Me Roar: A Season of Powerful Women"/>
    <s v="A Season of Powerful Women. A Season of Defiance."/>
    <n v="1600"/>
    <n v="65"/>
    <x v="0"/>
    <s v="US"/>
    <s v="USD"/>
    <n v="1450328340"/>
    <n v="1447606884"/>
    <b v="1"/>
    <n v="37"/>
    <b v="1"/>
    <s v="theater/plays"/>
    <n v="4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600"/>
    <n v="65"/>
    <x v="0"/>
    <s v="US"/>
    <s v="USD"/>
    <n v="1416470398"/>
    <n v="1413874798"/>
    <b v="1"/>
    <n v="202"/>
    <b v="1"/>
    <s v="theater/plays"/>
    <n v="4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s v="US"/>
    <s v="USD"/>
    <n v="1412135940"/>
    <n v="1410840126"/>
    <b v="1"/>
    <n v="37"/>
    <b v="1"/>
    <s v="theater/plays"/>
    <n v="4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s v="US"/>
    <s v="USD"/>
    <n v="1460846347"/>
    <n v="1458254347"/>
    <b v="0"/>
    <n v="28"/>
    <b v="1"/>
    <s v="theater/plays"/>
    <n v="4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62"/>
    <x v="0"/>
    <s v="US"/>
    <s v="USD"/>
    <n v="1462334340"/>
    <n v="1459711917"/>
    <b v="1"/>
    <n v="26"/>
    <b v="1"/>
    <s v="theater/plays"/>
    <n v="4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61"/>
    <x v="0"/>
    <s v="US"/>
    <s v="USD"/>
    <n v="1488482355"/>
    <n v="1485890355"/>
    <b v="0"/>
    <n v="61"/>
    <b v="1"/>
    <s v="theater/plays"/>
    <n v="4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s v="GB"/>
    <s v="GBP"/>
    <n v="1485991860"/>
    <n v="1483124208"/>
    <b v="0"/>
    <n v="115"/>
    <b v="1"/>
    <s v="theater/plays"/>
    <n v="4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s v="US"/>
    <s v="USD"/>
    <n v="1467361251"/>
    <n v="1464769251"/>
    <b v="1"/>
    <n v="181"/>
    <b v="1"/>
    <s v="theater/plays"/>
    <n v="4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61"/>
    <x v="0"/>
    <s v="US"/>
    <s v="USD"/>
    <n v="1482962433"/>
    <n v="1480370433"/>
    <b v="0"/>
    <n v="110"/>
    <b v="1"/>
    <s v="theater/plays"/>
    <n v="4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"/>
    <n v="60"/>
    <x v="0"/>
    <s v="US"/>
    <s v="USD"/>
    <n v="1443499140"/>
    <n v="1441452184"/>
    <b v="1"/>
    <n v="269"/>
    <b v="1"/>
    <s v="theater/plays"/>
    <n v="4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s v="GB"/>
    <s v="GBP"/>
    <n v="1435752898"/>
    <n v="1433160898"/>
    <b v="1"/>
    <n v="79"/>
    <b v="1"/>
    <s v="theater/plays"/>
    <n v="4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s v="GB"/>
    <s v="GBP"/>
    <n v="1445817540"/>
    <n v="1443665293"/>
    <b v="1"/>
    <n v="104"/>
    <b v="1"/>
    <s v="theater/plays"/>
    <n v="4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s v="GB"/>
    <s v="GBP"/>
    <n v="1487286000"/>
    <n v="1484843948"/>
    <b v="0"/>
    <n v="34"/>
    <b v="1"/>
    <s v="theater/plays"/>
    <n v="4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s v="US"/>
    <s v="USD"/>
    <n v="1413269940"/>
    <n v="1410421670"/>
    <b v="1"/>
    <n v="167"/>
    <b v="1"/>
    <s v="theater/plays"/>
    <n v="4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500"/>
    <n v="60"/>
    <x v="0"/>
    <s v="US"/>
    <s v="USD"/>
    <n v="1411150092"/>
    <n v="1408558092"/>
    <b v="1"/>
    <n v="183"/>
    <b v="1"/>
    <s v="theater/plays"/>
    <n v="4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"/>
    <n v="60"/>
    <x v="0"/>
    <s v="US"/>
    <s v="USD"/>
    <n v="1444348800"/>
    <n v="1442283562"/>
    <b v="1"/>
    <n v="71"/>
    <b v="1"/>
    <s v="theater/plays"/>
    <n v="4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5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"/>
    <n v="59"/>
    <x v="0"/>
    <s v="US"/>
    <s v="USD"/>
    <n v="1434074400"/>
    <n v="1431354258"/>
    <b v="0"/>
    <n v="270"/>
    <b v="1"/>
    <s v="theater/plays"/>
    <n v="4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"/>
    <n v="57"/>
    <x v="0"/>
    <s v="US"/>
    <s v="USD"/>
    <n v="1442030340"/>
    <n v="1439551200"/>
    <b v="1"/>
    <n v="193"/>
    <b v="1"/>
    <s v="theater/plays"/>
    <n v="4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s v="GB"/>
    <s v="GBP"/>
    <n v="1436696712"/>
    <n v="1434104712"/>
    <b v="1"/>
    <n v="57"/>
    <b v="1"/>
    <s v="theater/plays"/>
    <n v="4"/>
    <n v="0.98"/>
    <x v="1"/>
    <s v="plays"/>
    <x v="3247"/>
    <d v="2015-07-12T10:25:12"/>
  </r>
  <r>
    <n v="3248"/>
    <s v="Honest Accomplice Theatre 2015-16 Season"/>
    <s v="Honest Accomplice Theatre produces theatre for social change."/>
    <n v="1500"/>
    <n v="56"/>
    <x v="0"/>
    <s v="US"/>
    <s v="USD"/>
    <n v="1428178757"/>
    <n v="1425590357"/>
    <b v="1"/>
    <n v="200"/>
    <b v="1"/>
    <s v="theater/plays"/>
    <n v="4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s v="US"/>
    <s v="USD"/>
    <n v="1434822914"/>
    <n v="1432230914"/>
    <b v="1"/>
    <n v="88"/>
    <b v="1"/>
    <s v="theater/plays"/>
    <n v="4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s v="US"/>
    <s v="USD"/>
    <n v="1415213324"/>
    <n v="1412617724"/>
    <b v="1"/>
    <n v="213"/>
    <b v="1"/>
    <s v="theater/plays"/>
    <n v="4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2015-06-21T17:32:46"/>
  </r>
  <r>
    <n v="3252"/>
    <s v="Modern Love"/>
    <s v="How do we navigate the boundaries between friendship, sexual intimacy and obsessive desire?"/>
    <n v="1500"/>
    <n v="55"/>
    <x v="0"/>
    <s v="GB"/>
    <s v="GBP"/>
    <n v="1473247240"/>
    <n v="1470655240"/>
    <b v="1"/>
    <n v="50"/>
    <b v="1"/>
    <s v="theater/plays"/>
    <n v="4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1500"/>
    <n v="55"/>
    <x v="0"/>
    <s v="US"/>
    <s v="USD"/>
    <n v="1473306300"/>
    <n v="1471701028"/>
    <b v="1"/>
    <n v="115"/>
    <b v="1"/>
    <s v="theater/plays"/>
    <n v="4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s v="GB"/>
    <s v="GBP"/>
    <n v="1427331809"/>
    <n v="1424743409"/>
    <b v="1"/>
    <n v="186"/>
    <b v="1"/>
    <s v="theater/plays"/>
    <n v="4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500"/>
    <n v="55"/>
    <x v="0"/>
    <s v="GB"/>
    <s v="GBP"/>
    <n v="1412706375"/>
    <n v="1410114375"/>
    <b v="1"/>
    <n v="18"/>
    <b v="1"/>
    <s v="theater/plays"/>
    <n v="4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55"/>
    <x v="0"/>
    <s v="US"/>
    <s v="USD"/>
    <n v="1433995140"/>
    <n v="1432129577"/>
    <b v="1"/>
    <n v="176"/>
    <b v="1"/>
    <s v="theater/plays"/>
    <n v="4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s v="GB"/>
    <s v="GBP"/>
    <n v="1487769952"/>
    <n v="1485177952"/>
    <b v="0"/>
    <n v="41"/>
    <b v="1"/>
    <s v="theater/plays"/>
    <n v="4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1500"/>
    <n v="53"/>
    <x v="0"/>
    <s v="US"/>
    <s v="USD"/>
    <n v="1420751861"/>
    <n v="1418159861"/>
    <b v="1"/>
    <n v="75"/>
    <b v="1"/>
    <s v="theater/plays"/>
    <n v="4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53"/>
    <x v="0"/>
    <s v="US"/>
    <s v="USD"/>
    <n v="1475294340"/>
    <n v="1472753745"/>
    <b v="1"/>
    <n v="97"/>
    <b v="1"/>
    <s v="theater/plays"/>
    <n v="4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3"/>
    <x v="0"/>
    <s v="US"/>
    <s v="USD"/>
    <n v="1448903318"/>
    <n v="1445875718"/>
    <b v="1"/>
    <n v="73"/>
    <b v="1"/>
    <s v="theater/plays"/>
    <n v="4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500"/>
    <n v="53"/>
    <x v="0"/>
    <s v="US"/>
    <s v="USD"/>
    <n v="1437067476"/>
    <n v="1434475476"/>
    <b v="1"/>
    <n v="49"/>
    <b v="1"/>
    <s v="theater/plays"/>
    <n v="4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1500"/>
    <n v="52"/>
    <x v="0"/>
    <s v="US"/>
    <s v="USD"/>
    <n v="1419220800"/>
    <n v="1416555262"/>
    <b v="1"/>
    <n v="134"/>
    <b v="1"/>
    <s v="theater/plays"/>
    <n v="3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52"/>
    <x v="0"/>
    <s v="US"/>
    <s v="USD"/>
    <n v="1446238800"/>
    <n v="1444220588"/>
    <b v="1"/>
    <n v="68"/>
    <b v="1"/>
    <s v="theater/plays"/>
    <n v="3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1500"/>
    <n v="52"/>
    <x v="0"/>
    <s v="US"/>
    <s v="USD"/>
    <n v="1422482400"/>
    <n v="1421089938"/>
    <b v="1"/>
    <n v="49"/>
    <b v="1"/>
    <s v="theater/plays"/>
    <n v="3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1500"/>
    <n v="51"/>
    <x v="0"/>
    <s v="US"/>
    <s v="USD"/>
    <n v="1434142800"/>
    <n v="1431435122"/>
    <b v="1"/>
    <n v="163"/>
    <b v="1"/>
    <s v="theater/plays"/>
    <n v="3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s v="US"/>
    <s v="USD"/>
    <n v="1437156660"/>
    <n v="1434564660"/>
    <b v="1"/>
    <n v="288"/>
    <b v="1"/>
    <s v="theater/plays"/>
    <n v="3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s v="GB"/>
    <s v="GBP"/>
    <n v="1434452400"/>
    <n v="1431509397"/>
    <b v="1"/>
    <n v="70"/>
    <b v="1"/>
    <s v="theater/plays"/>
    <n v="3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51"/>
    <x v="0"/>
    <s v="US"/>
    <s v="USD"/>
    <n v="1473879600"/>
    <n v="1472498042"/>
    <b v="1"/>
    <n v="21"/>
    <b v="1"/>
    <s v="theater/plays"/>
    <n v="3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s v="US"/>
    <s v="USD"/>
    <n v="1458075600"/>
    <n v="1454259272"/>
    <b v="1"/>
    <n v="286"/>
    <b v="1"/>
    <s v="theater/plays"/>
    <n v="3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"/>
    <n v="50"/>
    <x v="0"/>
    <s v="CA"/>
    <s v="CAD"/>
    <n v="1459483140"/>
    <n v="1456526879"/>
    <b v="1"/>
    <n v="100"/>
    <b v="1"/>
    <s v="theater/plays"/>
    <n v="3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0"/>
    <x v="0"/>
    <s v="GB"/>
    <s v="GBP"/>
    <n v="1416331406"/>
    <n v="1413735806"/>
    <b v="1"/>
    <n v="100"/>
    <b v="1"/>
    <s v="theater/plays"/>
    <n v="3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s v="US"/>
    <s v="USD"/>
    <n v="1459474059"/>
    <n v="1456885659"/>
    <b v="0"/>
    <n v="63"/>
    <b v="1"/>
    <s v="theater/plays"/>
    <n v="3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s v="US"/>
    <s v="USD"/>
    <n v="1441153705"/>
    <n v="1438561705"/>
    <b v="0"/>
    <n v="47"/>
    <b v="1"/>
    <s v="theater/plays"/>
    <n v="3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s v="US"/>
    <s v="USD"/>
    <n v="1461904788"/>
    <n v="1458103188"/>
    <b v="0"/>
    <n v="237"/>
    <b v="1"/>
    <s v="theater/plays"/>
    <n v="3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s v="GB"/>
    <s v="GBP"/>
    <n v="1455138000"/>
    <n v="1452448298"/>
    <b v="0"/>
    <n v="47"/>
    <b v="1"/>
    <s v="theater/plays"/>
    <n v="3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"/>
    <n v="50"/>
    <x v="0"/>
    <s v="US"/>
    <s v="USD"/>
    <n v="1454047140"/>
    <n v="1452546853"/>
    <b v="0"/>
    <n v="15"/>
    <b v="1"/>
    <s v="theater/plays"/>
    <n v="3"/>
    <n v="3.33"/>
    <x v="1"/>
    <s v="plays"/>
    <x v="3284"/>
    <d v="2016-01-29T05:59:00"/>
  </r>
  <r>
    <n v="3285"/>
    <s v="By Morning"/>
    <s v="A new play by Matthew Gasda"/>
    <n v="1500"/>
    <n v="50"/>
    <x v="0"/>
    <s v="US"/>
    <s v="USD"/>
    <n v="1488258000"/>
    <n v="1485556626"/>
    <b v="0"/>
    <n v="81"/>
    <b v="1"/>
    <s v="theater/plays"/>
    <n v="3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s v="US"/>
    <s v="USD"/>
    <n v="1471291782"/>
    <n v="1468699782"/>
    <b v="0"/>
    <n v="122"/>
    <b v="1"/>
    <s v="theater/plays"/>
    <n v="3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1500"/>
    <n v="50"/>
    <x v="0"/>
    <s v="CA"/>
    <s v="CAD"/>
    <n v="1448733628"/>
    <n v="1446573628"/>
    <b v="0"/>
    <n v="34"/>
    <b v="1"/>
    <s v="theater/plays"/>
    <n v="3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s v="GB"/>
    <s v="GBP"/>
    <n v="1466463600"/>
    <n v="1463337315"/>
    <b v="0"/>
    <n v="207"/>
    <b v="1"/>
    <s v="theater/plays"/>
    <n v="3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s v="GB"/>
    <s v="GBP"/>
    <n v="1487580602"/>
    <n v="1485161402"/>
    <b v="0"/>
    <n v="25"/>
    <b v="1"/>
    <s v="theater/plays"/>
    <n v="3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s v="US"/>
    <s v="USD"/>
    <n v="1442462340"/>
    <n v="1439743900"/>
    <b v="0"/>
    <n v="14"/>
    <b v="1"/>
    <s v="theater/plays"/>
    <n v="3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500"/>
    <n v="50"/>
    <x v="0"/>
    <s v="GB"/>
    <s v="GBP"/>
    <n v="1449257348"/>
    <n v="1444069748"/>
    <b v="0"/>
    <n v="15"/>
    <b v="1"/>
    <s v="theater/plays"/>
    <n v="3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s v="NZ"/>
    <s v="NZD"/>
    <n v="1488622352"/>
    <n v="1486030352"/>
    <b v="0"/>
    <n v="91"/>
    <b v="1"/>
    <s v="theater/plays"/>
    <n v="3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50"/>
    <x v="0"/>
    <s v="GB"/>
    <s v="GBP"/>
    <n v="1434459554"/>
    <n v="1431867554"/>
    <b v="0"/>
    <n v="24"/>
    <b v="1"/>
    <s v="theater/plays"/>
    <n v="3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"/>
    <n v="50"/>
    <x v="0"/>
    <s v="GB"/>
    <s v="GBP"/>
    <n v="1474886229"/>
    <n v="1472294229"/>
    <b v="0"/>
    <n v="27"/>
    <b v="1"/>
    <s v="theater/plays"/>
    <n v="3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"/>
    <n v="50"/>
    <x v="0"/>
    <s v="GB"/>
    <s v="GBP"/>
    <n v="1438037940"/>
    <n v="1436380256"/>
    <b v="0"/>
    <n v="44"/>
    <b v="1"/>
    <s v="theater/plays"/>
    <n v="3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s v="US"/>
    <s v="USD"/>
    <n v="1442102400"/>
    <n v="1440370768"/>
    <b v="0"/>
    <n v="72"/>
    <b v="1"/>
    <s v="theater/plays"/>
    <n v="3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s v="plays"/>
    <x v="3301"/>
    <d v="2016-08-01T06:59:00"/>
  </r>
  <r>
    <n v="3302"/>
    <s v="El muro de BorÃ­s KiÃ©n"/>
    <s v="FilosofÃ­a de los anÃ³nimos"/>
    <n v="1500"/>
    <n v="50"/>
    <x v="0"/>
    <s v="ES"/>
    <s v="EUR"/>
    <n v="1481099176"/>
    <n v="1478507176"/>
    <b v="0"/>
    <n v="50"/>
    <b v="1"/>
    <s v="theater/plays"/>
    <n v="3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5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"/>
    <n v="50"/>
    <x v="0"/>
    <s v="US"/>
    <s v="USD"/>
    <n v="1482418752"/>
    <n v="1479826752"/>
    <b v="0"/>
    <n v="175"/>
    <b v="1"/>
    <s v="theater/plays"/>
    <n v="3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50"/>
    <x v="0"/>
    <s v="US"/>
    <s v="USD"/>
    <n v="1438374748"/>
    <n v="1435782748"/>
    <b v="0"/>
    <n v="20"/>
    <b v="1"/>
    <s v="theater/plays"/>
    <n v="3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47.69"/>
    <x v="0"/>
    <s v="US"/>
    <s v="USD"/>
    <n v="1463275339"/>
    <n v="1460683339"/>
    <b v="0"/>
    <n v="20"/>
    <b v="1"/>
    <s v="theater/plays"/>
    <n v="3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500"/>
    <n v="47"/>
    <x v="0"/>
    <s v="US"/>
    <s v="USD"/>
    <n v="1460581365"/>
    <n v="1458766965"/>
    <b v="0"/>
    <n v="57"/>
    <b v="1"/>
    <s v="theater/plays"/>
    <n v="3"/>
    <n v="0.82"/>
    <x v="1"/>
    <s v="plays"/>
    <x v="3308"/>
    <d v="2016-04-13T21:02:45"/>
  </r>
  <r>
    <n v="3309"/>
    <s v="Collision Course"/>
    <s v="Two unlikely friends, a garage, tinned beans &amp; the end of the world."/>
    <n v="1500"/>
    <n v="47"/>
    <x v="0"/>
    <s v="GB"/>
    <s v="GBP"/>
    <n v="1476632178"/>
    <n v="1473953778"/>
    <b v="0"/>
    <n v="31"/>
    <b v="1"/>
    <s v="theater/plays"/>
    <n v="3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1500"/>
    <n v="45"/>
    <x v="0"/>
    <s v="US"/>
    <s v="USD"/>
    <n v="1444169825"/>
    <n v="1441577825"/>
    <b v="0"/>
    <n v="31"/>
    <b v="1"/>
    <s v="theater/plays"/>
    <n v="3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s v="US"/>
    <s v="USD"/>
    <n v="1445065210"/>
    <n v="1442473210"/>
    <b v="0"/>
    <n v="45"/>
    <b v="1"/>
    <s v="theater/plays"/>
    <n v="3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500"/>
    <n v="45"/>
    <x v="0"/>
    <s v="US"/>
    <s v="USD"/>
    <n v="1478901600"/>
    <n v="1477077946"/>
    <b v="0"/>
    <n v="41"/>
    <b v="1"/>
    <s v="theater/plays"/>
    <n v="3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500"/>
    <n v="45"/>
    <x v="0"/>
    <s v="US"/>
    <s v="USD"/>
    <n v="1453856400"/>
    <n v="1452664317"/>
    <b v="0"/>
    <n v="29"/>
    <b v="1"/>
    <s v="theater/plays"/>
    <n v="3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00"/>
    <n v="45"/>
    <x v="0"/>
    <s v="GB"/>
    <s v="GBP"/>
    <n v="1431115500"/>
    <n v="1428733511"/>
    <b v="0"/>
    <n v="58"/>
    <b v="1"/>
    <s v="theater/plays"/>
    <n v="3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s v="GB"/>
    <s v="GBP"/>
    <n v="1462519041"/>
    <n v="1459927041"/>
    <b v="0"/>
    <n v="89"/>
    <b v="1"/>
    <s v="theater/plays"/>
    <n v="3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s v="US"/>
    <s v="USD"/>
    <n v="1407506040"/>
    <n v="1404680075"/>
    <b v="0"/>
    <n v="125"/>
    <b v="1"/>
    <s v="theater/plays"/>
    <n v="3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0"/>
    <n v="45"/>
    <x v="0"/>
    <s v="US"/>
    <s v="USD"/>
    <n v="1465347424"/>
    <n v="1462755424"/>
    <b v="0"/>
    <n v="18"/>
    <b v="1"/>
    <s v="theater/plays"/>
    <n v="3"/>
    <n v="2.5"/>
    <x v="1"/>
    <s v="plays"/>
    <x v="3317"/>
    <d v="2016-06-08T00:57:04"/>
  </r>
  <r>
    <n v="3318"/>
    <s v="ROOMIES - Atlantic Canada Tour 2016-17"/>
    <s v="Help us strengthen and inspire disability arts in Atlantic Canada"/>
    <n v="1500"/>
    <n v="45"/>
    <x v="0"/>
    <s v="CA"/>
    <s v="CAD"/>
    <n v="1460341800"/>
    <n v="1456902893"/>
    <b v="0"/>
    <n v="32"/>
    <b v="1"/>
    <s v="theater/plays"/>
    <n v="3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45"/>
    <x v="0"/>
    <s v="GB"/>
    <s v="GBP"/>
    <n v="1422712986"/>
    <n v="1418824986"/>
    <b v="0"/>
    <n v="16"/>
    <b v="1"/>
    <s v="theater/plays"/>
    <n v="3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"/>
    <n v="45"/>
    <x v="0"/>
    <s v="US"/>
    <s v="USD"/>
    <n v="1466557557"/>
    <n v="1463965557"/>
    <b v="0"/>
    <n v="38"/>
    <b v="1"/>
    <s v="theater/plays"/>
    <n v="3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s v="US"/>
    <s v="USD"/>
    <n v="1413431940"/>
    <n v="1412216665"/>
    <b v="0"/>
    <n v="15"/>
    <b v="1"/>
    <s v="theater/plays"/>
    <n v="3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s v="US"/>
    <s v="USD"/>
    <n v="1466567700"/>
    <n v="1464653696"/>
    <b v="0"/>
    <n v="23"/>
    <b v="1"/>
    <s v="theater/plays"/>
    <n v="3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500"/>
    <n v="45"/>
    <x v="0"/>
    <s v="GB"/>
    <s v="GBP"/>
    <n v="1474793208"/>
    <n v="1472201208"/>
    <b v="0"/>
    <n v="49"/>
    <b v="1"/>
    <s v="theater/plays"/>
    <n v="3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s v="GB"/>
    <s v="GBP"/>
    <n v="1428256277"/>
    <n v="1425235877"/>
    <b v="0"/>
    <n v="15"/>
    <b v="1"/>
    <s v="theater/plays"/>
    <n v="3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500"/>
    <n v="42.25"/>
    <x v="0"/>
    <s v="US"/>
    <s v="USD"/>
    <n v="1425830905"/>
    <n v="1423242505"/>
    <b v="0"/>
    <n v="57"/>
    <b v="1"/>
    <s v="theater/plays"/>
    <n v="3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s v="GB"/>
    <s v="GBP"/>
    <n v="1462697966"/>
    <n v="1460105966"/>
    <b v="0"/>
    <n v="33"/>
    <b v="1"/>
    <s v="theater/plays"/>
    <n v="3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s v="US"/>
    <s v="USD"/>
    <n v="1404522000"/>
    <n v="1404308883"/>
    <b v="0"/>
    <n v="9"/>
    <b v="1"/>
    <s v="theater/plays"/>
    <n v="3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500"/>
    <n v="41"/>
    <x v="0"/>
    <s v="GB"/>
    <s v="GBP"/>
    <n v="1406502000"/>
    <n v="1405583108"/>
    <b v="0"/>
    <n v="26"/>
    <b v="1"/>
    <s v="theater/plays"/>
    <n v="3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s v="US"/>
    <s v="USD"/>
    <n v="1444149886"/>
    <n v="1441125886"/>
    <b v="0"/>
    <n v="65"/>
    <b v="1"/>
    <s v="theater/plays"/>
    <n v="3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500"/>
    <n v="40"/>
    <x v="0"/>
    <s v="US"/>
    <s v="USD"/>
    <n v="1405802330"/>
    <n v="1403210330"/>
    <b v="0"/>
    <n v="83"/>
    <b v="1"/>
    <s v="theater/plays"/>
    <n v="3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"/>
    <n v="40"/>
    <x v="0"/>
    <s v="US"/>
    <s v="USD"/>
    <n v="1438259422"/>
    <n v="1435667422"/>
    <b v="0"/>
    <n v="46"/>
    <b v="1"/>
    <s v="theater/plays"/>
    <n v="3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s v="GB"/>
    <s v="GBP"/>
    <n v="1407106800"/>
    <n v="1404749446"/>
    <b v="0"/>
    <n v="63"/>
    <b v="1"/>
    <s v="theater/plays"/>
    <n v="3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40"/>
    <x v="0"/>
    <s v="GB"/>
    <s v="GBP"/>
    <n v="1459845246"/>
    <n v="1457429646"/>
    <b v="0"/>
    <n v="9"/>
    <b v="1"/>
    <s v="theater/plays"/>
    <n v="3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40"/>
    <x v="0"/>
    <s v="GB"/>
    <s v="GBP"/>
    <n v="1412974800"/>
    <n v="1411109167"/>
    <b v="0"/>
    <n v="34"/>
    <b v="1"/>
    <s v="theater/plays"/>
    <n v="3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1500"/>
    <n v="40"/>
    <x v="0"/>
    <s v="US"/>
    <s v="USD"/>
    <n v="1487944080"/>
    <n v="1486129680"/>
    <b v="0"/>
    <n v="112"/>
    <b v="1"/>
    <s v="theater/plays"/>
    <n v="3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1500"/>
    <n v="40"/>
    <x v="0"/>
    <s v="US"/>
    <s v="USD"/>
    <n v="1469721518"/>
    <n v="1467129518"/>
    <b v="0"/>
    <n v="47"/>
    <b v="1"/>
    <s v="theater/plays"/>
    <n v="3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500"/>
    <n v="40"/>
    <x v="0"/>
    <s v="US"/>
    <s v="USD"/>
    <n v="1481066554"/>
    <n v="1478906554"/>
    <b v="0"/>
    <n v="38"/>
    <b v="1"/>
    <s v="theater/plays"/>
    <n v="3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500"/>
    <n v="40"/>
    <x v="0"/>
    <s v="GB"/>
    <s v="GBP"/>
    <n v="1465750800"/>
    <n v="1463771421"/>
    <b v="0"/>
    <n v="28"/>
    <b v="1"/>
    <s v="theater/plays"/>
    <n v="3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40"/>
    <x v="0"/>
    <s v="US"/>
    <s v="USD"/>
    <n v="1427864340"/>
    <n v="1425020810"/>
    <b v="0"/>
    <n v="78"/>
    <b v="1"/>
    <s v="theater/plays"/>
    <n v="3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s v="US"/>
    <s v="USD"/>
    <n v="1429317420"/>
    <n v="1424226768"/>
    <b v="0"/>
    <n v="13"/>
    <b v="1"/>
    <s v="theater/plays"/>
    <n v="3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s v="GB"/>
    <s v="GBP"/>
    <n v="1462741200"/>
    <n v="1461503654"/>
    <b v="0"/>
    <n v="22"/>
    <b v="1"/>
    <s v="theater/plays"/>
    <n v="3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"/>
    <n v="37"/>
    <x v="0"/>
    <s v="US"/>
    <s v="USD"/>
    <n v="1461988740"/>
    <n v="1459949080"/>
    <b v="0"/>
    <n v="79"/>
    <b v="1"/>
    <s v="theater/plays"/>
    <n v="2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s v="US"/>
    <s v="USD"/>
    <n v="1465837200"/>
    <n v="1463971172"/>
    <b v="0"/>
    <n v="14"/>
    <b v="1"/>
    <s v="theater/plays"/>
    <n v="2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500"/>
    <n v="36"/>
    <x v="0"/>
    <s v="LU"/>
    <s v="EUR"/>
    <n v="1448838000"/>
    <n v="1445791811"/>
    <b v="0"/>
    <n v="51"/>
    <b v="1"/>
    <s v="theater/plays"/>
    <n v="2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36"/>
    <x v="0"/>
    <s v="GB"/>
    <s v="GBP"/>
    <n v="1406113200"/>
    <n v="1402910965"/>
    <b v="0"/>
    <n v="54"/>
    <b v="1"/>
    <s v="theater/plays"/>
    <n v="2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s v="GB"/>
    <s v="GBP"/>
    <n v="1467414000"/>
    <n v="1462492178"/>
    <b v="0"/>
    <n v="70"/>
    <b v="1"/>
    <s v="theater/plays"/>
    <n v="2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"/>
    <n v="35"/>
    <x v="0"/>
    <s v="GB"/>
    <s v="GBP"/>
    <n v="1462230000"/>
    <n v="1461061350"/>
    <b v="0"/>
    <n v="44"/>
    <b v="1"/>
    <s v="theater/plays"/>
    <n v="2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1500"/>
    <n v="35"/>
    <x v="0"/>
    <s v="US"/>
    <s v="USD"/>
    <n v="1446091260"/>
    <n v="1443029206"/>
    <b v="0"/>
    <n v="55"/>
    <b v="1"/>
    <s v="theater/plays"/>
    <n v="2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50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s v="US"/>
    <s v="USD"/>
    <n v="1416385679"/>
    <n v="1413790079"/>
    <b v="0"/>
    <n v="162"/>
    <b v="1"/>
    <s v="theater/plays"/>
    <n v="2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1500"/>
    <n v="35"/>
    <x v="0"/>
    <s v="US"/>
    <s v="USD"/>
    <n v="1487985734"/>
    <n v="1484097734"/>
    <b v="0"/>
    <n v="23"/>
    <b v="1"/>
    <s v="theater/plays"/>
    <n v="2"/>
    <n v="1.52"/>
    <x v="1"/>
    <s v="plays"/>
    <x v="3359"/>
    <d v="2017-02-25T01:22:14"/>
  </r>
  <r>
    <n v="3360"/>
    <s v="Pretty Butch"/>
    <s v="World Premiere, an M1 Singapore Fringe Festival 2017 commission."/>
    <n v="1500"/>
    <n v="35"/>
    <x v="0"/>
    <s v="SG"/>
    <s v="SGD"/>
    <n v="1481731140"/>
    <n v="1479866343"/>
    <b v="0"/>
    <n v="72"/>
    <b v="1"/>
    <s v="theater/plays"/>
    <n v="2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s v="US"/>
    <s v="USD"/>
    <n v="1409587140"/>
    <n v="1408062990"/>
    <b v="0"/>
    <n v="68"/>
    <b v="1"/>
    <s v="theater/plays"/>
    <n v="2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s v="US"/>
    <s v="USD"/>
    <n v="1425704100"/>
    <n v="1424484717"/>
    <b v="0"/>
    <n v="20"/>
    <b v="1"/>
    <s v="theater/plays"/>
    <n v="2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s v="US"/>
    <s v="USD"/>
    <n v="1408464000"/>
    <n v="1406831445"/>
    <b v="0"/>
    <n v="26"/>
    <b v="1"/>
    <s v="theater/plays"/>
    <n v="2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s v="GB"/>
    <s v="GBP"/>
    <n v="1458075600"/>
    <n v="1456183649"/>
    <b v="0"/>
    <n v="72"/>
    <b v="1"/>
    <s v="theater/plays"/>
    <n v="2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34"/>
    <x v="0"/>
    <s v="US"/>
    <s v="USD"/>
    <n v="1449973592"/>
    <n v="1447381592"/>
    <b v="0"/>
    <n v="3"/>
    <b v="1"/>
    <s v="theater/plays"/>
    <n v="2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34"/>
    <x v="0"/>
    <s v="US"/>
    <s v="USD"/>
    <n v="1431481037"/>
    <n v="1428889037"/>
    <b v="0"/>
    <n v="18"/>
    <b v="1"/>
    <s v="theater/plays"/>
    <n v="2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s v="GB"/>
    <s v="GBP"/>
    <n v="1438467894"/>
    <n v="1436307894"/>
    <b v="0"/>
    <n v="30"/>
    <b v="1"/>
    <s v="theater/plays"/>
    <n v="2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500"/>
    <n v="32"/>
    <x v="0"/>
    <s v="US"/>
    <s v="USD"/>
    <n v="1420088400"/>
    <n v="1416977259"/>
    <b v="0"/>
    <n v="23"/>
    <b v="1"/>
    <s v="theater/plays"/>
    <n v="2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500"/>
    <n v="31"/>
    <x v="0"/>
    <s v="US"/>
    <s v="USD"/>
    <n v="1449089965"/>
    <n v="1446670765"/>
    <b v="0"/>
    <n v="9"/>
    <b v="1"/>
    <s v="theater/plays"/>
    <n v="2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500"/>
    <n v="31"/>
    <x v="0"/>
    <s v="US"/>
    <s v="USD"/>
    <n v="1408942740"/>
    <n v="1407157756"/>
    <b v="0"/>
    <n v="27"/>
    <b v="1"/>
    <s v="theater/plays"/>
    <n v="2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500"/>
    <n v="30"/>
    <x v="0"/>
    <s v="CA"/>
    <s v="CAD"/>
    <n v="1446053616"/>
    <n v="1443461616"/>
    <b v="0"/>
    <n v="52"/>
    <b v="1"/>
    <s v="theater/plays"/>
    <n v="2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500"/>
    <n v="30"/>
    <x v="0"/>
    <s v="GB"/>
    <s v="GBP"/>
    <n v="1400423973"/>
    <n v="1399387173"/>
    <b v="0"/>
    <n v="17"/>
    <b v="1"/>
    <s v="theater/plays"/>
    <n v="2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450"/>
    <n v="30"/>
    <x v="0"/>
    <s v="US"/>
    <s v="USD"/>
    <n v="1429976994"/>
    <n v="1424796594"/>
    <b v="0"/>
    <n v="19"/>
    <b v="1"/>
    <s v="theater/plays"/>
    <n v="2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30"/>
    <x v="0"/>
    <s v="GB"/>
    <s v="GBP"/>
    <n v="1426870560"/>
    <n v="1424280899"/>
    <b v="0"/>
    <n v="77"/>
    <b v="1"/>
    <s v="theater/plays"/>
    <n v="2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400"/>
    <n v="30"/>
    <x v="0"/>
    <s v="GB"/>
    <s v="GBP"/>
    <n v="1409490480"/>
    <n v="1407400306"/>
    <b v="0"/>
    <n v="21"/>
    <b v="1"/>
    <s v="theater/plays"/>
    <n v="2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4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s v="US"/>
    <s v="USD"/>
    <n v="1417305178"/>
    <n v="1414277578"/>
    <b v="0"/>
    <n v="28"/>
    <b v="1"/>
    <s v="theater/plays"/>
    <n v="2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s v="US"/>
    <s v="USD"/>
    <n v="1426044383"/>
    <n v="1423455983"/>
    <b v="0"/>
    <n v="48"/>
    <b v="1"/>
    <s v="theater/plays"/>
    <n v="2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s v="GB"/>
    <s v="GBP"/>
    <n v="1470092340"/>
    <n v="1467973256"/>
    <b v="0"/>
    <n v="46"/>
    <b v="1"/>
    <s v="theater/plays"/>
    <n v="2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30"/>
    <x v="0"/>
    <s v="US"/>
    <s v="USD"/>
    <n v="1448074800"/>
    <n v="1444874768"/>
    <b v="0"/>
    <n v="64"/>
    <b v="1"/>
    <s v="theater/plays"/>
    <n v="2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300"/>
    <n v="29"/>
    <x v="0"/>
    <s v="US"/>
    <s v="USD"/>
    <n v="1417620506"/>
    <n v="1415028506"/>
    <b v="0"/>
    <n v="41"/>
    <b v="1"/>
    <s v="theater/plays"/>
    <n v="2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s v="US"/>
    <s v="USD"/>
    <n v="1418581088"/>
    <n v="1415125088"/>
    <b v="0"/>
    <n v="35"/>
    <b v="1"/>
    <s v="theater/plays"/>
    <n v="2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3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300"/>
    <n v="29"/>
    <x v="0"/>
    <s v="US"/>
    <s v="USD"/>
    <n v="1464960682"/>
    <n v="1462368682"/>
    <b v="0"/>
    <n v="62"/>
    <b v="1"/>
    <s v="theater/plays"/>
    <n v="2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28"/>
    <x v="0"/>
    <s v="US"/>
    <s v="USD"/>
    <n v="1407536880"/>
    <n v="1404997548"/>
    <b v="0"/>
    <n v="18"/>
    <b v="1"/>
    <s v="theater/plays"/>
    <n v="2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27"/>
    <x v="0"/>
    <s v="GB"/>
    <s v="GBP"/>
    <n v="1462565855"/>
    <n v="1458245855"/>
    <b v="0"/>
    <n v="12"/>
    <b v="1"/>
    <s v="theater/plays"/>
    <n v="2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25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1250"/>
    <n v="26"/>
    <x v="0"/>
    <s v="GB"/>
    <s v="GBP"/>
    <n v="1406470645"/>
    <n v="1403878645"/>
    <b v="0"/>
    <n v="27"/>
    <b v="1"/>
    <s v="theater/plays"/>
    <n v="2"/>
    <n v="0.96"/>
    <x v="1"/>
    <s v="plays"/>
    <x v="3394"/>
    <d v="2014-07-27T14:17:25"/>
  </r>
  <r>
    <n v="3395"/>
    <s v="MIRAMAR"/>
    <s v="Miramar is a a darkly funny play exploring what it is we call â€˜homeâ€™."/>
    <n v="1250"/>
    <n v="26"/>
    <x v="0"/>
    <s v="GB"/>
    <s v="GBP"/>
    <n v="1433009400"/>
    <n v="1431795944"/>
    <b v="0"/>
    <n v="38"/>
    <b v="1"/>
    <s v="theater/plays"/>
    <n v="2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5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250"/>
    <n v="26"/>
    <x v="0"/>
    <s v="GB"/>
    <s v="GBP"/>
    <n v="1455832800"/>
    <n v="1452338929"/>
    <b v="0"/>
    <n v="24"/>
    <b v="1"/>
    <s v="theater/plays"/>
    <n v="2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s v="US"/>
    <s v="USD"/>
    <n v="1416589200"/>
    <n v="1414605776"/>
    <b v="0"/>
    <n v="65"/>
    <b v="1"/>
    <s v="theater/plays"/>
    <n v="2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5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250"/>
    <n v="26"/>
    <x v="0"/>
    <s v="US"/>
    <s v="USD"/>
    <n v="1409266414"/>
    <n v="1405378414"/>
    <b v="0"/>
    <n v="85"/>
    <b v="1"/>
    <s v="theater/plays"/>
    <n v="2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s v="GB"/>
    <s v="GBP"/>
    <n v="1438968146"/>
    <n v="1436376146"/>
    <b v="0"/>
    <n v="66"/>
    <b v="1"/>
    <s v="theater/plays"/>
    <n v="2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s v="US"/>
    <s v="USD"/>
    <n v="1447295460"/>
    <n v="1444747843"/>
    <b v="0"/>
    <n v="165"/>
    <b v="1"/>
    <s v="theater/plays"/>
    <n v="2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s v="GB"/>
    <s v="GBP"/>
    <n v="1435230324"/>
    <n v="1432638324"/>
    <b v="0"/>
    <n v="17"/>
    <b v="1"/>
    <s v="theater/plays"/>
    <n v="2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s v="US"/>
    <s v="USD"/>
    <n v="1434542702"/>
    <n v="1432814702"/>
    <b v="0"/>
    <n v="3"/>
    <b v="1"/>
    <s v="theater/plays"/>
    <n v="2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s v="GB"/>
    <s v="GBP"/>
    <n v="1456876740"/>
    <n v="1455063886"/>
    <b v="0"/>
    <n v="17"/>
    <b v="1"/>
    <s v="theater/plays"/>
    <n v="2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1200"/>
    <n v="25"/>
    <x v="0"/>
    <s v="US"/>
    <s v="USD"/>
    <n v="1405511376"/>
    <n v="1401623376"/>
    <b v="0"/>
    <n v="91"/>
    <b v="1"/>
    <s v="theater/plays"/>
    <n v="2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5"/>
    <x v="0"/>
    <s v="GB"/>
    <s v="GBP"/>
    <n v="1404641289"/>
    <n v="1402049289"/>
    <b v="0"/>
    <n v="67"/>
    <b v="1"/>
    <s v="theater/plays"/>
    <n v="2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s v="US"/>
    <s v="USD"/>
    <n v="1405727304"/>
    <n v="1403135304"/>
    <b v="0"/>
    <n v="18"/>
    <b v="1"/>
    <s v="theater/plays"/>
    <n v="2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200"/>
    <n v="25"/>
    <x v="0"/>
    <s v="GB"/>
    <s v="GBP"/>
    <n v="1469998680"/>
    <n v="1466710358"/>
    <b v="0"/>
    <n v="21"/>
    <b v="1"/>
    <s v="theater/plays"/>
    <n v="2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25"/>
    <x v="0"/>
    <s v="US"/>
    <s v="USD"/>
    <n v="1465196400"/>
    <n v="1462841990"/>
    <b v="0"/>
    <n v="40"/>
    <b v="1"/>
    <s v="theater/plays"/>
    <n v="2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s v="US"/>
    <s v="USD"/>
    <n v="1444264372"/>
    <n v="1442536372"/>
    <b v="0"/>
    <n v="78"/>
    <b v="1"/>
    <s v="theater/plays"/>
    <n v="2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25"/>
    <x v="0"/>
    <s v="GB"/>
    <s v="GBP"/>
    <n v="1411858862"/>
    <n v="1409266862"/>
    <b v="0"/>
    <n v="26"/>
    <b v="1"/>
    <s v="theater/plays"/>
    <n v="2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s v="US"/>
    <s v="USD"/>
    <n v="1425099540"/>
    <n v="1424280938"/>
    <b v="0"/>
    <n v="14"/>
    <b v="1"/>
    <s v="theater/plays"/>
    <n v="2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200"/>
    <n v="25"/>
    <x v="0"/>
    <s v="US"/>
    <s v="USD"/>
    <n v="1460935800"/>
    <n v="1459999656"/>
    <b v="0"/>
    <n v="9"/>
    <b v="1"/>
    <s v="theater/plays"/>
    <n v="2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s v="GB"/>
    <s v="GBP"/>
    <n v="1429813800"/>
    <n v="1427363645"/>
    <b v="0"/>
    <n v="30"/>
    <b v="1"/>
    <s v="theater/plays"/>
    <n v="2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s v="US"/>
    <s v="USD"/>
    <n v="1414284180"/>
    <n v="1410558948"/>
    <b v="0"/>
    <n v="45"/>
    <b v="1"/>
    <s v="theater/plays"/>
    <n v="2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s v="US"/>
    <s v="USD"/>
    <n v="1400875307"/>
    <n v="1398283307"/>
    <b v="0"/>
    <n v="56"/>
    <b v="1"/>
    <s v="theater/plays"/>
    <n v="2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s v="IE"/>
    <s v="EUR"/>
    <n v="1459978200"/>
    <n v="1458416585"/>
    <b v="0"/>
    <n v="46"/>
    <b v="1"/>
    <s v="theater/plays"/>
    <n v="2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200"/>
    <n v="25"/>
    <x v="0"/>
    <s v="GB"/>
    <s v="GBP"/>
    <n v="1455408000"/>
    <n v="1454638202"/>
    <b v="0"/>
    <n v="34"/>
    <b v="1"/>
    <s v="theater/plays"/>
    <n v="2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s v="US"/>
    <s v="USD"/>
    <n v="1425495563"/>
    <n v="1422903563"/>
    <b v="0"/>
    <n v="98"/>
    <b v="1"/>
    <s v="theater/plays"/>
    <n v="2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s v="GB"/>
    <s v="GBP"/>
    <n v="1450051200"/>
    <n v="1447594176"/>
    <b v="0"/>
    <n v="46"/>
    <b v="1"/>
    <s v="theater/plays"/>
    <n v="2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200"/>
    <n v="25"/>
    <x v="0"/>
    <s v="US"/>
    <s v="USD"/>
    <n v="1429912341"/>
    <n v="1427320341"/>
    <b v="0"/>
    <n v="10"/>
    <b v="1"/>
    <s v="theater/plays"/>
    <n v="2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s v="US"/>
    <s v="USD"/>
    <n v="1423119540"/>
    <n v="1421252084"/>
    <b v="0"/>
    <n v="76"/>
    <b v="1"/>
    <s v="theater/plays"/>
    <n v="2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"/>
    <n v="25"/>
    <x v="0"/>
    <s v="US"/>
    <s v="USD"/>
    <n v="1412434136"/>
    <n v="1409669336"/>
    <b v="0"/>
    <n v="104"/>
    <b v="1"/>
    <s v="theater/plays"/>
    <n v="2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200"/>
    <n v="25"/>
    <x v="0"/>
    <s v="US"/>
    <s v="USD"/>
    <n v="1411264800"/>
    <n v="1409620903"/>
    <b v="0"/>
    <n v="87"/>
    <b v="1"/>
    <s v="theater/plays"/>
    <n v="2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2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s v="GB"/>
    <s v="GBP"/>
    <n v="1425142800"/>
    <n v="1422983847"/>
    <b v="0"/>
    <n v="51"/>
    <b v="1"/>
    <s v="theater/plays"/>
    <n v="2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s v="GB"/>
    <s v="GBP"/>
    <n v="1478046661"/>
    <n v="1476837061"/>
    <b v="0"/>
    <n v="12"/>
    <b v="1"/>
    <s v="theater/plays"/>
    <n v="2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s v="US"/>
    <s v="USD"/>
    <n v="1408383153"/>
    <n v="1405791153"/>
    <b v="0"/>
    <n v="21"/>
    <b v="1"/>
    <s v="theater/plays"/>
    <n v="2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200"/>
    <n v="25"/>
    <x v="0"/>
    <s v="US"/>
    <s v="USD"/>
    <n v="1454709600"/>
    <n v="1452520614"/>
    <b v="0"/>
    <n v="42"/>
    <b v="1"/>
    <s v="theater/plays"/>
    <n v="2"/>
    <n v="0.6"/>
    <x v="1"/>
    <s v="plays"/>
    <x v="3432"/>
    <d v="2016-02-05T22:00:00"/>
  </r>
  <r>
    <n v="3433"/>
    <s v="The Dybbuk"/>
    <s v="death&amp;pretzels presents their first Chicago based project:_x000a_The Dybbuk by S. Ansky"/>
    <n v="1200"/>
    <n v="25"/>
    <x v="0"/>
    <s v="US"/>
    <s v="USD"/>
    <n v="1402974000"/>
    <n v="1400290255"/>
    <b v="0"/>
    <n v="71"/>
    <b v="1"/>
    <s v="theater/plays"/>
    <n v="2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200"/>
    <n v="25"/>
    <x v="0"/>
    <s v="US"/>
    <s v="USD"/>
    <n v="1404983269"/>
    <n v="1402391269"/>
    <b v="0"/>
    <n v="168"/>
    <b v="1"/>
    <s v="theater/plays"/>
    <n v="2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s v="US"/>
    <s v="USD"/>
    <n v="1470538800"/>
    <n v="1469112493"/>
    <b v="0"/>
    <n v="19"/>
    <b v="1"/>
    <s v="theater/plays"/>
    <n v="2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s v="US"/>
    <s v="USD"/>
    <n v="1408638480"/>
    <n v="1406811593"/>
    <b v="0"/>
    <n v="37"/>
    <b v="1"/>
    <s v="theater/plays"/>
    <n v="2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s v="US"/>
    <s v="USD"/>
    <n v="1440003820"/>
    <n v="1437411820"/>
    <b v="0"/>
    <n v="36"/>
    <b v="1"/>
    <s v="theater/plays"/>
    <n v="2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00"/>
    <n v="23"/>
    <x v="0"/>
    <s v="GB"/>
    <s v="GBP"/>
    <n v="1430600400"/>
    <n v="1428358567"/>
    <b v="0"/>
    <n v="14"/>
    <b v="1"/>
    <s v="theater/plays"/>
    <n v="2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200"/>
    <n v="22"/>
    <x v="0"/>
    <s v="US"/>
    <s v="USD"/>
    <n v="1405095300"/>
    <n v="1403146628"/>
    <b v="0"/>
    <n v="82"/>
    <b v="1"/>
    <s v="theater/plays"/>
    <n v="2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s v="US"/>
    <s v="USD"/>
    <n v="1447445820"/>
    <n v="1445077121"/>
    <b v="0"/>
    <n v="43"/>
    <b v="1"/>
    <s v="theater/plays"/>
    <n v="2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200"/>
    <n v="21"/>
    <x v="0"/>
    <s v="US"/>
    <s v="USD"/>
    <n v="1433016672"/>
    <n v="1430424672"/>
    <b v="0"/>
    <n v="8"/>
    <b v="1"/>
    <s v="theater/plays"/>
    <n v="2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s v="AU"/>
    <s v="AUD"/>
    <n v="1465394340"/>
    <n v="1464677986"/>
    <b v="0"/>
    <n v="20"/>
    <b v="1"/>
    <s v="theater/plays"/>
    <n v="2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200"/>
    <n v="21"/>
    <x v="0"/>
    <s v="GB"/>
    <s v="GBP"/>
    <n v="1445604236"/>
    <n v="1443185036"/>
    <b v="0"/>
    <n v="31"/>
    <b v="1"/>
    <s v="theater/plays"/>
    <n v="2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115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1"/>
    <x v="0"/>
    <s v="US"/>
    <s v="USD"/>
    <n v="1418784689"/>
    <n v="1416192689"/>
    <b v="0"/>
    <n v="45"/>
    <b v="1"/>
    <s v="theater/plays"/>
    <n v="2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s v="US"/>
    <s v="USD"/>
    <n v="1468036800"/>
    <n v="1465607738"/>
    <b v="0"/>
    <n v="20"/>
    <b v="1"/>
    <s v="theater/plays"/>
    <n v="2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100"/>
    <n v="21"/>
    <x v="0"/>
    <s v="GB"/>
    <s v="GBP"/>
    <n v="1427990071"/>
    <n v="1422809671"/>
    <b v="0"/>
    <n v="39"/>
    <b v="1"/>
    <s v="theater/plays"/>
    <n v="2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20"/>
    <x v="0"/>
    <s v="US"/>
    <s v="USD"/>
    <n v="1429636927"/>
    <n v="1427304127"/>
    <b v="0"/>
    <n v="16"/>
    <b v="1"/>
    <s v="theater/plays"/>
    <n v="2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100"/>
    <n v="20"/>
    <x v="0"/>
    <s v="GB"/>
    <s v="GBP"/>
    <n v="1471130956"/>
    <n v="1465946956"/>
    <b v="0"/>
    <n v="14"/>
    <b v="1"/>
    <s v="theater/plays"/>
    <n v="2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s v="GB"/>
    <s v="GBP"/>
    <n v="1406825159"/>
    <n v="1404233159"/>
    <b v="0"/>
    <n v="21"/>
    <b v="1"/>
    <s v="theater/plays"/>
    <n v="2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s v="US"/>
    <s v="USD"/>
    <n v="1476381627"/>
    <n v="1473789627"/>
    <b v="0"/>
    <n v="69"/>
    <b v="1"/>
    <s v="theater/plays"/>
    <n v="2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100"/>
    <n v="20"/>
    <x v="0"/>
    <s v="US"/>
    <s v="USD"/>
    <n v="1406876340"/>
    <n v="1404190567"/>
    <b v="0"/>
    <n v="16"/>
    <b v="1"/>
    <s v="theater/plays"/>
    <n v="2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1100"/>
    <n v="20"/>
    <x v="0"/>
    <s v="US"/>
    <s v="USD"/>
    <n v="1423720740"/>
    <n v="1421081857"/>
    <b v="0"/>
    <n v="55"/>
    <b v="1"/>
    <s v="theater/plays"/>
    <n v="2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s v="GB"/>
    <s v="GBP"/>
    <n v="1463743860"/>
    <n v="1461151860"/>
    <b v="0"/>
    <n v="36"/>
    <b v="1"/>
    <s v="theater/plays"/>
    <n v="2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070"/>
    <n v="20"/>
    <x v="0"/>
    <s v="GB"/>
    <s v="GBP"/>
    <n v="1408106352"/>
    <n v="1406896752"/>
    <b v="0"/>
    <n v="19"/>
    <b v="1"/>
    <s v="theater/plays"/>
    <n v="2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s v="US"/>
    <s v="USD"/>
    <n v="1477710000"/>
    <n v="1475248279"/>
    <b v="0"/>
    <n v="12"/>
    <b v="1"/>
    <s v="theater/plays"/>
    <n v="2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20"/>
    <x v="0"/>
    <s v="US"/>
    <s v="USD"/>
    <n v="1436551200"/>
    <n v="1435181628"/>
    <b v="0"/>
    <n v="17"/>
    <b v="1"/>
    <s v="theater/plays"/>
    <n v="2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s v="CA"/>
    <s v="CAD"/>
    <n v="1476158340"/>
    <n v="1472594585"/>
    <b v="0"/>
    <n v="114"/>
    <b v="1"/>
    <s v="theater/plays"/>
    <n v="2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000"/>
    <n v="19"/>
    <x v="0"/>
    <s v="US"/>
    <s v="USD"/>
    <n v="1471921637"/>
    <n v="1469329637"/>
    <b v="0"/>
    <n v="93"/>
    <b v="1"/>
    <s v="theater/plays"/>
    <n v="2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s v="GB"/>
    <s v="GBP"/>
    <n v="1439136000"/>
    <n v="1436972472"/>
    <b v="0"/>
    <n v="36"/>
    <b v="1"/>
    <s v="theater/plays"/>
    <n v="2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000"/>
    <n v="18"/>
    <x v="0"/>
    <s v="US"/>
    <s v="USD"/>
    <n v="1461108450"/>
    <n v="1455928050"/>
    <b v="0"/>
    <n v="61"/>
    <b v="1"/>
    <s v="theater/plays"/>
    <n v="2"/>
    <n v="0.3"/>
    <x v="1"/>
    <s v="plays"/>
    <x v="3466"/>
    <d v="2016-04-19T23:27:30"/>
  </r>
  <r>
    <n v="3467"/>
    <s v="Venus in Fur, Los Angeles."/>
    <s v="Venus in Fur, By David Ives."/>
    <n v="1000"/>
    <n v="17"/>
    <x v="0"/>
    <s v="US"/>
    <s v="USD"/>
    <n v="1426864032"/>
    <n v="1424275632"/>
    <b v="0"/>
    <n v="47"/>
    <b v="1"/>
    <s v="theater/plays"/>
    <n v="2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7"/>
    <x v="0"/>
    <s v="US"/>
    <s v="USD"/>
    <n v="1474426800"/>
    <n v="1471976529"/>
    <b v="0"/>
    <n v="17"/>
    <b v="1"/>
    <s v="theater/plays"/>
    <n v="2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000"/>
    <n v="15"/>
    <x v="0"/>
    <s v="GB"/>
    <s v="GBP"/>
    <n v="1409515200"/>
    <n v="1405971690"/>
    <b v="0"/>
    <n v="30"/>
    <b v="1"/>
    <s v="theater/plays"/>
    <n v="2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s v="US"/>
    <s v="USD"/>
    <n v="1415253540"/>
    <n v="1413432331"/>
    <b v="0"/>
    <n v="23"/>
    <b v="1"/>
    <s v="theater/plays"/>
    <n v="2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000"/>
    <n v="15"/>
    <x v="0"/>
    <s v="US"/>
    <s v="USD"/>
    <n v="1426883220"/>
    <n v="1425067296"/>
    <b v="0"/>
    <n v="33"/>
    <b v="1"/>
    <s v="theater/plays"/>
    <n v="2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000"/>
    <n v="15"/>
    <x v="0"/>
    <s v="GB"/>
    <s v="GBP"/>
    <n v="1469016131"/>
    <n v="1466424131"/>
    <b v="0"/>
    <n v="39"/>
    <b v="1"/>
    <s v="theater/plays"/>
    <n v="2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000"/>
    <n v="15"/>
    <x v="0"/>
    <s v="GB"/>
    <s v="GBP"/>
    <n v="1414972800"/>
    <n v="1412629704"/>
    <b v="0"/>
    <n v="17"/>
    <b v="1"/>
    <s v="theater/plays"/>
    <n v="2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s v="US"/>
    <s v="USD"/>
    <n v="1414378800"/>
    <n v="1412836990"/>
    <b v="0"/>
    <n v="6"/>
    <b v="1"/>
    <s v="theater/plays"/>
    <n v="2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15"/>
    <x v="0"/>
    <s v="US"/>
    <s v="USD"/>
    <n v="1431831600"/>
    <n v="1430761243"/>
    <b v="0"/>
    <n v="39"/>
    <b v="1"/>
    <s v="theater/plays"/>
    <n v="2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15"/>
    <x v="0"/>
    <s v="US"/>
    <s v="USD"/>
    <n v="1426539600"/>
    <n v="1424296822"/>
    <b v="0"/>
    <n v="57"/>
    <b v="1"/>
    <s v="theater/plays"/>
    <n v="2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000"/>
    <n v="15"/>
    <x v="0"/>
    <s v="GB"/>
    <s v="GBP"/>
    <n v="1403382680"/>
    <n v="1400790680"/>
    <b v="0"/>
    <n v="56"/>
    <b v="1"/>
    <s v="theater/plays"/>
    <n v="2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"/>
    <n v="15"/>
    <x v="0"/>
    <s v="GB"/>
    <s v="GBP"/>
    <n v="1404671466"/>
    <n v="1402079466"/>
    <b v="0"/>
    <n v="80"/>
    <b v="1"/>
    <s v="theater/plays"/>
    <n v="2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000"/>
    <n v="15"/>
    <x v="0"/>
    <s v="US"/>
    <s v="USD"/>
    <n v="1404403381"/>
    <n v="1401811381"/>
    <b v="0"/>
    <n v="133"/>
    <b v="1"/>
    <s v="theater/plays"/>
    <n v="2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15"/>
    <x v="0"/>
    <s v="US"/>
    <s v="USD"/>
    <n v="1466014499"/>
    <n v="1463422499"/>
    <b v="0"/>
    <n v="44"/>
    <b v="1"/>
    <s v="theater/plays"/>
    <n v="2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s v="US"/>
    <s v="USD"/>
    <n v="1433314740"/>
    <n v="1430600401"/>
    <b v="0"/>
    <n v="56"/>
    <b v="1"/>
    <s v="theater/plays"/>
    <n v="1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s v="US"/>
    <s v="USD"/>
    <n v="1429286400"/>
    <n v="1427221560"/>
    <b v="0"/>
    <n v="29"/>
    <b v="1"/>
    <s v="theater/plays"/>
    <n v="1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s v="GB"/>
    <s v="GBP"/>
    <n v="1400965200"/>
    <n v="1398352531"/>
    <b v="0"/>
    <n v="72"/>
    <b v="1"/>
    <s v="theater/plays"/>
    <n v="1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s v="US"/>
    <s v="USD"/>
    <n v="1445818397"/>
    <n v="1442794397"/>
    <b v="0"/>
    <n v="35"/>
    <b v="1"/>
    <s v="theater/plays"/>
    <n v="1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11"/>
    <x v="0"/>
    <s v="US"/>
    <s v="USD"/>
    <n v="1480140000"/>
    <n v="1479186575"/>
    <b v="0"/>
    <n v="13"/>
    <b v="1"/>
    <s v="theater/plays"/>
    <n v="1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11"/>
    <x v="0"/>
    <s v="CA"/>
    <s v="CAD"/>
    <n v="1414862280"/>
    <n v="1412360309"/>
    <b v="0"/>
    <n v="72"/>
    <b v="1"/>
    <s v="theater/plays"/>
    <n v="1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s v="US"/>
    <s v="USD"/>
    <n v="1473625166"/>
    <n v="1470169166"/>
    <b v="0"/>
    <n v="78"/>
    <b v="1"/>
    <s v="theater/plays"/>
    <n v="1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10"/>
    <x v="0"/>
    <s v="US"/>
    <s v="USD"/>
    <n v="1458100740"/>
    <n v="1456862924"/>
    <b v="0"/>
    <n v="31"/>
    <b v="1"/>
    <s v="theater/plays"/>
    <n v="1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"/>
    <n v="10"/>
    <x v="0"/>
    <s v="GB"/>
    <s v="GBP"/>
    <n v="1469359728"/>
    <n v="1466767728"/>
    <b v="0"/>
    <n v="38"/>
    <b v="1"/>
    <s v="theater/plays"/>
    <n v="1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s v="US"/>
    <s v="USD"/>
    <n v="1399953600"/>
    <n v="1398983245"/>
    <b v="0"/>
    <n v="39"/>
    <b v="1"/>
    <s v="theater/plays"/>
    <n v="1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s v="US"/>
    <s v="USD"/>
    <n v="1408815440"/>
    <n v="1404927440"/>
    <b v="0"/>
    <n v="29"/>
    <b v="1"/>
    <s v="theater/plays"/>
    <n v="1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"/>
    <n v="10"/>
    <x v="0"/>
    <s v="US"/>
    <s v="USD"/>
    <n v="1464732537"/>
    <n v="1462140537"/>
    <b v="0"/>
    <n v="72"/>
    <b v="1"/>
    <s v="theater/plays"/>
    <n v="1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0"/>
    <n v="10"/>
    <x v="0"/>
    <s v="GB"/>
    <s v="GBP"/>
    <n v="1462914000"/>
    <n v="1460914253"/>
    <b v="0"/>
    <n v="15"/>
    <b v="1"/>
    <s v="theater/plays"/>
    <n v="1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s v="US"/>
    <s v="USD"/>
    <n v="1416545700"/>
    <n v="1415392666"/>
    <b v="0"/>
    <n v="33"/>
    <b v="1"/>
    <s v="theater/plays"/>
    <n v="1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0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s v="US"/>
    <s v="USD"/>
    <n v="1401857940"/>
    <n v="1400725112"/>
    <b v="0"/>
    <n v="44"/>
    <b v="1"/>
    <s v="theater/plays"/>
    <n v="1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s v="US"/>
    <s v="USD"/>
    <n v="1422853140"/>
    <n v="1421439552"/>
    <b v="0"/>
    <n v="10"/>
    <b v="1"/>
    <s v="theater/plays"/>
    <n v="1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000"/>
    <n v="10"/>
    <x v="0"/>
    <s v="US"/>
    <s v="USD"/>
    <n v="1433097171"/>
    <n v="1430505171"/>
    <b v="0"/>
    <n v="46"/>
    <b v="1"/>
    <s v="theater/plays"/>
    <n v="1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"/>
    <n v="10"/>
    <x v="0"/>
    <s v="US"/>
    <s v="USD"/>
    <n v="1410145200"/>
    <n v="1407197670"/>
    <b v="0"/>
    <n v="11"/>
    <b v="1"/>
    <s v="theater/plays"/>
    <n v="1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"/>
    <n v="10"/>
    <x v="0"/>
    <s v="GB"/>
    <s v="GBP"/>
    <n v="1404471600"/>
    <n v="1401910634"/>
    <b v="0"/>
    <n v="13"/>
    <b v="1"/>
    <s v="theater/plays"/>
    <n v="1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1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1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s v="US"/>
    <s v="USD"/>
    <n v="1411980020"/>
    <n v="1409388020"/>
    <b v="0"/>
    <n v="13"/>
    <b v="1"/>
    <s v="theater/plays"/>
    <n v="1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10"/>
    <x v="0"/>
    <s v="GB"/>
    <s v="GBP"/>
    <n v="1474844400"/>
    <n v="1469871148"/>
    <b v="0"/>
    <n v="80"/>
    <b v="1"/>
    <s v="theater/plays"/>
    <n v="1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"/>
    <n v="10"/>
    <x v="0"/>
    <s v="US"/>
    <s v="USD"/>
    <n v="1410580800"/>
    <n v="1409336373"/>
    <b v="0"/>
    <n v="74"/>
    <b v="1"/>
    <s v="theater/plays"/>
    <n v="1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s v="US"/>
    <s v="USD"/>
    <n v="1439136000"/>
    <n v="1438188106"/>
    <b v="0"/>
    <n v="7"/>
    <b v="1"/>
    <s v="theater/plays"/>
    <n v="1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10"/>
    <x v="0"/>
    <s v="US"/>
    <s v="USD"/>
    <n v="1461823140"/>
    <n v="1459411371"/>
    <b v="0"/>
    <n v="34"/>
    <b v="1"/>
    <s v="theater/plays"/>
    <n v="1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s v="US"/>
    <s v="USD"/>
    <n v="1436587140"/>
    <n v="1434069205"/>
    <b v="0"/>
    <n v="86"/>
    <b v="1"/>
    <s v="theater/plays"/>
    <n v="1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s v="US"/>
    <s v="USD"/>
    <n v="1436749200"/>
    <n v="1434997018"/>
    <b v="0"/>
    <n v="18"/>
    <b v="1"/>
    <s v="theater/plays"/>
    <n v="1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10"/>
    <x v="0"/>
    <s v="GB"/>
    <s v="GBP"/>
    <n v="1460318400"/>
    <n v="1457881057"/>
    <b v="0"/>
    <n v="22"/>
    <b v="1"/>
    <s v="theater/plays"/>
    <n v="1"/>
    <n v="0.45"/>
    <x v="1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s v="US"/>
    <s v="USD"/>
    <n v="1447269367"/>
    <n v="1444673767"/>
    <b v="0"/>
    <n v="8"/>
    <b v="1"/>
    <s v="theater/plays"/>
    <n v="1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s v="GB"/>
    <s v="GBP"/>
    <n v="1450612740"/>
    <n v="1448040425"/>
    <b v="0"/>
    <n v="17"/>
    <b v="1"/>
    <s v="theater/plays"/>
    <n v="1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000"/>
    <n v="10"/>
    <x v="0"/>
    <s v="US"/>
    <s v="USD"/>
    <n v="1473358122"/>
    <n v="1471543722"/>
    <b v="0"/>
    <n v="13"/>
    <b v="1"/>
    <s v="theater/plays"/>
    <n v="1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10"/>
    <x v="0"/>
    <s v="GB"/>
    <s v="GBP"/>
    <n v="1466899491"/>
    <n v="1464307491"/>
    <b v="0"/>
    <n v="8"/>
    <b v="1"/>
    <s v="theater/plays"/>
    <n v="1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1000"/>
    <n v="10"/>
    <x v="0"/>
    <s v="US"/>
    <s v="USD"/>
    <n v="1425758257"/>
    <n v="1423166257"/>
    <b v="0"/>
    <n v="24"/>
    <b v="1"/>
    <s v="theater/plays"/>
    <n v="1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s v="US"/>
    <s v="USD"/>
    <n v="1428780159"/>
    <n v="1426188159"/>
    <b v="0"/>
    <n v="8"/>
    <b v="1"/>
    <s v="theater/plays"/>
    <n v="1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10"/>
    <x v="0"/>
    <s v="US"/>
    <s v="USD"/>
    <n v="1463198340"/>
    <n v="1461117201"/>
    <b v="0"/>
    <n v="336"/>
    <b v="1"/>
    <s v="theater/plays"/>
    <n v="1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10"/>
    <x v="0"/>
    <s v="US"/>
    <s v="USD"/>
    <n v="1457139600"/>
    <n v="1455230214"/>
    <b v="0"/>
    <n v="13"/>
    <b v="1"/>
    <s v="theater/plays"/>
    <n v="1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00"/>
    <n v="10"/>
    <x v="0"/>
    <s v="GB"/>
    <s v="GBP"/>
    <n v="1462224398"/>
    <n v="1459632398"/>
    <b v="0"/>
    <n v="64"/>
    <b v="1"/>
    <s v="theater/plays"/>
    <n v="1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000"/>
    <n v="8"/>
    <x v="0"/>
    <s v="US"/>
    <s v="USD"/>
    <n v="1439337600"/>
    <n v="1436575280"/>
    <b v="0"/>
    <n v="104"/>
    <b v="1"/>
    <s v="theater/plays"/>
    <n v="1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000"/>
    <n v="8"/>
    <x v="0"/>
    <s v="US"/>
    <s v="USD"/>
    <n v="1423674000"/>
    <n v="1421025159"/>
    <b v="0"/>
    <n v="53"/>
    <b v="1"/>
    <s v="theater/plays"/>
    <n v="1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s v="IT"/>
    <s v="EUR"/>
    <n v="1479382594"/>
    <n v="1476786994"/>
    <b v="0"/>
    <n v="14"/>
    <b v="1"/>
    <s v="theater/plays"/>
    <n v="1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"/>
    <n v="8"/>
    <x v="0"/>
    <s v="US"/>
    <s v="USD"/>
    <n v="1399271911"/>
    <n v="1396334311"/>
    <b v="0"/>
    <n v="558"/>
    <b v="1"/>
    <s v="theater/plays"/>
    <n v="1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7"/>
    <x v="0"/>
    <s v="GB"/>
    <s v="GBP"/>
    <n v="1435352400"/>
    <n v="1431718575"/>
    <b v="0"/>
    <n v="22"/>
    <b v="1"/>
    <s v="theater/plays"/>
    <n v="1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7"/>
    <x v="0"/>
    <s v="CA"/>
    <s v="CAD"/>
    <n v="1432694700"/>
    <n v="1429651266"/>
    <b v="0"/>
    <n v="74"/>
    <b v="1"/>
    <s v="theater/plays"/>
    <n v="1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s v="US"/>
    <s v="USD"/>
    <n v="1438799760"/>
    <n v="1437236378"/>
    <b v="0"/>
    <n v="54"/>
    <b v="1"/>
    <s v="theater/plays"/>
    <n v="1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s v="GB"/>
    <s v="GBP"/>
    <n v="1457906400"/>
    <n v="1457115427"/>
    <b v="0"/>
    <n v="31"/>
    <b v="1"/>
    <s v="theater/plays"/>
    <n v="1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s v="GB"/>
    <s v="GBP"/>
    <n v="1422015083"/>
    <n v="1419423083"/>
    <b v="0"/>
    <n v="38"/>
    <b v="1"/>
    <s v="theater/plays"/>
    <n v="1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s v="US"/>
    <s v="USD"/>
    <n v="1420734696"/>
    <n v="1418142696"/>
    <b v="0"/>
    <n v="41"/>
    <b v="1"/>
    <s v="theater/plays"/>
    <n v="1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5"/>
    <x v="0"/>
    <s v="US"/>
    <s v="USD"/>
    <n v="1420009200"/>
    <n v="1417593483"/>
    <b v="0"/>
    <n v="26"/>
    <b v="1"/>
    <s v="theater/plays"/>
    <n v="1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000"/>
    <n v="5"/>
    <x v="0"/>
    <s v="GB"/>
    <s v="GBP"/>
    <n v="1414701413"/>
    <n v="1412109413"/>
    <b v="0"/>
    <n v="25"/>
    <b v="1"/>
    <s v="theater/plays"/>
    <n v="1"/>
    <n v="0.2"/>
    <x v="1"/>
    <s v="plays"/>
    <x v="3571"/>
    <d v="2014-10-30T20:36:53"/>
  </r>
  <r>
    <n v="3572"/>
    <s v="Monster"/>
    <s v="A darkly comic one woman show by Abram Rooney as part of The Camden Fringe 2015."/>
    <n v="10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1000"/>
    <n v="5"/>
    <x v="0"/>
    <s v="GB"/>
    <s v="GBP"/>
    <n v="1415440846"/>
    <n v="1412845246"/>
    <b v="0"/>
    <n v="78"/>
    <b v="1"/>
    <s v="theater/plays"/>
    <n v="1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s v="US"/>
    <s v="USD"/>
    <n v="1415921848"/>
    <n v="1413326248"/>
    <b v="0"/>
    <n v="45"/>
    <b v="1"/>
    <s v="theater/plays"/>
    <n v="1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5"/>
    <x v="0"/>
    <s v="US"/>
    <s v="USD"/>
    <n v="1480947054"/>
    <n v="1475759454"/>
    <b v="0"/>
    <n v="5"/>
    <b v="1"/>
    <s v="theater/plays"/>
    <n v="1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000"/>
    <n v="5"/>
    <x v="0"/>
    <s v="GB"/>
    <s v="GBP"/>
    <n v="1462037777"/>
    <n v="1459445777"/>
    <b v="0"/>
    <n v="37"/>
    <b v="1"/>
    <s v="theater/plays"/>
    <n v="1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0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5"/>
    <x v="0"/>
    <s v="GB"/>
    <s v="GBP"/>
    <n v="1406719110"/>
    <n v="1405509510"/>
    <b v="0"/>
    <n v="45"/>
    <b v="1"/>
    <s v="theater/plays"/>
    <n v="1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5"/>
    <x v="0"/>
    <s v="US"/>
    <s v="USD"/>
    <n v="1460970805"/>
    <n v="1455790405"/>
    <b v="0"/>
    <n v="24"/>
    <b v="1"/>
    <s v="theater/plays"/>
    <n v="1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s v="GB"/>
    <s v="GBP"/>
    <n v="1436772944"/>
    <n v="1434180944"/>
    <b v="0"/>
    <n v="112"/>
    <b v="1"/>
    <s v="theater/plays"/>
    <n v="1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"/>
    <n v="5"/>
    <x v="0"/>
    <s v="US"/>
    <s v="USD"/>
    <n v="1419181890"/>
    <n v="1416589890"/>
    <b v="0"/>
    <n v="23"/>
    <b v="1"/>
    <s v="theater/plays"/>
    <n v="1"/>
    <n v="0.22"/>
    <x v="1"/>
    <s v="plays"/>
    <x v="3585"/>
    <d v="2014-12-21T17:11:30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000"/>
    <n v="5"/>
    <x v="0"/>
    <s v="GB"/>
    <s v="GBP"/>
    <n v="1430348400"/>
    <n v="1428436410"/>
    <b v="0"/>
    <n v="11"/>
    <b v="1"/>
    <s v="theater/plays"/>
    <n v="1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s v="US"/>
    <s v="USD"/>
    <n v="1432654347"/>
    <n v="1430494347"/>
    <b v="0"/>
    <n v="62"/>
    <b v="1"/>
    <s v="theater/plays"/>
    <n v="1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5"/>
    <x v="0"/>
    <s v="GB"/>
    <s v="GBP"/>
    <n v="1413792034"/>
    <n v="1411200034"/>
    <b v="0"/>
    <n v="73"/>
    <b v="1"/>
    <s v="theater/plays"/>
    <n v="1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000"/>
    <n v="5"/>
    <x v="0"/>
    <s v="US"/>
    <s v="USD"/>
    <n v="1423630740"/>
    <n v="1418673307"/>
    <b v="0"/>
    <n v="35"/>
    <b v="1"/>
    <s v="theater/plays"/>
    <n v="1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x v="1"/>
    <s v="plays"/>
    <x v="3594"/>
    <d v="2016-09-04T01:36:22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5"/>
    <x v="0"/>
    <s v="CA"/>
    <s v="CAD"/>
    <n v="1409072982"/>
    <n v="1407258582"/>
    <b v="0"/>
    <n v="15"/>
    <b v="1"/>
    <s v="theater/plays"/>
    <n v="1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5"/>
    <x v="0"/>
    <s v="US"/>
    <s v="USD"/>
    <n v="1456984740"/>
    <n v="1455717790"/>
    <b v="0"/>
    <n v="33"/>
    <b v="1"/>
    <s v="theater/plays"/>
    <n v="1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"/>
    <n v="4"/>
    <x v="0"/>
    <s v="US"/>
    <s v="USD"/>
    <n v="1440892800"/>
    <n v="1438715077"/>
    <b v="0"/>
    <n v="17"/>
    <b v="1"/>
    <s v="theater/plays"/>
    <n v="0"/>
    <n v="0.24"/>
    <x v="1"/>
    <s v="plays"/>
    <x v="3599"/>
    <d v="2015-08-30T00:00:00"/>
  </r>
  <r>
    <n v="3600"/>
    <s v="Pariah"/>
    <s v="The First Play From The Man Who Brought You The Black James Bond!"/>
    <n v="1000"/>
    <n v="4"/>
    <x v="0"/>
    <s v="US"/>
    <s v="USD"/>
    <n v="1476390164"/>
    <n v="1473970964"/>
    <b v="0"/>
    <n v="4"/>
    <b v="1"/>
    <s v="theater/plays"/>
    <n v="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s v="GB"/>
    <s v="GBP"/>
    <n v="1455390126"/>
    <n v="1452798126"/>
    <b v="0"/>
    <n v="15"/>
    <b v="1"/>
    <s v="theater/plays"/>
    <n v="0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1000"/>
    <n v="3"/>
    <x v="0"/>
    <s v="GB"/>
    <s v="GBP"/>
    <n v="1450137600"/>
    <n v="1448924882"/>
    <b v="0"/>
    <n v="20"/>
    <b v="1"/>
    <s v="theater/plays"/>
    <n v="0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0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00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0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10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10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10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1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999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978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911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9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9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85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85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1"/>
    <x v="0"/>
    <s v="GB"/>
    <s v="GBP"/>
    <n v="1463353200"/>
    <n v="1462285182"/>
    <b v="0"/>
    <n v="3"/>
    <b v="1"/>
    <s v="theater/plays"/>
    <n v="0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85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85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8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80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80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8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8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8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8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8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8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8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8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8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78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5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75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75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75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5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75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75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75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75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75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75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7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75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7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75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7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5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745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7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7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7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7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0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7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7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678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65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65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65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62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6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6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6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6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6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6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5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55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55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5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5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5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5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5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5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5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5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5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500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5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5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5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5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45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35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5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3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3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3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3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3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3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3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3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3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8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5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5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25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25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2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153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5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7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5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22D43-5A30-487E-9C0C-7F2D69F53D6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9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7"/>
  <sheetViews>
    <sheetView tabSelected="1" topLeftCell="A4112" zoomScale="95" zoomScaleNormal="95" workbookViewId="0">
      <selection activeCell="S2" sqref="S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21875" customWidth="1"/>
    <col min="16" max="16" width="15.6640625" customWidth="1"/>
    <col min="17" max="17" width="22.21875" customWidth="1"/>
    <col min="18" max="18" width="20.218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s="1" t="s">
        <v>8357</v>
      </c>
      <c r="Q1" s="11" t="s">
        <v>8358</v>
      </c>
      <c r="R1" s="11" t="s">
        <v>8359</v>
      </c>
      <c r="S1" s="11" t="s">
        <v>8360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2">
        <f>(((J2/60)/60)/24)+DATE(1970,1,1)</f>
        <v>42177.007071759261</v>
      </c>
      <c r="R2" s="12">
        <f>(((I2/60)/60)/24)+DATE(1970,1,1)</f>
        <v>42208.125</v>
      </c>
      <c r="S2">
        <f>YEAR(Q2)</f>
        <v>2015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2">
        <f t="shared" ref="Q3:Q66" si="0">(((J3/60)/60)/24)+DATE(1970,1,1)</f>
        <v>42766.600497685184</v>
      </c>
      <c r="R3" s="12">
        <f t="shared" ref="R3:R66" si="1">(((I3/60)/60)/24)+DATE(1970,1,1)</f>
        <v>42796.600497685184</v>
      </c>
      <c r="S3">
        <f t="shared" ref="S3:S66" si="2">YEAR(Q3)</f>
        <v>2017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2">
        <f t="shared" si="0"/>
        <v>42405.702349537038</v>
      </c>
      <c r="R4" s="12">
        <f t="shared" si="1"/>
        <v>42415.702349537038</v>
      </c>
      <c r="S4">
        <f t="shared" si="2"/>
        <v>2016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2">
        <f t="shared" si="0"/>
        <v>41828.515127314815</v>
      </c>
      <c r="R5" s="12">
        <f t="shared" si="1"/>
        <v>41858.515127314815</v>
      </c>
      <c r="S5">
        <f t="shared" si="2"/>
        <v>2014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2">
        <f t="shared" si="0"/>
        <v>42327.834247685183</v>
      </c>
      <c r="R6" s="12">
        <f t="shared" si="1"/>
        <v>42357.834247685183</v>
      </c>
      <c r="S6">
        <f t="shared" si="2"/>
        <v>2015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2">
        <f t="shared" si="0"/>
        <v>42563.932951388888</v>
      </c>
      <c r="R7" s="12">
        <f t="shared" si="1"/>
        <v>42580.232638888891</v>
      </c>
      <c r="S7">
        <f t="shared" si="2"/>
        <v>2016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2">
        <f t="shared" si="0"/>
        <v>41794.072337962964</v>
      </c>
      <c r="R8" s="12">
        <f t="shared" si="1"/>
        <v>41804.072337962964</v>
      </c>
      <c r="S8">
        <f t="shared" si="2"/>
        <v>2014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2">
        <f t="shared" si="0"/>
        <v>42516.047071759262</v>
      </c>
      <c r="R9" s="12">
        <f t="shared" si="1"/>
        <v>42556.047071759262</v>
      </c>
      <c r="S9">
        <f t="shared" si="2"/>
        <v>2016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2">
        <f t="shared" si="0"/>
        <v>42468.94458333333</v>
      </c>
      <c r="R10" s="12">
        <f t="shared" si="1"/>
        <v>42475.875</v>
      </c>
      <c r="S10">
        <f t="shared" si="2"/>
        <v>2016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2">
        <f t="shared" si="0"/>
        <v>42447.103518518517</v>
      </c>
      <c r="R11" s="12">
        <f t="shared" si="1"/>
        <v>42477.103518518517</v>
      </c>
      <c r="S11">
        <f t="shared" si="2"/>
        <v>2016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2">
        <f t="shared" si="0"/>
        <v>41780.068043981482</v>
      </c>
      <c r="R12" s="12">
        <f t="shared" si="1"/>
        <v>41815.068043981482</v>
      </c>
      <c r="S12">
        <f t="shared" si="2"/>
        <v>2014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2">
        <f t="shared" si="0"/>
        <v>42572.778495370367</v>
      </c>
      <c r="R13" s="12">
        <f t="shared" si="1"/>
        <v>42604.125</v>
      </c>
      <c r="S13">
        <f t="shared" si="2"/>
        <v>2016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2">
        <f t="shared" si="0"/>
        <v>41791.713252314818</v>
      </c>
      <c r="R14" s="12">
        <f t="shared" si="1"/>
        <v>41836.125</v>
      </c>
      <c r="S14">
        <f t="shared" si="2"/>
        <v>2014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2">
        <f t="shared" si="0"/>
        <v>42508.677187499998</v>
      </c>
      <c r="R15" s="12">
        <f t="shared" si="1"/>
        <v>42544.852083333331</v>
      </c>
      <c r="S15">
        <f t="shared" si="2"/>
        <v>2016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2">
        <f t="shared" si="0"/>
        <v>41808.02648148148</v>
      </c>
      <c r="R16" s="12">
        <f t="shared" si="1"/>
        <v>41833.582638888889</v>
      </c>
      <c r="S16">
        <f t="shared" si="2"/>
        <v>2014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2">
        <f t="shared" si="0"/>
        <v>42256.391875000001</v>
      </c>
      <c r="R17" s="12">
        <f t="shared" si="1"/>
        <v>42274.843055555553</v>
      </c>
      <c r="S17">
        <f t="shared" si="2"/>
        <v>2015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2">
        <f t="shared" si="0"/>
        <v>41760.796423611115</v>
      </c>
      <c r="R18" s="12">
        <f t="shared" si="1"/>
        <v>41806.229166666664</v>
      </c>
      <c r="S18">
        <f t="shared" si="2"/>
        <v>2014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2">
        <f t="shared" si="0"/>
        <v>41917.731736111113</v>
      </c>
      <c r="R19" s="12">
        <f t="shared" si="1"/>
        <v>41947.773402777777</v>
      </c>
      <c r="S19">
        <f t="shared" si="2"/>
        <v>2014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2">
        <f t="shared" si="0"/>
        <v>41869.542314814818</v>
      </c>
      <c r="R20" s="12">
        <f t="shared" si="1"/>
        <v>41899.542314814818</v>
      </c>
      <c r="S20">
        <f t="shared" si="2"/>
        <v>2014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2">
        <f t="shared" si="0"/>
        <v>42175.816365740742</v>
      </c>
      <c r="R21" s="12">
        <f t="shared" si="1"/>
        <v>42205.816365740742</v>
      </c>
      <c r="S21">
        <f t="shared" si="2"/>
        <v>2015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2">
        <f t="shared" si="0"/>
        <v>42200.758240740746</v>
      </c>
      <c r="R22" s="12">
        <f t="shared" si="1"/>
        <v>42260.758240740746</v>
      </c>
      <c r="S22">
        <f t="shared" si="2"/>
        <v>2015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2">
        <f t="shared" si="0"/>
        <v>41878.627187500002</v>
      </c>
      <c r="R23" s="12">
        <f t="shared" si="1"/>
        <v>41908.627187500002</v>
      </c>
      <c r="S23">
        <f t="shared" si="2"/>
        <v>2014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2">
        <f t="shared" si="0"/>
        <v>41989.91134259259</v>
      </c>
      <c r="R24" s="12">
        <f t="shared" si="1"/>
        <v>42005.332638888889</v>
      </c>
      <c r="S24">
        <f t="shared" si="2"/>
        <v>2014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2">
        <f t="shared" si="0"/>
        <v>42097.778946759259</v>
      </c>
      <c r="R25" s="12">
        <f t="shared" si="1"/>
        <v>42124.638888888891</v>
      </c>
      <c r="S25">
        <f t="shared" si="2"/>
        <v>2015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2">
        <f t="shared" si="0"/>
        <v>42229.820173611108</v>
      </c>
      <c r="R26" s="12">
        <f t="shared" si="1"/>
        <v>42262.818750000006</v>
      </c>
      <c r="S26">
        <f t="shared" si="2"/>
        <v>2015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2">
        <f t="shared" si="0"/>
        <v>42318.025011574078</v>
      </c>
      <c r="R27" s="12">
        <f t="shared" si="1"/>
        <v>42378.025011574078</v>
      </c>
      <c r="S27">
        <f t="shared" si="2"/>
        <v>2015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2">
        <f t="shared" si="0"/>
        <v>41828.515555555554</v>
      </c>
      <c r="R28" s="12">
        <f t="shared" si="1"/>
        <v>41868.515555555554</v>
      </c>
      <c r="S28">
        <f t="shared" si="2"/>
        <v>2014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2">
        <f t="shared" si="0"/>
        <v>41929.164733796293</v>
      </c>
      <c r="R29" s="12">
        <f t="shared" si="1"/>
        <v>41959.206400462965</v>
      </c>
      <c r="S29">
        <f t="shared" si="2"/>
        <v>2014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2">
        <f t="shared" si="0"/>
        <v>42324.96393518518</v>
      </c>
      <c r="R30" s="12">
        <f t="shared" si="1"/>
        <v>42354.96393518518</v>
      </c>
      <c r="S30">
        <f t="shared" si="2"/>
        <v>2015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2">
        <f t="shared" si="0"/>
        <v>41812.67324074074</v>
      </c>
      <c r="R31" s="12">
        <f t="shared" si="1"/>
        <v>41842.67324074074</v>
      </c>
      <c r="S31">
        <f t="shared" si="2"/>
        <v>2014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2">
        <f t="shared" si="0"/>
        <v>41842.292997685188</v>
      </c>
      <c r="R32" s="12">
        <f t="shared" si="1"/>
        <v>41872.292997685188</v>
      </c>
      <c r="S32">
        <f t="shared" si="2"/>
        <v>2014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2">
        <f t="shared" si="0"/>
        <v>42376.79206018518</v>
      </c>
      <c r="R33" s="12">
        <f t="shared" si="1"/>
        <v>42394.79206018518</v>
      </c>
      <c r="S33">
        <f t="shared" si="2"/>
        <v>2016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2">
        <f t="shared" si="0"/>
        <v>42461.627511574072</v>
      </c>
      <c r="R34" s="12">
        <f t="shared" si="1"/>
        <v>42503.165972222225</v>
      </c>
      <c r="S34">
        <f t="shared" si="2"/>
        <v>2016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2">
        <f t="shared" si="0"/>
        <v>42286.660891203705</v>
      </c>
      <c r="R35" s="12">
        <f t="shared" si="1"/>
        <v>42316.702557870376</v>
      </c>
      <c r="S35">
        <f t="shared" si="2"/>
        <v>2015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2">
        <f t="shared" si="0"/>
        <v>41841.321770833332</v>
      </c>
      <c r="R36" s="12">
        <f t="shared" si="1"/>
        <v>41856.321770833332</v>
      </c>
      <c r="S36">
        <f t="shared" si="2"/>
        <v>2014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2">
        <f t="shared" si="0"/>
        <v>42098.291828703703</v>
      </c>
      <c r="R37" s="12">
        <f t="shared" si="1"/>
        <v>42122</v>
      </c>
      <c r="S37">
        <f t="shared" si="2"/>
        <v>2015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2">
        <f t="shared" si="0"/>
        <v>42068.307002314818</v>
      </c>
      <c r="R38" s="12">
        <f t="shared" si="1"/>
        <v>42098.265335648146</v>
      </c>
      <c r="S38">
        <f t="shared" si="2"/>
        <v>2015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2">
        <f t="shared" si="0"/>
        <v>42032.693043981482</v>
      </c>
      <c r="R39" s="12">
        <f t="shared" si="1"/>
        <v>42062.693043981482</v>
      </c>
      <c r="S39">
        <f t="shared" si="2"/>
        <v>2015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2">
        <f t="shared" si="0"/>
        <v>41375.057222222218</v>
      </c>
      <c r="R40" s="12">
        <f t="shared" si="1"/>
        <v>41405.057222222218</v>
      </c>
      <c r="S40">
        <f t="shared" si="2"/>
        <v>2013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2">
        <f t="shared" si="0"/>
        <v>41754.047083333331</v>
      </c>
      <c r="R41" s="12">
        <f t="shared" si="1"/>
        <v>41784.957638888889</v>
      </c>
      <c r="S41">
        <f t="shared" si="2"/>
        <v>2014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2">
        <f t="shared" si="0"/>
        <v>41789.21398148148</v>
      </c>
      <c r="R42" s="12">
        <f t="shared" si="1"/>
        <v>41809.166666666664</v>
      </c>
      <c r="S42">
        <f t="shared" si="2"/>
        <v>2014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2">
        <f t="shared" si="0"/>
        <v>41887.568912037037</v>
      </c>
      <c r="R43" s="12">
        <f t="shared" si="1"/>
        <v>41917.568912037037</v>
      </c>
      <c r="S43">
        <f t="shared" si="2"/>
        <v>2014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2">
        <f t="shared" si="0"/>
        <v>41971.639189814814</v>
      </c>
      <c r="R44" s="12">
        <f t="shared" si="1"/>
        <v>42001.639189814814</v>
      </c>
      <c r="S44">
        <f t="shared" si="2"/>
        <v>2014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2">
        <f t="shared" si="0"/>
        <v>41802.790347222224</v>
      </c>
      <c r="R45" s="12">
        <f t="shared" si="1"/>
        <v>41833</v>
      </c>
      <c r="S45">
        <f t="shared" si="2"/>
        <v>2014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2">
        <f t="shared" si="0"/>
        <v>41874.098807870374</v>
      </c>
      <c r="R46" s="12">
        <f t="shared" si="1"/>
        <v>41919.098807870374</v>
      </c>
      <c r="S46">
        <f t="shared" si="2"/>
        <v>2014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2">
        <f t="shared" si="0"/>
        <v>42457.623923611114</v>
      </c>
      <c r="R47" s="12">
        <f t="shared" si="1"/>
        <v>42487.623923611114</v>
      </c>
      <c r="S47">
        <f t="shared" si="2"/>
        <v>2016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2">
        <f t="shared" si="0"/>
        <v>42323.964976851858</v>
      </c>
      <c r="R48" s="12">
        <f t="shared" si="1"/>
        <v>42353.964976851858</v>
      </c>
      <c r="S48">
        <f t="shared" si="2"/>
        <v>2015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2">
        <f t="shared" si="0"/>
        <v>41932.819525462961</v>
      </c>
      <c r="R49" s="12">
        <f t="shared" si="1"/>
        <v>41992.861192129625</v>
      </c>
      <c r="S49">
        <f t="shared" si="2"/>
        <v>2014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2">
        <f t="shared" si="0"/>
        <v>42033.516898148147</v>
      </c>
      <c r="R50" s="12">
        <f t="shared" si="1"/>
        <v>42064.5</v>
      </c>
      <c r="S50">
        <f t="shared" si="2"/>
        <v>2015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2">
        <f t="shared" si="0"/>
        <v>42271.176446759258</v>
      </c>
      <c r="R51" s="12">
        <f t="shared" si="1"/>
        <v>42301.176446759258</v>
      </c>
      <c r="S51">
        <f t="shared" si="2"/>
        <v>2015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2">
        <f t="shared" si="0"/>
        <v>41995.752986111111</v>
      </c>
      <c r="R52" s="12">
        <f t="shared" si="1"/>
        <v>42034.708333333328</v>
      </c>
      <c r="S52">
        <f t="shared" si="2"/>
        <v>2014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2">
        <f t="shared" si="0"/>
        <v>42196.928668981483</v>
      </c>
      <c r="R53" s="12">
        <f t="shared" si="1"/>
        <v>42226.928668981483</v>
      </c>
      <c r="S53">
        <f t="shared" si="2"/>
        <v>2015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2">
        <f t="shared" si="0"/>
        <v>41807.701921296299</v>
      </c>
      <c r="R54" s="12">
        <f t="shared" si="1"/>
        <v>41837.701921296299</v>
      </c>
      <c r="S54">
        <f t="shared" si="2"/>
        <v>2014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2">
        <f t="shared" si="0"/>
        <v>41719.549131944441</v>
      </c>
      <c r="R55" s="12">
        <f t="shared" si="1"/>
        <v>41733.916666666664</v>
      </c>
      <c r="S55">
        <f t="shared" si="2"/>
        <v>2014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2">
        <f t="shared" si="0"/>
        <v>42333.713206018518</v>
      </c>
      <c r="R56" s="12">
        <f t="shared" si="1"/>
        <v>42363.713206018518</v>
      </c>
      <c r="S56">
        <f t="shared" si="2"/>
        <v>2015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2">
        <f t="shared" si="0"/>
        <v>42496.968935185185</v>
      </c>
      <c r="R57" s="12">
        <f t="shared" si="1"/>
        <v>42517.968935185185</v>
      </c>
      <c r="S57">
        <f t="shared" si="2"/>
        <v>2016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2">
        <f t="shared" si="0"/>
        <v>42149.548888888887</v>
      </c>
      <c r="R58" s="12">
        <f t="shared" si="1"/>
        <v>42163.666666666672</v>
      </c>
      <c r="S58">
        <f t="shared" si="2"/>
        <v>2015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2">
        <f t="shared" si="0"/>
        <v>42089.83289351852</v>
      </c>
      <c r="R59" s="12">
        <f t="shared" si="1"/>
        <v>42119.83289351852</v>
      </c>
      <c r="S59">
        <f t="shared" si="2"/>
        <v>2015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2">
        <f t="shared" si="0"/>
        <v>41932.745046296295</v>
      </c>
      <c r="R60" s="12">
        <f t="shared" si="1"/>
        <v>41962.786712962959</v>
      </c>
      <c r="S60">
        <f t="shared" si="2"/>
        <v>2014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2">
        <f t="shared" si="0"/>
        <v>42230.23583333334</v>
      </c>
      <c r="R61" s="12">
        <f t="shared" si="1"/>
        <v>42261.875</v>
      </c>
      <c r="S61">
        <f t="shared" si="2"/>
        <v>2015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2">
        <f t="shared" si="0"/>
        <v>41701.901817129627</v>
      </c>
      <c r="R62" s="12">
        <f t="shared" si="1"/>
        <v>41721</v>
      </c>
      <c r="S62">
        <f t="shared" si="2"/>
        <v>2014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2">
        <f t="shared" si="0"/>
        <v>41409.814317129632</v>
      </c>
      <c r="R63" s="12">
        <f t="shared" si="1"/>
        <v>41431.814317129632</v>
      </c>
      <c r="S63">
        <f t="shared" si="2"/>
        <v>2013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2">
        <f t="shared" si="0"/>
        <v>41311.799513888887</v>
      </c>
      <c r="R64" s="12">
        <f t="shared" si="1"/>
        <v>41336.799513888887</v>
      </c>
      <c r="S64">
        <f t="shared" si="2"/>
        <v>2013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2">
        <f t="shared" si="0"/>
        <v>41612.912187499998</v>
      </c>
      <c r="R65" s="12">
        <f t="shared" si="1"/>
        <v>41636.207638888889</v>
      </c>
      <c r="S65">
        <f t="shared" si="2"/>
        <v>2013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2">
        <f t="shared" si="0"/>
        <v>41433.01829861111</v>
      </c>
      <c r="R66" s="12">
        <f t="shared" si="1"/>
        <v>41463.01829861111</v>
      </c>
      <c r="S66">
        <f t="shared" si="2"/>
        <v>2013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2">
        <f t="shared" ref="Q67:Q130" si="3">(((J67/60)/60)/24)+DATE(1970,1,1)</f>
        <v>41835.821226851855</v>
      </c>
      <c r="R67" s="12">
        <f t="shared" ref="R67:R130" si="4">(((I67/60)/60)/24)+DATE(1970,1,1)</f>
        <v>41862.249305555553</v>
      </c>
      <c r="S67">
        <f t="shared" ref="S67:S130" si="5">YEAR(Q67)</f>
        <v>2014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2">
        <f t="shared" si="3"/>
        <v>42539.849768518514</v>
      </c>
      <c r="R68" s="12">
        <f t="shared" si="4"/>
        <v>42569.849768518514</v>
      </c>
      <c r="S68">
        <f t="shared" si="5"/>
        <v>2016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2">
        <f t="shared" si="3"/>
        <v>41075.583379629628</v>
      </c>
      <c r="R69" s="12">
        <f t="shared" si="4"/>
        <v>41105.583379629628</v>
      </c>
      <c r="S69">
        <f t="shared" si="5"/>
        <v>2012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2">
        <f t="shared" si="3"/>
        <v>41663.569340277776</v>
      </c>
      <c r="R70" s="12">
        <f t="shared" si="4"/>
        <v>41693.569340277776</v>
      </c>
      <c r="S70">
        <f t="shared" si="5"/>
        <v>2014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2">
        <f t="shared" si="3"/>
        <v>40786.187789351854</v>
      </c>
      <c r="R71" s="12">
        <f t="shared" si="4"/>
        <v>40818.290972222225</v>
      </c>
      <c r="S71">
        <f t="shared" si="5"/>
        <v>2011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2">
        <f t="shared" si="3"/>
        <v>40730.896354166667</v>
      </c>
      <c r="R72" s="12">
        <f t="shared" si="4"/>
        <v>40790.896354166667</v>
      </c>
      <c r="S72">
        <f t="shared" si="5"/>
        <v>2011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2">
        <f t="shared" si="3"/>
        <v>40997.271493055552</v>
      </c>
      <c r="R73" s="12">
        <f t="shared" si="4"/>
        <v>41057.271493055552</v>
      </c>
      <c r="S73">
        <f t="shared" si="5"/>
        <v>2012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2">
        <f t="shared" si="3"/>
        <v>41208.010196759256</v>
      </c>
      <c r="R74" s="12">
        <f t="shared" si="4"/>
        <v>41228</v>
      </c>
      <c r="S74">
        <f t="shared" si="5"/>
        <v>2012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2">
        <f t="shared" si="3"/>
        <v>40587.75675925926</v>
      </c>
      <c r="R75" s="12">
        <f t="shared" si="4"/>
        <v>40666.165972222225</v>
      </c>
      <c r="S75">
        <f t="shared" si="5"/>
        <v>2011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2">
        <f t="shared" si="3"/>
        <v>42360.487210648149</v>
      </c>
      <c r="R76" s="12">
        <f t="shared" si="4"/>
        <v>42390.487210648149</v>
      </c>
      <c r="S76">
        <f t="shared" si="5"/>
        <v>2015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2">
        <f t="shared" si="3"/>
        <v>41357.209166666667</v>
      </c>
      <c r="R77" s="12">
        <f t="shared" si="4"/>
        <v>41387.209166666667</v>
      </c>
      <c r="S77">
        <f t="shared" si="5"/>
        <v>2013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2">
        <f t="shared" si="3"/>
        <v>40844.691643518519</v>
      </c>
      <c r="R78" s="12">
        <f t="shared" si="4"/>
        <v>40904.733310185184</v>
      </c>
      <c r="S78">
        <f t="shared" si="5"/>
        <v>2011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2">
        <f t="shared" si="3"/>
        <v>40997.144872685189</v>
      </c>
      <c r="R79" s="12">
        <f t="shared" si="4"/>
        <v>41050.124305555553</v>
      </c>
      <c r="S79">
        <f t="shared" si="5"/>
        <v>2012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2">
        <f t="shared" si="3"/>
        <v>42604.730567129634</v>
      </c>
      <c r="R80" s="12">
        <f t="shared" si="4"/>
        <v>42614.730567129634</v>
      </c>
      <c r="S80">
        <f t="shared" si="5"/>
        <v>2016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2">
        <f t="shared" si="3"/>
        <v>41724.776539351849</v>
      </c>
      <c r="R81" s="12">
        <f t="shared" si="4"/>
        <v>41754.776539351849</v>
      </c>
      <c r="S81">
        <f t="shared" si="5"/>
        <v>2014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2">
        <f t="shared" si="3"/>
        <v>41583.083981481483</v>
      </c>
      <c r="R82" s="12">
        <f t="shared" si="4"/>
        <v>41618.083981481483</v>
      </c>
      <c r="S82">
        <f t="shared" si="5"/>
        <v>2013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2">
        <f t="shared" si="3"/>
        <v>41100.158877314818</v>
      </c>
      <c r="R83" s="12">
        <f t="shared" si="4"/>
        <v>41104.126388888886</v>
      </c>
      <c r="S83">
        <f t="shared" si="5"/>
        <v>2012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2">
        <f t="shared" si="3"/>
        <v>40795.820150462961</v>
      </c>
      <c r="R84" s="12">
        <f t="shared" si="4"/>
        <v>40825.820150462961</v>
      </c>
      <c r="S84">
        <f t="shared" si="5"/>
        <v>2011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2">
        <f t="shared" si="3"/>
        <v>42042.615613425922</v>
      </c>
      <c r="R85" s="12">
        <f t="shared" si="4"/>
        <v>42057.479166666672</v>
      </c>
      <c r="S85">
        <f t="shared" si="5"/>
        <v>2015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2">
        <f t="shared" si="3"/>
        <v>40648.757939814815</v>
      </c>
      <c r="R86" s="12">
        <f t="shared" si="4"/>
        <v>40678.757939814815</v>
      </c>
      <c r="S86">
        <f t="shared" si="5"/>
        <v>2011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2">
        <f t="shared" si="3"/>
        <v>40779.125428240739</v>
      </c>
      <c r="R87" s="12">
        <f t="shared" si="4"/>
        <v>40809.125428240739</v>
      </c>
      <c r="S87">
        <f t="shared" si="5"/>
        <v>2011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2">
        <f t="shared" si="3"/>
        <v>42291.556076388893</v>
      </c>
      <c r="R88" s="12">
        <f t="shared" si="4"/>
        <v>42365.59774305555</v>
      </c>
      <c r="S88">
        <f t="shared" si="5"/>
        <v>2015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2">
        <f t="shared" si="3"/>
        <v>40322.53938657407</v>
      </c>
      <c r="R89" s="12">
        <f t="shared" si="4"/>
        <v>40332.070138888892</v>
      </c>
      <c r="S89">
        <f t="shared" si="5"/>
        <v>2010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2">
        <f t="shared" si="3"/>
        <v>41786.65892361111</v>
      </c>
      <c r="R90" s="12">
        <f t="shared" si="4"/>
        <v>41812.65892361111</v>
      </c>
      <c r="S90">
        <f t="shared" si="5"/>
        <v>2014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2">
        <f t="shared" si="3"/>
        <v>41402.752222222225</v>
      </c>
      <c r="R91" s="12">
        <f t="shared" si="4"/>
        <v>41427.752222222225</v>
      </c>
      <c r="S91">
        <f t="shared" si="5"/>
        <v>2013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2">
        <f t="shared" si="3"/>
        <v>40706.297442129631</v>
      </c>
      <c r="R92" s="12">
        <f t="shared" si="4"/>
        <v>40736.297442129631</v>
      </c>
      <c r="S92">
        <f t="shared" si="5"/>
        <v>2011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2">
        <f t="shared" si="3"/>
        <v>40619.402361111112</v>
      </c>
      <c r="R93" s="12">
        <f t="shared" si="4"/>
        <v>40680.402361111112</v>
      </c>
      <c r="S93">
        <f t="shared" si="5"/>
        <v>2011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2">
        <f t="shared" si="3"/>
        <v>42721.198877314819</v>
      </c>
      <c r="R94" s="12">
        <f t="shared" si="4"/>
        <v>42767.333333333328</v>
      </c>
      <c r="S94">
        <f t="shared" si="5"/>
        <v>2016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2">
        <f t="shared" si="3"/>
        <v>41065.858067129629</v>
      </c>
      <c r="R95" s="12">
        <f t="shared" si="4"/>
        <v>41093.875</v>
      </c>
      <c r="S95">
        <f t="shared" si="5"/>
        <v>2012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2">
        <f t="shared" si="3"/>
        <v>41716.717847222222</v>
      </c>
      <c r="R96" s="12">
        <f t="shared" si="4"/>
        <v>41736.717847222222</v>
      </c>
      <c r="S96">
        <f t="shared" si="5"/>
        <v>2014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2">
        <f t="shared" si="3"/>
        <v>40935.005104166667</v>
      </c>
      <c r="R97" s="12">
        <f t="shared" si="4"/>
        <v>40965.005104166667</v>
      </c>
      <c r="S97">
        <f t="shared" si="5"/>
        <v>2012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2">
        <f t="shared" si="3"/>
        <v>40324.662511574075</v>
      </c>
      <c r="R98" s="12">
        <f t="shared" si="4"/>
        <v>40391.125</v>
      </c>
      <c r="S98">
        <f t="shared" si="5"/>
        <v>2010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2">
        <f t="shared" si="3"/>
        <v>40706.135208333333</v>
      </c>
      <c r="R99" s="12">
        <f t="shared" si="4"/>
        <v>40736.135208333333</v>
      </c>
      <c r="S99">
        <f t="shared" si="5"/>
        <v>2011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2">
        <f t="shared" si="3"/>
        <v>41214.79483796296</v>
      </c>
      <c r="R100" s="12">
        <f t="shared" si="4"/>
        <v>41250.979166666664</v>
      </c>
      <c r="S100">
        <f t="shared" si="5"/>
        <v>2012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2">
        <f t="shared" si="3"/>
        <v>41631.902766203704</v>
      </c>
      <c r="R101" s="12">
        <f t="shared" si="4"/>
        <v>41661.902766203704</v>
      </c>
      <c r="S101">
        <f t="shared" si="5"/>
        <v>2013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2">
        <f t="shared" si="3"/>
        <v>41197.753310185188</v>
      </c>
      <c r="R102" s="12">
        <f t="shared" si="4"/>
        <v>41217.794976851852</v>
      </c>
      <c r="S102">
        <f t="shared" si="5"/>
        <v>2012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2">
        <f t="shared" si="3"/>
        <v>41274.776736111111</v>
      </c>
      <c r="R103" s="12">
        <f t="shared" si="4"/>
        <v>41298.776736111111</v>
      </c>
      <c r="S103">
        <f t="shared" si="5"/>
        <v>2012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2">
        <f t="shared" si="3"/>
        <v>40505.131168981483</v>
      </c>
      <c r="R104" s="12">
        <f t="shared" si="4"/>
        <v>40535.131168981483</v>
      </c>
      <c r="S104">
        <f t="shared" si="5"/>
        <v>2010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2">
        <f t="shared" si="3"/>
        <v>41682.805902777778</v>
      </c>
      <c r="R105" s="12">
        <f t="shared" si="4"/>
        <v>41705.805902777778</v>
      </c>
      <c r="S105">
        <f t="shared" si="5"/>
        <v>2014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2">
        <f t="shared" si="3"/>
        <v>40612.695208333331</v>
      </c>
      <c r="R106" s="12">
        <f t="shared" si="4"/>
        <v>40636.041666666664</v>
      </c>
      <c r="S106">
        <f t="shared" si="5"/>
        <v>2011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2">
        <f t="shared" si="3"/>
        <v>42485.724768518514</v>
      </c>
      <c r="R107" s="12">
        <f t="shared" si="4"/>
        <v>42504</v>
      </c>
      <c r="S107">
        <f t="shared" si="5"/>
        <v>2016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2">
        <f t="shared" si="3"/>
        <v>40987.776631944449</v>
      </c>
      <c r="R108" s="12">
        <f t="shared" si="4"/>
        <v>41001.776631944449</v>
      </c>
      <c r="S108">
        <f t="shared" si="5"/>
        <v>2012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2">
        <f t="shared" si="3"/>
        <v>40635.982488425929</v>
      </c>
      <c r="R109" s="12">
        <f t="shared" si="4"/>
        <v>40657.982488425929</v>
      </c>
      <c r="S109">
        <f t="shared" si="5"/>
        <v>2011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2">
        <f t="shared" si="3"/>
        <v>41365.613078703704</v>
      </c>
      <c r="R110" s="12">
        <f t="shared" si="4"/>
        <v>41425.613078703704</v>
      </c>
      <c r="S110">
        <f t="shared" si="5"/>
        <v>2013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2">
        <f t="shared" si="3"/>
        <v>40570.025810185187</v>
      </c>
      <c r="R111" s="12">
        <f t="shared" si="4"/>
        <v>40600.025810185187</v>
      </c>
      <c r="S111">
        <f t="shared" si="5"/>
        <v>2011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2">
        <f t="shared" si="3"/>
        <v>41557.949687500004</v>
      </c>
      <c r="R112" s="12">
        <f t="shared" si="4"/>
        <v>41592.249305555553</v>
      </c>
      <c r="S112">
        <f t="shared" si="5"/>
        <v>2013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2">
        <f t="shared" si="3"/>
        <v>42125.333182870367</v>
      </c>
      <c r="R113" s="12">
        <f t="shared" si="4"/>
        <v>42155.333182870367</v>
      </c>
      <c r="S113">
        <f t="shared" si="5"/>
        <v>2015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2">
        <f t="shared" si="3"/>
        <v>41718.043032407404</v>
      </c>
      <c r="R114" s="12">
        <f t="shared" si="4"/>
        <v>41742.083333333336</v>
      </c>
      <c r="S114">
        <f t="shared" si="5"/>
        <v>2014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2">
        <f t="shared" si="3"/>
        <v>40753.758425925924</v>
      </c>
      <c r="R115" s="12">
        <f t="shared" si="4"/>
        <v>40761.625</v>
      </c>
      <c r="S115">
        <f t="shared" si="5"/>
        <v>2011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2">
        <f t="shared" si="3"/>
        <v>40861.27416666667</v>
      </c>
      <c r="R116" s="12">
        <f t="shared" si="4"/>
        <v>40921.27416666667</v>
      </c>
      <c r="S116">
        <f t="shared" si="5"/>
        <v>2011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2">
        <f t="shared" si="3"/>
        <v>40918.738935185182</v>
      </c>
      <c r="R117" s="12">
        <f t="shared" si="4"/>
        <v>40943.738935185182</v>
      </c>
      <c r="S117">
        <f t="shared" si="5"/>
        <v>2012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2">
        <f t="shared" si="3"/>
        <v>40595.497164351851</v>
      </c>
      <c r="R118" s="12">
        <f t="shared" si="4"/>
        <v>40641.455497685187</v>
      </c>
      <c r="S118">
        <f t="shared" si="5"/>
        <v>2011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2">
        <f t="shared" si="3"/>
        <v>40248.834999999999</v>
      </c>
      <c r="R119" s="12">
        <f t="shared" si="4"/>
        <v>40338.791666666664</v>
      </c>
      <c r="S119">
        <f t="shared" si="5"/>
        <v>2010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2">
        <f t="shared" si="3"/>
        <v>40723.053657407407</v>
      </c>
      <c r="R120" s="12">
        <f t="shared" si="4"/>
        <v>40753.053657407407</v>
      </c>
      <c r="S120">
        <f t="shared" si="5"/>
        <v>2011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2">
        <f t="shared" si="3"/>
        <v>40739.069282407407</v>
      </c>
      <c r="R121" s="12">
        <f t="shared" si="4"/>
        <v>40768.958333333336</v>
      </c>
      <c r="S121">
        <f t="shared" si="5"/>
        <v>2011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2">
        <f t="shared" si="3"/>
        <v>42616.049849537041</v>
      </c>
      <c r="R122" s="12">
        <f t="shared" si="4"/>
        <v>42646.049849537041</v>
      </c>
      <c r="S122">
        <f t="shared" si="5"/>
        <v>2016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2">
        <f t="shared" si="3"/>
        <v>42096.704976851848</v>
      </c>
      <c r="R123" s="12">
        <f t="shared" si="4"/>
        <v>42112.427777777775</v>
      </c>
      <c r="S123">
        <f t="shared" si="5"/>
        <v>2015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2">
        <f t="shared" si="3"/>
        <v>42593.431793981479</v>
      </c>
      <c r="R124" s="12">
        <f t="shared" si="4"/>
        <v>42653.431793981479</v>
      </c>
      <c r="S124">
        <f t="shared" si="5"/>
        <v>2016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2">
        <f t="shared" si="3"/>
        <v>41904.781990740739</v>
      </c>
      <c r="R125" s="12">
        <f t="shared" si="4"/>
        <v>41940.916666666664</v>
      </c>
      <c r="S125">
        <f t="shared" si="5"/>
        <v>2014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2">
        <f t="shared" si="3"/>
        <v>42114.928726851853</v>
      </c>
      <c r="R126" s="12">
        <f t="shared" si="4"/>
        <v>42139.928726851853</v>
      </c>
      <c r="S126">
        <f t="shared" si="5"/>
        <v>2015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2">
        <f t="shared" si="3"/>
        <v>42709.993981481486</v>
      </c>
      <c r="R127" s="12">
        <f t="shared" si="4"/>
        <v>42769.993981481486</v>
      </c>
      <c r="S127">
        <f t="shared" si="5"/>
        <v>2016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2">
        <f t="shared" si="3"/>
        <v>42135.589548611111</v>
      </c>
      <c r="R128" s="12">
        <f t="shared" si="4"/>
        <v>42166.083333333328</v>
      </c>
      <c r="S128">
        <f t="shared" si="5"/>
        <v>2015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2">
        <f t="shared" si="3"/>
        <v>42067.62431712963</v>
      </c>
      <c r="R129" s="12">
        <f t="shared" si="4"/>
        <v>42097.582650462966</v>
      </c>
      <c r="S129">
        <f t="shared" si="5"/>
        <v>2015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2">
        <f t="shared" si="3"/>
        <v>42628.22792824074</v>
      </c>
      <c r="R130" s="12">
        <f t="shared" si="4"/>
        <v>42663.22792824074</v>
      </c>
      <c r="S130">
        <f t="shared" si="5"/>
        <v>2016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2">
        <f t="shared" ref="Q131:Q194" si="6">(((J131/60)/60)/24)+DATE(1970,1,1)</f>
        <v>41882.937303240738</v>
      </c>
      <c r="R131" s="12">
        <f t="shared" ref="R131:R194" si="7">(((I131/60)/60)/24)+DATE(1970,1,1)</f>
        <v>41942.937303240738</v>
      </c>
      <c r="S131">
        <f t="shared" ref="S131:S194" si="8">YEAR(Q131)</f>
        <v>2014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2">
        <f t="shared" si="6"/>
        <v>41778.915416666663</v>
      </c>
      <c r="R132" s="12">
        <f t="shared" si="7"/>
        <v>41806.844444444447</v>
      </c>
      <c r="S132">
        <f t="shared" si="8"/>
        <v>2014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2">
        <f t="shared" si="6"/>
        <v>42541.837511574078</v>
      </c>
      <c r="R133" s="12">
        <f t="shared" si="7"/>
        <v>42557</v>
      </c>
      <c r="S133">
        <f t="shared" si="8"/>
        <v>2016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2">
        <f t="shared" si="6"/>
        <v>41905.812581018516</v>
      </c>
      <c r="R134" s="12">
        <f t="shared" si="7"/>
        <v>41950.854247685187</v>
      </c>
      <c r="S134">
        <f t="shared" si="8"/>
        <v>2014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2">
        <f t="shared" si="6"/>
        <v>42491.80768518518</v>
      </c>
      <c r="R135" s="12">
        <f t="shared" si="7"/>
        <v>42521.729861111111</v>
      </c>
      <c r="S135">
        <f t="shared" si="8"/>
        <v>2016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2">
        <f t="shared" si="6"/>
        <v>42221.909930555557</v>
      </c>
      <c r="R136" s="12">
        <f t="shared" si="7"/>
        <v>42251.708333333328</v>
      </c>
      <c r="S136">
        <f t="shared" si="8"/>
        <v>2015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2">
        <f t="shared" si="6"/>
        <v>41788.381909722222</v>
      </c>
      <c r="R137" s="12">
        <f t="shared" si="7"/>
        <v>41821.791666666664</v>
      </c>
      <c r="S137">
        <f t="shared" si="8"/>
        <v>2014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2">
        <f t="shared" si="6"/>
        <v>42096.410115740742</v>
      </c>
      <c r="R138" s="12">
        <f t="shared" si="7"/>
        <v>42140.427777777775</v>
      </c>
      <c r="S138">
        <f t="shared" si="8"/>
        <v>2015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2">
        <f t="shared" si="6"/>
        <v>42239.573993055557</v>
      </c>
      <c r="R139" s="12">
        <f t="shared" si="7"/>
        <v>42289.573993055557</v>
      </c>
      <c r="S139">
        <f t="shared" si="8"/>
        <v>2015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2">
        <f t="shared" si="6"/>
        <v>42186.257418981477</v>
      </c>
      <c r="R140" s="12">
        <f t="shared" si="7"/>
        <v>42217.207638888889</v>
      </c>
      <c r="S140">
        <f t="shared" si="8"/>
        <v>2015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2">
        <f t="shared" si="6"/>
        <v>42187.920972222222</v>
      </c>
      <c r="R141" s="12">
        <f t="shared" si="7"/>
        <v>42197.920972222222</v>
      </c>
      <c r="S141">
        <f t="shared" si="8"/>
        <v>2015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2">
        <f t="shared" si="6"/>
        <v>42053.198287037041</v>
      </c>
      <c r="R142" s="12">
        <f t="shared" si="7"/>
        <v>42083.15662037037</v>
      </c>
      <c r="S142">
        <f t="shared" si="8"/>
        <v>2015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2">
        <f t="shared" si="6"/>
        <v>42110.153043981481</v>
      </c>
      <c r="R143" s="12">
        <f t="shared" si="7"/>
        <v>42155.153043981481</v>
      </c>
      <c r="S143">
        <f t="shared" si="8"/>
        <v>2015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2">
        <f t="shared" si="6"/>
        <v>41938.893263888887</v>
      </c>
      <c r="R144" s="12">
        <f t="shared" si="7"/>
        <v>41959.934930555552</v>
      </c>
      <c r="S144">
        <f t="shared" si="8"/>
        <v>2014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2">
        <f t="shared" si="6"/>
        <v>42559.064143518524</v>
      </c>
      <c r="R145" s="12">
        <f t="shared" si="7"/>
        <v>42616.246527777781</v>
      </c>
      <c r="S145">
        <f t="shared" si="8"/>
        <v>2016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2">
        <f t="shared" si="6"/>
        <v>42047.762407407412</v>
      </c>
      <c r="R146" s="12">
        <f t="shared" si="7"/>
        <v>42107.72074074074</v>
      </c>
      <c r="S146">
        <f t="shared" si="8"/>
        <v>2015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2">
        <f t="shared" si="6"/>
        <v>42200.542268518519</v>
      </c>
      <c r="R147" s="12">
        <f t="shared" si="7"/>
        <v>42227.542268518519</v>
      </c>
      <c r="S147">
        <f t="shared" si="8"/>
        <v>2015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2">
        <f t="shared" si="6"/>
        <v>42693.016180555554</v>
      </c>
      <c r="R148" s="12">
        <f t="shared" si="7"/>
        <v>42753.016180555554</v>
      </c>
      <c r="S148">
        <f t="shared" si="8"/>
        <v>2016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2">
        <f t="shared" si="6"/>
        <v>41969.767824074079</v>
      </c>
      <c r="R149" s="12">
        <f t="shared" si="7"/>
        <v>42012.762499999997</v>
      </c>
      <c r="S149">
        <f t="shared" si="8"/>
        <v>2014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2">
        <f t="shared" si="6"/>
        <v>42397.281666666662</v>
      </c>
      <c r="R150" s="12">
        <f t="shared" si="7"/>
        <v>42427.281666666662</v>
      </c>
      <c r="S150">
        <f t="shared" si="8"/>
        <v>2016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2">
        <f t="shared" si="6"/>
        <v>41968.172106481477</v>
      </c>
      <c r="R151" s="12">
        <f t="shared" si="7"/>
        <v>41998.333333333328</v>
      </c>
      <c r="S151">
        <f t="shared" si="8"/>
        <v>2014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2">
        <f t="shared" si="6"/>
        <v>42090.161828703705</v>
      </c>
      <c r="R152" s="12">
        <f t="shared" si="7"/>
        <v>42150.161828703705</v>
      </c>
      <c r="S152">
        <f t="shared" si="8"/>
        <v>2015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2">
        <f t="shared" si="6"/>
        <v>42113.550821759258</v>
      </c>
      <c r="R153" s="12">
        <f t="shared" si="7"/>
        <v>42173.550821759258</v>
      </c>
      <c r="S153">
        <f t="shared" si="8"/>
        <v>2015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2">
        <f t="shared" si="6"/>
        <v>41875.077546296299</v>
      </c>
      <c r="R154" s="12">
        <f t="shared" si="7"/>
        <v>41905.077546296299</v>
      </c>
      <c r="S154">
        <f t="shared" si="8"/>
        <v>2014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2">
        <f t="shared" si="6"/>
        <v>41933.586157407408</v>
      </c>
      <c r="R155" s="12">
        <f t="shared" si="7"/>
        <v>41975.627824074079</v>
      </c>
      <c r="S155">
        <f t="shared" si="8"/>
        <v>2014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2">
        <f t="shared" si="6"/>
        <v>42115.547395833331</v>
      </c>
      <c r="R156" s="12">
        <f t="shared" si="7"/>
        <v>42158.547395833331</v>
      </c>
      <c r="S156">
        <f t="shared" si="8"/>
        <v>2015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2">
        <f t="shared" si="6"/>
        <v>42168.559432870374</v>
      </c>
      <c r="R157" s="12">
        <f t="shared" si="7"/>
        <v>42208.559432870374</v>
      </c>
      <c r="S157">
        <f t="shared" si="8"/>
        <v>2015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2">
        <f t="shared" si="6"/>
        <v>41794.124953703707</v>
      </c>
      <c r="R158" s="12">
        <f t="shared" si="7"/>
        <v>41854.124953703707</v>
      </c>
      <c r="S158">
        <f t="shared" si="8"/>
        <v>2014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2">
        <f t="shared" si="6"/>
        <v>42396.911712962959</v>
      </c>
      <c r="R159" s="12">
        <f t="shared" si="7"/>
        <v>42426.911712962959</v>
      </c>
      <c r="S159">
        <f t="shared" si="8"/>
        <v>2016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2">
        <f t="shared" si="6"/>
        <v>41904.07671296296</v>
      </c>
      <c r="R160" s="12">
        <f t="shared" si="7"/>
        <v>41934.07671296296</v>
      </c>
      <c r="S160">
        <f t="shared" si="8"/>
        <v>2014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2">
        <f t="shared" si="6"/>
        <v>42514.434548611112</v>
      </c>
      <c r="R161" s="12">
        <f t="shared" si="7"/>
        <v>42554.434548611112</v>
      </c>
      <c r="S161">
        <f t="shared" si="8"/>
        <v>2016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2">
        <f t="shared" si="6"/>
        <v>42171.913090277783</v>
      </c>
      <c r="R162" s="12">
        <f t="shared" si="7"/>
        <v>42231.913090277783</v>
      </c>
      <c r="S162">
        <f t="shared" si="8"/>
        <v>2015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2">
        <f t="shared" si="6"/>
        <v>41792.687442129631</v>
      </c>
      <c r="R163" s="12">
        <f t="shared" si="7"/>
        <v>41822.687442129631</v>
      </c>
      <c r="S163">
        <f t="shared" si="8"/>
        <v>2014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2">
        <f t="shared" si="6"/>
        <v>41835.126805555556</v>
      </c>
      <c r="R164" s="12">
        <f t="shared" si="7"/>
        <v>41867.987500000003</v>
      </c>
      <c r="S164">
        <f t="shared" si="8"/>
        <v>2014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2">
        <f t="shared" si="6"/>
        <v>42243.961273148147</v>
      </c>
      <c r="R165" s="12">
        <f t="shared" si="7"/>
        <v>42278</v>
      </c>
      <c r="S165">
        <f t="shared" si="8"/>
        <v>2015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2">
        <f t="shared" si="6"/>
        <v>41841.762743055559</v>
      </c>
      <c r="R166" s="12">
        <f t="shared" si="7"/>
        <v>41901.762743055559</v>
      </c>
      <c r="S166">
        <f t="shared" si="8"/>
        <v>2014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2">
        <f t="shared" si="6"/>
        <v>42351.658842592587</v>
      </c>
      <c r="R167" s="12">
        <f t="shared" si="7"/>
        <v>42381.658842592587</v>
      </c>
      <c r="S167">
        <f t="shared" si="8"/>
        <v>2015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2">
        <f t="shared" si="6"/>
        <v>42721.075949074075</v>
      </c>
      <c r="R168" s="12">
        <f t="shared" si="7"/>
        <v>42751.075949074075</v>
      </c>
      <c r="S168">
        <f t="shared" si="8"/>
        <v>2016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2">
        <f t="shared" si="6"/>
        <v>42160.927488425921</v>
      </c>
      <c r="R169" s="12">
        <f t="shared" si="7"/>
        <v>42220.927488425921</v>
      </c>
      <c r="S169">
        <f t="shared" si="8"/>
        <v>2015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2">
        <f t="shared" si="6"/>
        <v>42052.83530092593</v>
      </c>
      <c r="R170" s="12">
        <f t="shared" si="7"/>
        <v>42082.793634259258</v>
      </c>
      <c r="S170">
        <f t="shared" si="8"/>
        <v>2015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2">
        <f t="shared" si="6"/>
        <v>41900.505312499998</v>
      </c>
      <c r="R171" s="12">
        <f t="shared" si="7"/>
        <v>41930.505312499998</v>
      </c>
      <c r="S171">
        <f t="shared" si="8"/>
        <v>2014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2">
        <f t="shared" si="6"/>
        <v>42216.977812500001</v>
      </c>
      <c r="R172" s="12">
        <f t="shared" si="7"/>
        <v>42246.227777777778</v>
      </c>
      <c r="S172">
        <f t="shared" si="8"/>
        <v>2015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2">
        <f t="shared" si="6"/>
        <v>42534.180717592593</v>
      </c>
      <c r="R173" s="12">
        <f t="shared" si="7"/>
        <v>42594.180717592593</v>
      </c>
      <c r="S173">
        <f t="shared" si="8"/>
        <v>2016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2">
        <f t="shared" si="6"/>
        <v>42047.394942129627</v>
      </c>
      <c r="R174" s="12">
        <f t="shared" si="7"/>
        <v>42082.353275462956</v>
      </c>
      <c r="S174">
        <f t="shared" si="8"/>
        <v>2015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2">
        <f t="shared" si="6"/>
        <v>42033.573009259257</v>
      </c>
      <c r="R175" s="12">
        <f t="shared" si="7"/>
        <v>42063.573009259257</v>
      </c>
      <c r="S175">
        <f t="shared" si="8"/>
        <v>2015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2">
        <f t="shared" si="6"/>
        <v>42072.758981481486</v>
      </c>
      <c r="R176" s="12">
        <f t="shared" si="7"/>
        <v>42132.758981481486</v>
      </c>
      <c r="S176">
        <f t="shared" si="8"/>
        <v>2015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2">
        <f t="shared" si="6"/>
        <v>41855.777905092589</v>
      </c>
      <c r="R177" s="12">
        <f t="shared" si="7"/>
        <v>41880.777905092589</v>
      </c>
      <c r="S177">
        <f t="shared" si="8"/>
        <v>2014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2">
        <f t="shared" si="6"/>
        <v>42191.824062500003</v>
      </c>
      <c r="R178" s="12">
        <f t="shared" si="7"/>
        <v>42221.824062500003</v>
      </c>
      <c r="S178">
        <f t="shared" si="8"/>
        <v>2015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2">
        <f t="shared" si="6"/>
        <v>42070.047754629632</v>
      </c>
      <c r="R179" s="12">
        <f t="shared" si="7"/>
        <v>42087.00608796296</v>
      </c>
      <c r="S179">
        <f t="shared" si="8"/>
        <v>2015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2">
        <f t="shared" si="6"/>
        <v>42304.955381944441</v>
      </c>
      <c r="R180" s="12">
        <f t="shared" si="7"/>
        <v>42334.997048611112</v>
      </c>
      <c r="S180">
        <f t="shared" si="8"/>
        <v>2015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2">
        <f t="shared" si="6"/>
        <v>42403.080497685187</v>
      </c>
      <c r="R181" s="12">
        <f t="shared" si="7"/>
        <v>42433.080497685187</v>
      </c>
      <c r="S181">
        <f t="shared" si="8"/>
        <v>2016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2">
        <f t="shared" si="6"/>
        <v>42067.991238425922</v>
      </c>
      <c r="R182" s="12">
        <f t="shared" si="7"/>
        <v>42107.791666666672</v>
      </c>
      <c r="S182">
        <f t="shared" si="8"/>
        <v>2015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2">
        <f t="shared" si="6"/>
        <v>42147.741840277777</v>
      </c>
      <c r="R183" s="12">
        <f t="shared" si="7"/>
        <v>42177.741840277777</v>
      </c>
      <c r="S183">
        <f t="shared" si="8"/>
        <v>2015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2">
        <f t="shared" si="6"/>
        <v>42712.011944444443</v>
      </c>
      <c r="R184" s="12">
        <f t="shared" si="7"/>
        <v>42742.011944444443</v>
      </c>
      <c r="S184">
        <f t="shared" si="8"/>
        <v>2016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2">
        <f t="shared" si="6"/>
        <v>41939.810300925928</v>
      </c>
      <c r="R185" s="12">
        <f t="shared" si="7"/>
        <v>41969.851967592593</v>
      </c>
      <c r="S185">
        <f t="shared" si="8"/>
        <v>2014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2">
        <f t="shared" si="6"/>
        <v>41825.791226851856</v>
      </c>
      <c r="R186" s="12">
        <f t="shared" si="7"/>
        <v>41883.165972222225</v>
      </c>
      <c r="S186">
        <f t="shared" si="8"/>
        <v>2014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2">
        <f t="shared" si="6"/>
        <v>42570.91133101852</v>
      </c>
      <c r="R187" s="12">
        <f t="shared" si="7"/>
        <v>42600.91133101852</v>
      </c>
      <c r="S187">
        <f t="shared" si="8"/>
        <v>2016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2">
        <f t="shared" si="6"/>
        <v>42767.812893518523</v>
      </c>
      <c r="R188" s="12">
        <f t="shared" si="7"/>
        <v>42797.833333333328</v>
      </c>
      <c r="S188">
        <f t="shared" si="8"/>
        <v>2017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2">
        <f t="shared" si="6"/>
        <v>42182.234456018516</v>
      </c>
      <c r="R189" s="12">
        <f t="shared" si="7"/>
        <v>42206.290972222225</v>
      </c>
      <c r="S189">
        <f t="shared" si="8"/>
        <v>2015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2">
        <f t="shared" si="6"/>
        <v>41857.18304398148</v>
      </c>
      <c r="R190" s="12">
        <f t="shared" si="7"/>
        <v>41887.18304398148</v>
      </c>
      <c r="S190">
        <f t="shared" si="8"/>
        <v>2014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2">
        <f t="shared" si="6"/>
        <v>42556.690706018519</v>
      </c>
      <c r="R191" s="12">
        <f t="shared" si="7"/>
        <v>42616.690706018519</v>
      </c>
      <c r="S191">
        <f t="shared" si="8"/>
        <v>2016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2">
        <f t="shared" si="6"/>
        <v>42527.650995370372</v>
      </c>
      <c r="R192" s="12">
        <f t="shared" si="7"/>
        <v>42537.650995370372</v>
      </c>
      <c r="S192">
        <f t="shared" si="8"/>
        <v>2016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2">
        <f t="shared" si="6"/>
        <v>42239.441412037035</v>
      </c>
      <c r="R193" s="12">
        <f t="shared" si="7"/>
        <v>42279.441412037035</v>
      </c>
      <c r="S193">
        <f t="shared" si="8"/>
        <v>2015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2">
        <f t="shared" si="6"/>
        <v>41899.792037037041</v>
      </c>
      <c r="R194" s="12">
        <f t="shared" si="7"/>
        <v>41929.792037037041</v>
      </c>
      <c r="S194">
        <f t="shared" si="8"/>
        <v>2014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2">
        <f t="shared" ref="Q195:Q258" si="9">(((J195/60)/60)/24)+DATE(1970,1,1)</f>
        <v>41911.934791666667</v>
      </c>
      <c r="R195" s="12">
        <f t="shared" ref="R195:R258" si="10">(((I195/60)/60)/24)+DATE(1970,1,1)</f>
        <v>41971.976458333331</v>
      </c>
      <c r="S195">
        <f t="shared" ref="S195:S258" si="11">YEAR(Q195)</f>
        <v>2014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2">
        <f t="shared" si="9"/>
        <v>42375.996886574074</v>
      </c>
      <c r="R196" s="12">
        <f t="shared" si="10"/>
        <v>42435.996886574074</v>
      </c>
      <c r="S196">
        <f t="shared" si="11"/>
        <v>2016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2">
        <f t="shared" si="9"/>
        <v>42135.67050925926</v>
      </c>
      <c r="R197" s="12">
        <f t="shared" si="10"/>
        <v>42195.67050925926</v>
      </c>
      <c r="S197">
        <f t="shared" si="11"/>
        <v>2015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2">
        <f t="shared" si="9"/>
        <v>42259.542800925927</v>
      </c>
      <c r="R198" s="12">
        <f t="shared" si="10"/>
        <v>42287.875</v>
      </c>
      <c r="S198">
        <f t="shared" si="11"/>
        <v>2015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2">
        <f t="shared" si="9"/>
        <v>42741.848379629635</v>
      </c>
      <c r="R199" s="12">
        <f t="shared" si="10"/>
        <v>42783.875</v>
      </c>
      <c r="S199">
        <f t="shared" si="11"/>
        <v>2017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2">
        <f t="shared" si="9"/>
        <v>41887.383356481485</v>
      </c>
      <c r="R200" s="12">
        <f t="shared" si="10"/>
        <v>41917.383356481485</v>
      </c>
      <c r="S200">
        <f t="shared" si="11"/>
        <v>2014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2">
        <f t="shared" si="9"/>
        <v>42584.123865740738</v>
      </c>
      <c r="R201" s="12">
        <f t="shared" si="10"/>
        <v>42614.123865740738</v>
      </c>
      <c r="S201">
        <f t="shared" si="11"/>
        <v>2016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2">
        <f t="shared" si="9"/>
        <v>41867.083368055559</v>
      </c>
      <c r="R202" s="12">
        <f t="shared" si="10"/>
        <v>41897.083368055559</v>
      </c>
      <c r="S202">
        <f t="shared" si="11"/>
        <v>2014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2">
        <f t="shared" si="9"/>
        <v>42023.818622685183</v>
      </c>
      <c r="R203" s="12">
        <f t="shared" si="10"/>
        <v>42043.818622685183</v>
      </c>
      <c r="S203">
        <f t="shared" si="11"/>
        <v>2015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2">
        <f t="shared" si="9"/>
        <v>42255.927824074075</v>
      </c>
      <c r="R204" s="12">
        <f t="shared" si="10"/>
        <v>42285.874305555553</v>
      </c>
      <c r="S204">
        <f t="shared" si="11"/>
        <v>2015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2">
        <f t="shared" si="9"/>
        <v>41973.847962962958</v>
      </c>
      <c r="R205" s="12">
        <f t="shared" si="10"/>
        <v>42033.847962962958</v>
      </c>
      <c r="S205">
        <f t="shared" si="11"/>
        <v>2014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2">
        <f t="shared" si="9"/>
        <v>42556.583368055552</v>
      </c>
      <c r="R206" s="12">
        <f t="shared" si="10"/>
        <v>42586.583368055552</v>
      </c>
      <c r="S206">
        <f t="shared" si="11"/>
        <v>2016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2">
        <f t="shared" si="9"/>
        <v>42248.632199074069</v>
      </c>
      <c r="R207" s="12">
        <f t="shared" si="10"/>
        <v>42283.632199074069</v>
      </c>
      <c r="S207">
        <f t="shared" si="11"/>
        <v>2015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2">
        <f t="shared" si="9"/>
        <v>42567.004432870366</v>
      </c>
      <c r="R208" s="12">
        <f t="shared" si="10"/>
        <v>42588.004432870366</v>
      </c>
      <c r="S208">
        <f t="shared" si="11"/>
        <v>2016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2">
        <f t="shared" si="9"/>
        <v>41978.197199074071</v>
      </c>
      <c r="R209" s="12">
        <f t="shared" si="10"/>
        <v>42008.197199074071</v>
      </c>
      <c r="S209">
        <f t="shared" si="11"/>
        <v>2014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2">
        <f t="shared" si="9"/>
        <v>41959.369988425926</v>
      </c>
      <c r="R210" s="12">
        <f t="shared" si="10"/>
        <v>41989.369988425926</v>
      </c>
      <c r="S210">
        <f t="shared" si="11"/>
        <v>2014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2">
        <f t="shared" si="9"/>
        <v>42165.922858796301</v>
      </c>
      <c r="R211" s="12">
        <f t="shared" si="10"/>
        <v>42195.922858796301</v>
      </c>
      <c r="S211">
        <f t="shared" si="11"/>
        <v>2015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2">
        <f t="shared" si="9"/>
        <v>42249.064722222218</v>
      </c>
      <c r="R212" s="12">
        <f t="shared" si="10"/>
        <v>42278.208333333328</v>
      </c>
      <c r="S212">
        <f t="shared" si="11"/>
        <v>2015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2">
        <f t="shared" si="9"/>
        <v>42236.159918981488</v>
      </c>
      <c r="R213" s="12">
        <f t="shared" si="10"/>
        <v>42266.159918981488</v>
      </c>
      <c r="S213">
        <f t="shared" si="11"/>
        <v>2015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2">
        <f t="shared" si="9"/>
        <v>42416.881018518514</v>
      </c>
      <c r="R214" s="12">
        <f t="shared" si="10"/>
        <v>42476.839351851857</v>
      </c>
      <c r="S214">
        <f t="shared" si="11"/>
        <v>2016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2">
        <f t="shared" si="9"/>
        <v>42202.594293981485</v>
      </c>
      <c r="R215" s="12">
        <f t="shared" si="10"/>
        <v>42232.587974537033</v>
      </c>
      <c r="S215">
        <f t="shared" si="11"/>
        <v>2015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2">
        <f t="shared" si="9"/>
        <v>42009.64061342593</v>
      </c>
      <c r="R216" s="12">
        <f t="shared" si="10"/>
        <v>42069.64061342593</v>
      </c>
      <c r="S216">
        <f t="shared" si="11"/>
        <v>2015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2">
        <f t="shared" si="9"/>
        <v>42375.230115740742</v>
      </c>
      <c r="R217" s="12">
        <f t="shared" si="10"/>
        <v>42417.999305555553</v>
      </c>
      <c r="S217">
        <f t="shared" si="11"/>
        <v>2016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2">
        <f t="shared" si="9"/>
        <v>42066.958761574075</v>
      </c>
      <c r="R218" s="12">
        <f t="shared" si="10"/>
        <v>42116.917094907403</v>
      </c>
      <c r="S218">
        <f t="shared" si="11"/>
        <v>2015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2">
        <f t="shared" si="9"/>
        <v>41970.64061342593</v>
      </c>
      <c r="R219" s="12">
        <f t="shared" si="10"/>
        <v>42001.64061342593</v>
      </c>
      <c r="S219">
        <f t="shared" si="11"/>
        <v>2014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2">
        <f t="shared" si="9"/>
        <v>42079.628344907411</v>
      </c>
      <c r="R220" s="12">
        <f t="shared" si="10"/>
        <v>42139.628344907411</v>
      </c>
      <c r="S220">
        <f t="shared" si="11"/>
        <v>2015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2">
        <f t="shared" si="9"/>
        <v>42429.326678240745</v>
      </c>
      <c r="R221" s="12">
        <f t="shared" si="10"/>
        <v>42461.290972222225</v>
      </c>
      <c r="S221">
        <f t="shared" si="11"/>
        <v>2016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2">
        <f t="shared" si="9"/>
        <v>42195.643865740742</v>
      </c>
      <c r="R222" s="12">
        <f t="shared" si="10"/>
        <v>42236.837499999994</v>
      </c>
      <c r="S222">
        <f t="shared" si="11"/>
        <v>2015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2">
        <f t="shared" si="9"/>
        <v>42031.837546296301</v>
      </c>
      <c r="R223" s="12">
        <f t="shared" si="10"/>
        <v>42091.79587962963</v>
      </c>
      <c r="S223">
        <f t="shared" si="11"/>
        <v>2015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2">
        <f t="shared" si="9"/>
        <v>42031.769884259258</v>
      </c>
      <c r="R224" s="12">
        <f t="shared" si="10"/>
        <v>42090.110416666663</v>
      </c>
      <c r="S224">
        <f t="shared" si="11"/>
        <v>2015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2">
        <f t="shared" si="9"/>
        <v>42482.048032407409</v>
      </c>
      <c r="R225" s="12">
        <f t="shared" si="10"/>
        <v>42512.045138888891</v>
      </c>
      <c r="S225">
        <f t="shared" si="11"/>
        <v>2016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2">
        <f t="shared" si="9"/>
        <v>42135.235254629632</v>
      </c>
      <c r="R226" s="12">
        <f t="shared" si="10"/>
        <v>42195.235254629632</v>
      </c>
      <c r="S226">
        <f t="shared" si="11"/>
        <v>2015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2">
        <f t="shared" si="9"/>
        <v>42438.961273148147</v>
      </c>
      <c r="R227" s="12">
        <f t="shared" si="10"/>
        <v>42468.919606481482</v>
      </c>
      <c r="S227">
        <f t="shared" si="11"/>
        <v>2016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2">
        <f t="shared" si="9"/>
        <v>42106.666018518517</v>
      </c>
      <c r="R228" s="12">
        <f t="shared" si="10"/>
        <v>42155.395138888889</v>
      </c>
      <c r="S228">
        <f t="shared" si="11"/>
        <v>2015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2">
        <f t="shared" si="9"/>
        <v>42164.893993055557</v>
      </c>
      <c r="R229" s="12">
        <f t="shared" si="10"/>
        <v>42194.893993055557</v>
      </c>
      <c r="S229">
        <f t="shared" si="11"/>
        <v>2015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2">
        <f t="shared" si="9"/>
        <v>42096.686400462961</v>
      </c>
      <c r="R230" s="12">
        <f t="shared" si="10"/>
        <v>42156.686400462961</v>
      </c>
      <c r="S230">
        <f t="shared" si="11"/>
        <v>2015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2">
        <f t="shared" si="9"/>
        <v>42383.933993055558</v>
      </c>
      <c r="R231" s="12">
        <f t="shared" si="10"/>
        <v>42413.933993055558</v>
      </c>
      <c r="S231">
        <f t="shared" si="11"/>
        <v>2016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2">
        <f t="shared" si="9"/>
        <v>42129.777210648142</v>
      </c>
      <c r="R232" s="12">
        <f t="shared" si="10"/>
        <v>42159.777210648142</v>
      </c>
      <c r="S232">
        <f t="shared" si="11"/>
        <v>2015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2">
        <f t="shared" si="9"/>
        <v>42341.958923611113</v>
      </c>
      <c r="R233" s="12">
        <f t="shared" si="10"/>
        <v>42371.958923611113</v>
      </c>
      <c r="S233">
        <f t="shared" si="11"/>
        <v>2015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2">
        <f t="shared" si="9"/>
        <v>42032.82576388889</v>
      </c>
      <c r="R234" s="12">
        <f t="shared" si="10"/>
        <v>42062.82576388889</v>
      </c>
      <c r="S234">
        <f t="shared" si="11"/>
        <v>2015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2">
        <f t="shared" si="9"/>
        <v>42612.911712962959</v>
      </c>
      <c r="R235" s="12">
        <f t="shared" si="10"/>
        <v>42642.911712962959</v>
      </c>
      <c r="S235">
        <f t="shared" si="11"/>
        <v>2016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2">
        <f t="shared" si="9"/>
        <v>42136.035405092596</v>
      </c>
      <c r="R236" s="12">
        <f t="shared" si="10"/>
        <v>42176.035405092596</v>
      </c>
      <c r="S236">
        <f t="shared" si="11"/>
        <v>2015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2">
        <f t="shared" si="9"/>
        <v>42164.908530092594</v>
      </c>
      <c r="R237" s="12">
        <f t="shared" si="10"/>
        <v>42194.908530092594</v>
      </c>
      <c r="S237">
        <f t="shared" si="11"/>
        <v>2015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2">
        <f t="shared" si="9"/>
        <v>42321.08447916666</v>
      </c>
      <c r="R238" s="12">
        <f t="shared" si="10"/>
        <v>42374</v>
      </c>
      <c r="S238">
        <f t="shared" si="11"/>
        <v>2015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2">
        <f t="shared" si="9"/>
        <v>42377.577187499999</v>
      </c>
      <c r="R239" s="12">
        <f t="shared" si="10"/>
        <v>42437.577187499999</v>
      </c>
      <c r="S239">
        <f t="shared" si="11"/>
        <v>2016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2">
        <f t="shared" si="9"/>
        <v>42713.962499999994</v>
      </c>
      <c r="R240" s="12">
        <f t="shared" si="10"/>
        <v>42734.375</v>
      </c>
      <c r="S240">
        <f t="shared" si="11"/>
        <v>2016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2">
        <f t="shared" si="9"/>
        <v>42297.110300925924</v>
      </c>
      <c r="R241" s="12">
        <f t="shared" si="10"/>
        <v>42316.5</v>
      </c>
      <c r="S241">
        <f t="shared" si="11"/>
        <v>2015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2">
        <f t="shared" si="9"/>
        <v>41354.708460648151</v>
      </c>
      <c r="R242" s="12">
        <f t="shared" si="10"/>
        <v>41399.708460648151</v>
      </c>
      <c r="S242">
        <f t="shared" si="11"/>
        <v>2013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2">
        <f t="shared" si="9"/>
        <v>41949.697962962964</v>
      </c>
      <c r="R243" s="12">
        <f t="shared" si="10"/>
        <v>41994.697962962964</v>
      </c>
      <c r="S243">
        <f t="shared" si="11"/>
        <v>2014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2">
        <f t="shared" si="9"/>
        <v>40862.492939814816</v>
      </c>
      <c r="R244" s="12">
        <f t="shared" si="10"/>
        <v>40897.492939814816</v>
      </c>
      <c r="S244">
        <f t="shared" si="11"/>
        <v>2011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2">
        <f t="shared" si="9"/>
        <v>41662.047500000001</v>
      </c>
      <c r="R245" s="12">
        <f t="shared" si="10"/>
        <v>41692.047500000001</v>
      </c>
      <c r="S245">
        <f t="shared" si="11"/>
        <v>2014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2">
        <f t="shared" si="9"/>
        <v>40213.323599537034</v>
      </c>
      <c r="R246" s="12">
        <f t="shared" si="10"/>
        <v>40253.29583333333</v>
      </c>
      <c r="S246">
        <f t="shared" si="11"/>
        <v>2010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2">
        <f t="shared" si="9"/>
        <v>41107.053067129629</v>
      </c>
      <c r="R247" s="12">
        <f t="shared" si="10"/>
        <v>41137.053067129629</v>
      </c>
      <c r="S247">
        <f t="shared" si="11"/>
        <v>2012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2">
        <f t="shared" si="9"/>
        <v>40480.363483796296</v>
      </c>
      <c r="R248" s="12">
        <f t="shared" si="10"/>
        <v>40530.405150462961</v>
      </c>
      <c r="S248">
        <f t="shared" si="11"/>
        <v>2010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2">
        <f t="shared" si="9"/>
        <v>40430.604328703703</v>
      </c>
      <c r="R249" s="12">
        <f t="shared" si="10"/>
        <v>40467.152083333334</v>
      </c>
      <c r="S249">
        <f t="shared" si="11"/>
        <v>2010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2">
        <f t="shared" si="9"/>
        <v>40870.774409722224</v>
      </c>
      <c r="R250" s="12">
        <f t="shared" si="10"/>
        <v>40915.774409722224</v>
      </c>
      <c r="S250">
        <f t="shared" si="11"/>
        <v>2011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2">
        <f t="shared" si="9"/>
        <v>40332.923842592594</v>
      </c>
      <c r="R251" s="12">
        <f t="shared" si="10"/>
        <v>40412.736111111109</v>
      </c>
      <c r="S251">
        <f t="shared" si="11"/>
        <v>2010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2">
        <f t="shared" si="9"/>
        <v>41401.565868055557</v>
      </c>
      <c r="R252" s="12">
        <f t="shared" si="10"/>
        <v>41431.565868055557</v>
      </c>
      <c r="S252">
        <f t="shared" si="11"/>
        <v>2013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2">
        <f t="shared" si="9"/>
        <v>41013.787569444445</v>
      </c>
      <c r="R253" s="12">
        <f t="shared" si="10"/>
        <v>41045.791666666664</v>
      </c>
      <c r="S253">
        <f t="shared" si="11"/>
        <v>2012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2">
        <f t="shared" si="9"/>
        <v>40266.662708333337</v>
      </c>
      <c r="R254" s="12">
        <f t="shared" si="10"/>
        <v>40330.165972222225</v>
      </c>
      <c r="S254">
        <f t="shared" si="11"/>
        <v>2010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2">
        <f t="shared" si="9"/>
        <v>40924.650868055556</v>
      </c>
      <c r="R255" s="12">
        <f t="shared" si="10"/>
        <v>40954.650868055556</v>
      </c>
      <c r="S255">
        <f t="shared" si="11"/>
        <v>2012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2">
        <f t="shared" si="9"/>
        <v>42263.952662037031</v>
      </c>
      <c r="R256" s="12">
        <f t="shared" si="10"/>
        <v>42294.083333333328</v>
      </c>
      <c r="S256">
        <f t="shared" si="11"/>
        <v>2015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2">
        <f t="shared" si="9"/>
        <v>40588.526412037041</v>
      </c>
      <c r="R257" s="12">
        <f t="shared" si="10"/>
        <v>40618.48474537037</v>
      </c>
      <c r="S257">
        <f t="shared" si="11"/>
        <v>2011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2">
        <f t="shared" si="9"/>
        <v>41319.769293981481</v>
      </c>
      <c r="R258" s="12">
        <f t="shared" si="10"/>
        <v>41349.769293981481</v>
      </c>
      <c r="S258">
        <f t="shared" si="11"/>
        <v>2013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2">
        <f t="shared" ref="Q259:Q322" si="12">(((J259/60)/60)/24)+DATE(1970,1,1)</f>
        <v>42479.626875000002</v>
      </c>
      <c r="R259" s="12">
        <f t="shared" ref="R259:R322" si="13">(((I259/60)/60)/24)+DATE(1970,1,1)</f>
        <v>42509.626875000002</v>
      </c>
      <c r="S259">
        <f t="shared" ref="S259:S322" si="14">YEAR(Q259)</f>
        <v>2016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2">
        <f t="shared" si="12"/>
        <v>40682.051689814813</v>
      </c>
      <c r="R260" s="12">
        <f t="shared" si="13"/>
        <v>40712.051689814813</v>
      </c>
      <c r="S260">
        <f t="shared" si="14"/>
        <v>2011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2">
        <f t="shared" si="12"/>
        <v>42072.738067129627</v>
      </c>
      <c r="R261" s="12">
        <f t="shared" si="13"/>
        <v>42102.738067129627</v>
      </c>
      <c r="S261">
        <f t="shared" si="14"/>
        <v>2015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2">
        <f t="shared" si="12"/>
        <v>40330.755543981482</v>
      </c>
      <c r="R262" s="12">
        <f t="shared" si="13"/>
        <v>40376.415972222225</v>
      </c>
      <c r="S262">
        <f t="shared" si="14"/>
        <v>2010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2">
        <f t="shared" si="12"/>
        <v>41017.885462962964</v>
      </c>
      <c r="R263" s="12">
        <f t="shared" si="13"/>
        <v>41067.621527777781</v>
      </c>
      <c r="S263">
        <f t="shared" si="14"/>
        <v>2012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2">
        <f t="shared" si="12"/>
        <v>40555.24800925926</v>
      </c>
      <c r="R264" s="12">
        <f t="shared" si="13"/>
        <v>40600.24800925926</v>
      </c>
      <c r="S264">
        <f t="shared" si="14"/>
        <v>2011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2">
        <f t="shared" si="12"/>
        <v>41149.954791666663</v>
      </c>
      <c r="R265" s="12">
        <f t="shared" si="13"/>
        <v>41179.954791666663</v>
      </c>
      <c r="S265">
        <f t="shared" si="14"/>
        <v>2012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2">
        <f t="shared" si="12"/>
        <v>41010.620312500003</v>
      </c>
      <c r="R266" s="12">
        <f t="shared" si="13"/>
        <v>41040.620312500003</v>
      </c>
      <c r="S266">
        <f t="shared" si="14"/>
        <v>2012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2">
        <f t="shared" si="12"/>
        <v>40267.245717592588</v>
      </c>
      <c r="R267" s="12">
        <f t="shared" si="13"/>
        <v>40308.844444444447</v>
      </c>
      <c r="S267">
        <f t="shared" si="14"/>
        <v>2010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2">
        <f t="shared" si="12"/>
        <v>40205.174849537041</v>
      </c>
      <c r="R268" s="12">
        <f t="shared" si="13"/>
        <v>40291.160416666666</v>
      </c>
      <c r="S268">
        <f t="shared" si="14"/>
        <v>2010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2">
        <f t="shared" si="12"/>
        <v>41785.452534722222</v>
      </c>
      <c r="R269" s="12">
        <f t="shared" si="13"/>
        <v>41815.452534722222</v>
      </c>
      <c r="S269">
        <f t="shared" si="14"/>
        <v>2014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2">
        <f t="shared" si="12"/>
        <v>40809.15252314815</v>
      </c>
      <c r="R270" s="12">
        <f t="shared" si="13"/>
        <v>40854.194189814814</v>
      </c>
      <c r="S270">
        <f t="shared" si="14"/>
        <v>2011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2">
        <f t="shared" si="12"/>
        <v>42758.197013888886</v>
      </c>
      <c r="R271" s="12">
        <f t="shared" si="13"/>
        <v>42788.197013888886</v>
      </c>
      <c r="S271">
        <f t="shared" si="14"/>
        <v>2017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2">
        <f t="shared" si="12"/>
        <v>40637.866550925923</v>
      </c>
      <c r="R272" s="12">
        <f t="shared" si="13"/>
        <v>40688.166666666664</v>
      </c>
      <c r="S272">
        <f t="shared" si="14"/>
        <v>2011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2">
        <f t="shared" si="12"/>
        <v>41612.10024305556</v>
      </c>
      <c r="R273" s="12">
        <f t="shared" si="13"/>
        <v>41641.333333333336</v>
      </c>
      <c r="S273">
        <f t="shared" si="14"/>
        <v>2013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2">
        <f t="shared" si="12"/>
        <v>40235.900358796294</v>
      </c>
      <c r="R274" s="12">
        <f t="shared" si="13"/>
        <v>40296.78402777778</v>
      </c>
      <c r="S274">
        <f t="shared" si="14"/>
        <v>2010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2">
        <f t="shared" si="12"/>
        <v>40697.498449074075</v>
      </c>
      <c r="R275" s="12">
        <f t="shared" si="13"/>
        <v>40727.498449074075</v>
      </c>
      <c r="S275">
        <f t="shared" si="14"/>
        <v>2011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2">
        <f t="shared" si="12"/>
        <v>40969.912372685183</v>
      </c>
      <c r="R276" s="12">
        <f t="shared" si="13"/>
        <v>41004.290972222225</v>
      </c>
      <c r="S276">
        <f t="shared" si="14"/>
        <v>2012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2">
        <f t="shared" si="12"/>
        <v>41193.032013888893</v>
      </c>
      <c r="R277" s="12">
        <f t="shared" si="13"/>
        <v>41223.073680555557</v>
      </c>
      <c r="S277">
        <f t="shared" si="14"/>
        <v>2012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2">
        <f t="shared" si="12"/>
        <v>40967.081874999996</v>
      </c>
      <c r="R278" s="12">
        <f t="shared" si="13"/>
        <v>41027.040208333332</v>
      </c>
      <c r="S278">
        <f t="shared" si="14"/>
        <v>2012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2">
        <f t="shared" si="12"/>
        <v>42117.891423611116</v>
      </c>
      <c r="R279" s="12">
        <f t="shared" si="13"/>
        <v>42147.891423611116</v>
      </c>
      <c r="S279">
        <f t="shared" si="14"/>
        <v>2015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2">
        <f t="shared" si="12"/>
        <v>41164.040960648148</v>
      </c>
      <c r="R280" s="12">
        <f t="shared" si="13"/>
        <v>41194.040960648148</v>
      </c>
      <c r="S280">
        <f t="shared" si="14"/>
        <v>2012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2">
        <f t="shared" si="12"/>
        <v>42759.244166666671</v>
      </c>
      <c r="R281" s="12">
        <f t="shared" si="13"/>
        <v>42793.084027777775</v>
      </c>
      <c r="S281">
        <f t="shared" si="14"/>
        <v>2017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2">
        <f t="shared" si="12"/>
        <v>41744.590682870366</v>
      </c>
      <c r="R282" s="12">
        <f t="shared" si="13"/>
        <v>41789.590682870366</v>
      </c>
      <c r="S282">
        <f t="shared" si="14"/>
        <v>2014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2">
        <f t="shared" si="12"/>
        <v>39950.163344907407</v>
      </c>
      <c r="R283" s="12">
        <f t="shared" si="13"/>
        <v>40035.80972222222</v>
      </c>
      <c r="S283">
        <f t="shared" si="14"/>
        <v>2009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2">
        <f t="shared" si="12"/>
        <v>40194.920046296298</v>
      </c>
      <c r="R284" s="12">
        <f t="shared" si="13"/>
        <v>40231.916666666664</v>
      </c>
      <c r="S284">
        <f t="shared" si="14"/>
        <v>2010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2">
        <f t="shared" si="12"/>
        <v>40675.71</v>
      </c>
      <c r="R285" s="12">
        <f t="shared" si="13"/>
        <v>40695.207638888889</v>
      </c>
      <c r="S285">
        <f t="shared" si="14"/>
        <v>2011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2">
        <f t="shared" si="12"/>
        <v>40904.738194444442</v>
      </c>
      <c r="R286" s="12">
        <f t="shared" si="13"/>
        <v>40929.738194444442</v>
      </c>
      <c r="S286">
        <f t="shared" si="14"/>
        <v>2011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2">
        <f t="shared" si="12"/>
        <v>41506.756111111114</v>
      </c>
      <c r="R287" s="12">
        <f t="shared" si="13"/>
        <v>41536.756111111114</v>
      </c>
      <c r="S287">
        <f t="shared" si="14"/>
        <v>2013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2">
        <f t="shared" si="12"/>
        <v>41313.816249999996</v>
      </c>
      <c r="R288" s="12">
        <f t="shared" si="13"/>
        <v>41358.774583333332</v>
      </c>
      <c r="S288">
        <f t="shared" si="14"/>
        <v>2013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2">
        <f t="shared" si="12"/>
        <v>41184.277986111112</v>
      </c>
      <c r="R289" s="12">
        <f t="shared" si="13"/>
        <v>41215.166666666664</v>
      </c>
      <c r="S289">
        <f t="shared" si="14"/>
        <v>2012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2">
        <f t="shared" si="12"/>
        <v>41051.168900462959</v>
      </c>
      <c r="R290" s="12">
        <f t="shared" si="13"/>
        <v>41086.168900462959</v>
      </c>
      <c r="S290">
        <f t="shared" si="14"/>
        <v>2012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2">
        <f t="shared" si="12"/>
        <v>41550.456412037034</v>
      </c>
      <c r="R291" s="12">
        <f t="shared" si="13"/>
        <v>41580.456412037034</v>
      </c>
      <c r="S291">
        <f t="shared" si="14"/>
        <v>2013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2">
        <f t="shared" si="12"/>
        <v>40526.36917824074</v>
      </c>
      <c r="R292" s="12">
        <f t="shared" si="13"/>
        <v>40576.332638888889</v>
      </c>
      <c r="S292">
        <f t="shared" si="14"/>
        <v>2010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2">
        <f t="shared" si="12"/>
        <v>41376.769050925926</v>
      </c>
      <c r="R293" s="12">
        <f t="shared" si="13"/>
        <v>41395.000694444447</v>
      </c>
      <c r="S293">
        <f t="shared" si="14"/>
        <v>2013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2">
        <f t="shared" si="12"/>
        <v>40812.803229166668</v>
      </c>
      <c r="R294" s="12">
        <f t="shared" si="13"/>
        <v>40845.165972222225</v>
      </c>
      <c r="S294">
        <f t="shared" si="14"/>
        <v>2011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2">
        <f t="shared" si="12"/>
        <v>41719.667986111112</v>
      </c>
      <c r="R295" s="12">
        <f t="shared" si="13"/>
        <v>41749.667986111112</v>
      </c>
      <c r="S295">
        <f t="shared" si="14"/>
        <v>2014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2">
        <f t="shared" si="12"/>
        <v>40343.084421296298</v>
      </c>
      <c r="R296" s="12">
        <f t="shared" si="13"/>
        <v>40378.666666666664</v>
      </c>
      <c r="S296">
        <f t="shared" si="14"/>
        <v>2010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2">
        <f t="shared" si="12"/>
        <v>41519.004733796297</v>
      </c>
      <c r="R297" s="12">
        <f t="shared" si="13"/>
        <v>41579</v>
      </c>
      <c r="S297">
        <f t="shared" si="14"/>
        <v>2013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2">
        <f t="shared" si="12"/>
        <v>41134.475497685184</v>
      </c>
      <c r="R298" s="12">
        <f t="shared" si="13"/>
        <v>41159.475497685184</v>
      </c>
      <c r="S298">
        <f t="shared" si="14"/>
        <v>2012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2">
        <f t="shared" si="12"/>
        <v>42089.72802083334</v>
      </c>
      <c r="R299" s="12">
        <f t="shared" si="13"/>
        <v>42125.165972222225</v>
      </c>
      <c r="S299">
        <f t="shared" si="14"/>
        <v>2015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2">
        <f t="shared" si="12"/>
        <v>41709.463518518518</v>
      </c>
      <c r="R300" s="12">
        <f t="shared" si="13"/>
        <v>41768.875</v>
      </c>
      <c r="S300">
        <f t="shared" si="14"/>
        <v>2014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2">
        <f t="shared" si="12"/>
        <v>40469.225231481483</v>
      </c>
      <c r="R301" s="12">
        <f t="shared" si="13"/>
        <v>40499.266898148147</v>
      </c>
      <c r="S301">
        <f t="shared" si="14"/>
        <v>2010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2">
        <f t="shared" si="12"/>
        <v>40626.959930555553</v>
      </c>
      <c r="R302" s="12">
        <f t="shared" si="13"/>
        <v>40657.959930555553</v>
      </c>
      <c r="S302">
        <f t="shared" si="14"/>
        <v>2011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2">
        <f t="shared" si="12"/>
        <v>41312.737673611111</v>
      </c>
      <c r="R303" s="12">
        <f t="shared" si="13"/>
        <v>41352.696006944447</v>
      </c>
      <c r="S303">
        <f t="shared" si="14"/>
        <v>2013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2">
        <f t="shared" si="12"/>
        <v>40933.856921296298</v>
      </c>
      <c r="R304" s="12">
        <f t="shared" si="13"/>
        <v>40963.856921296298</v>
      </c>
      <c r="S304">
        <f t="shared" si="14"/>
        <v>2012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2">
        <f t="shared" si="12"/>
        <v>41032.071134259262</v>
      </c>
      <c r="R305" s="12">
        <f t="shared" si="13"/>
        <v>41062.071134259262</v>
      </c>
      <c r="S305">
        <f t="shared" si="14"/>
        <v>2012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2">
        <f t="shared" si="12"/>
        <v>41114.094872685186</v>
      </c>
      <c r="R306" s="12">
        <f t="shared" si="13"/>
        <v>41153.083333333336</v>
      </c>
      <c r="S306">
        <f t="shared" si="14"/>
        <v>2012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2">
        <f t="shared" si="12"/>
        <v>40948.630196759259</v>
      </c>
      <c r="R307" s="12">
        <f t="shared" si="13"/>
        <v>40978.630196759259</v>
      </c>
      <c r="S307">
        <f t="shared" si="14"/>
        <v>2012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2">
        <f t="shared" si="12"/>
        <v>41333.837187500001</v>
      </c>
      <c r="R308" s="12">
        <f t="shared" si="13"/>
        <v>41353.795520833337</v>
      </c>
      <c r="S308">
        <f t="shared" si="14"/>
        <v>2013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2">
        <f t="shared" si="12"/>
        <v>41282.944456018515</v>
      </c>
      <c r="R309" s="12">
        <f t="shared" si="13"/>
        <v>41312.944456018515</v>
      </c>
      <c r="S309">
        <f t="shared" si="14"/>
        <v>2013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2">
        <f t="shared" si="12"/>
        <v>40567.694560185184</v>
      </c>
      <c r="R310" s="12">
        <f t="shared" si="13"/>
        <v>40612.694560185184</v>
      </c>
      <c r="S310">
        <f t="shared" si="14"/>
        <v>2011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2">
        <f t="shared" si="12"/>
        <v>41134.751550925925</v>
      </c>
      <c r="R311" s="12">
        <f t="shared" si="13"/>
        <v>41155.751550925925</v>
      </c>
      <c r="S311">
        <f t="shared" si="14"/>
        <v>2012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2">
        <f t="shared" si="12"/>
        <v>40821.183136574073</v>
      </c>
      <c r="R312" s="12">
        <f t="shared" si="13"/>
        <v>40836.083333333336</v>
      </c>
      <c r="S312">
        <f t="shared" si="14"/>
        <v>2011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2">
        <f t="shared" si="12"/>
        <v>40868.219814814816</v>
      </c>
      <c r="R313" s="12">
        <f t="shared" si="13"/>
        <v>40909.332638888889</v>
      </c>
      <c r="S313">
        <f t="shared" si="14"/>
        <v>2011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2">
        <f t="shared" si="12"/>
        <v>41348.877685185187</v>
      </c>
      <c r="R314" s="12">
        <f t="shared" si="13"/>
        <v>41378.877685185187</v>
      </c>
      <c r="S314">
        <f t="shared" si="14"/>
        <v>2013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2">
        <f t="shared" si="12"/>
        <v>40357.227939814817</v>
      </c>
      <c r="R315" s="12">
        <f t="shared" si="13"/>
        <v>40401.665972222225</v>
      </c>
      <c r="S315">
        <f t="shared" si="14"/>
        <v>2010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2">
        <f t="shared" si="12"/>
        <v>41304.833194444444</v>
      </c>
      <c r="R316" s="12">
        <f t="shared" si="13"/>
        <v>41334.833194444444</v>
      </c>
      <c r="S316">
        <f t="shared" si="14"/>
        <v>2013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2">
        <f t="shared" si="12"/>
        <v>41113.77238425926</v>
      </c>
      <c r="R317" s="12">
        <f t="shared" si="13"/>
        <v>41143.77238425926</v>
      </c>
      <c r="S317">
        <f t="shared" si="14"/>
        <v>2012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2">
        <f t="shared" si="12"/>
        <v>41950.923576388886</v>
      </c>
      <c r="R318" s="12">
        <f t="shared" si="13"/>
        <v>41984.207638888889</v>
      </c>
      <c r="S318">
        <f t="shared" si="14"/>
        <v>2014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2">
        <f t="shared" si="12"/>
        <v>41589.676886574074</v>
      </c>
      <c r="R319" s="12">
        <f t="shared" si="13"/>
        <v>41619.676886574074</v>
      </c>
      <c r="S319">
        <f t="shared" si="14"/>
        <v>2013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2">
        <f t="shared" si="12"/>
        <v>41330.038784722223</v>
      </c>
      <c r="R320" s="12">
        <f t="shared" si="13"/>
        <v>41359.997118055559</v>
      </c>
      <c r="S320">
        <f t="shared" si="14"/>
        <v>2013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2">
        <f t="shared" si="12"/>
        <v>40123.83829861111</v>
      </c>
      <c r="R321" s="12">
        <f t="shared" si="13"/>
        <v>40211.332638888889</v>
      </c>
      <c r="S321">
        <f t="shared" si="14"/>
        <v>2009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2">
        <f t="shared" si="12"/>
        <v>42331.551307870366</v>
      </c>
      <c r="R322" s="12">
        <f t="shared" si="13"/>
        <v>42360.958333333328</v>
      </c>
      <c r="S322">
        <f t="shared" si="14"/>
        <v>2015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2">
        <f t="shared" ref="Q323:Q386" si="15">(((J323/60)/60)/24)+DATE(1970,1,1)</f>
        <v>42647.446597222224</v>
      </c>
      <c r="R323" s="12">
        <f t="shared" ref="R323:R386" si="16">(((I323/60)/60)/24)+DATE(1970,1,1)</f>
        <v>42682.488263888896</v>
      </c>
      <c r="S323">
        <f t="shared" ref="S323:S386" si="17">YEAR(Q323)</f>
        <v>2016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2">
        <f t="shared" si="15"/>
        <v>42473.57</v>
      </c>
      <c r="R324" s="12">
        <f t="shared" si="16"/>
        <v>42503.57</v>
      </c>
      <c r="S324">
        <f t="shared" si="17"/>
        <v>2016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2">
        <f t="shared" si="15"/>
        <v>42697.32136574074</v>
      </c>
      <c r="R325" s="12">
        <f t="shared" si="16"/>
        <v>42725.332638888889</v>
      </c>
      <c r="S325">
        <f t="shared" si="17"/>
        <v>2016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2">
        <f t="shared" si="15"/>
        <v>42184.626250000001</v>
      </c>
      <c r="R326" s="12">
        <f t="shared" si="16"/>
        <v>42217.626250000001</v>
      </c>
      <c r="S326">
        <f t="shared" si="17"/>
        <v>2015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2">
        <f t="shared" si="15"/>
        <v>42689.187881944439</v>
      </c>
      <c r="R327" s="12">
        <f t="shared" si="16"/>
        <v>42724.187881944439</v>
      </c>
      <c r="S327">
        <f t="shared" si="17"/>
        <v>2016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2">
        <f t="shared" si="15"/>
        <v>42775.314884259264</v>
      </c>
      <c r="R328" s="12">
        <f t="shared" si="16"/>
        <v>42808.956250000003</v>
      </c>
      <c r="S328">
        <f t="shared" si="17"/>
        <v>2017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2">
        <f t="shared" si="15"/>
        <v>42058.235289351855</v>
      </c>
      <c r="R329" s="12">
        <f t="shared" si="16"/>
        <v>42085.333333333328</v>
      </c>
      <c r="S329">
        <f t="shared" si="17"/>
        <v>2015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2">
        <f t="shared" si="15"/>
        <v>42278.946620370371</v>
      </c>
      <c r="R330" s="12">
        <f t="shared" si="16"/>
        <v>42309.166666666672</v>
      </c>
      <c r="S330">
        <f t="shared" si="17"/>
        <v>2015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2">
        <f t="shared" si="15"/>
        <v>42291.46674768519</v>
      </c>
      <c r="R331" s="12">
        <f t="shared" si="16"/>
        <v>42315.166666666672</v>
      </c>
      <c r="S331">
        <f t="shared" si="17"/>
        <v>2015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2">
        <f t="shared" si="15"/>
        <v>41379.515775462962</v>
      </c>
      <c r="R332" s="12">
        <f t="shared" si="16"/>
        <v>41411.165972222225</v>
      </c>
      <c r="S332">
        <f t="shared" si="17"/>
        <v>2013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2">
        <f t="shared" si="15"/>
        <v>42507.581412037034</v>
      </c>
      <c r="R333" s="12">
        <f t="shared" si="16"/>
        <v>42538.581412037034</v>
      </c>
      <c r="S333">
        <f t="shared" si="17"/>
        <v>2016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2">
        <f t="shared" si="15"/>
        <v>42263.680289351847</v>
      </c>
      <c r="R334" s="12">
        <f t="shared" si="16"/>
        <v>42305.333333333328</v>
      </c>
      <c r="S334">
        <f t="shared" si="17"/>
        <v>2015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2">
        <f t="shared" si="15"/>
        <v>42437.636469907404</v>
      </c>
      <c r="R335" s="12">
        <f t="shared" si="16"/>
        <v>42467.59480324074</v>
      </c>
      <c r="S335">
        <f t="shared" si="17"/>
        <v>2016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2">
        <f t="shared" si="15"/>
        <v>42101.682372685187</v>
      </c>
      <c r="R336" s="12">
        <f t="shared" si="16"/>
        <v>42139.791666666672</v>
      </c>
      <c r="S336">
        <f t="shared" si="17"/>
        <v>2015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2">
        <f t="shared" si="15"/>
        <v>42101.737442129626</v>
      </c>
      <c r="R337" s="12">
        <f t="shared" si="16"/>
        <v>42132.916666666672</v>
      </c>
      <c r="S337">
        <f t="shared" si="17"/>
        <v>2015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2">
        <f t="shared" si="15"/>
        <v>42291.596273148149</v>
      </c>
      <c r="R338" s="12">
        <f t="shared" si="16"/>
        <v>42321.637939814813</v>
      </c>
      <c r="S338">
        <f t="shared" si="17"/>
        <v>2015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2">
        <f t="shared" si="15"/>
        <v>42047.128564814819</v>
      </c>
      <c r="R339" s="12">
        <f t="shared" si="16"/>
        <v>42077.086898148147</v>
      </c>
      <c r="S339">
        <f t="shared" si="17"/>
        <v>2015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2">
        <f t="shared" si="15"/>
        <v>42559.755671296298</v>
      </c>
      <c r="R340" s="12">
        <f t="shared" si="16"/>
        <v>42616.041666666672</v>
      </c>
      <c r="S340">
        <f t="shared" si="17"/>
        <v>2016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2">
        <f t="shared" si="15"/>
        <v>42093.760046296295</v>
      </c>
      <c r="R341" s="12">
        <f t="shared" si="16"/>
        <v>42123.760046296295</v>
      </c>
      <c r="S341">
        <f t="shared" si="17"/>
        <v>2015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2">
        <f t="shared" si="15"/>
        <v>42772.669062500005</v>
      </c>
      <c r="R342" s="12">
        <f t="shared" si="16"/>
        <v>42802.875</v>
      </c>
      <c r="S342">
        <f t="shared" si="17"/>
        <v>2017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2">
        <f t="shared" si="15"/>
        <v>41894.879606481481</v>
      </c>
      <c r="R343" s="12">
        <f t="shared" si="16"/>
        <v>41913.165972222225</v>
      </c>
      <c r="S343">
        <f t="shared" si="17"/>
        <v>2014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2">
        <f t="shared" si="15"/>
        <v>42459.780844907407</v>
      </c>
      <c r="R344" s="12">
        <f t="shared" si="16"/>
        <v>42489.780844907407</v>
      </c>
      <c r="S344">
        <f t="shared" si="17"/>
        <v>2016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2">
        <f t="shared" si="15"/>
        <v>41926.73778935185</v>
      </c>
      <c r="R345" s="12">
        <f t="shared" si="16"/>
        <v>41957.125</v>
      </c>
      <c r="S345">
        <f t="shared" si="17"/>
        <v>2014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2">
        <f t="shared" si="15"/>
        <v>42111.970995370371</v>
      </c>
      <c r="R346" s="12">
        <f t="shared" si="16"/>
        <v>42156.097222222219</v>
      </c>
      <c r="S346">
        <f t="shared" si="17"/>
        <v>2015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2">
        <f t="shared" si="15"/>
        <v>42114.944328703699</v>
      </c>
      <c r="R347" s="12">
        <f t="shared" si="16"/>
        <v>42144.944328703699</v>
      </c>
      <c r="S347">
        <f t="shared" si="17"/>
        <v>2015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2">
        <f t="shared" si="15"/>
        <v>42261.500243055561</v>
      </c>
      <c r="R348" s="12">
        <f t="shared" si="16"/>
        <v>42291.500243055561</v>
      </c>
      <c r="S348">
        <f t="shared" si="17"/>
        <v>2015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2">
        <f t="shared" si="15"/>
        <v>42292.495474537034</v>
      </c>
      <c r="R349" s="12">
        <f t="shared" si="16"/>
        <v>42322.537141203706</v>
      </c>
      <c r="S349">
        <f t="shared" si="17"/>
        <v>2015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2">
        <f t="shared" si="15"/>
        <v>42207.58699074074</v>
      </c>
      <c r="R350" s="12">
        <f t="shared" si="16"/>
        <v>42237.58699074074</v>
      </c>
      <c r="S350">
        <f t="shared" si="17"/>
        <v>2015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2">
        <f t="shared" si="15"/>
        <v>42760.498935185184</v>
      </c>
      <c r="R351" s="12">
        <f t="shared" si="16"/>
        <v>42790.498935185184</v>
      </c>
      <c r="S351">
        <f t="shared" si="17"/>
        <v>2017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2">
        <f t="shared" si="15"/>
        <v>42586.066076388888</v>
      </c>
      <c r="R352" s="12">
        <f t="shared" si="16"/>
        <v>42624.165972222225</v>
      </c>
      <c r="S352">
        <f t="shared" si="17"/>
        <v>2016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2">
        <f t="shared" si="15"/>
        <v>42427.964745370366</v>
      </c>
      <c r="R353" s="12">
        <f t="shared" si="16"/>
        <v>42467.923078703709</v>
      </c>
      <c r="S353">
        <f t="shared" si="17"/>
        <v>2016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2">
        <f t="shared" si="15"/>
        <v>41890.167453703703</v>
      </c>
      <c r="R354" s="12">
        <f t="shared" si="16"/>
        <v>41920.167453703703</v>
      </c>
      <c r="S354">
        <f t="shared" si="17"/>
        <v>2014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2">
        <f t="shared" si="15"/>
        <v>42297.791886574079</v>
      </c>
      <c r="R355" s="12">
        <f t="shared" si="16"/>
        <v>42327.833553240736</v>
      </c>
      <c r="S355">
        <f t="shared" si="17"/>
        <v>2015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2">
        <f t="shared" si="15"/>
        <v>42438.827789351853</v>
      </c>
      <c r="R356" s="12">
        <f t="shared" si="16"/>
        <v>42468.786122685182</v>
      </c>
      <c r="S356">
        <f t="shared" si="17"/>
        <v>2016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2">
        <f t="shared" si="15"/>
        <v>41943.293912037036</v>
      </c>
      <c r="R357" s="12">
        <f t="shared" si="16"/>
        <v>41974.3355787037</v>
      </c>
      <c r="S357">
        <f t="shared" si="17"/>
        <v>2014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2">
        <f t="shared" si="15"/>
        <v>42415.803159722222</v>
      </c>
      <c r="R358" s="12">
        <f t="shared" si="16"/>
        <v>42445.761493055557</v>
      </c>
      <c r="S358">
        <f t="shared" si="17"/>
        <v>2016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2">
        <f t="shared" si="15"/>
        <v>42078.222187499996</v>
      </c>
      <c r="R359" s="12">
        <f t="shared" si="16"/>
        <v>42118.222187499996</v>
      </c>
      <c r="S359">
        <f t="shared" si="17"/>
        <v>2015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2">
        <f t="shared" si="15"/>
        <v>42507.860196759255</v>
      </c>
      <c r="R360" s="12">
        <f t="shared" si="16"/>
        <v>42536.625</v>
      </c>
      <c r="S360">
        <f t="shared" si="17"/>
        <v>2016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2">
        <f t="shared" si="15"/>
        <v>41935.070486111108</v>
      </c>
      <c r="R361" s="12">
        <f t="shared" si="16"/>
        <v>41957.216666666667</v>
      </c>
      <c r="S361">
        <f t="shared" si="17"/>
        <v>2014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2">
        <f t="shared" si="15"/>
        <v>42163.897916666669</v>
      </c>
      <c r="R362" s="12">
        <f t="shared" si="16"/>
        <v>42208.132638888885</v>
      </c>
      <c r="S362">
        <f t="shared" si="17"/>
        <v>2015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2">
        <f t="shared" si="15"/>
        <v>41936.001226851848</v>
      </c>
      <c r="R363" s="12">
        <f t="shared" si="16"/>
        <v>41966.042893518519</v>
      </c>
      <c r="S363">
        <f t="shared" si="17"/>
        <v>2014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2">
        <f t="shared" si="15"/>
        <v>41837.210543981484</v>
      </c>
      <c r="R364" s="12">
        <f t="shared" si="16"/>
        <v>41859</v>
      </c>
      <c r="S364">
        <f t="shared" si="17"/>
        <v>2014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2">
        <f t="shared" si="15"/>
        <v>40255.744629629626</v>
      </c>
      <c r="R365" s="12">
        <f t="shared" si="16"/>
        <v>40300.806944444441</v>
      </c>
      <c r="S365">
        <f t="shared" si="17"/>
        <v>2010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2">
        <f t="shared" si="15"/>
        <v>41780.859629629631</v>
      </c>
      <c r="R366" s="12">
        <f t="shared" si="16"/>
        <v>41811.165972222225</v>
      </c>
      <c r="S366">
        <f t="shared" si="17"/>
        <v>2014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2">
        <f t="shared" si="15"/>
        <v>41668.606469907405</v>
      </c>
      <c r="R367" s="12">
        <f t="shared" si="16"/>
        <v>41698.606469907405</v>
      </c>
      <c r="S367">
        <f t="shared" si="17"/>
        <v>2014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2">
        <f t="shared" si="15"/>
        <v>41019.793032407404</v>
      </c>
      <c r="R368" s="12">
        <f t="shared" si="16"/>
        <v>41049.793032407404</v>
      </c>
      <c r="S368">
        <f t="shared" si="17"/>
        <v>2012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2">
        <f t="shared" si="15"/>
        <v>41355.577291666668</v>
      </c>
      <c r="R369" s="12">
        <f t="shared" si="16"/>
        <v>41395.207638888889</v>
      </c>
      <c r="S369">
        <f t="shared" si="17"/>
        <v>2013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2">
        <f t="shared" si="15"/>
        <v>42043.605578703704</v>
      </c>
      <c r="R370" s="12">
        <f t="shared" si="16"/>
        <v>42078.563912037032</v>
      </c>
      <c r="S370">
        <f t="shared" si="17"/>
        <v>2015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2">
        <f t="shared" si="15"/>
        <v>40893.551724537036</v>
      </c>
      <c r="R371" s="12">
        <f t="shared" si="16"/>
        <v>40923.551724537036</v>
      </c>
      <c r="S371">
        <f t="shared" si="17"/>
        <v>2011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2">
        <f t="shared" si="15"/>
        <v>42711.795138888891</v>
      </c>
      <c r="R372" s="12">
        <f t="shared" si="16"/>
        <v>42741.795138888891</v>
      </c>
      <c r="S372">
        <f t="shared" si="17"/>
        <v>2016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2">
        <f t="shared" si="15"/>
        <v>41261.767812500002</v>
      </c>
      <c r="R373" s="12">
        <f t="shared" si="16"/>
        <v>41306.767812500002</v>
      </c>
      <c r="S373">
        <f t="shared" si="17"/>
        <v>2012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2">
        <f t="shared" si="15"/>
        <v>42425.576898148152</v>
      </c>
      <c r="R374" s="12">
        <f t="shared" si="16"/>
        <v>42465.666666666672</v>
      </c>
      <c r="S374">
        <f t="shared" si="17"/>
        <v>2016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2">
        <f t="shared" si="15"/>
        <v>41078.91201388889</v>
      </c>
      <c r="R375" s="12">
        <f t="shared" si="16"/>
        <v>41108.91201388889</v>
      </c>
      <c r="S375">
        <f t="shared" si="17"/>
        <v>2012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2">
        <f t="shared" si="15"/>
        <v>40757.889247685183</v>
      </c>
      <c r="R376" s="12">
        <f t="shared" si="16"/>
        <v>40802.889247685183</v>
      </c>
      <c r="S376">
        <f t="shared" si="17"/>
        <v>2011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2">
        <f t="shared" si="15"/>
        <v>41657.985081018516</v>
      </c>
      <c r="R377" s="12">
        <f t="shared" si="16"/>
        <v>41699.720833333333</v>
      </c>
      <c r="S377">
        <f t="shared" si="17"/>
        <v>2014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2">
        <f t="shared" si="15"/>
        <v>42576.452731481477</v>
      </c>
      <c r="R378" s="12">
        <f t="shared" si="16"/>
        <v>42607.452731481477</v>
      </c>
      <c r="S378">
        <f t="shared" si="17"/>
        <v>2016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2">
        <f t="shared" si="15"/>
        <v>42292.250787037032</v>
      </c>
      <c r="R379" s="12">
        <f t="shared" si="16"/>
        <v>42322.292361111111</v>
      </c>
      <c r="S379">
        <f t="shared" si="17"/>
        <v>2015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2">
        <f t="shared" si="15"/>
        <v>42370.571851851855</v>
      </c>
      <c r="R380" s="12">
        <f t="shared" si="16"/>
        <v>42394.994444444441</v>
      </c>
      <c r="S380">
        <f t="shared" si="17"/>
        <v>2016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2">
        <f t="shared" si="15"/>
        <v>40987.688333333332</v>
      </c>
      <c r="R381" s="12">
        <f t="shared" si="16"/>
        <v>41032.688333333332</v>
      </c>
      <c r="S381">
        <f t="shared" si="17"/>
        <v>2012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2">
        <f t="shared" si="15"/>
        <v>42367.719814814816</v>
      </c>
      <c r="R382" s="12">
        <f t="shared" si="16"/>
        <v>42392.719814814816</v>
      </c>
      <c r="S382">
        <f t="shared" si="17"/>
        <v>2015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2">
        <f t="shared" si="15"/>
        <v>41085.698113425926</v>
      </c>
      <c r="R383" s="12">
        <f t="shared" si="16"/>
        <v>41120.208333333336</v>
      </c>
      <c r="S383">
        <f t="shared" si="17"/>
        <v>2012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2">
        <f t="shared" si="15"/>
        <v>41144.709490740745</v>
      </c>
      <c r="R384" s="12">
        <f t="shared" si="16"/>
        <v>41158.709490740745</v>
      </c>
      <c r="S384">
        <f t="shared" si="17"/>
        <v>2012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2">
        <f t="shared" si="15"/>
        <v>41755.117581018516</v>
      </c>
      <c r="R385" s="12">
        <f t="shared" si="16"/>
        <v>41778.117581018516</v>
      </c>
      <c r="S385">
        <f t="shared" si="17"/>
        <v>2014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2">
        <f t="shared" si="15"/>
        <v>41980.781793981485</v>
      </c>
      <c r="R386" s="12">
        <f t="shared" si="16"/>
        <v>42010.781793981485</v>
      </c>
      <c r="S386">
        <f t="shared" si="17"/>
        <v>2014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2">
        <f t="shared" ref="Q387:Q450" si="18">(((J387/60)/60)/24)+DATE(1970,1,1)</f>
        <v>41934.584502314814</v>
      </c>
      <c r="R387" s="12">
        <f t="shared" ref="R387:R450" si="19">(((I387/60)/60)/24)+DATE(1970,1,1)</f>
        <v>41964.626168981486</v>
      </c>
      <c r="S387">
        <f t="shared" ref="S387:S450" si="20">YEAR(Q387)</f>
        <v>2014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2">
        <f t="shared" si="18"/>
        <v>42211.951284722221</v>
      </c>
      <c r="R388" s="12">
        <f t="shared" si="19"/>
        <v>42226.951284722221</v>
      </c>
      <c r="S388">
        <f t="shared" si="20"/>
        <v>2015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2">
        <f t="shared" si="18"/>
        <v>42200.67659722222</v>
      </c>
      <c r="R389" s="12">
        <f t="shared" si="19"/>
        <v>42231.25</v>
      </c>
      <c r="S389">
        <f t="shared" si="20"/>
        <v>2015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2">
        <f t="shared" si="18"/>
        <v>42549.076157407413</v>
      </c>
      <c r="R390" s="12">
        <f t="shared" si="19"/>
        <v>42579.076157407413</v>
      </c>
      <c r="S390">
        <f t="shared" si="20"/>
        <v>2016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2">
        <f t="shared" si="18"/>
        <v>41674.063078703701</v>
      </c>
      <c r="R391" s="12">
        <f t="shared" si="19"/>
        <v>41705.957638888889</v>
      </c>
      <c r="S391">
        <f t="shared" si="20"/>
        <v>2014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2">
        <f t="shared" si="18"/>
        <v>42112.036712962959</v>
      </c>
      <c r="R392" s="12">
        <f t="shared" si="19"/>
        <v>42132.036712962959</v>
      </c>
      <c r="S392">
        <f t="shared" si="20"/>
        <v>2015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2">
        <f t="shared" si="18"/>
        <v>40865.042256944449</v>
      </c>
      <c r="R393" s="12">
        <f t="shared" si="19"/>
        <v>40895.040972222225</v>
      </c>
      <c r="S393">
        <f t="shared" si="20"/>
        <v>2011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2">
        <f t="shared" si="18"/>
        <v>40763.717256944445</v>
      </c>
      <c r="R394" s="12">
        <f t="shared" si="19"/>
        <v>40794.125</v>
      </c>
      <c r="S394">
        <f t="shared" si="20"/>
        <v>2011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2">
        <f t="shared" si="18"/>
        <v>41526.708935185183</v>
      </c>
      <c r="R395" s="12">
        <f t="shared" si="19"/>
        <v>41557.708935185183</v>
      </c>
      <c r="S395">
        <f t="shared" si="20"/>
        <v>2013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2">
        <f t="shared" si="18"/>
        <v>42417.818078703705</v>
      </c>
      <c r="R396" s="12">
        <f t="shared" si="19"/>
        <v>42477.776412037041</v>
      </c>
      <c r="S396">
        <f t="shared" si="20"/>
        <v>2016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2">
        <f t="shared" si="18"/>
        <v>40990.909259259257</v>
      </c>
      <c r="R397" s="12">
        <f t="shared" si="19"/>
        <v>41026.897222222222</v>
      </c>
      <c r="S397">
        <f t="shared" si="20"/>
        <v>2012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2">
        <f t="shared" si="18"/>
        <v>41082.564884259256</v>
      </c>
      <c r="R398" s="12">
        <f t="shared" si="19"/>
        <v>41097.564884259256</v>
      </c>
      <c r="S398">
        <f t="shared" si="20"/>
        <v>2012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2">
        <f t="shared" si="18"/>
        <v>40379.776435185187</v>
      </c>
      <c r="R399" s="12">
        <f t="shared" si="19"/>
        <v>40422.155555555553</v>
      </c>
      <c r="S399">
        <f t="shared" si="20"/>
        <v>2010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2">
        <f t="shared" si="18"/>
        <v>42078.793124999997</v>
      </c>
      <c r="R400" s="12">
        <f t="shared" si="19"/>
        <v>42123.793124999997</v>
      </c>
      <c r="S400">
        <f t="shared" si="20"/>
        <v>2015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2">
        <f t="shared" si="18"/>
        <v>42687.875775462962</v>
      </c>
      <c r="R401" s="12">
        <f t="shared" si="19"/>
        <v>42718.5</v>
      </c>
      <c r="S401">
        <f t="shared" si="20"/>
        <v>2016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2">
        <f t="shared" si="18"/>
        <v>41745.635960648149</v>
      </c>
      <c r="R402" s="12">
        <f t="shared" si="19"/>
        <v>41776.145833333336</v>
      </c>
      <c r="S402">
        <f t="shared" si="20"/>
        <v>2014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2">
        <f t="shared" si="18"/>
        <v>40732.842245370368</v>
      </c>
      <c r="R403" s="12">
        <f t="shared" si="19"/>
        <v>40762.842245370368</v>
      </c>
      <c r="S403">
        <f t="shared" si="20"/>
        <v>2011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2">
        <f t="shared" si="18"/>
        <v>42292.539548611108</v>
      </c>
      <c r="R404" s="12">
        <f t="shared" si="19"/>
        <v>42313.58121527778</v>
      </c>
      <c r="S404">
        <f t="shared" si="20"/>
        <v>2015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2">
        <f t="shared" si="18"/>
        <v>40718.310659722221</v>
      </c>
      <c r="R405" s="12">
        <f t="shared" si="19"/>
        <v>40765.297222222223</v>
      </c>
      <c r="S405">
        <f t="shared" si="20"/>
        <v>2011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2">
        <f t="shared" si="18"/>
        <v>41646.628032407411</v>
      </c>
      <c r="R406" s="12">
        <f t="shared" si="19"/>
        <v>41675.961111111108</v>
      </c>
      <c r="S406">
        <f t="shared" si="20"/>
        <v>2014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2">
        <f t="shared" si="18"/>
        <v>41674.08494212963</v>
      </c>
      <c r="R407" s="12">
        <f t="shared" si="19"/>
        <v>41704.08494212963</v>
      </c>
      <c r="S407">
        <f t="shared" si="20"/>
        <v>2014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2">
        <f t="shared" si="18"/>
        <v>40638.162465277775</v>
      </c>
      <c r="R408" s="12">
        <f t="shared" si="19"/>
        <v>40672.249305555553</v>
      </c>
      <c r="S408">
        <f t="shared" si="20"/>
        <v>2011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2">
        <f t="shared" si="18"/>
        <v>40806.870949074073</v>
      </c>
      <c r="R409" s="12">
        <f t="shared" si="19"/>
        <v>40866.912615740745</v>
      </c>
      <c r="S409">
        <f t="shared" si="20"/>
        <v>2011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2">
        <f t="shared" si="18"/>
        <v>41543.735995370371</v>
      </c>
      <c r="R410" s="12">
        <f t="shared" si="19"/>
        <v>41583.777662037035</v>
      </c>
      <c r="S410">
        <f t="shared" si="20"/>
        <v>2013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2">
        <f t="shared" si="18"/>
        <v>42543.862777777773</v>
      </c>
      <c r="R411" s="12">
        <f t="shared" si="19"/>
        <v>42573.862777777773</v>
      </c>
      <c r="S411">
        <f t="shared" si="20"/>
        <v>2016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2">
        <f t="shared" si="18"/>
        <v>42113.981446759266</v>
      </c>
      <c r="R412" s="12">
        <f t="shared" si="19"/>
        <v>42173.981446759266</v>
      </c>
      <c r="S412">
        <f t="shared" si="20"/>
        <v>2015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2">
        <f t="shared" si="18"/>
        <v>41598.17597222222</v>
      </c>
      <c r="R413" s="12">
        <f t="shared" si="19"/>
        <v>41630.208333333336</v>
      </c>
      <c r="S413">
        <f t="shared" si="20"/>
        <v>2013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2">
        <f t="shared" si="18"/>
        <v>41099.742800925924</v>
      </c>
      <c r="R414" s="12">
        <f t="shared" si="19"/>
        <v>41115.742800925924</v>
      </c>
      <c r="S414">
        <f t="shared" si="20"/>
        <v>2012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2">
        <f t="shared" si="18"/>
        <v>41079.877442129626</v>
      </c>
      <c r="R415" s="12">
        <f t="shared" si="19"/>
        <v>41109.877442129626</v>
      </c>
      <c r="S415">
        <f t="shared" si="20"/>
        <v>2012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2">
        <f t="shared" si="18"/>
        <v>41529.063252314816</v>
      </c>
      <c r="R416" s="12">
        <f t="shared" si="19"/>
        <v>41559.063252314816</v>
      </c>
      <c r="S416">
        <f t="shared" si="20"/>
        <v>2013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2">
        <f t="shared" si="18"/>
        <v>41904.851875</v>
      </c>
      <c r="R417" s="12">
        <f t="shared" si="19"/>
        <v>41929.5</v>
      </c>
      <c r="S417">
        <f t="shared" si="20"/>
        <v>2014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2">
        <f t="shared" si="18"/>
        <v>41648.396192129629</v>
      </c>
      <c r="R418" s="12">
        <f t="shared" si="19"/>
        <v>41678.396192129629</v>
      </c>
      <c r="S418">
        <f t="shared" si="20"/>
        <v>2014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2">
        <f t="shared" si="18"/>
        <v>41360.970601851855</v>
      </c>
      <c r="R419" s="12">
        <f t="shared" si="19"/>
        <v>41372.189583333333</v>
      </c>
      <c r="S419">
        <f t="shared" si="20"/>
        <v>2013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2">
        <f t="shared" si="18"/>
        <v>42178.282372685186</v>
      </c>
      <c r="R420" s="12">
        <f t="shared" si="19"/>
        <v>42208.282372685186</v>
      </c>
      <c r="S420">
        <f t="shared" si="20"/>
        <v>2015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2">
        <f t="shared" si="18"/>
        <v>41394.842442129629</v>
      </c>
      <c r="R421" s="12">
        <f t="shared" si="19"/>
        <v>41454.842442129629</v>
      </c>
      <c r="S421">
        <f t="shared" si="20"/>
        <v>2013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2">
        <f t="shared" si="18"/>
        <v>41682.23646990741</v>
      </c>
      <c r="R422" s="12">
        <f t="shared" si="19"/>
        <v>41712.194803240738</v>
      </c>
      <c r="S422">
        <f t="shared" si="20"/>
        <v>2014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2">
        <f t="shared" si="18"/>
        <v>42177.491388888884</v>
      </c>
      <c r="R423" s="12">
        <f t="shared" si="19"/>
        <v>42237.491388888884</v>
      </c>
      <c r="S423">
        <f t="shared" si="20"/>
        <v>2015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2">
        <f t="shared" si="18"/>
        <v>41863.260381944441</v>
      </c>
      <c r="R424" s="12">
        <f t="shared" si="19"/>
        <v>41893.260381944441</v>
      </c>
      <c r="S424">
        <f t="shared" si="20"/>
        <v>2014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2">
        <f t="shared" si="18"/>
        <v>41400.92627314815</v>
      </c>
      <c r="R425" s="12">
        <f t="shared" si="19"/>
        <v>41430.92627314815</v>
      </c>
      <c r="S425">
        <f t="shared" si="20"/>
        <v>2013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2">
        <f t="shared" si="18"/>
        <v>40934.376145833332</v>
      </c>
      <c r="R426" s="12">
        <f t="shared" si="19"/>
        <v>40994.334479166668</v>
      </c>
      <c r="S426">
        <f t="shared" si="20"/>
        <v>2012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2">
        <f t="shared" si="18"/>
        <v>42275.861157407402</v>
      </c>
      <c r="R427" s="12">
        <f t="shared" si="19"/>
        <v>42335.902824074074</v>
      </c>
      <c r="S427">
        <f t="shared" si="20"/>
        <v>2015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2">
        <f t="shared" si="18"/>
        <v>42400.711967592593</v>
      </c>
      <c r="R428" s="12">
        <f t="shared" si="19"/>
        <v>42430.711967592593</v>
      </c>
      <c r="S428">
        <f t="shared" si="20"/>
        <v>2016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2">
        <f t="shared" si="18"/>
        <v>42285.909027777772</v>
      </c>
      <c r="R429" s="12">
        <f t="shared" si="19"/>
        <v>42299.790972222225</v>
      </c>
      <c r="S429">
        <f t="shared" si="20"/>
        <v>2015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2">
        <f t="shared" si="18"/>
        <v>41778.766724537039</v>
      </c>
      <c r="R430" s="12">
        <f t="shared" si="19"/>
        <v>41806.916666666664</v>
      </c>
      <c r="S430">
        <f t="shared" si="20"/>
        <v>2014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2">
        <f t="shared" si="18"/>
        <v>40070.901412037041</v>
      </c>
      <c r="R431" s="12">
        <f t="shared" si="19"/>
        <v>40144.207638888889</v>
      </c>
      <c r="S431">
        <f t="shared" si="20"/>
        <v>2009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2">
        <f t="shared" si="18"/>
        <v>41513.107256944444</v>
      </c>
      <c r="R432" s="12">
        <f t="shared" si="19"/>
        <v>41528.107256944444</v>
      </c>
      <c r="S432">
        <f t="shared" si="20"/>
        <v>2013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2">
        <f t="shared" si="18"/>
        <v>42526.871331018512</v>
      </c>
      <c r="R433" s="12">
        <f t="shared" si="19"/>
        <v>42556.871331018512</v>
      </c>
      <c r="S433">
        <f t="shared" si="20"/>
        <v>2016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2">
        <f t="shared" si="18"/>
        <v>42238.726631944446</v>
      </c>
      <c r="R434" s="12">
        <f t="shared" si="19"/>
        <v>42298.726631944446</v>
      </c>
      <c r="S434">
        <f t="shared" si="20"/>
        <v>2015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2">
        <f t="shared" si="18"/>
        <v>42228.629884259266</v>
      </c>
      <c r="R435" s="12">
        <f t="shared" si="19"/>
        <v>42288.629884259266</v>
      </c>
      <c r="S435">
        <f t="shared" si="20"/>
        <v>2015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2">
        <f t="shared" si="18"/>
        <v>41576.834513888891</v>
      </c>
      <c r="R436" s="12">
        <f t="shared" si="19"/>
        <v>41609.876180555555</v>
      </c>
      <c r="S436">
        <f t="shared" si="20"/>
        <v>2013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2">
        <f t="shared" si="18"/>
        <v>41500.747453703705</v>
      </c>
      <c r="R437" s="12">
        <f t="shared" si="19"/>
        <v>41530.747453703705</v>
      </c>
      <c r="S437">
        <f t="shared" si="20"/>
        <v>2013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2">
        <f t="shared" si="18"/>
        <v>41456.36241898148</v>
      </c>
      <c r="R438" s="12">
        <f t="shared" si="19"/>
        <v>41486.36241898148</v>
      </c>
      <c r="S438">
        <f t="shared" si="20"/>
        <v>2013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2">
        <f t="shared" si="18"/>
        <v>42591.31858796296</v>
      </c>
      <c r="R439" s="12">
        <f t="shared" si="19"/>
        <v>42651.31858796296</v>
      </c>
      <c r="S439">
        <f t="shared" si="20"/>
        <v>2016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2">
        <f t="shared" si="18"/>
        <v>42296.261087962965</v>
      </c>
      <c r="R440" s="12">
        <f t="shared" si="19"/>
        <v>42326.302754629629</v>
      </c>
      <c r="S440">
        <f t="shared" si="20"/>
        <v>2015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2">
        <f t="shared" si="18"/>
        <v>41919.761782407404</v>
      </c>
      <c r="R441" s="12">
        <f t="shared" si="19"/>
        <v>41929.761782407404</v>
      </c>
      <c r="S441">
        <f t="shared" si="20"/>
        <v>2014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2">
        <f t="shared" si="18"/>
        <v>42423.985567129625</v>
      </c>
      <c r="R442" s="12">
        <f t="shared" si="19"/>
        <v>42453.943900462968</v>
      </c>
      <c r="S442">
        <f t="shared" si="20"/>
        <v>2016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2">
        <f t="shared" si="18"/>
        <v>41550.793935185182</v>
      </c>
      <c r="R443" s="12">
        <f t="shared" si="19"/>
        <v>41580.793935185182</v>
      </c>
      <c r="S443">
        <f t="shared" si="20"/>
        <v>2013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2">
        <f t="shared" si="18"/>
        <v>42024.888692129629</v>
      </c>
      <c r="R444" s="12">
        <f t="shared" si="19"/>
        <v>42054.888692129629</v>
      </c>
      <c r="S444">
        <f t="shared" si="20"/>
        <v>2015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2">
        <f t="shared" si="18"/>
        <v>41650.015057870369</v>
      </c>
      <c r="R445" s="12">
        <f t="shared" si="19"/>
        <v>41680.015057870369</v>
      </c>
      <c r="S445">
        <f t="shared" si="20"/>
        <v>2014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2">
        <f t="shared" si="18"/>
        <v>40894.906956018516</v>
      </c>
      <c r="R446" s="12">
        <f t="shared" si="19"/>
        <v>40954.906956018516</v>
      </c>
      <c r="S446">
        <f t="shared" si="20"/>
        <v>2011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2">
        <f t="shared" si="18"/>
        <v>42130.335358796292</v>
      </c>
      <c r="R447" s="12">
        <f t="shared" si="19"/>
        <v>42145.335358796292</v>
      </c>
      <c r="S447">
        <f t="shared" si="20"/>
        <v>2015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2">
        <f t="shared" si="18"/>
        <v>42037.083564814813</v>
      </c>
      <c r="R448" s="12">
        <f t="shared" si="19"/>
        <v>42067.083564814813</v>
      </c>
      <c r="S448">
        <f t="shared" si="20"/>
        <v>2015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2">
        <f t="shared" si="18"/>
        <v>41331.555127314816</v>
      </c>
      <c r="R449" s="12">
        <f t="shared" si="19"/>
        <v>41356.513460648144</v>
      </c>
      <c r="S449">
        <f t="shared" si="20"/>
        <v>2013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2">
        <f t="shared" si="18"/>
        <v>41753.758043981477</v>
      </c>
      <c r="R450" s="12">
        <f t="shared" si="19"/>
        <v>41773.758043981477</v>
      </c>
      <c r="S450">
        <f t="shared" si="20"/>
        <v>2014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2">
        <f t="shared" ref="Q451:Q514" si="21">(((J451/60)/60)/24)+DATE(1970,1,1)</f>
        <v>41534.568113425928</v>
      </c>
      <c r="R451" s="12">
        <f t="shared" ref="R451:R514" si="22">(((I451/60)/60)/24)+DATE(1970,1,1)</f>
        <v>41564.568113425928</v>
      </c>
      <c r="S451">
        <f t="shared" ref="S451:S514" si="23">YEAR(Q451)</f>
        <v>2013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2">
        <f t="shared" si="21"/>
        <v>41654.946759259255</v>
      </c>
      <c r="R452" s="12">
        <f t="shared" si="22"/>
        <v>41684.946759259255</v>
      </c>
      <c r="S452">
        <f t="shared" si="23"/>
        <v>2014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2">
        <f t="shared" si="21"/>
        <v>41634.715173611112</v>
      </c>
      <c r="R453" s="12">
        <f t="shared" si="22"/>
        <v>41664.715173611112</v>
      </c>
      <c r="S453">
        <f t="shared" si="23"/>
        <v>2013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2">
        <f t="shared" si="21"/>
        <v>42107.703877314809</v>
      </c>
      <c r="R454" s="12">
        <f t="shared" si="22"/>
        <v>42137.703877314809</v>
      </c>
      <c r="S454">
        <f t="shared" si="23"/>
        <v>2015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2">
        <f t="shared" si="21"/>
        <v>42038.824988425928</v>
      </c>
      <c r="R455" s="12">
        <f t="shared" si="22"/>
        <v>42054.824988425928</v>
      </c>
      <c r="S455">
        <f t="shared" si="23"/>
        <v>2015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2">
        <f t="shared" si="21"/>
        <v>41938.717256944445</v>
      </c>
      <c r="R456" s="12">
        <f t="shared" si="22"/>
        <v>41969.551388888889</v>
      </c>
      <c r="S456">
        <f t="shared" si="23"/>
        <v>2014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2">
        <f t="shared" si="21"/>
        <v>40971.002569444441</v>
      </c>
      <c r="R457" s="12">
        <f t="shared" si="22"/>
        <v>41016.021527777775</v>
      </c>
      <c r="S457">
        <f t="shared" si="23"/>
        <v>2012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2">
        <f t="shared" si="21"/>
        <v>41547.694456018515</v>
      </c>
      <c r="R458" s="12">
        <f t="shared" si="22"/>
        <v>41569.165972222225</v>
      </c>
      <c r="S458">
        <f t="shared" si="23"/>
        <v>2013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2">
        <f t="shared" si="21"/>
        <v>41837.767500000002</v>
      </c>
      <c r="R459" s="12">
        <f t="shared" si="22"/>
        <v>41867.767500000002</v>
      </c>
      <c r="S459">
        <f t="shared" si="23"/>
        <v>2014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2">
        <f t="shared" si="21"/>
        <v>41378.69976851852</v>
      </c>
      <c r="R460" s="12">
        <f t="shared" si="22"/>
        <v>41408.69976851852</v>
      </c>
      <c r="S460">
        <f t="shared" si="23"/>
        <v>2013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2">
        <f t="shared" si="21"/>
        <v>40800.6403587963</v>
      </c>
      <c r="R461" s="12">
        <f t="shared" si="22"/>
        <v>40860.682025462964</v>
      </c>
      <c r="S461">
        <f t="shared" si="23"/>
        <v>2011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2">
        <f t="shared" si="21"/>
        <v>41759.542534722219</v>
      </c>
      <c r="R462" s="12">
        <f t="shared" si="22"/>
        <v>41791.166666666664</v>
      </c>
      <c r="S462">
        <f t="shared" si="23"/>
        <v>2014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2">
        <f t="shared" si="21"/>
        <v>41407.84684027778</v>
      </c>
      <c r="R463" s="12">
        <f t="shared" si="22"/>
        <v>41427.84684027778</v>
      </c>
      <c r="S463">
        <f t="shared" si="23"/>
        <v>2013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2">
        <f t="shared" si="21"/>
        <v>40705.126631944448</v>
      </c>
      <c r="R464" s="12">
        <f t="shared" si="22"/>
        <v>40765.126631944448</v>
      </c>
      <c r="S464">
        <f t="shared" si="23"/>
        <v>2011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2">
        <f t="shared" si="21"/>
        <v>40750.710104166668</v>
      </c>
      <c r="R465" s="12">
        <f t="shared" si="22"/>
        <v>40810.710104166668</v>
      </c>
      <c r="S465">
        <f t="shared" si="23"/>
        <v>2011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2">
        <f t="shared" si="21"/>
        <v>42488.848784722228</v>
      </c>
      <c r="R466" s="12">
        <f t="shared" si="22"/>
        <v>42508.848784722228</v>
      </c>
      <c r="S466">
        <f t="shared" si="23"/>
        <v>2016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2">
        <f t="shared" si="21"/>
        <v>41801.120069444441</v>
      </c>
      <c r="R467" s="12">
        <f t="shared" si="22"/>
        <v>41817.120069444441</v>
      </c>
      <c r="S467">
        <f t="shared" si="23"/>
        <v>2014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2">
        <f t="shared" si="21"/>
        <v>41129.942870370374</v>
      </c>
      <c r="R468" s="12">
        <f t="shared" si="22"/>
        <v>41159.942870370374</v>
      </c>
      <c r="S468">
        <f t="shared" si="23"/>
        <v>2012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2">
        <f t="shared" si="21"/>
        <v>41135.679791666669</v>
      </c>
      <c r="R469" s="12">
        <f t="shared" si="22"/>
        <v>41180.679791666669</v>
      </c>
      <c r="S469">
        <f t="shared" si="23"/>
        <v>2012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2">
        <f t="shared" si="21"/>
        <v>41041.167627314811</v>
      </c>
      <c r="R470" s="12">
        <f t="shared" si="22"/>
        <v>41101.160474537035</v>
      </c>
      <c r="S470">
        <f t="shared" si="23"/>
        <v>2012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2">
        <f t="shared" si="21"/>
        <v>41827.989861111113</v>
      </c>
      <c r="R471" s="12">
        <f t="shared" si="22"/>
        <v>41887.989861111113</v>
      </c>
      <c r="S471">
        <f t="shared" si="23"/>
        <v>2014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2">
        <f t="shared" si="21"/>
        <v>41605.167696759258</v>
      </c>
      <c r="R472" s="12">
        <f t="shared" si="22"/>
        <v>41655.166666666664</v>
      </c>
      <c r="S472">
        <f t="shared" si="23"/>
        <v>2013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2">
        <f t="shared" si="21"/>
        <v>41703.721979166665</v>
      </c>
      <c r="R473" s="12">
        <f t="shared" si="22"/>
        <v>41748.680312500001</v>
      </c>
      <c r="S473">
        <f t="shared" si="23"/>
        <v>2014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2">
        <f t="shared" si="21"/>
        <v>41844.922662037039</v>
      </c>
      <c r="R474" s="12">
        <f t="shared" si="22"/>
        <v>41874.922662037039</v>
      </c>
      <c r="S474">
        <f t="shared" si="23"/>
        <v>2014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2">
        <f t="shared" si="21"/>
        <v>41869.698136574072</v>
      </c>
      <c r="R475" s="12">
        <f t="shared" si="22"/>
        <v>41899.698136574072</v>
      </c>
      <c r="S475">
        <f t="shared" si="23"/>
        <v>2014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2">
        <f t="shared" si="21"/>
        <v>42753.329039351855</v>
      </c>
      <c r="R476" s="12">
        <f t="shared" si="22"/>
        <v>42783.329039351855</v>
      </c>
      <c r="S476">
        <f t="shared" si="23"/>
        <v>2017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2">
        <f t="shared" si="21"/>
        <v>42100.086145833338</v>
      </c>
      <c r="R477" s="12">
        <f t="shared" si="22"/>
        <v>42130.086145833338</v>
      </c>
      <c r="S477">
        <f t="shared" si="23"/>
        <v>2015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2">
        <f t="shared" si="21"/>
        <v>41757.975011574075</v>
      </c>
      <c r="R478" s="12">
        <f t="shared" si="22"/>
        <v>41793.165972222225</v>
      </c>
      <c r="S478">
        <f t="shared" si="23"/>
        <v>2014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2">
        <f t="shared" si="21"/>
        <v>40987.83488425926</v>
      </c>
      <c r="R479" s="12">
        <f t="shared" si="22"/>
        <v>41047.83488425926</v>
      </c>
      <c r="S479">
        <f t="shared" si="23"/>
        <v>2012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2">
        <f t="shared" si="21"/>
        <v>42065.910983796297</v>
      </c>
      <c r="R480" s="12">
        <f t="shared" si="22"/>
        <v>42095.869317129633</v>
      </c>
      <c r="S480">
        <f t="shared" si="23"/>
        <v>2015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2">
        <f t="shared" si="21"/>
        <v>41904.407812500001</v>
      </c>
      <c r="R481" s="12">
        <f t="shared" si="22"/>
        <v>41964.449479166666</v>
      </c>
      <c r="S481">
        <f t="shared" si="23"/>
        <v>2014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2">
        <f t="shared" si="21"/>
        <v>41465.500173611108</v>
      </c>
      <c r="R482" s="12">
        <f t="shared" si="22"/>
        <v>41495.500173611108</v>
      </c>
      <c r="S482">
        <f t="shared" si="23"/>
        <v>2013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2">
        <f t="shared" si="21"/>
        <v>41162.672326388885</v>
      </c>
      <c r="R483" s="12">
        <f t="shared" si="22"/>
        <v>41192.672326388885</v>
      </c>
      <c r="S483">
        <f t="shared" si="23"/>
        <v>2012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2">
        <f t="shared" si="21"/>
        <v>42447.896875000006</v>
      </c>
      <c r="R484" s="12">
        <f t="shared" si="22"/>
        <v>42474.606944444444</v>
      </c>
      <c r="S484">
        <f t="shared" si="23"/>
        <v>2016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2">
        <f t="shared" si="21"/>
        <v>41243.197592592594</v>
      </c>
      <c r="R485" s="12">
        <f t="shared" si="22"/>
        <v>41303.197592592594</v>
      </c>
      <c r="S485">
        <f t="shared" si="23"/>
        <v>2012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2">
        <f t="shared" si="21"/>
        <v>42272.93949074074</v>
      </c>
      <c r="R486" s="12">
        <f t="shared" si="22"/>
        <v>42313.981157407412</v>
      </c>
      <c r="S486">
        <f t="shared" si="23"/>
        <v>2015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2">
        <f t="shared" si="21"/>
        <v>41381.50577546296</v>
      </c>
      <c r="R487" s="12">
        <f t="shared" si="22"/>
        <v>41411.50577546296</v>
      </c>
      <c r="S487">
        <f t="shared" si="23"/>
        <v>2013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2">
        <f t="shared" si="21"/>
        <v>41761.94258101852</v>
      </c>
      <c r="R488" s="12">
        <f t="shared" si="22"/>
        <v>41791.94258101852</v>
      </c>
      <c r="S488">
        <f t="shared" si="23"/>
        <v>2014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2">
        <f t="shared" si="21"/>
        <v>42669.594837962963</v>
      </c>
      <c r="R489" s="12">
        <f t="shared" si="22"/>
        <v>42729.636504629627</v>
      </c>
      <c r="S489">
        <f t="shared" si="23"/>
        <v>2016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2">
        <f t="shared" si="21"/>
        <v>42714.054398148146</v>
      </c>
      <c r="R490" s="12">
        <f t="shared" si="22"/>
        <v>42744.054398148146</v>
      </c>
      <c r="S490">
        <f t="shared" si="23"/>
        <v>2016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2">
        <f t="shared" si="21"/>
        <v>40882.481666666667</v>
      </c>
      <c r="R491" s="12">
        <f t="shared" si="22"/>
        <v>40913.481249999997</v>
      </c>
      <c r="S491">
        <f t="shared" si="23"/>
        <v>2011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2">
        <f t="shared" si="21"/>
        <v>41113.968576388892</v>
      </c>
      <c r="R492" s="12">
        <f t="shared" si="22"/>
        <v>41143.968576388892</v>
      </c>
      <c r="S492">
        <f t="shared" si="23"/>
        <v>2012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2">
        <f t="shared" si="21"/>
        <v>42366.982627314821</v>
      </c>
      <c r="R493" s="12">
        <f t="shared" si="22"/>
        <v>42396.982627314821</v>
      </c>
      <c r="S493">
        <f t="shared" si="23"/>
        <v>2015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2">
        <f t="shared" si="21"/>
        <v>42596.03506944445</v>
      </c>
      <c r="R494" s="12">
        <f t="shared" si="22"/>
        <v>42656.03506944445</v>
      </c>
      <c r="S494">
        <f t="shared" si="23"/>
        <v>2016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2">
        <f t="shared" si="21"/>
        <v>42114.726134259254</v>
      </c>
      <c r="R495" s="12">
        <f t="shared" si="22"/>
        <v>42144.726134259254</v>
      </c>
      <c r="S495">
        <f t="shared" si="23"/>
        <v>2015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2">
        <f t="shared" si="21"/>
        <v>41799.830613425926</v>
      </c>
      <c r="R496" s="12">
        <f t="shared" si="22"/>
        <v>41823.125</v>
      </c>
      <c r="S496">
        <f t="shared" si="23"/>
        <v>2014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2">
        <f t="shared" si="21"/>
        <v>42171.827604166669</v>
      </c>
      <c r="R497" s="12">
        <f t="shared" si="22"/>
        <v>42201.827604166669</v>
      </c>
      <c r="S497">
        <f t="shared" si="23"/>
        <v>2015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2">
        <f t="shared" si="21"/>
        <v>41620.93141203704</v>
      </c>
      <c r="R498" s="12">
        <f t="shared" si="22"/>
        <v>41680.93141203704</v>
      </c>
      <c r="S498">
        <f t="shared" si="23"/>
        <v>2013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2">
        <f t="shared" si="21"/>
        <v>41945.037789351853</v>
      </c>
      <c r="R499" s="12">
        <f t="shared" si="22"/>
        <v>41998.208333333328</v>
      </c>
      <c r="S499">
        <f t="shared" si="23"/>
        <v>2014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2">
        <f t="shared" si="21"/>
        <v>40858.762141203704</v>
      </c>
      <c r="R500" s="12">
        <f t="shared" si="22"/>
        <v>40900.762141203704</v>
      </c>
      <c r="S500">
        <f t="shared" si="23"/>
        <v>2011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2">
        <f t="shared" si="21"/>
        <v>40043.895462962959</v>
      </c>
      <c r="R501" s="12">
        <f t="shared" si="22"/>
        <v>40098.874305555553</v>
      </c>
      <c r="S501">
        <f t="shared" si="23"/>
        <v>2009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2">
        <f t="shared" si="21"/>
        <v>40247.886006944449</v>
      </c>
      <c r="R502" s="12">
        <f t="shared" si="22"/>
        <v>40306.927777777775</v>
      </c>
      <c r="S502">
        <f t="shared" si="23"/>
        <v>2010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2">
        <f t="shared" si="21"/>
        <v>40703.234386574077</v>
      </c>
      <c r="R503" s="12">
        <f t="shared" si="22"/>
        <v>40733.234386574077</v>
      </c>
      <c r="S503">
        <f t="shared" si="23"/>
        <v>2011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2">
        <f t="shared" si="21"/>
        <v>40956.553530092591</v>
      </c>
      <c r="R504" s="12">
        <f t="shared" si="22"/>
        <v>40986.511863425927</v>
      </c>
      <c r="S504">
        <f t="shared" si="23"/>
        <v>2012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2">
        <f t="shared" si="21"/>
        <v>41991.526655092588</v>
      </c>
      <c r="R505" s="12">
        <f t="shared" si="22"/>
        <v>42021.526655092588</v>
      </c>
      <c r="S505">
        <f t="shared" si="23"/>
        <v>2014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2">
        <f t="shared" si="21"/>
        <v>40949.98364583333</v>
      </c>
      <c r="R506" s="12">
        <f t="shared" si="22"/>
        <v>41009.941979166666</v>
      </c>
      <c r="S506">
        <f t="shared" si="23"/>
        <v>2012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2">
        <f t="shared" si="21"/>
        <v>42318.098217592589</v>
      </c>
      <c r="R507" s="12">
        <f t="shared" si="22"/>
        <v>42363.098217592589</v>
      </c>
      <c r="S507">
        <f t="shared" si="23"/>
        <v>2015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2">
        <f t="shared" si="21"/>
        <v>41466.552314814813</v>
      </c>
      <c r="R508" s="12">
        <f t="shared" si="22"/>
        <v>41496.552314814813</v>
      </c>
      <c r="S508">
        <f t="shared" si="23"/>
        <v>2013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2">
        <f t="shared" si="21"/>
        <v>41156.958993055552</v>
      </c>
      <c r="R509" s="12">
        <f t="shared" si="22"/>
        <v>41201.958993055552</v>
      </c>
      <c r="S509">
        <f t="shared" si="23"/>
        <v>2012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2">
        <f t="shared" si="21"/>
        <v>40995.024317129632</v>
      </c>
      <c r="R510" s="12">
        <f t="shared" si="22"/>
        <v>41054.593055555553</v>
      </c>
      <c r="S510">
        <f t="shared" si="23"/>
        <v>2012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2">
        <f t="shared" si="21"/>
        <v>42153.631597222222</v>
      </c>
      <c r="R511" s="12">
        <f t="shared" si="22"/>
        <v>42183.631597222222</v>
      </c>
      <c r="S511">
        <f t="shared" si="23"/>
        <v>2015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2">
        <f t="shared" si="21"/>
        <v>42400.176377314812</v>
      </c>
      <c r="R512" s="12">
        <f t="shared" si="22"/>
        <v>42430.176377314812</v>
      </c>
      <c r="S512">
        <f t="shared" si="23"/>
        <v>2016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2">
        <f t="shared" si="21"/>
        <v>41340.303032407406</v>
      </c>
      <c r="R513" s="12">
        <f t="shared" si="22"/>
        <v>41370.261365740742</v>
      </c>
      <c r="S513">
        <f t="shared" si="23"/>
        <v>2013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2">
        <f t="shared" si="21"/>
        <v>42649.742210648154</v>
      </c>
      <c r="R514" s="12">
        <f t="shared" si="22"/>
        <v>42694.783877314811</v>
      </c>
      <c r="S514">
        <f t="shared" si="23"/>
        <v>2016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2">
        <f t="shared" ref="Q515:Q578" si="24">(((J515/60)/60)/24)+DATE(1970,1,1)</f>
        <v>42552.653993055559</v>
      </c>
      <c r="R515" s="12">
        <f t="shared" ref="R515:R578" si="25">(((I515/60)/60)/24)+DATE(1970,1,1)</f>
        <v>42597.291666666672</v>
      </c>
      <c r="S515">
        <f t="shared" ref="S515:S578" si="26">YEAR(Q515)</f>
        <v>2016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2">
        <f t="shared" si="24"/>
        <v>41830.613969907405</v>
      </c>
      <c r="R516" s="12">
        <f t="shared" si="25"/>
        <v>41860.613969907405</v>
      </c>
      <c r="S516">
        <f t="shared" si="26"/>
        <v>2014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2">
        <f t="shared" si="24"/>
        <v>42327.490752314814</v>
      </c>
      <c r="R517" s="12">
        <f t="shared" si="25"/>
        <v>42367.490752314814</v>
      </c>
      <c r="S517">
        <f t="shared" si="26"/>
        <v>2015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2">
        <f t="shared" si="24"/>
        <v>42091.778703703705</v>
      </c>
      <c r="R518" s="12">
        <f t="shared" si="25"/>
        <v>42151.778703703705</v>
      </c>
      <c r="S518">
        <f t="shared" si="26"/>
        <v>2015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2">
        <f t="shared" si="24"/>
        <v>42738.615289351852</v>
      </c>
      <c r="R519" s="12">
        <f t="shared" si="25"/>
        <v>42768.615289351852</v>
      </c>
      <c r="S519">
        <f t="shared" si="26"/>
        <v>2017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2">
        <f t="shared" si="24"/>
        <v>42223.616018518514</v>
      </c>
      <c r="R520" s="12">
        <f t="shared" si="25"/>
        <v>42253.615277777775</v>
      </c>
      <c r="S520">
        <f t="shared" si="26"/>
        <v>2015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2">
        <f t="shared" si="24"/>
        <v>41218.391446759262</v>
      </c>
      <c r="R521" s="12">
        <f t="shared" si="25"/>
        <v>41248.391446759262</v>
      </c>
      <c r="S521">
        <f t="shared" si="26"/>
        <v>2012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2">
        <f t="shared" si="24"/>
        <v>42318.702094907407</v>
      </c>
      <c r="R522" s="12">
        <f t="shared" si="25"/>
        <v>42348.702094907407</v>
      </c>
      <c r="S522">
        <f t="shared" si="26"/>
        <v>2015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2">
        <f t="shared" si="24"/>
        <v>42646.092812499999</v>
      </c>
      <c r="R523" s="12">
        <f t="shared" si="25"/>
        <v>42675.207638888889</v>
      </c>
      <c r="S523">
        <f t="shared" si="26"/>
        <v>2016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2">
        <f t="shared" si="24"/>
        <v>42430.040798611109</v>
      </c>
      <c r="R524" s="12">
        <f t="shared" si="25"/>
        <v>42449.999131944445</v>
      </c>
      <c r="S524">
        <f t="shared" si="26"/>
        <v>2016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2">
        <f t="shared" si="24"/>
        <v>42238.13282407407</v>
      </c>
      <c r="R525" s="12">
        <f t="shared" si="25"/>
        <v>42268.13282407407</v>
      </c>
      <c r="S525">
        <f t="shared" si="26"/>
        <v>2015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2">
        <f t="shared" si="24"/>
        <v>42492.717233796298</v>
      </c>
      <c r="R526" s="12">
        <f t="shared" si="25"/>
        <v>42522.717233796298</v>
      </c>
      <c r="S526">
        <f t="shared" si="26"/>
        <v>2016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2">
        <f t="shared" si="24"/>
        <v>41850.400937500002</v>
      </c>
      <c r="R527" s="12">
        <f t="shared" si="25"/>
        <v>41895.400937500002</v>
      </c>
      <c r="S527">
        <f t="shared" si="26"/>
        <v>2014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2">
        <f t="shared" si="24"/>
        <v>42192.591944444444</v>
      </c>
      <c r="R528" s="12">
        <f t="shared" si="25"/>
        <v>42223.708333333328</v>
      </c>
      <c r="S528">
        <f t="shared" si="26"/>
        <v>2015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2">
        <f t="shared" si="24"/>
        <v>42753.205625000002</v>
      </c>
      <c r="R529" s="12">
        <f t="shared" si="25"/>
        <v>42783.670138888891</v>
      </c>
      <c r="S529">
        <f t="shared" si="26"/>
        <v>2017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2">
        <f t="shared" si="24"/>
        <v>42155.920219907406</v>
      </c>
      <c r="R530" s="12">
        <f t="shared" si="25"/>
        <v>42176.888888888891</v>
      </c>
      <c r="S530">
        <f t="shared" si="26"/>
        <v>2015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2">
        <f t="shared" si="24"/>
        <v>42725.031180555554</v>
      </c>
      <c r="R531" s="12">
        <f t="shared" si="25"/>
        <v>42746.208333333328</v>
      </c>
      <c r="S531">
        <f t="shared" si="26"/>
        <v>2016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2">
        <f t="shared" si="24"/>
        <v>42157.591064814813</v>
      </c>
      <c r="R532" s="12">
        <f t="shared" si="25"/>
        <v>42179.083333333328</v>
      </c>
      <c r="S532">
        <f t="shared" si="26"/>
        <v>2015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2">
        <f t="shared" si="24"/>
        <v>42676.065150462964</v>
      </c>
      <c r="R533" s="12">
        <f t="shared" si="25"/>
        <v>42721.290972222225</v>
      </c>
      <c r="S533">
        <f t="shared" si="26"/>
        <v>2016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2">
        <f t="shared" si="24"/>
        <v>42473.007037037038</v>
      </c>
      <c r="R534" s="12">
        <f t="shared" si="25"/>
        <v>42503.007037037038</v>
      </c>
      <c r="S534">
        <f t="shared" si="26"/>
        <v>2016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2">
        <f t="shared" si="24"/>
        <v>42482.43478009259</v>
      </c>
      <c r="R535" s="12">
        <f t="shared" si="25"/>
        <v>42506.43478009259</v>
      </c>
      <c r="S535">
        <f t="shared" si="26"/>
        <v>2016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2">
        <f t="shared" si="24"/>
        <v>42270.810995370368</v>
      </c>
      <c r="R536" s="12">
        <f t="shared" si="25"/>
        <v>42309.958333333328</v>
      </c>
      <c r="S536">
        <f t="shared" si="26"/>
        <v>2015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2">
        <f t="shared" si="24"/>
        <v>42711.545196759253</v>
      </c>
      <c r="R537" s="12">
        <f t="shared" si="25"/>
        <v>42741.545196759253</v>
      </c>
      <c r="S537">
        <f t="shared" si="26"/>
        <v>2016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2">
        <f t="shared" si="24"/>
        <v>42179.344988425932</v>
      </c>
      <c r="R538" s="12">
        <f t="shared" si="25"/>
        <v>42219.75</v>
      </c>
      <c r="S538">
        <f t="shared" si="26"/>
        <v>2015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2">
        <f t="shared" si="24"/>
        <v>42282.768414351856</v>
      </c>
      <c r="R539" s="12">
        <f t="shared" si="25"/>
        <v>42312.810081018513</v>
      </c>
      <c r="S539">
        <f t="shared" si="26"/>
        <v>2015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2">
        <f t="shared" si="24"/>
        <v>42473.794710648144</v>
      </c>
      <c r="R540" s="12">
        <f t="shared" si="25"/>
        <v>42503.794710648144</v>
      </c>
      <c r="S540">
        <f t="shared" si="26"/>
        <v>2016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2">
        <f t="shared" si="24"/>
        <v>42535.049849537041</v>
      </c>
      <c r="R541" s="12">
        <f t="shared" si="25"/>
        <v>42556.049849537041</v>
      </c>
      <c r="S541">
        <f t="shared" si="26"/>
        <v>2016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2">
        <f t="shared" si="24"/>
        <v>42009.817199074074</v>
      </c>
      <c r="R542" s="12">
        <f t="shared" si="25"/>
        <v>42039.817199074074</v>
      </c>
      <c r="S542">
        <f t="shared" si="26"/>
        <v>2015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2">
        <f t="shared" si="24"/>
        <v>42276.046689814815</v>
      </c>
      <c r="R543" s="12">
        <f t="shared" si="25"/>
        <v>42306.046689814815</v>
      </c>
      <c r="S543">
        <f t="shared" si="26"/>
        <v>2015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2">
        <f t="shared" si="24"/>
        <v>42433.737453703703</v>
      </c>
      <c r="R544" s="12">
        <f t="shared" si="25"/>
        <v>42493.695787037039</v>
      </c>
      <c r="S544">
        <f t="shared" si="26"/>
        <v>2016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2">
        <f t="shared" si="24"/>
        <v>41914.092152777775</v>
      </c>
      <c r="R545" s="12">
        <f t="shared" si="25"/>
        <v>41944.092152777775</v>
      </c>
      <c r="S545">
        <f t="shared" si="26"/>
        <v>2014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2">
        <f t="shared" si="24"/>
        <v>42525.656944444447</v>
      </c>
      <c r="R546" s="12">
        <f t="shared" si="25"/>
        <v>42555.656944444447</v>
      </c>
      <c r="S546">
        <f t="shared" si="26"/>
        <v>2016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2">
        <f t="shared" si="24"/>
        <v>42283.592465277776</v>
      </c>
      <c r="R547" s="12">
        <f t="shared" si="25"/>
        <v>42323.634131944447</v>
      </c>
      <c r="S547">
        <f t="shared" si="26"/>
        <v>2015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2">
        <f t="shared" si="24"/>
        <v>42249.667997685188</v>
      </c>
      <c r="R548" s="12">
        <f t="shared" si="25"/>
        <v>42294.667997685188</v>
      </c>
      <c r="S548">
        <f t="shared" si="26"/>
        <v>2015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2">
        <f t="shared" si="24"/>
        <v>42380.696342592593</v>
      </c>
      <c r="R549" s="12">
        <f t="shared" si="25"/>
        <v>42410.696342592593</v>
      </c>
      <c r="S549">
        <f t="shared" si="26"/>
        <v>2016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2">
        <f t="shared" si="24"/>
        <v>42276.903333333335</v>
      </c>
      <c r="R550" s="12">
        <f t="shared" si="25"/>
        <v>42306.903333333335</v>
      </c>
      <c r="S550">
        <f t="shared" si="26"/>
        <v>2015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2">
        <f t="shared" si="24"/>
        <v>42163.636828703704</v>
      </c>
      <c r="R551" s="12">
        <f t="shared" si="25"/>
        <v>42193.636828703704</v>
      </c>
      <c r="S551">
        <f t="shared" si="26"/>
        <v>2015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2">
        <f t="shared" si="24"/>
        <v>42753.678761574076</v>
      </c>
      <c r="R552" s="12">
        <f t="shared" si="25"/>
        <v>42766.208333333328</v>
      </c>
      <c r="S552">
        <f t="shared" si="26"/>
        <v>2017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2">
        <f t="shared" si="24"/>
        <v>42173.275740740741</v>
      </c>
      <c r="R553" s="12">
        <f t="shared" si="25"/>
        <v>42217.745138888888</v>
      </c>
      <c r="S553">
        <f t="shared" si="26"/>
        <v>2015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2">
        <f t="shared" si="24"/>
        <v>42318.616851851853</v>
      </c>
      <c r="R554" s="12">
        <f t="shared" si="25"/>
        <v>42378.616851851853</v>
      </c>
      <c r="S554">
        <f t="shared" si="26"/>
        <v>2015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2">
        <f t="shared" si="24"/>
        <v>41927.71980324074</v>
      </c>
      <c r="R555" s="12">
        <f t="shared" si="25"/>
        <v>41957.761469907404</v>
      </c>
      <c r="S555">
        <f t="shared" si="26"/>
        <v>2014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2">
        <f t="shared" si="24"/>
        <v>41901.684861111113</v>
      </c>
      <c r="R556" s="12">
        <f t="shared" si="25"/>
        <v>41931.684861111113</v>
      </c>
      <c r="S556">
        <f t="shared" si="26"/>
        <v>2014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2">
        <f t="shared" si="24"/>
        <v>42503.353506944448</v>
      </c>
      <c r="R557" s="12">
        <f t="shared" si="25"/>
        <v>42533.353506944448</v>
      </c>
      <c r="S557">
        <f t="shared" si="26"/>
        <v>2016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2">
        <f t="shared" si="24"/>
        <v>42345.860150462962</v>
      </c>
      <c r="R558" s="12">
        <f t="shared" si="25"/>
        <v>42375.860150462962</v>
      </c>
      <c r="S558">
        <f t="shared" si="26"/>
        <v>2015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2">
        <f t="shared" si="24"/>
        <v>42676.942164351851</v>
      </c>
      <c r="R559" s="12">
        <f t="shared" si="25"/>
        <v>42706.983831018515</v>
      </c>
      <c r="S559">
        <f t="shared" si="26"/>
        <v>2016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2">
        <f t="shared" si="24"/>
        <v>42057.883159722223</v>
      </c>
      <c r="R560" s="12">
        <f t="shared" si="25"/>
        <v>42087.841493055559</v>
      </c>
      <c r="S560">
        <f t="shared" si="26"/>
        <v>2015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2">
        <f t="shared" si="24"/>
        <v>42321.283101851848</v>
      </c>
      <c r="R561" s="12">
        <f t="shared" si="25"/>
        <v>42351.283101851848</v>
      </c>
      <c r="S561">
        <f t="shared" si="26"/>
        <v>2015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2">
        <f t="shared" si="24"/>
        <v>41960.771354166667</v>
      </c>
      <c r="R562" s="12">
        <f t="shared" si="25"/>
        <v>41990.771354166667</v>
      </c>
      <c r="S562">
        <f t="shared" si="26"/>
        <v>2014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2">
        <f t="shared" si="24"/>
        <v>42268.658715277779</v>
      </c>
      <c r="R563" s="12">
        <f t="shared" si="25"/>
        <v>42303.658715277779</v>
      </c>
      <c r="S563">
        <f t="shared" si="26"/>
        <v>2015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2">
        <f t="shared" si="24"/>
        <v>42692.389062500006</v>
      </c>
      <c r="R564" s="12">
        <f t="shared" si="25"/>
        <v>42722.389062500006</v>
      </c>
      <c r="S564">
        <f t="shared" si="26"/>
        <v>2016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2">
        <f t="shared" si="24"/>
        <v>42022.069988425923</v>
      </c>
      <c r="R565" s="12">
        <f t="shared" si="25"/>
        <v>42052.069988425923</v>
      </c>
      <c r="S565">
        <f t="shared" si="26"/>
        <v>2015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2">
        <f t="shared" si="24"/>
        <v>42411.942997685182</v>
      </c>
      <c r="R566" s="12">
        <f t="shared" si="25"/>
        <v>42441.942997685182</v>
      </c>
      <c r="S566">
        <f t="shared" si="26"/>
        <v>2016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2">
        <f t="shared" si="24"/>
        <v>42165.785289351858</v>
      </c>
      <c r="R567" s="12">
        <f t="shared" si="25"/>
        <v>42195.785289351858</v>
      </c>
      <c r="S567">
        <f t="shared" si="26"/>
        <v>2015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2">
        <f t="shared" si="24"/>
        <v>42535.68440972222</v>
      </c>
      <c r="R568" s="12">
        <f t="shared" si="25"/>
        <v>42565.68440972222</v>
      </c>
      <c r="S568">
        <f t="shared" si="26"/>
        <v>2016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2">
        <f t="shared" si="24"/>
        <v>41975.842523148152</v>
      </c>
      <c r="R569" s="12">
        <f t="shared" si="25"/>
        <v>42005.842523148152</v>
      </c>
      <c r="S569">
        <f t="shared" si="26"/>
        <v>2014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2">
        <f t="shared" si="24"/>
        <v>42348.9215625</v>
      </c>
      <c r="R570" s="12">
        <f t="shared" si="25"/>
        <v>42385.458333333328</v>
      </c>
      <c r="S570">
        <f t="shared" si="26"/>
        <v>2015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2">
        <f t="shared" si="24"/>
        <v>42340.847361111111</v>
      </c>
      <c r="R571" s="12">
        <f t="shared" si="25"/>
        <v>42370.847361111111</v>
      </c>
      <c r="S571">
        <f t="shared" si="26"/>
        <v>2015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2">
        <f t="shared" si="24"/>
        <v>42388.798252314817</v>
      </c>
      <c r="R572" s="12">
        <f t="shared" si="25"/>
        <v>42418.798252314817</v>
      </c>
      <c r="S572">
        <f t="shared" si="26"/>
        <v>2016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2">
        <f t="shared" si="24"/>
        <v>42192.816238425927</v>
      </c>
      <c r="R573" s="12">
        <f t="shared" si="25"/>
        <v>42212.165972222225</v>
      </c>
      <c r="S573">
        <f t="shared" si="26"/>
        <v>2015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2">
        <f t="shared" si="24"/>
        <v>42282.71629629629</v>
      </c>
      <c r="R574" s="12">
        <f t="shared" si="25"/>
        <v>42312.757962962962</v>
      </c>
      <c r="S574">
        <f t="shared" si="26"/>
        <v>2015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2">
        <f t="shared" si="24"/>
        <v>41963.050127314811</v>
      </c>
      <c r="R575" s="12">
        <f t="shared" si="25"/>
        <v>42022.05</v>
      </c>
      <c r="S575">
        <f t="shared" si="26"/>
        <v>2014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2">
        <f t="shared" si="24"/>
        <v>42632.443368055552</v>
      </c>
      <c r="R576" s="12">
        <f t="shared" si="25"/>
        <v>42662.443368055552</v>
      </c>
      <c r="S576">
        <f t="shared" si="26"/>
        <v>2016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2">
        <f t="shared" si="24"/>
        <v>42138.692627314813</v>
      </c>
      <c r="R577" s="12">
        <f t="shared" si="25"/>
        <v>42168.692627314813</v>
      </c>
      <c r="S577">
        <f t="shared" si="26"/>
        <v>2015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2">
        <f t="shared" si="24"/>
        <v>42031.471666666665</v>
      </c>
      <c r="R578" s="12">
        <f t="shared" si="25"/>
        <v>42091.43</v>
      </c>
      <c r="S578">
        <f t="shared" si="26"/>
        <v>2015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2">
        <f t="shared" ref="Q579:Q642" si="27">(((J579/60)/60)/24)+DATE(1970,1,1)</f>
        <v>42450.589143518519</v>
      </c>
      <c r="R579" s="12">
        <f t="shared" ref="R579:R642" si="28">(((I579/60)/60)/24)+DATE(1970,1,1)</f>
        <v>42510.589143518519</v>
      </c>
      <c r="S579">
        <f t="shared" ref="S579:S642" si="29">YEAR(Q579)</f>
        <v>2016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2">
        <f t="shared" si="27"/>
        <v>42230.578622685185</v>
      </c>
      <c r="R580" s="12">
        <f t="shared" si="28"/>
        <v>42254.578622685185</v>
      </c>
      <c r="S580">
        <f t="shared" si="29"/>
        <v>2015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2">
        <f t="shared" si="27"/>
        <v>41968.852118055554</v>
      </c>
      <c r="R581" s="12">
        <f t="shared" si="28"/>
        <v>41998.852118055554</v>
      </c>
      <c r="S581">
        <f t="shared" si="29"/>
        <v>2014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2">
        <f t="shared" si="27"/>
        <v>42605.908182870371</v>
      </c>
      <c r="R582" s="12">
        <f t="shared" si="28"/>
        <v>42635.908182870371</v>
      </c>
      <c r="S582">
        <f t="shared" si="29"/>
        <v>2016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2">
        <f t="shared" si="27"/>
        <v>42188.012777777782</v>
      </c>
      <c r="R583" s="12">
        <f t="shared" si="28"/>
        <v>42218.012777777782</v>
      </c>
      <c r="S583">
        <f t="shared" si="29"/>
        <v>2015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2">
        <f t="shared" si="27"/>
        <v>42055.739803240736</v>
      </c>
      <c r="R584" s="12">
        <f t="shared" si="28"/>
        <v>42078.75</v>
      </c>
      <c r="S584">
        <f t="shared" si="29"/>
        <v>2015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2">
        <f t="shared" si="27"/>
        <v>42052.93850694444</v>
      </c>
      <c r="R585" s="12">
        <f t="shared" si="28"/>
        <v>42082.896840277783</v>
      </c>
      <c r="S585">
        <f t="shared" si="29"/>
        <v>2015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2">
        <f t="shared" si="27"/>
        <v>42049.716620370367</v>
      </c>
      <c r="R586" s="12">
        <f t="shared" si="28"/>
        <v>42079.674953703703</v>
      </c>
      <c r="S586">
        <f t="shared" si="29"/>
        <v>2015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2">
        <f t="shared" si="27"/>
        <v>42283.3909375</v>
      </c>
      <c r="R587" s="12">
        <f t="shared" si="28"/>
        <v>42339</v>
      </c>
      <c r="S587">
        <f t="shared" si="29"/>
        <v>2015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2">
        <f t="shared" si="27"/>
        <v>42020.854247685187</v>
      </c>
      <c r="R588" s="12">
        <f t="shared" si="28"/>
        <v>42050.854247685187</v>
      </c>
      <c r="S588">
        <f t="shared" si="29"/>
        <v>2015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2">
        <f t="shared" si="27"/>
        <v>42080.757326388892</v>
      </c>
      <c r="R589" s="12">
        <f t="shared" si="28"/>
        <v>42110.757326388892</v>
      </c>
      <c r="S589">
        <f t="shared" si="29"/>
        <v>2015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2">
        <f t="shared" si="27"/>
        <v>42631.769513888896</v>
      </c>
      <c r="R590" s="12">
        <f t="shared" si="28"/>
        <v>42691.811180555553</v>
      </c>
      <c r="S590">
        <f t="shared" si="29"/>
        <v>2016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2">
        <f t="shared" si="27"/>
        <v>42178.614571759259</v>
      </c>
      <c r="R591" s="12">
        <f t="shared" si="28"/>
        <v>42193.614571759259</v>
      </c>
      <c r="S591">
        <f t="shared" si="29"/>
        <v>2015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2">
        <f t="shared" si="27"/>
        <v>42377.554756944446</v>
      </c>
      <c r="R592" s="12">
        <f t="shared" si="28"/>
        <v>42408.542361111111</v>
      </c>
      <c r="S592">
        <f t="shared" si="29"/>
        <v>2016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2">
        <f t="shared" si="27"/>
        <v>42177.543171296296</v>
      </c>
      <c r="R593" s="12">
        <f t="shared" si="28"/>
        <v>42207.543171296296</v>
      </c>
      <c r="S593">
        <f t="shared" si="29"/>
        <v>2015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2">
        <f t="shared" si="27"/>
        <v>41946.232175925928</v>
      </c>
      <c r="R594" s="12">
        <f t="shared" si="28"/>
        <v>41976.232175925921</v>
      </c>
      <c r="S594">
        <f t="shared" si="29"/>
        <v>2014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2">
        <f t="shared" si="27"/>
        <v>42070.677604166667</v>
      </c>
      <c r="R595" s="12">
        <f t="shared" si="28"/>
        <v>42100.635937500003</v>
      </c>
      <c r="S595">
        <f t="shared" si="29"/>
        <v>2015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2">
        <f t="shared" si="27"/>
        <v>42446.780162037037</v>
      </c>
      <c r="R596" s="12">
        <f t="shared" si="28"/>
        <v>42476.780162037037</v>
      </c>
      <c r="S596">
        <f t="shared" si="29"/>
        <v>2016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2">
        <f t="shared" si="27"/>
        <v>42083.069884259254</v>
      </c>
      <c r="R597" s="12">
        <f t="shared" si="28"/>
        <v>42128.069884259254</v>
      </c>
      <c r="S597">
        <f t="shared" si="29"/>
        <v>2015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2">
        <f t="shared" si="27"/>
        <v>42646.896898148145</v>
      </c>
      <c r="R598" s="12">
        <f t="shared" si="28"/>
        <v>42676.896898148145</v>
      </c>
      <c r="S598">
        <f t="shared" si="29"/>
        <v>2016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2">
        <f t="shared" si="27"/>
        <v>42545.705266203702</v>
      </c>
      <c r="R599" s="12">
        <f t="shared" si="28"/>
        <v>42582.666666666672</v>
      </c>
      <c r="S599">
        <f t="shared" si="29"/>
        <v>2016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2">
        <f t="shared" si="27"/>
        <v>41948.00209490741</v>
      </c>
      <c r="R600" s="12">
        <f t="shared" si="28"/>
        <v>41978.00209490741</v>
      </c>
      <c r="S600">
        <f t="shared" si="29"/>
        <v>2014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2">
        <f t="shared" si="27"/>
        <v>42047.812523148154</v>
      </c>
      <c r="R601" s="12">
        <f t="shared" si="28"/>
        <v>42071.636111111111</v>
      </c>
      <c r="S601">
        <f t="shared" si="29"/>
        <v>2015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2">
        <f t="shared" si="27"/>
        <v>42073.798171296294</v>
      </c>
      <c r="R602" s="12">
        <f t="shared" si="28"/>
        <v>42133.798171296294</v>
      </c>
      <c r="S602">
        <f t="shared" si="29"/>
        <v>2015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2">
        <f t="shared" si="27"/>
        <v>41969.858090277776</v>
      </c>
      <c r="R603" s="12">
        <f t="shared" si="28"/>
        <v>41999.858090277776</v>
      </c>
      <c r="S603">
        <f t="shared" si="29"/>
        <v>2014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2">
        <f t="shared" si="27"/>
        <v>42143.79415509259</v>
      </c>
      <c r="R604" s="12">
        <f t="shared" si="28"/>
        <v>42173.79415509259</v>
      </c>
      <c r="S604">
        <f t="shared" si="29"/>
        <v>2015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2">
        <f t="shared" si="27"/>
        <v>41835.639155092591</v>
      </c>
      <c r="R605" s="12">
        <f t="shared" si="28"/>
        <v>41865.639155092591</v>
      </c>
      <c r="S605">
        <f t="shared" si="29"/>
        <v>2014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2">
        <f t="shared" si="27"/>
        <v>41849.035370370373</v>
      </c>
      <c r="R606" s="12">
        <f t="shared" si="28"/>
        <v>41879.035370370373</v>
      </c>
      <c r="S606">
        <f t="shared" si="29"/>
        <v>2014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2">
        <f t="shared" si="27"/>
        <v>42194.357731481476</v>
      </c>
      <c r="R607" s="12">
        <f t="shared" si="28"/>
        <v>42239.357731481476</v>
      </c>
      <c r="S607">
        <f t="shared" si="29"/>
        <v>2015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2">
        <f t="shared" si="27"/>
        <v>42102.650567129633</v>
      </c>
      <c r="R608" s="12">
        <f t="shared" si="28"/>
        <v>42148.625</v>
      </c>
      <c r="S608">
        <f t="shared" si="29"/>
        <v>2015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2">
        <f t="shared" si="27"/>
        <v>42300.825648148151</v>
      </c>
      <c r="R609" s="12">
        <f t="shared" si="28"/>
        <v>42330.867314814815</v>
      </c>
      <c r="S609">
        <f t="shared" si="29"/>
        <v>2015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2">
        <f t="shared" si="27"/>
        <v>42140.921064814815</v>
      </c>
      <c r="R610" s="12">
        <f t="shared" si="28"/>
        <v>42170.921064814815</v>
      </c>
      <c r="S610">
        <f t="shared" si="29"/>
        <v>2015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2">
        <f t="shared" si="27"/>
        <v>42307.034074074079</v>
      </c>
      <c r="R611" s="12">
        <f t="shared" si="28"/>
        <v>42337.075740740736</v>
      </c>
      <c r="S611">
        <f t="shared" si="29"/>
        <v>2015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2">
        <f t="shared" si="27"/>
        <v>42086.83085648148</v>
      </c>
      <c r="R612" s="12">
        <f t="shared" si="28"/>
        <v>42116.83085648148</v>
      </c>
      <c r="S612">
        <f t="shared" si="29"/>
        <v>2015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2">
        <f t="shared" si="27"/>
        <v>42328.560613425929</v>
      </c>
      <c r="R613" s="12">
        <f t="shared" si="28"/>
        <v>42388.560613425929</v>
      </c>
      <c r="S613">
        <f t="shared" si="29"/>
        <v>2015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2">
        <f t="shared" si="27"/>
        <v>42585.031782407401</v>
      </c>
      <c r="R614" s="12">
        <f t="shared" si="28"/>
        <v>42615.031782407401</v>
      </c>
      <c r="S614">
        <f t="shared" si="29"/>
        <v>2016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2">
        <f t="shared" si="27"/>
        <v>42247.496759259258</v>
      </c>
      <c r="R615" s="12">
        <f t="shared" si="28"/>
        <v>42278.207638888889</v>
      </c>
      <c r="S615">
        <f t="shared" si="29"/>
        <v>2015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2">
        <f t="shared" si="27"/>
        <v>42515.061805555553</v>
      </c>
      <c r="R616" s="12">
        <f t="shared" si="28"/>
        <v>42545.061805555553</v>
      </c>
      <c r="S616">
        <f t="shared" si="29"/>
        <v>2016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2">
        <f t="shared" si="27"/>
        <v>42242.122210648144</v>
      </c>
      <c r="R617" s="12">
        <f t="shared" si="28"/>
        <v>42272.122210648144</v>
      </c>
      <c r="S617">
        <f t="shared" si="29"/>
        <v>2015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2">
        <f t="shared" si="27"/>
        <v>42761.376238425932</v>
      </c>
      <c r="R618" s="12">
        <f t="shared" si="28"/>
        <v>42791.376238425932</v>
      </c>
      <c r="S618">
        <f t="shared" si="29"/>
        <v>2017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2">
        <f t="shared" si="27"/>
        <v>42087.343090277776</v>
      </c>
      <c r="R619" s="12">
        <f t="shared" si="28"/>
        <v>42132.343090277776</v>
      </c>
      <c r="S619">
        <f t="shared" si="29"/>
        <v>2015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2">
        <f t="shared" si="27"/>
        <v>42317.810219907406</v>
      </c>
      <c r="R620" s="12">
        <f t="shared" si="28"/>
        <v>42347.810219907406</v>
      </c>
      <c r="S620">
        <f t="shared" si="29"/>
        <v>2015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2">
        <f t="shared" si="27"/>
        <v>41908.650347222225</v>
      </c>
      <c r="R621" s="12">
        <f t="shared" si="28"/>
        <v>41968.692013888889</v>
      </c>
      <c r="S621">
        <f t="shared" si="29"/>
        <v>2014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2">
        <f t="shared" si="27"/>
        <v>41831.716874999998</v>
      </c>
      <c r="R622" s="12">
        <f t="shared" si="28"/>
        <v>41876.716874999998</v>
      </c>
      <c r="S622">
        <f t="shared" si="29"/>
        <v>2014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2">
        <f t="shared" si="27"/>
        <v>42528.987696759257</v>
      </c>
      <c r="R623" s="12">
        <f t="shared" si="28"/>
        <v>42558.987696759257</v>
      </c>
      <c r="S623">
        <f t="shared" si="29"/>
        <v>2016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2">
        <f t="shared" si="27"/>
        <v>42532.774745370371</v>
      </c>
      <c r="R624" s="12">
        <f t="shared" si="28"/>
        <v>42552.774745370371</v>
      </c>
      <c r="S624">
        <f t="shared" si="29"/>
        <v>2016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2">
        <f t="shared" si="27"/>
        <v>42122.009224537032</v>
      </c>
      <c r="R625" s="12">
        <f t="shared" si="28"/>
        <v>42152.009224537032</v>
      </c>
      <c r="S625">
        <f t="shared" si="29"/>
        <v>2015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2">
        <f t="shared" si="27"/>
        <v>42108.988900462966</v>
      </c>
      <c r="R626" s="12">
        <f t="shared" si="28"/>
        <v>42138.988900462966</v>
      </c>
      <c r="S626">
        <f t="shared" si="29"/>
        <v>2015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2">
        <f t="shared" si="27"/>
        <v>42790.895567129628</v>
      </c>
      <c r="R627" s="12">
        <f t="shared" si="28"/>
        <v>42820.853900462964</v>
      </c>
      <c r="S627">
        <f t="shared" si="29"/>
        <v>2017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2">
        <f t="shared" si="27"/>
        <v>42198.559479166666</v>
      </c>
      <c r="R628" s="12">
        <f t="shared" si="28"/>
        <v>42231.556944444441</v>
      </c>
      <c r="S628">
        <f t="shared" si="29"/>
        <v>2015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2">
        <f t="shared" si="27"/>
        <v>42384.306840277779</v>
      </c>
      <c r="R629" s="12">
        <f t="shared" si="28"/>
        <v>42443.958333333328</v>
      </c>
      <c r="S629">
        <f t="shared" si="29"/>
        <v>2016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2">
        <f t="shared" si="27"/>
        <v>41803.692789351851</v>
      </c>
      <c r="R630" s="12">
        <f t="shared" si="28"/>
        <v>41833.692789351851</v>
      </c>
      <c r="S630">
        <f t="shared" si="29"/>
        <v>2014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2">
        <f t="shared" si="27"/>
        <v>42474.637824074074</v>
      </c>
      <c r="R631" s="12">
        <f t="shared" si="28"/>
        <v>42504.637824074074</v>
      </c>
      <c r="S631">
        <f t="shared" si="29"/>
        <v>2016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2">
        <f t="shared" si="27"/>
        <v>42223.619456018518</v>
      </c>
      <c r="R632" s="12">
        <f t="shared" si="28"/>
        <v>42253.215277777781</v>
      </c>
      <c r="S632">
        <f t="shared" si="29"/>
        <v>2015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2">
        <f t="shared" si="27"/>
        <v>42489.772326388891</v>
      </c>
      <c r="R633" s="12">
        <f t="shared" si="28"/>
        <v>42518.772326388891</v>
      </c>
      <c r="S633">
        <f t="shared" si="29"/>
        <v>2016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2">
        <f t="shared" si="27"/>
        <v>42303.659317129626</v>
      </c>
      <c r="R634" s="12">
        <f t="shared" si="28"/>
        <v>42333.700983796298</v>
      </c>
      <c r="S634">
        <f t="shared" si="29"/>
        <v>2015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2">
        <f t="shared" si="27"/>
        <v>42507.29932870371</v>
      </c>
      <c r="R635" s="12">
        <f t="shared" si="28"/>
        <v>42538.958333333328</v>
      </c>
      <c r="S635">
        <f t="shared" si="29"/>
        <v>2016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2">
        <f t="shared" si="27"/>
        <v>42031.928576388891</v>
      </c>
      <c r="R636" s="12">
        <f t="shared" si="28"/>
        <v>42061.928576388891</v>
      </c>
      <c r="S636">
        <f t="shared" si="29"/>
        <v>2015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2">
        <f t="shared" si="27"/>
        <v>42076.092152777783</v>
      </c>
      <c r="R637" s="12">
        <f t="shared" si="28"/>
        <v>42106.092152777783</v>
      </c>
      <c r="S637">
        <f t="shared" si="29"/>
        <v>2015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2">
        <f t="shared" si="27"/>
        <v>42131.455439814818</v>
      </c>
      <c r="R638" s="12">
        <f t="shared" si="28"/>
        <v>42161.44930555555</v>
      </c>
      <c r="S638">
        <f t="shared" si="29"/>
        <v>2015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2">
        <f t="shared" si="27"/>
        <v>42762.962013888886</v>
      </c>
      <c r="R639" s="12">
        <f t="shared" si="28"/>
        <v>42791.961111111115</v>
      </c>
      <c r="S639">
        <f t="shared" si="29"/>
        <v>2017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2">
        <f t="shared" si="27"/>
        <v>42759.593310185184</v>
      </c>
      <c r="R640" s="12">
        <f t="shared" si="28"/>
        <v>42819.55164351852</v>
      </c>
      <c r="S640">
        <f t="shared" si="29"/>
        <v>2017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2">
        <f t="shared" si="27"/>
        <v>41865.583275462966</v>
      </c>
      <c r="R641" s="12">
        <f t="shared" si="28"/>
        <v>41925.583275462966</v>
      </c>
      <c r="S641">
        <f t="shared" si="29"/>
        <v>2014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2">
        <f t="shared" si="27"/>
        <v>42683.420312500006</v>
      </c>
      <c r="R642" s="12">
        <f t="shared" si="28"/>
        <v>42698.958333333328</v>
      </c>
      <c r="S642">
        <f t="shared" si="29"/>
        <v>2016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2">
        <f t="shared" ref="Q643:Q706" si="30">(((J643/60)/60)/24)+DATE(1970,1,1)</f>
        <v>42199.57</v>
      </c>
      <c r="R643" s="12">
        <f t="shared" ref="R643:R706" si="31">(((I643/60)/60)/24)+DATE(1970,1,1)</f>
        <v>42229.57</v>
      </c>
      <c r="S643">
        <f t="shared" ref="S643:S706" si="32">YEAR(Q643)</f>
        <v>2015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2">
        <f t="shared" si="30"/>
        <v>42199.651319444441</v>
      </c>
      <c r="R644" s="12">
        <f t="shared" si="31"/>
        <v>42235.651319444441</v>
      </c>
      <c r="S644">
        <f t="shared" si="32"/>
        <v>2015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2">
        <f t="shared" si="30"/>
        <v>42100.642071759255</v>
      </c>
      <c r="R645" s="12">
        <f t="shared" si="31"/>
        <v>42155.642071759255</v>
      </c>
      <c r="S645">
        <f t="shared" si="32"/>
        <v>2015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2">
        <f t="shared" si="30"/>
        <v>41898.665960648148</v>
      </c>
      <c r="R646" s="12">
        <f t="shared" si="31"/>
        <v>41941.041666666664</v>
      </c>
      <c r="S646">
        <f t="shared" si="32"/>
        <v>2014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2">
        <f t="shared" si="30"/>
        <v>42564.026319444441</v>
      </c>
      <c r="R647" s="12">
        <f t="shared" si="31"/>
        <v>42594.026319444441</v>
      </c>
      <c r="S647">
        <f t="shared" si="32"/>
        <v>2016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2">
        <f t="shared" si="30"/>
        <v>41832.852627314816</v>
      </c>
      <c r="R648" s="12">
        <f t="shared" si="31"/>
        <v>41862.852627314816</v>
      </c>
      <c r="S648">
        <f t="shared" si="32"/>
        <v>2014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2">
        <f t="shared" si="30"/>
        <v>42416.767928240741</v>
      </c>
      <c r="R649" s="12">
        <f t="shared" si="31"/>
        <v>42446.726261574076</v>
      </c>
      <c r="S649">
        <f t="shared" si="32"/>
        <v>2016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2">
        <f t="shared" si="30"/>
        <v>41891.693379629629</v>
      </c>
      <c r="R650" s="12">
        <f t="shared" si="31"/>
        <v>41926.693379629629</v>
      </c>
      <c r="S650">
        <f t="shared" si="32"/>
        <v>2014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2">
        <f t="shared" si="30"/>
        <v>41877.912187499998</v>
      </c>
      <c r="R651" s="12">
        <f t="shared" si="31"/>
        <v>41898.912187499998</v>
      </c>
      <c r="S651">
        <f t="shared" si="32"/>
        <v>2014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2">
        <f t="shared" si="30"/>
        <v>41932.036851851852</v>
      </c>
      <c r="R652" s="12">
        <f t="shared" si="31"/>
        <v>41992.078518518523</v>
      </c>
      <c r="S652">
        <f t="shared" si="32"/>
        <v>2014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2">
        <f t="shared" si="30"/>
        <v>41956.017488425925</v>
      </c>
      <c r="R653" s="12">
        <f t="shared" si="31"/>
        <v>41986.017488425925</v>
      </c>
      <c r="S653">
        <f t="shared" si="32"/>
        <v>2014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2">
        <f t="shared" si="30"/>
        <v>42675.690393518518</v>
      </c>
      <c r="R654" s="12">
        <f t="shared" si="31"/>
        <v>42705.732060185182</v>
      </c>
      <c r="S654">
        <f t="shared" si="32"/>
        <v>2016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2">
        <f t="shared" si="30"/>
        <v>42199.618518518517</v>
      </c>
      <c r="R655" s="12">
        <f t="shared" si="31"/>
        <v>42236.618518518517</v>
      </c>
      <c r="S655">
        <f t="shared" si="32"/>
        <v>2015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2">
        <f t="shared" si="30"/>
        <v>42163.957326388889</v>
      </c>
      <c r="R656" s="12">
        <f t="shared" si="31"/>
        <v>42193.957326388889</v>
      </c>
      <c r="S656">
        <f t="shared" si="32"/>
        <v>2015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2">
        <f t="shared" si="30"/>
        <v>42045.957314814819</v>
      </c>
      <c r="R657" s="12">
        <f t="shared" si="31"/>
        <v>42075.915648148148</v>
      </c>
      <c r="S657">
        <f t="shared" si="32"/>
        <v>2015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2">
        <f t="shared" si="30"/>
        <v>42417.804618055554</v>
      </c>
      <c r="R658" s="12">
        <f t="shared" si="31"/>
        <v>42477.762951388882</v>
      </c>
      <c r="S658">
        <f t="shared" si="32"/>
        <v>2016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2">
        <f t="shared" si="30"/>
        <v>42331.84574074074</v>
      </c>
      <c r="R659" s="12">
        <f t="shared" si="31"/>
        <v>42361.84574074074</v>
      </c>
      <c r="S659">
        <f t="shared" si="32"/>
        <v>2015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2">
        <f t="shared" si="30"/>
        <v>42179.160752314812</v>
      </c>
      <c r="R660" s="12">
        <f t="shared" si="31"/>
        <v>42211.75</v>
      </c>
      <c r="S660">
        <f t="shared" si="32"/>
        <v>2015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2">
        <f t="shared" si="30"/>
        <v>42209.593692129631</v>
      </c>
      <c r="R661" s="12">
        <f t="shared" si="31"/>
        <v>42239.593692129631</v>
      </c>
      <c r="S661">
        <f t="shared" si="32"/>
        <v>2015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2">
        <f t="shared" si="30"/>
        <v>41922.741655092592</v>
      </c>
      <c r="R662" s="12">
        <f t="shared" si="31"/>
        <v>41952.783321759263</v>
      </c>
      <c r="S662">
        <f t="shared" si="32"/>
        <v>2014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2">
        <f t="shared" si="30"/>
        <v>42636.645358796297</v>
      </c>
      <c r="R663" s="12">
        <f t="shared" si="31"/>
        <v>42666.645358796297</v>
      </c>
      <c r="S663">
        <f t="shared" si="32"/>
        <v>2016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2">
        <f t="shared" si="30"/>
        <v>41990.438043981485</v>
      </c>
      <c r="R664" s="12">
        <f t="shared" si="31"/>
        <v>42020.438043981485</v>
      </c>
      <c r="S664">
        <f t="shared" si="32"/>
        <v>2014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2">
        <f t="shared" si="30"/>
        <v>42173.843240740738</v>
      </c>
      <c r="R665" s="12">
        <f t="shared" si="31"/>
        <v>42203.843240740738</v>
      </c>
      <c r="S665">
        <f t="shared" si="32"/>
        <v>2015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2">
        <f t="shared" si="30"/>
        <v>42077.666377314818</v>
      </c>
      <c r="R666" s="12">
        <f t="shared" si="31"/>
        <v>42107.666377314818</v>
      </c>
      <c r="S666">
        <f t="shared" si="32"/>
        <v>2015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2">
        <f t="shared" si="30"/>
        <v>42688.711354166662</v>
      </c>
      <c r="R667" s="12">
        <f t="shared" si="31"/>
        <v>42748.711354166662</v>
      </c>
      <c r="S667">
        <f t="shared" si="32"/>
        <v>2016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2">
        <f t="shared" si="30"/>
        <v>41838.832152777781</v>
      </c>
      <c r="R668" s="12">
        <f t="shared" si="31"/>
        <v>41868.832152777781</v>
      </c>
      <c r="S668">
        <f t="shared" si="32"/>
        <v>2014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2">
        <f t="shared" si="30"/>
        <v>42632.373414351852</v>
      </c>
      <c r="R669" s="12">
        <f t="shared" si="31"/>
        <v>42672.373414351852</v>
      </c>
      <c r="S669">
        <f t="shared" si="32"/>
        <v>2016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2">
        <f t="shared" si="30"/>
        <v>42090.831273148149</v>
      </c>
      <c r="R670" s="12">
        <f t="shared" si="31"/>
        <v>42135.831273148149</v>
      </c>
      <c r="S670">
        <f t="shared" si="32"/>
        <v>2015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2">
        <f t="shared" si="30"/>
        <v>42527.625671296293</v>
      </c>
      <c r="R671" s="12">
        <f t="shared" si="31"/>
        <v>42557.625671296293</v>
      </c>
      <c r="S671">
        <f t="shared" si="32"/>
        <v>2016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2">
        <f t="shared" si="30"/>
        <v>42506.709722222222</v>
      </c>
      <c r="R672" s="12">
        <f t="shared" si="31"/>
        <v>42540.340277777781</v>
      </c>
      <c r="S672">
        <f t="shared" si="32"/>
        <v>2016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2">
        <f t="shared" si="30"/>
        <v>41984.692731481482</v>
      </c>
      <c r="R673" s="12">
        <f t="shared" si="31"/>
        <v>42018.166666666672</v>
      </c>
      <c r="S673">
        <f t="shared" si="32"/>
        <v>2014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2">
        <f t="shared" si="30"/>
        <v>41974.219490740739</v>
      </c>
      <c r="R674" s="12">
        <f t="shared" si="31"/>
        <v>42005.207638888889</v>
      </c>
      <c r="S674">
        <f t="shared" si="32"/>
        <v>2014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2">
        <f t="shared" si="30"/>
        <v>41838.840474537035</v>
      </c>
      <c r="R675" s="12">
        <f t="shared" si="31"/>
        <v>41883.840474537035</v>
      </c>
      <c r="S675">
        <f t="shared" si="32"/>
        <v>2014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2">
        <f t="shared" si="30"/>
        <v>41803.116053240738</v>
      </c>
      <c r="R676" s="12">
        <f t="shared" si="31"/>
        <v>41863.116053240738</v>
      </c>
      <c r="S676">
        <f t="shared" si="32"/>
        <v>2014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2">
        <f t="shared" si="30"/>
        <v>41975.930601851855</v>
      </c>
      <c r="R677" s="12">
        <f t="shared" si="31"/>
        <v>42005.290972222225</v>
      </c>
      <c r="S677">
        <f t="shared" si="32"/>
        <v>2014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2">
        <f t="shared" si="30"/>
        <v>42012.768298611118</v>
      </c>
      <c r="R678" s="12">
        <f t="shared" si="31"/>
        <v>42042.768298611118</v>
      </c>
      <c r="S678">
        <f t="shared" si="32"/>
        <v>2015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2">
        <f t="shared" si="30"/>
        <v>42504.403877314813</v>
      </c>
      <c r="R679" s="12">
        <f t="shared" si="31"/>
        <v>42549.403877314813</v>
      </c>
      <c r="S679">
        <f t="shared" si="32"/>
        <v>2016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2">
        <f t="shared" si="30"/>
        <v>42481.376597222217</v>
      </c>
      <c r="R680" s="12">
        <f t="shared" si="31"/>
        <v>42511.376597222217</v>
      </c>
      <c r="S680">
        <f t="shared" si="32"/>
        <v>2016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2">
        <f t="shared" si="30"/>
        <v>42556.695706018523</v>
      </c>
      <c r="R681" s="12">
        <f t="shared" si="31"/>
        <v>42616.695706018523</v>
      </c>
      <c r="S681">
        <f t="shared" si="32"/>
        <v>2016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2">
        <f t="shared" si="30"/>
        <v>41864.501516203702</v>
      </c>
      <c r="R682" s="12">
        <f t="shared" si="31"/>
        <v>41899.501516203702</v>
      </c>
      <c r="S682">
        <f t="shared" si="32"/>
        <v>2014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2">
        <f t="shared" si="30"/>
        <v>42639.805601851855</v>
      </c>
      <c r="R683" s="12">
        <f t="shared" si="31"/>
        <v>42669.805601851855</v>
      </c>
      <c r="S683">
        <f t="shared" si="32"/>
        <v>2016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2">
        <f t="shared" si="30"/>
        <v>42778.765300925923</v>
      </c>
      <c r="R684" s="12">
        <f t="shared" si="31"/>
        <v>42808.723634259266</v>
      </c>
      <c r="S684">
        <f t="shared" si="32"/>
        <v>2017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2">
        <f t="shared" si="30"/>
        <v>42634.900046296301</v>
      </c>
      <c r="R685" s="12">
        <f t="shared" si="31"/>
        <v>42674.900046296301</v>
      </c>
      <c r="S685">
        <f t="shared" si="32"/>
        <v>2016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2">
        <f t="shared" si="30"/>
        <v>41809.473275462966</v>
      </c>
      <c r="R686" s="12">
        <f t="shared" si="31"/>
        <v>41845.125</v>
      </c>
      <c r="S686">
        <f t="shared" si="32"/>
        <v>2014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2">
        <f t="shared" si="30"/>
        <v>41971.866574074069</v>
      </c>
      <c r="R687" s="12">
        <f t="shared" si="31"/>
        <v>42016.866574074069</v>
      </c>
      <c r="S687">
        <f t="shared" si="32"/>
        <v>2014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2">
        <f t="shared" si="30"/>
        <v>42189.673263888893</v>
      </c>
      <c r="R688" s="12">
        <f t="shared" si="31"/>
        <v>42219.673263888893</v>
      </c>
      <c r="S688">
        <f t="shared" si="32"/>
        <v>2015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2">
        <f t="shared" si="30"/>
        <v>42711.750613425931</v>
      </c>
      <c r="R689" s="12">
        <f t="shared" si="31"/>
        <v>42771.750613425931</v>
      </c>
      <c r="S689">
        <f t="shared" si="32"/>
        <v>2016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2">
        <f t="shared" si="30"/>
        <v>42262.104780092588</v>
      </c>
      <c r="R690" s="12">
        <f t="shared" si="31"/>
        <v>42292.104780092588</v>
      </c>
      <c r="S690">
        <f t="shared" si="32"/>
        <v>2015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2">
        <f t="shared" si="30"/>
        <v>42675.66778935185</v>
      </c>
      <c r="R691" s="12">
        <f t="shared" si="31"/>
        <v>42712.207638888889</v>
      </c>
      <c r="S691">
        <f t="shared" si="32"/>
        <v>2016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2">
        <f t="shared" si="30"/>
        <v>42579.634733796294</v>
      </c>
      <c r="R692" s="12">
        <f t="shared" si="31"/>
        <v>42622.25</v>
      </c>
      <c r="S692">
        <f t="shared" si="32"/>
        <v>2016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2">
        <f t="shared" si="30"/>
        <v>42158.028310185182</v>
      </c>
      <c r="R693" s="12">
        <f t="shared" si="31"/>
        <v>42186.028310185182</v>
      </c>
      <c r="S693">
        <f t="shared" si="32"/>
        <v>2015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2">
        <f t="shared" si="30"/>
        <v>42696.37572916667</v>
      </c>
      <c r="R694" s="12">
        <f t="shared" si="31"/>
        <v>42726.37572916667</v>
      </c>
      <c r="S694">
        <f t="shared" si="32"/>
        <v>2016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2">
        <f t="shared" si="30"/>
        <v>42094.808182870373</v>
      </c>
      <c r="R695" s="12">
        <f t="shared" si="31"/>
        <v>42124.808182870373</v>
      </c>
      <c r="S695">
        <f t="shared" si="32"/>
        <v>2015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2">
        <f t="shared" si="30"/>
        <v>42737.663877314815</v>
      </c>
      <c r="R696" s="12">
        <f t="shared" si="31"/>
        <v>42767.663877314815</v>
      </c>
      <c r="S696">
        <f t="shared" si="32"/>
        <v>2017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2">
        <f t="shared" si="30"/>
        <v>41913.521064814813</v>
      </c>
      <c r="R697" s="12">
        <f t="shared" si="31"/>
        <v>41943.521064814813</v>
      </c>
      <c r="S697">
        <f t="shared" si="32"/>
        <v>2014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2">
        <f t="shared" si="30"/>
        <v>41815.927106481482</v>
      </c>
      <c r="R698" s="12">
        <f t="shared" si="31"/>
        <v>41845.927106481482</v>
      </c>
      <c r="S698">
        <f t="shared" si="32"/>
        <v>2014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2">
        <f t="shared" si="30"/>
        <v>42388.523020833338</v>
      </c>
      <c r="R699" s="12">
        <f t="shared" si="31"/>
        <v>42403.523020833338</v>
      </c>
      <c r="S699">
        <f t="shared" si="32"/>
        <v>2016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2">
        <f t="shared" si="30"/>
        <v>41866.931076388886</v>
      </c>
      <c r="R700" s="12">
        <f t="shared" si="31"/>
        <v>41900.083333333336</v>
      </c>
      <c r="S700">
        <f t="shared" si="32"/>
        <v>2014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2">
        <f t="shared" si="30"/>
        <v>41563.485509259262</v>
      </c>
      <c r="R701" s="12">
        <f t="shared" si="31"/>
        <v>41600.666666666664</v>
      </c>
      <c r="S701">
        <f t="shared" si="32"/>
        <v>2013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2">
        <f t="shared" si="30"/>
        <v>42715.688437500001</v>
      </c>
      <c r="R702" s="12">
        <f t="shared" si="31"/>
        <v>42745.688437500001</v>
      </c>
      <c r="S702">
        <f t="shared" si="32"/>
        <v>2016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2">
        <f t="shared" si="30"/>
        <v>41813.662962962961</v>
      </c>
      <c r="R703" s="12">
        <f t="shared" si="31"/>
        <v>41843.662962962961</v>
      </c>
      <c r="S703">
        <f t="shared" si="32"/>
        <v>2014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2">
        <f t="shared" si="30"/>
        <v>42668.726701388892</v>
      </c>
      <c r="R704" s="12">
        <f t="shared" si="31"/>
        <v>42698.768368055549</v>
      </c>
      <c r="S704">
        <f t="shared" si="32"/>
        <v>2016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2">
        <f t="shared" si="30"/>
        <v>42711.950798611113</v>
      </c>
      <c r="R705" s="12">
        <f t="shared" si="31"/>
        <v>42766.98055555555</v>
      </c>
      <c r="S705">
        <f t="shared" si="32"/>
        <v>2016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2">
        <f t="shared" si="30"/>
        <v>42726.192916666667</v>
      </c>
      <c r="R706" s="12">
        <f t="shared" si="31"/>
        <v>42786.192916666667</v>
      </c>
      <c r="S706">
        <f t="shared" si="32"/>
        <v>2016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2">
        <f t="shared" ref="Q707:Q770" si="33">(((J707/60)/60)/24)+DATE(1970,1,1)</f>
        <v>42726.491643518515</v>
      </c>
      <c r="R707" s="12">
        <f t="shared" ref="R707:R770" si="34">(((I707/60)/60)/24)+DATE(1970,1,1)</f>
        <v>42756.491643518515</v>
      </c>
      <c r="S707">
        <f t="shared" ref="S707:S770" si="35">YEAR(Q707)</f>
        <v>2016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2">
        <f t="shared" si="33"/>
        <v>42676.995173611111</v>
      </c>
      <c r="R708" s="12">
        <f t="shared" si="34"/>
        <v>42718.777083333334</v>
      </c>
      <c r="S708">
        <f t="shared" si="35"/>
        <v>2016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2">
        <f t="shared" si="33"/>
        <v>42696.663506944446</v>
      </c>
      <c r="R709" s="12">
        <f t="shared" si="34"/>
        <v>42736.663506944446</v>
      </c>
      <c r="S709">
        <f t="shared" si="35"/>
        <v>2016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2">
        <f t="shared" si="33"/>
        <v>41835.581018518518</v>
      </c>
      <c r="R710" s="12">
        <f t="shared" si="34"/>
        <v>41895.581018518518</v>
      </c>
      <c r="S710">
        <f t="shared" si="35"/>
        <v>2014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2">
        <f t="shared" si="33"/>
        <v>41948.041192129633</v>
      </c>
      <c r="R711" s="12">
        <f t="shared" si="34"/>
        <v>41978.041192129633</v>
      </c>
      <c r="S711">
        <f t="shared" si="35"/>
        <v>2014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2">
        <f t="shared" si="33"/>
        <v>41837.984976851854</v>
      </c>
      <c r="R712" s="12">
        <f t="shared" si="34"/>
        <v>41871.030555555553</v>
      </c>
      <c r="S712">
        <f t="shared" si="35"/>
        <v>2014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2">
        <f t="shared" si="33"/>
        <v>42678.459120370375</v>
      </c>
      <c r="R713" s="12">
        <f t="shared" si="34"/>
        <v>42718.500787037032</v>
      </c>
      <c r="S713">
        <f t="shared" si="35"/>
        <v>2016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2">
        <f t="shared" si="33"/>
        <v>42384.680925925932</v>
      </c>
      <c r="R714" s="12">
        <f t="shared" si="34"/>
        <v>42414.680925925932</v>
      </c>
      <c r="S714">
        <f t="shared" si="35"/>
        <v>2016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2">
        <f t="shared" si="33"/>
        <v>42496.529305555552</v>
      </c>
      <c r="R715" s="12">
        <f t="shared" si="34"/>
        <v>42526.529305555552</v>
      </c>
      <c r="S715">
        <f t="shared" si="35"/>
        <v>2016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2">
        <f t="shared" si="33"/>
        <v>42734.787986111114</v>
      </c>
      <c r="R716" s="12">
        <f t="shared" si="34"/>
        <v>42794.787986111114</v>
      </c>
      <c r="S716">
        <f t="shared" si="35"/>
        <v>2016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2">
        <f t="shared" si="33"/>
        <v>42273.090740740736</v>
      </c>
      <c r="R717" s="12">
        <f t="shared" si="34"/>
        <v>42313.132407407407</v>
      </c>
      <c r="S717">
        <f t="shared" si="35"/>
        <v>2015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2">
        <f t="shared" si="33"/>
        <v>41940.658645833333</v>
      </c>
      <c r="R718" s="12">
        <f t="shared" si="34"/>
        <v>41974</v>
      </c>
      <c r="S718">
        <f t="shared" si="35"/>
        <v>2014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2">
        <f t="shared" si="33"/>
        <v>41857.854189814818</v>
      </c>
      <c r="R719" s="12">
        <f t="shared" si="34"/>
        <v>41887.854189814818</v>
      </c>
      <c r="S719">
        <f t="shared" si="35"/>
        <v>2014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2">
        <f t="shared" si="33"/>
        <v>42752.845451388886</v>
      </c>
      <c r="R720" s="12">
        <f t="shared" si="34"/>
        <v>42784.249305555553</v>
      </c>
      <c r="S720">
        <f t="shared" si="35"/>
        <v>2017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2">
        <f t="shared" si="33"/>
        <v>42409.040231481486</v>
      </c>
      <c r="R721" s="12">
        <f t="shared" si="34"/>
        <v>42423.040231481486</v>
      </c>
      <c r="S721">
        <f t="shared" si="35"/>
        <v>2016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2">
        <f t="shared" si="33"/>
        <v>40909.649201388893</v>
      </c>
      <c r="R722" s="12">
        <f t="shared" si="34"/>
        <v>40937.649201388893</v>
      </c>
      <c r="S722">
        <f t="shared" si="35"/>
        <v>2012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2">
        <f t="shared" si="33"/>
        <v>41807.571840277778</v>
      </c>
      <c r="R723" s="12">
        <f t="shared" si="34"/>
        <v>41852.571840277778</v>
      </c>
      <c r="S723">
        <f t="shared" si="35"/>
        <v>2014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2">
        <f t="shared" si="33"/>
        <v>40977.805300925924</v>
      </c>
      <c r="R724" s="12">
        <f t="shared" si="34"/>
        <v>41007.76363425926</v>
      </c>
      <c r="S724">
        <f t="shared" si="35"/>
        <v>2012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2">
        <f t="shared" si="33"/>
        <v>42184.816539351858</v>
      </c>
      <c r="R725" s="12">
        <f t="shared" si="34"/>
        <v>42215.165972222225</v>
      </c>
      <c r="S725">
        <f t="shared" si="35"/>
        <v>2015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2">
        <f t="shared" si="33"/>
        <v>40694.638460648144</v>
      </c>
      <c r="R726" s="12">
        <f t="shared" si="34"/>
        <v>40724.638460648144</v>
      </c>
      <c r="S726">
        <f t="shared" si="35"/>
        <v>2011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2">
        <f t="shared" si="33"/>
        <v>42321.626296296294</v>
      </c>
      <c r="R727" s="12">
        <f t="shared" si="34"/>
        <v>42351.626296296294</v>
      </c>
      <c r="S727">
        <f t="shared" si="35"/>
        <v>2015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2">
        <f t="shared" si="33"/>
        <v>41346.042673611111</v>
      </c>
      <c r="R728" s="12">
        <f t="shared" si="34"/>
        <v>41376.042673611111</v>
      </c>
      <c r="S728">
        <f t="shared" si="35"/>
        <v>2013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2">
        <f t="shared" si="33"/>
        <v>41247.020243055551</v>
      </c>
      <c r="R729" s="12">
        <f t="shared" si="34"/>
        <v>41288.888888888891</v>
      </c>
      <c r="S729">
        <f t="shared" si="35"/>
        <v>2012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2">
        <f t="shared" si="33"/>
        <v>40731.837465277778</v>
      </c>
      <c r="R730" s="12">
        <f t="shared" si="34"/>
        <v>40776.837465277778</v>
      </c>
      <c r="S730">
        <f t="shared" si="35"/>
        <v>2011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2">
        <f t="shared" si="33"/>
        <v>41111.185891203706</v>
      </c>
      <c r="R731" s="12">
        <f t="shared" si="34"/>
        <v>41171.185891203706</v>
      </c>
      <c r="S731">
        <f t="shared" si="35"/>
        <v>2012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2">
        <f t="shared" si="33"/>
        <v>40854.745266203703</v>
      </c>
      <c r="R732" s="12">
        <f t="shared" si="34"/>
        <v>40884.745266203703</v>
      </c>
      <c r="S732">
        <f t="shared" si="35"/>
        <v>2011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2">
        <f t="shared" si="33"/>
        <v>40879.795682870368</v>
      </c>
      <c r="R733" s="12">
        <f t="shared" si="34"/>
        <v>40930.25</v>
      </c>
      <c r="S733">
        <f t="shared" si="35"/>
        <v>2011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2">
        <f t="shared" si="33"/>
        <v>41486.424317129626</v>
      </c>
      <c r="R734" s="12">
        <f t="shared" si="34"/>
        <v>41546.424317129626</v>
      </c>
      <c r="S734">
        <f t="shared" si="35"/>
        <v>2013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2">
        <f t="shared" si="33"/>
        <v>41598.420046296298</v>
      </c>
      <c r="R735" s="12">
        <f t="shared" si="34"/>
        <v>41628.420046296298</v>
      </c>
      <c r="S735">
        <f t="shared" si="35"/>
        <v>2013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2">
        <f t="shared" si="33"/>
        <v>42102.164583333331</v>
      </c>
      <c r="R736" s="12">
        <f t="shared" si="34"/>
        <v>42133.208333333328</v>
      </c>
      <c r="S736">
        <f t="shared" si="35"/>
        <v>2015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2">
        <f t="shared" si="33"/>
        <v>41946.029467592591</v>
      </c>
      <c r="R737" s="12">
        <f t="shared" si="34"/>
        <v>41977.027083333334</v>
      </c>
      <c r="S737">
        <f t="shared" si="35"/>
        <v>2014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2">
        <f t="shared" si="33"/>
        <v>41579.734259259261</v>
      </c>
      <c r="R738" s="12">
        <f t="shared" si="34"/>
        <v>41599.207638888889</v>
      </c>
      <c r="S738">
        <f t="shared" si="35"/>
        <v>2013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2">
        <f t="shared" si="33"/>
        <v>41667.275312500002</v>
      </c>
      <c r="R739" s="12">
        <f t="shared" si="34"/>
        <v>41684.833333333336</v>
      </c>
      <c r="S739">
        <f t="shared" si="35"/>
        <v>2014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2">
        <f t="shared" si="33"/>
        <v>41943.604097222218</v>
      </c>
      <c r="R740" s="12">
        <f t="shared" si="34"/>
        <v>41974.207638888889</v>
      </c>
      <c r="S740">
        <f t="shared" si="35"/>
        <v>2014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2">
        <f t="shared" si="33"/>
        <v>41829.502650462964</v>
      </c>
      <c r="R741" s="12">
        <f t="shared" si="34"/>
        <v>41862.502650462964</v>
      </c>
      <c r="S741">
        <f t="shared" si="35"/>
        <v>2014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2">
        <f t="shared" si="33"/>
        <v>42162.146782407406</v>
      </c>
      <c r="R742" s="12">
        <f t="shared" si="34"/>
        <v>42176.146782407406</v>
      </c>
      <c r="S742">
        <f t="shared" si="35"/>
        <v>2015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2">
        <f t="shared" si="33"/>
        <v>41401.648217592592</v>
      </c>
      <c r="R743" s="12">
        <f t="shared" si="34"/>
        <v>41436.648217592592</v>
      </c>
      <c r="S743">
        <f t="shared" si="35"/>
        <v>2013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2">
        <f t="shared" si="33"/>
        <v>41689.917962962965</v>
      </c>
      <c r="R744" s="12">
        <f t="shared" si="34"/>
        <v>41719.876296296294</v>
      </c>
      <c r="S744">
        <f t="shared" si="35"/>
        <v>2014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2">
        <f t="shared" si="33"/>
        <v>40990.709317129629</v>
      </c>
      <c r="R745" s="12">
        <f t="shared" si="34"/>
        <v>41015.875</v>
      </c>
      <c r="S745">
        <f t="shared" si="35"/>
        <v>2012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2">
        <f t="shared" si="33"/>
        <v>41226.95721064815</v>
      </c>
      <c r="R746" s="12">
        <f t="shared" si="34"/>
        <v>41256.95721064815</v>
      </c>
      <c r="S746">
        <f t="shared" si="35"/>
        <v>2012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2">
        <f t="shared" si="33"/>
        <v>41367.572280092594</v>
      </c>
      <c r="R747" s="12">
        <f t="shared" si="34"/>
        <v>41397.572280092594</v>
      </c>
      <c r="S747">
        <f t="shared" si="35"/>
        <v>2013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2">
        <f t="shared" si="33"/>
        <v>41157.042928240742</v>
      </c>
      <c r="R748" s="12">
        <f t="shared" si="34"/>
        <v>41175.165972222225</v>
      </c>
      <c r="S748">
        <f t="shared" si="35"/>
        <v>2012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2">
        <f t="shared" si="33"/>
        <v>41988.548831018517</v>
      </c>
      <c r="R749" s="12">
        <f t="shared" si="34"/>
        <v>42019.454166666663</v>
      </c>
      <c r="S749">
        <f t="shared" si="35"/>
        <v>2014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2">
        <f t="shared" si="33"/>
        <v>41831.846828703703</v>
      </c>
      <c r="R750" s="12">
        <f t="shared" si="34"/>
        <v>41861.846828703703</v>
      </c>
      <c r="S750">
        <f t="shared" si="35"/>
        <v>2014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2">
        <f t="shared" si="33"/>
        <v>42733.94131944445</v>
      </c>
      <c r="R751" s="12">
        <f t="shared" si="34"/>
        <v>42763.94131944445</v>
      </c>
      <c r="S751">
        <f t="shared" si="35"/>
        <v>2016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2">
        <f t="shared" si="33"/>
        <v>41299.878148148149</v>
      </c>
      <c r="R752" s="12">
        <f t="shared" si="34"/>
        <v>41329.878148148149</v>
      </c>
      <c r="S752">
        <f t="shared" si="35"/>
        <v>2013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2">
        <f t="shared" si="33"/>
        <v>40713.630497685182</v>
      </c>
      <c r="R753" s="12">
        <f t="shared" si="34"/>
        <v>40759.630497685182</v>
      </c>
      <c r="S753">
        <f t="shared" si="35"/>
        <v>2011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2">
        <f t="shared" si="33"/>
        <v>42639.421493055561</v>
      </c>
      <c r="R754" s="12">
        <f t="shared" si="34"/>
        <v>42659.458333333328</v>
      </c>
      <c r="S754">
        <f t="shared" si="35"/>
        <v>2016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2">
        <f t="shared" si="33"/>
        <v>42019.590173611112</v>
      </c>
      <c r="R755" s="12">
        <f t="shared" si="34"/>
        <v>42049.590173611112</v>
      </c>
      <c r="S755">
        <f t="shared" si="35"/>
        <v>2015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2">
        <f t="shared" si="33"/>
        <v>41249.749085648145</v>
      </c>
      <c r="R756" s="12">
        <f t="shared" si="34"/>
        <v>41279.749085648145</v>
      </c>
      <c r="S756">
        <f t="shared" si="35"/>
        <v>2012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2">
        <f t="shared" si="33"/>
        <v>41383.605057870373</v>
      </c>
      <c r="R757" s="12">
        <f t="shared" si="34"/>
        <v>41414.02847222222</v>
      </c>
      <c r="S757">
        <f t="shared" si="35"/>
        <v>2013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2">
        <f t="shared" si="33"/>
        <v>40590.766886574071</v>
      </c>
      <c r="R758" s="12">
        <f t="shared" si="34"/>
        <v>40651.725219907406</v>
      </c>
      <c r="S758">
        <f t="shared" si="35"/>
        <v>2011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2">
        <f t="shared" si="33"/>
        <v>41235.054560185185</v>
      </c>
      <c r="R759" s="12">
        <f t="shared" si="34"/>
        <v>41249.054560185185</v>
      </c>
      <c r="S759">
        <f t="shared" si="35"/>
        <v>2012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2">
        <f t="shared" si="33"/>
        <v>40429.836435185185</v>
      </c>
      <c r="R760" s="12">
        <f t="shared" si="34"/>
        <v>40459.836435185185</v>
      </c>
      <c r="S760">
        <f t="shared" si="35"/>
        <v>2010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2">
        <f t="shared" si="33"/>
        <v>41789.330312500002</v>
      </c>
      <c r="R761" s="12">
        <f t="shared" si="34"/>
        <v>41829.330312500002</v>
      </c>
      <c r="S761">
        <f t="shared" si="35"/>
        <v>2014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2">
        <f t="shared" si="33"/>
        <v>42670.764039351852</v>
      </c>
      <c r="R762" s="12">
        <f t="shared" si="34"/>
        <v>42700.805706018517</v>
      </c>
      <c r="S762">
        <f t="shared" si="35"/>
        <v>2016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2">
        <f t="shared" si="33"/>
        <v>41642.751458333332</v>
      </c>
      <c r="R763" s="12">
        <f t="shared" si="34"/>
        <v>41672.751458333332</v>
      </c>
      <c r="S763">
        <f t="shared" si="35"/>
        <v>2014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2">
        <f t="shared" si="33"/>
        <v>42690.858449074076</v>
      </c>
      <c r="R764" s="12">
        <f t="shared" si="34"/>
        <v>42708.25</v>
      </c>
      <c r="S764">
        <f t="shared" si="35"/>
        <v>2016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2">
        <f t="shared" si="33"/>
        <v>41471.446851851848</v>
      </c>
      <c r="R765" s="12">
        <f t="shared" si="34"/>
        <v>41501.446851851848</v>
      </c>
      <c r="S765">
        <f t="shared" si="35"/>
        <v>2013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2">
        <f t="shared" si="33"/>
        <v>42227.173159722224</v>
      </c>
      <c r="R766" s="12">
        <f t="shared" si="34"/>
        <v>42257.173159722224</v>
      </c>
      <c r="S766">
        <f t="shared" si="35"/>
        <v>2015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2">
        <f t="shared" si="33"/>
        <v>41901.542638888888</v>
      </c>
      <c r="R767" s="12">
        <f t="shared" si="34"/>
        <v>41931.542638888888</v>
      </c>
      <c r="S767">
        <f t="shared" si="35"/>
        <v>2014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2">
        <f t="shared" si="33"/>
        <v>42021.783368055556</v>
      </c>
      <c r="R768" s="12">
        <f t="shared" si="34"/>
        <v>42051.783368055556</v>
      </c>
      <c r="S768">
        <f t="shared" si="35"/>
        <v>2015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2">
        <f t="shared" si="33"/>
        <v>42115.143634259264</v>
      </c>
      <c r="R769" s="12">
        <f t="shared" si="34"/>
        <v>42145.143634259264</v>
      </c>
      <c r="S769">
        <f t="shared" si="35"/>
        <v>2015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2">
        <f t="shared" si="33"/>
        <v>41594.207060185188</v>
      </c>
      <c r="R770" s="12">
        <f t="shared" si="34"/>
        <v>41624.207060185188</v>
      </c>
      <c r="S770">
        <f t="shared" si="35"/>
        <v>2013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2">
        <f t="shared" ref="Q771:Q834" si="36">(((J771/60)/60)/24)+DATE(1970,1,1)</f>
        <v>41604.996458333335</v>
      </c>
      <c r="R771" s="12">
        <f t="shared" ref="R771:R834" si="37">(((I771/60)/60)/24)+DATE(1970,1,1)</f>
        <v>41634.996458333335</v>
      </c>
      <c r="S771">
        <f t="shared" ref="S771:S834" si="38">YEAR(Q771)</f>
        <v>2013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2">
        <f t="shared" si="36"/>
        <v>41289.999641203707</v>
      </c>
      <c r="R772" s="12">
        <f t="shared" si="37"/>
        <v>41329.999641203707</v>
      </c>
      <c r="S772">
        <f t="shared" si="38"/>
        <v>2013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2">
        <f t="shared" si="36"/>
        <v>42349.824097222227</v>
      </c>
      <c r="R773" s="12">
        <f t="shared" si="37"/>
        <v>42399.824097222227</v>
      </c>
      <c r="S773">
        <f t="shared" si="38"/>
        <v>2015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2">
        <f t="shared" si="36"/>
        <v>40068.056932870371</v>
      </c>
      <c r="R774" s="12">
        <f t="shared" si="37"/>
        <v>40118.165972222225</v>
      </c>
      <c r="S774">
        <f t="shared" si="38"/>
        <v>2009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2">
        <f t="shared" si="36"/>
        <v>42100.735937499994</v>
      </c>
      <c r="R775" s="12">
        <f t="shared" si="37"/>
        <v>42134.959027777775</v>
      </c>
      <c r="S775">
        <f t="shared" si="38"/>
        <v>2015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2">
        <f t="shared" si="36"/>
        <v>41663.780300925922</v>
      </c>
      <c r="R776" s="12">
        <f t="shared" si="37"/>
        <v>41693.780300925922</v>
      </c>
      <c r="S776">
        <f t="shared" si="38"/>
        <v>2014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2">
        <f t="shared" si="36"/>
        <v>40863.060127314813</v>
      </c>
      <c r="R777" s="12">
        <f t="shared" si="37"/>
        <v>40893.060127314813</v>
      </c>
      <c r="S777">
        <f t="shared" si="38"/>
        <v>2011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2">
        <f t="shared" si="36"/>
        <v>42250.685706018514</v>
      </c>
      <c r="R778" s="12">
        <f t="shared" si="37"/>
        <v>42288.208333333328</v>
      </c>
      <c r="S778">
        <f t="shared" si="38"/>
        <v>2015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2">
        <f t="shared" si="36"/>
        <v>41456.981215277774</v>
      </c>
      <c r="R779" s="12">
        <f t="shared" si="37"/>
        <v>41486.981215277774</v>
      </c>
      <c r="S779">
        <f t="shared" si="38"/>
        <v>2013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2">
        <f t="shared" si="36"/>
        <v>41729.702314814815</v>
      </c>
      <c r="R780" s="12">
        <f t="shared" si="37"/>
        <v>41759.702314814815</v>
      </c>
      <c r="S780">
        <f t="shared" si="38"/>
        <v>2014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2">
        <f t="shared" si="36"/>
        <v>40436.68408564815</v>
      </c>
      <c r="R781" s="12">
        <f t="shared" si="37"/>
        <v>40466.166666666664</v>
      </c>
      <c r="S781">
        <f t="shared" si="38"/>
        <v>2010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2">
        <f t="shared" si="36"/>
        <v>40636.673900462964</v>
      </c>
      <c r="R782" s="12">
        <f t="shared" si="37"/>
        <v>40666.673900462964</v>
      </c>
      <c r="S782">
        <f t="shared" si="38"/>
        <v>2011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2">
        <f t="shared" si="36"/>
        <v>41403.000856481485</v>
      </c>
      <c r="R783" s="12">
        <f t="shared" si="37"/>
        <v>41433.000856481485</v>
      </c>
      <c r="S783">
        <f t="shared" si="38"/>
        <v>2013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2">
        <f t="shared" si="36"/>
        <v>41116.758125</v>
      </c>
      <c r="R784" s="12">
        <f t="shared" si="37"/>
        <v>41146.758125</v>
      </c>
      <c r="S784">
        <f t="shared" si="38"/>
        <v>2012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2">
        <f t="shared" si="36"/>
        <v>40987.773715277777</v>
      </c>
      <c r="R785" s="12">
        <f t="shared" si="37"/>
        <v>41026.916666666664</v>
      </c>
      <c r="S785">
        <f t="shared" si="38"/>
        <v>2012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2">
        <f t="shared" si="36"/>
        <v>41675.149525462963</v>
      </c>
      <c r="R786" s="12">
        <f t="shared" si="37"/>
        <v>41715.107858796298</v>
      </c>
      <c r="S786">
        <f t="shared" si="38"/>
        <v>2014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2">
        <f t="shared" si="36"/>
        <v>41303.593923611108</v>
      </c>
      <c r="R787" s="12">
        <f t="shared" si="37"/>
        <v>41333.593923611108</v>
      </c>
      <c r="S787">
        <f t="shared" si="38"/>
        <v>2013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2">
        <f t="shared" si="36"/>
        <v>40983.055949074071</v>
      </c>
      <c r="R788" s="12">
        <f t="shared" si="37"/>
        <v>41040.657638888886</v>
      </c>
      <c r="S788">
        <f t="shared" si="38"/>
        <v>2012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2">
        <f t="shared" si="36"/>
        <v>41549.627615740741</v>
      </c>
      <c r="R789" s="12">
        <f t="shared" si="37"/>
        <v>41579.627615740741</v>
      </c>
      <c r="S789">
        <f t="shared" si="38"/>
        <v>2013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2">
        <f t="shared" si="36"/>
        <v>41059.006805555553</v>
      </c>
      <c r="R790" s="12">
        <f t="shared" si="37"/>
        <v>41097.165972222225</v>
      </c>
      <c r="S790">
        <f t="shared" si="38"/>
        <v>2012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2">
        <f t="shared" si="36"/>
        <v>41277.186111111114</v>
      </c>
      <c r="R791" s="12">
        <f t="shared" si="37"/>
        <v>41295.332638888889</v>
      </c>
      <c r="S791">
        <f t="shared" si="38"/>
        <v>2013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2">
        <f t="shared" si="36"/>
        <v>41276.047905092593</v>
      </c>
      <c r="R792" s="12">
        <f t="shared" si="37"/>
        <v>41306.047905092593</v>
      </c>
      <c r="S792">
        <f t="shared" si="38"/>
        <v>2013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2">
        <f t="shared" si="36"/>
        <v>41557.780624999999</v>
      </c>
      <c r="R793" s="12">
        <f t="shared" si="37"/>
        <v>41591.249305555553</v>
      </c>
      <c r="S793">
        <f t="shared" si="38"/>
        <v>2013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2">
        <f t="shared" si="36"/>
        <v>41555.873645833337</v>
      </c>
      <c r="R794" s="12">
        <f t="shared" si="37"/>
        <v>41585.915312500001</v>
      </c>
      <c r="S794">
        <f t="shared" si="38"/>
        <v>2013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2">
        <f t="shared" si="36"/>
        <v>41442.741249999999</v>
      </c>
      <c r="R795" s="12">
        <f t="shared" si="37"/>
        <v>41458.207638888889</v>
      </c>
      <c r="S795">
        <f t="shared" si="38"/>
        <v>2013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2">
        <f t="shared" si="36"/>
        <v>40736.115011574075</v>
      </c>
      <c r="R796" s="12">
        <f t="shared" si="37"/>
        <v>40791.712500000001</v>
      </c>
      <c r="S796">
        <f t="shared" si="38"/>
        <v>2011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2">
        <f t="shared" si="36"/>
        <v>40963.613032407404</v>
      </c>
      <c r="R797" s="12">
        <f t="shared" si="37"/>
        <v>41006.207638888889</v>
      </c>
      <c r="S797">
        <f t="shared" si="38"/>
        <v>2012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2">
        <f t="shared" si="36"/>
        <v>41502.882928240739</v>
      </c>
      <c r="R798" s="12">
        <f t="shared" si="37"/>
        <v>41532.881944444445</v>
      </c>
      <c r="S798">
        <f t="shared" si="38"/>
        <v>2013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2">
        <f t="shared" si="36"/>
        <v>40996.994074074071</v>
      </c>
      <c r="R799" s="12">
        <f t="shared" si="37"/>
        <v>41028.166666666664</v>
      </c>
      <c r="S799">
        <f t="shared" si="38"/>
        <v>2012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2">
        <f t="shared" si="36"/>
        <v>41882.590127314819</v>
      </c>
      <c r="R800" s="12">
        <f t="shared" si="37"/>
        <v>41912.590127314819</v>
      </c>
      <c r="S800">
        <f t="shared" si="38"/>
        <v>2014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2">
        <f t="shared" si="36"/>
        <v>40996.667199074072</v>
      </c>
      <c r="R801" s="12">
        <f t="shared" si="37"/>
        <v>41026.667199074072</v>
      </c>
      <c r="S801">
        <f t="shared" si="38"/>
        <v>2012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2">
        <f t="shared" si="36"/>
        <v>41863.433495370373</v>
      </c>
      <c r="R802" s="12">
        <f t="shared" si="37"/>
        <v>41893.433495370373</v>
      </c>
      <c r="S802">
        <f t="shared" si="38"/>
        <v>2014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2">
        <f t="shared" si="36"/>
        <v>40695.795370370368</v>
      </c>
      <c r="R803" s="12">
        <f t="shared" si="37"/>
        <v>40725.795370370368</v>
      </c>
      <c r="S803">
        <f t="shared" si="38"/>
        <v>2011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2">
        <f t="shared" si="36"/>
        <v>41123.022268518522</v>
      </c>
      <c r="R804" s="12">
        <f t="shared" si="37"/>
        <v>41169.170138888891</v>
      </c>
      <c r="S804">
        <f t="shared" si="38"/>
        <v>2012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2">
        <f t="shared" si="36"/>
        <v>40665.949976851851</v>
      </c>
      <c r="R805" s="12">
        <f t="shared" si="37"/>
        <v>40692.041666666664</v>
      </c>
      <c r="S805">
        <f t="shared" si="38"/>
        <v>2011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2">
        <f t="shared" si="36"/>
        <v>40730.105625000004</v>
      </c>
      <c r="R806" s="12">
        <f t="shared" si="37"/>
        <v>40747.165972222225</v>
      </c>
      <c r="S806">
        <f t="shared" si="38"/>
        <v>2011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2">
        <f t="shared" si="36"/>
        <v>40690.823055555556</v>
      </c>
      <c r="R807" s="12">
        <f t="shared" si="37"/>
        <v>40740.958333333336</v>
      </c>
      <c r="S807">
        <f t="shared" si="38"/>
        <v>2011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2">
        <f t="shared" si="36"/>
        <v>40763.691423611112</v>
      </c>
      <c r="R808" s="12">
        <f t="shared" si="37"/>
        <v>40793.691423611112</v>
      </c>
      <c r="S808">
        <f t="shared" si="38"/>
        <v>2011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2">
        <f t="shared" si="36"/>
        <v>42759.628599537042</v>
      </c>
      <c r="R809" s="12">
        <f t="shared" si="37"/>
        <v>42795.083333333328</v>
      </c>
      <c r="S809">
        <f t="shared" si="38"/>
        <v>2017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2">
        <f t="shared" si="36"/>
        <v>41962.100532407407</v>
      </c>
      <c r="R810" s="12">
        <f t="shared" si="37"/>
        <v>41995.207638888889</v>
      </c>
      <c r="S810">
        <f t="shared" si="38"/>
        <v>2014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2">
        <f t="shared" si="36"/>
        <v>41628.833680555559</v>
      </c>
      <c r="R811" s="12">
        <f t="shared" si="37"/>
        <v>41658.833680555559</v>
      </c>
      <c r="S811">
        <f t="shared" si="38"/>
        <v>2013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2">
        <f t="shared" si="36"/>
        <v>41123.056273148148</v>
      </c>
      <c r="R812" s="12">
        <f t="shared" si="37"/>
        <v>41153.056273148148</v>
      </c>
      <c r="S812">
        <f t="shared" si="38"/>
        <v>2012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2">
        <f t="shared" si="36"/>
        <v>41443.643541666665</v>
      </c>
      <c r="R813" s="12">
        <f t="shared" si="37"/>
        <v>41465.702777777777</v>
      </c>
      <c r="S813">
        <f t="shared" si="38"/>
        <v>2013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2">
        <f t="shared" si="36"/>
        <v>41282.017962962964</v>
      </c>
      <c r="R814" s="12">
        <f t="shared" si="37"/>
        <v>41334.581944444442</v>
      </c>
      <c r="S814">
        <f t="shared" si="38"/>
        <v>2013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2">
        <f t="shared" si="36"/>
        <v>41080.960243055553</v>
      </c>
      <c r="R815" s="12">
        <f t="shared" si="37"/>
        <v>41110.960243055553</v>
      </c>
      <c r="S815">
        <f t="shared" si="38"/>
        <v>2012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2">
        <f t="shared" si="36"/>
        <v>40679.743067129632</v>
      </c>
      <c r="R816" s="12">
        <f t="shared" si="37"/>
        <v>40694.75277777778</v>
      </c>
      <c r="S816">
        <f t="shared" si="38"/>
        <v>2011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2">
        <f t="shared" si="36"/>
        <v>41914.917858796296</v>
      </c>
      <c r="R817" s="12">
        <f t="shared" si="37"/>
        <v>41944.917858796296</v>
      </c>
      <c r="S817">
        <f t="shared" si="38"/>
        <v>2014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2">
        <f t="shared" si="36"/>
        <v>41341.870868055557</v>
      </c>
      <c r="R818" s="12">
        <f t="shared" si="37"/>
        <v>41373.270833333336</v>
      </c>
      <c r="S818">
        <f t="shared" si="38"/>
        <v>2013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2">
        <f t="shared" si="36"/>
        <v>40925.599664351852</v>
      </c>
      <c r="R819" s="12">
        <f t="shared" si="37"/>
        <v>40979.207638888889</v>
      </c>
      <c r="S819">
        <f t="shared" si="38"/>
        <v>2012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2">
        <f t="shared" si="36"/>
        <v>41120.882881944446</v>
      </c>
      <c r="R820" s="12">
        <f t="shared" si="37"/>
        <v>41128.709027777775</v>
      </c>
      <c r="S820">
        <f t="shared" si="38"/>
        <v>2012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2">
        <f t="shared" si="36"/>
        <v>41619.998310185183</v>
      </c>
      <c r="R821" s="12">
        <f t="shared" si="37"/>
        <v>41629.197222222225</v>
      </c>
      <c r="S821">
        <f t="shared" si="38"/>
        <v>2013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2">
        <f t="shared" si="36"/>
        <v>41768.841921296298</v>
      </c>
      <c r="R822" s="12">
        <f t="shared" si="37"/>
        <v>41799.208333333336</v>
      </c>
      <c r="S822">
        <f t="shared" si="38"/>
        <v>2014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2">
        <f t="shared" si="36"/>
        <v>42093.922048611115</v>
      </c>
      <c r="R823" s="12">
        <f t="shared" si="37"/>
        <v>42128.167361111111</v>
      </c>
      <c r="S823">
        <f t="shared" si="38"/>
        <v>2015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2">
        <f t="shared" si="36"/>
        <v>41157.947337962964</v>
      </c>
      <c r="R824" s="12">
        <f t="shared" si="37"/>
        <v>41187.947337962964</v>
      </c>
      <c r="S824">
        <f t="shared" si="38"/>
        <v>2012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2">
        <f t="shared" si="36"/>
        <v>42055.972824074073</v>
      </c>
      <c r="R825" s="12">
        <f t="shared" si="37"/>
        <v>42085.931157407409</v>
      </c>
      <c r="S825">
        <f t="shared" si="38"/>
        <v>2015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2">
        <f t="shared" si="36"/>
        <v>40250.242106481484</v>
      </c>
      <c r="R826" s="12">
        <f t="shared" si="37"/>
        <v>40286.290972222225</v>
      </c>
      <c r="S826">
        <f t="shared" si="38"/>
        <v>2010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2">
        <f t="shared" si="36"/>
        <v>41186.306527777779</v>
      </c>
      <c r="R827" s="12">
        <f t="shared" si="37"/>
        <v>41211.306527777779</v>
      </c>
      <c r="S827">
        <f t="shared" si="38"/>
        <v>2012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2">
        <f t="shared" si="36"/>
        <v>40973.038541666669</v>
      </c>
      <c r="R828" s="12">
        <f t="shared" si="37"/>
        <v>40993.996874999997</v>
      </c>
      <c r="S828">
        <f t="shared" si="38"/>
        <v>2012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2">
        <f t="shared" si="36"/>
        <v>40927.473460648151</v>
      </c>
      <c r="R829" s="12">
        <f t="shared" si="37"/>
        <v>40953.825694444444</v>
      </c>
      <c r="S829">
        <f t="shared" si="38"/>
        <v>2012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2">
        <f t="shared" si="36"/>
        <v>41073.050717592596</v>
      </c>
      <c r="R830" s="12">
        <f t="shared" si="37"/>
        <v>41085.683333333334</v>
      </c>
      <c r="S830">
        <f t="shared" si="38"/>
        <v>2012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2">
        <f t="shared" si="36"/>
        <v>42504.801388888889</v>
      </c>
      <c r="R831" s="12">
        <f t="shared" si="37"/>
        <v>42564.801388888889</v>
      </c>
      <c r="S831">
        <f t="shared" si="38"/>
        <v>2016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2">
        <f t="shared" si="36"/>
        <v>41325.525752314818</v>
      </c>
      <c r="R832" s="12">
        <f t="shared" si="37"/>
        <v>41355.484085648146</v>
      </c>
      <c r="S832">
        <f t="shared" si="38"/>
        <v>2013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2">
        <f t="shared" si="36"/>
        <v>40996.646921296298</v>
      </c>
      <c r="R833" s="12">
        <f t="shared" si="37"/>
        <v>41026.646921296298</v>
      </c>
      <c r="S833">
        <f t="shared" si="38"/>
        <v>2012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2">
        <f t="shared" si="36"/>
        <v>40869.675173611111</v>
      </c>
      <c r="R834" s="12">
        <f t="shared" si="37"/>
        <v>40929.342361111114</v>
      </c>
      <c r="S834">
        <f t="shared" si="38"/>
        <v>2011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2">
        <f t="shared" ref="Q835:Q898" si="39">(((J835/60)/60)/24)+DATE(1970,1,1)</f>
        <v>41718.878182870372</v>
      </c>
      <c r="R835" s="12">
        <f t="shared" ref="R835:R898" si="40">(((I835/60)/60)/24)+DATE(1970,1,1)</f>
        <v>41748.878182870372</v>
      </c>
      <c r="S835">
        <f t="shared" ref="S835:S898" si="41">YEAR(Q835)</f>
        <v>2014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2">
        <f t="shared" si="39"/>
        <v>41422.822824074072</v>
      </c>
      <c r="R836" s="12">
        <f t="shared" si="40"/>
        <v>41456.165972222225</v>
      </c>
      <c r="S836">
        <f t="shared" si="41"/>
        <v>2013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2">
        <f t="shared" si="39"/>
        <v>41005.45784722222</v>
      </c>
      <c r="R837" s="12">
        <f t="shared" si="40"/>
        <v>41048.125</v>
      </c>
      <c r="S837">
        <f t="shared" si="41"/>
        <v>2012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2">
        <f t="shared" si="39"/>
        <v>41524.056921296295</v>
      </c>
      <c r="R838" s="12">
        <f t="shared" si="40"/>
        <v>41554.056921296295</v>
      </c>
      <c r="S838">
        <f t="shared" si="41"/>
        <v>2013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2">
        <f t="shared" si="39"/>
        <v>41730.998402777775</v>
      </c>
      <c r="R839" s="12">
        <f t="shared" si="40"/>
        <v>41760.998402777775</v>
      </c>
      <c r="S839">
        <f t="shared" si="41"/>
        <v>2014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2">
        <f t="shared" si="39"/>
        <v>40895.897974537038</v>
      </c>
      <c r="R840" s="12">
        <f t="shared" si="40"/>
        <v>40925.897974537038</v>
      </c>
      <c r="S840">
        <f t="shared" si="41"/>
        <v>2011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2">
        <f t="shared" si="39"/>
        <v>41144.763379629629</v>
      </c>
      <c r="R841" s="12">
        <f t="shared" si="40"/>
        <v>41174.763379629629</v>
      </c>
      <c r="S841">
        <f t="shared" si="41"/>
        <v>2012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2">
        <f t="shared" si="39"/>
        <v>42607.226701388892</v>
      </c>
      <c r="R842" s="12">
        <f t="shared" si="40"/>
        <v>42637.226701388892</v>
      </c>
      <c r="S842">
        <f t="shared" si="41"/>
        <v>2016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2">
        <f t="shared" si="39"/>
        <v>41923.838692129626</v>
      </c>
      <c r="R843" s="12">
        <f t="shared" si="40"/>
        <v>41953.88035879629</v>
      </c>
      <c r="S843">
        <f t="shared" si="41"/>
        <v>2014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2">
        <f t="shared" si="39"/>
        <v>41526.592395833337</v>
      </c>
      <c r="R844" s="12">
        <f t="shared" si="40"/>
        <v>41561.165972222225</v>
      </c>
      <c r="S844">
        <f t="shared" si="41"/>
        <v>2013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2">
        <f t="shared" si="39"/>
        <v>42695.257870370369</v>
      </c>
      <c r="R845" s="12">
        <f t="shared" si="40"/>
        <v>42712.333333333328</v>
      </c>
      <c r="S845">
        <f t="shared" si="41"/>
        <v>2016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2">
        <f t="shared" si="39"/>
        <v>41905.684629629628</v>
      </c>
      <c r="R846" s="12">
        <f t="shared" si="40"/>
        <v>41944.207638888889</v>
      </c>
      <c r="S846">
        <f t="shared" si="41"/>
        <v>2014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2">
        <f t="shared" si="39"/>
        <v>42578.205972222218</v>
      </c>
      <c r="R847" s="12">
        <f t="shared" si="40"/>
        <v>42618.165972222225</v>
      </c>
      <c r="S847">
        <f t="shared" si="41"/>
        <v>2016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2">
        <f t="shared" si="39"/>
        <v>41694.391840277778</v>
      </c>
      <c r="R848" s="12">
        <f t="shared" si="40"/>
        <v>41708.583333333336</v>
      </c>
      <c r="S848">
        <f t="shared" si="41"/>
        <v>2014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2">
        <f t="shared" si="39"/>
        <v>42165.79833333334</v>
      </c>
      <c r="R849" s="12">
        <f t="shared" si="40"/>
        <v>42195.79833333334</v>
      </c>
      <c r="S849">
        <f t="shared" si="41"/>
        <v>2015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2">
        <f t="shared" si="39"/>
        <v>42078.792048611111</v>
      </c>
      <c r="R850" s="12">
        <f t="shared" si="40"/>
        <v>42108.792048611111</v>
      </c>
      <c r="S850">
        <f t="shared" si="41"/>
        <v>2015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2">
        <f t="shared" si="39"/>
        <v>42051.148888888885</v>
      </c>
      <c r="R851" s="12">
        <f t="shared" si="40"/>
        <v>42079.107222222221</v>
      </c>
      <c r="S851">
        <f t="shared" si="41"/>
        <v>2015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2">
        <f t="shared" si="39"/>
        <v>42452.827743055561</v>
      </c>
      <c r="R852" s="12">
        <f t="shared" si="40"/>
        <v>42485.207638888889</v>
      </c>
      <c r="S852">
        <f t="shared" si="41"/>
        <v>2016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2">
        <f t="shared" si="39"/>
        <v>42522.880243055552</v>
      </c>
      <c r="R853" s="12">
        <f t="shared" si="40"/>
        <v>42582.822916666672</v>
      </c>
      <c r="S853">
        <f t="shared" si="41"/>
        <v>2016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2">
        <f t="shared" si="39"/>
        <v>42656.805497685185</v>
      </c>
      <c r="R854" s="12">
        <f t="shared" si="40"/>
        <v>42667.875</v>
      </c>
      <c r="S854">
        <f t="shared" si="41"/>
        <v>2016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2">
        <f t="shared" si="39"/>
        <v>42021.832280092596</v>
      </c>
      <c r="R855" s="12">
        <f t="shared" si="40"/>
        <v>42051.832280092596</v>
      </c>
      <c r="S855">
        <f t="shared" si="41"/>
        <v>2015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2">
        <f t="shared" si="39"/>
        <v>42702.212337962963</v>
      </c>
      <c r="R856" s="12">
        <f t="shared" si="40"/>
        <v>42732.212337962963</v>
      </c>
      <c r="S856">
        <f t="shared" si="41"/>
        <v>2016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2">
        <f t="shared" si="39"/>
        <v>42545.125196759262</v>
      </c>
      <c r="R857" s="12">
        <f t="shared" si="40"/>
        <v>42575.125196759262</v>
      </c>
      <c r="S857">
        <f t="shared" si="41"/>
        <v>2016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2">
        <f t="shared" si="39"/>
        <v>42609.311990740738</v>
      </c>
      <c r="R858" s="12">
        <f t="shared" si="40"/>
        <v>42668.791666666672</v>
      </c>
      <c r="S858">
        <f t="shared" si="41"/>
        <v>2016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2">
        <f t="shared" si="39"/>
        <v>42291.581377314811</v>
      </c>
      <c r="R859" s="12">
        <f t="shared" si="40"/>
        <v>42333.623043981483</v>
      </c>
      <c r="S859">
        <f t="shared" si="41"/>
        <v>2015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2">
        <f t="shared" si="39"/>
        <v>42079.745578703703</v>
      </c>
      <c r="R860" s="12">
        <f t="shared" si="40"/>
        <v>42109.957638888889</v>
      </c>
      <c r="S860">
        <f t="shared" si="41"/>
        <v>2015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2">
        <f t="shared" si="39"/>
        <v>42128.820231481484</v>
      </c>
      <c r="R861" s="12">
        <f t="shared" si="40"/>
        <v>42159</v>
      </c>
      <c r="S861">
        <f t="shared" si="41"/>
        <v>2015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2">
        <f t="shared" si="39"/>
        <v>41570.482789351852</v>
      </c>
      <c r="R862" s="12">
        <f t="shared" si="40"/>
        <v>41600.524456018517</v>
      </c>
      <c r="S862">
        <f t="shared" si="41"/>
        <v>2013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2">
        <f t="shared" si="39"/>
        <v>42599.965324074074</v>
      </c>
      <c r="R863" s="12">
        <f t="shared" si="40"/>
        <v>42629.965324074074</v>
      </c>
      <c r="S863">
        <f t="shared" si="41"/>
        <v>2016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2">
        <f t="shared" si="39"/>
        <v>41559.5549537037</v>
      </c>
      <c r="R864" s="12">
        <f t="shared" si="40"/>
        <v>41589.596620370372</v>
      </c>
      <c r="S864">
        <f t="shared" si="41"/>
        <v>2013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2">
        <f t="shared" si="39"/>
        <v>40921.117662037039</v>
      </c>
      <c r="R865" s="12">
        <f t="shared" si="40"/>
        <v>40951.117662037039</v>
      </c>
      <c r="S865">
        <f t="shared" si="41"/>
        <v>2012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2">
        <f t="shared" si="39"/>
        <v>41541.106921296298</v>
      </c>
      <c r="R866" s="12">
        <f t="shared" si="40"/>
        <v>41563.415972222225</v>
      </c>
      <c r="S866">
        <f t="shared" si="41"/>
        <v>2013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2">
        <f t="shared" si="39"/>
        <v>41230.77311342593</v>
      </c>
      <c r="R867" s="12">
        <f t="shared" si="40"/>
        <v>41290.77311342593</v>
      </c>
      <c r="S867">
        <f t="shared" si="41"/>
        <v>2012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2">
        <f t="shared" si="39"/>
        <v>42025.637939814813</v>
      </c>
      <c r="R868" s="12">
        <f t="shared" si="40"/>
        <v>42063.631944444445</v>
      </c>
      <c r="S868">
        <f t="shared" si="41"/>
        <v>2015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2">
        <f t="shared" si="39"/>
        <v>40088.105393518519</v>
      </c>
      <c r="R869" s="12">
        <f t="shared" si="40"/>
        <v>40148.207638888889</v>
      </c>
      <c r="S869">
        <f t="shared" si="41"/>
        <v>2009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2">
        <f t="shared" si="39"/>
        <v>41616.027754629627</v>
      </c>
      <c r="R870" s="12">
        <f t="shared" si="40"/>
        <v>41646.027754629627</v>
      </c>
      <c r="S870">
        <f t="shared" si="41"/>
        <v>2013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2">
        <f t="shared" si="39"/>
        <v>41342.845567129632</v>
      </c>
      <c r="R871" s="12">
        <f t="shared" si="40"/>
        <v>41372.803900462961</v>
      </c>
      <c r="S871">
        <f t="shared" si="41"/>
        <v>2013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2">
        <f t="shared" si="39"/>
        <v>41488.022256944445</v>
      </c>
      <c r="R872" s="12">
        <f t="shared" si="40"/>
        <v>41518.022256944445</v>
      </c>
      <c r="S872">
        <f t="shared" si="41"/>
        <v>2013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2">
        <f t="shared" si="39"/>
        <v>41577.561284722222</v>
      </c>
      <c r="R873" s="12">
        <f t="shared" si="40"/>
        <v>41607.602951388886</v>
      </c>
      <c r="S873">
        <f t="shared" si="41"/>
        <v>2013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2">
        <f t="shared" si="39"/>
        <v>40567.825543981482</v>
      </c>
      <c r="R874" s="12">
        <f t="shared" si="40"/>
        <v>40612.825543981482</v>
      </c>
      <c r="S874">
        <f t="shared" si="41"/>
        <v>2011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2">
        <f t="shared" si="39"/>
        <v>41184.167129629634</v>
      </c>
      <c r="R875" s="12">
        <f t="shared" si="40"/>
        <v>41224.208796296298</v>
      </c>
      <c r="S875">
        <f t="shared" si="41"/>
        <v>2012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2">
        <f t="shared" si="39"/>
        <v>41368.583726851852</v>
      </c>
      <c r="R876" s="12">
        <f t="shared" si="40"/>
        <v>41398.583726851852</v>
      </c>
      <c r="S876">
        <f t="shared" si="41"/>
        <v>2013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2">
        <f t="shared" si="39"/>
        <v>42248.723738425921</v>
      </c>
      <c r="R877" s="12">
        <f t="shared" si="40"/>
        <v>42268.723738425921</v>
      </c>
      <c r="S877">
        <f t="shared" si="41"/>
        <v>2015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2">
        <f t="shared" si="39"/>
        <v>41276.496840277774</v>
      </c>
      <c r="R878" s="12">
        <f t="shared" si="40"/>
        <v>41309.496840277774</v>
      </c>
      <c r="S878">
        <f t="shared" si="41"/>
        <v>2013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2">
        <f t="shared" si="39"/>
        <v>41597.788888888892</v>
      </c>
      <c r="R879" s="12">
        <f t="shared" si="40"/>
        <v>41627.788888888892</v>
      </c>
      <c r="S879">
        <f t="shared" si="41"/>
        <v>2013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2">
        <f t="shared" si="39"/>
        <v>40505.232916666668</v>
      </c>
      <c r="R880" s="12">
        <f t="shared" si="40"/>
        <v>40535.232916666668</v>
      </c>
      <c r="S880">
        <f t="shared" si="41"/>
        <v>2010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2">
        <f t="shared" si="39"/>
        <v>41037.829918981479</v>
      </c>
      <c r="R881" s="12">
        <f t="shared" si="40"/>
        <v>41058.829918981479</v>
      </c>
      <c r="S881">
        <f t="shared" si="41"/>
        <v>2012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2">
        <f t="shared" si="39"/>
        <v>41179.32104166667</v>
      </c>
      <c r="R882" s="12">
        <f t="shared" si="40"/>
        <v>41212.32104166667</v>
      </c>
      <c r="S882">
        <f t="shared" si="41"/>
        <v>2012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2">
        <f t="shared" si="39"/>
        <v>40877.25099537037</v>
      </c>
      <c r="R883" s="12">
        <f t="shared" si="40"/>
        <v>40922.25099537037</v>
      </c>
      <c r="S883">
        <f t="shared" si="41"/>
        <v>2011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2">
        <f t="shared" si="39"/>
        <v>40759.860532407409</v>
      </c>
      <c r="R884" s="12">
        <f t="shared" si="40"/>
        <v>40792.860532407409</v>
      </c>
      <c r="S884">
        <f t="shared" si="41"/>
        <v>2011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2">
        <f t="shared" si="39"/>
        <v>42371.935590277775</v>
      </c>
      <c r="R885" s="12">
        <f t="shared" si="40"/>
        <v>42431.935590277775</v>
      </c>
      <c r="S885">
        <f t="shared" si="41"/>
        <v>2016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2">
        <f t="shared" si="39"/>
        <v>40981.802615740737</v>
      </c>
      <c r="R886" s="12">
        <f t="shared" si="40"/>
        <v>41041.104861111111</v>
      </c>
      <c r="S886">
        <f t="shared" si="41"/>
        <v>2012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2">
        <f t="shared" si="39"/>
        <v>42713.941099537042</v>
      </c>
      <c r="R887" s="12">
        <f t="shared" si="40"/>
        <v>42734.941099537042</v>
      </c>
      <c r="S887">
        <f t="shared" si="41"/>
        <v>2016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2">
        <f t="shared" si="39"/>
        <v>42603.870520833334</v>
      </c>
      <c r="R888" s="12">
        <f t="shared" si="40"/>
        <v>42628.870520833334</v>
      </c>
      <c r="S888">
        <f t="shared" si="41"/>
        <v>2016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2">
        <f t="shared" si="39"/>
        <v>41026.958969907406</v>
      </c>
      <c r="R889" s="12">
        <f t="shared" si="40"/>
        <v>41056.958969907406</v>
      </c>
      <c r="S889">
        <f t="shared" si="41"/>
        <v>2012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2">
        <f t="shared" si="39"/>
        <v>40751.753298611111</v>
      </c>
      <c r="R890" s="12">
        <f t="shared" si="40"/>
        <v>40787.25</v>
      </c>
      <c r="S890">
        <f t="shared" si="41"/>
        <v>2011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2">
        <f t="shared" si="39"/>
        <v>41887.784062500003</v>
      </c>
      <c r="R891" s="12">
        <f t="shared" si="40"/>
        <v>41917.784062500003</v>
      </c>
      <c r="S891">
        <f t="shared" si="41"/>
        <v>2014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2">
        <f t="shared" si="39"/>
        <v>41569.698831018519</v>
      </c>
      <c r="R892" s="12">
        <f t="shared" si="40"/>
        <v>41599.740497685183</v>
      </c>
      <c r="S892">
        <f t="shared" si="41"/>
        <v>2013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2">
        <f t="shared" si="39"/>
        <v>41842.031597222223</v>
      </c>
      <c r="R893" s="12">
        <f t="shared" si="40"/>
        <v>41872.031597222223</v>
      </c>
      <c r="S893">
        <f t="shared" si="41"/>
        <v>2014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2">
        <f t="shared" si="39"/>
        <v>40304.20003472222</v>
      </c>
      <c r="R894" s="12">
        <f t="shared" si="40"/>
        <v>40391.166666666664</v>
      </c>
      <c r="S894">
        <f t="shared" si="41"/>
        <v>2010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2">
        <f t="shared" si="39"/>
        <v>42065.897719907407</v>
      </c>
      <c r="R895" s="12">
        <f t="shared" si="40"/>
        <v>42095.856053240743</v>
      </c>
      <c r="S895">
        <f t="shared" si="41"/>
        <v>2015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2">
        <f t="shared" si="39"/>
        <v>42496.981597222228</v>
      </c>
      <c r="R896" s="12">
        <f t="shared" si="40"/>
        <v>42526.981597222228</v>
      </c>
      <c r="S896">
        <f t="shared" si="41"/>
        <v>2016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2">
        <f t="shared" si="39"/>
        <v>40431.127650462964</v>
      </c>
      <c r="R897" s="12">
        <f t="shared" si="40"/>
        <v>40476.127650462964</v>
      </c>
      <c r="S897">
        <f t="shared" si="41"/>
        <v>2010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2">
        <f t="shared" si="39"/>
        <v>42218.872986111113</v>
      </c>
      <c r="R898" s="12">
        <f t="shared" si="40"/>
        <v>42244.166666666672</v>
      </c>
      <c r="S898">
        <f t="shared" si="41"/>
        <v>2015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2">
        <f t="shared" ref="Q899:Q962" si="42">(((J899/60)/60)/24)+DATE(1970,1,1)</f>
        <v>41211.688750000001</v>
      </c>
      <c r="R899" s="12">
        <f t="shared" ref="R899:R962" si="43">(((I899/60)/60)/24)+DATE(1970,1,1)</f>
        <v>41241.730416666665</v>
      </c>
      <c r="S899">
        <f t="shared" ref="S899:S962" si="44">YEAR(Q899)</f>
        <v>2012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2">
        <f t="shared" si="42"/>
        <v>40878.758217592593</v>
      </c>
      <c r="R900" s="12">
        <f t="shared" si="43"/>
        <v>40923.758217592593</v>
      </c>
      <c r="S900">
        <f t="shared" si="44"/>
        <v>2011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2">
        <f t="shared" si="42"/>
        <v>40646.099097222221</v>
      </c>
      <c r="R901" s="12">
        <f t="shared" si="43"/>
        <v>40691.099097222221</v>
      </c>
      <c r="S901">
        <f t="shared" si="44"/>
        <v>2011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2">
        <f t="shared" si="42"/>
        <v>42429.84956018519</v>
      </c>
      <c r="R902" s="12">
        <f t="shared" si="43"/>
        <v>42459.807893518519</v>
      </c>
      <c r="S902">
        <f t="shared" si="44"/>
        <v>2016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2">
        <f t="shared" si="42"/>
        <v>40291.81150462963</v>
      </c>
      <c r="R903" s="12">
        <f t="shared" si="43"/>
        <v>40337.799305555556</v>
      </c>
      <c r="S903">
        <f t="shared" si="44"/>
        <v>2010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2">
        <f t="shared" si="42"/>
        <v>41829.965532407405</v>
      </c>
      <c r="R904" s="12">
        <f t="shared" si="43"/>
        <v>41881.645833333336</v>
      </c>
      <c r="S904">
        <f t="shared" si="44"/>
        <v>2014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2">
        <f t="shared" si="42"/>
        <v>41149.796064814815</v>
      </c>
      <c r="R905" s="12">
        <f t="shared" si="43"/>
        <v>41175.100694444445</v>
      </c>
      <c r="S905">
        <f t="shared" si="44"/>
        <v>2012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2">
        <f t="shared" si="42"/>
        <v>42342.080289351856</v>
      </c>
      <c r="R906" s="12">
        <f t="shared" si="43"/>
        <v>42372.080289351856</v>
      </c>
      <c r="S906">
        <f t="shared" si="44"/>
        <v>2015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2">
        <f t="shared" si="42"/>
        <v>40507.239884259259</v>
      </c>
      <c r="R907" s="12">
        <f t="shared" si="43"/>
        <v>40567.239884259259</v>
      </c>
      <c r="S907">
        <f t="shared" si="44"/>
        <v>2010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2">
        <f t="shared" si="42"/>
        <v>41681.189699074072</v>
      </c>
      <c r="R908" s="12">
        <f t="shared" si="43"/>
        <v>41711.148032407407</v>
      </c>
      <c r="S908">
        <f t="shared" si="44"/>
        <v>2014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2">
        <f t="shared" si="42"/>
        <v>40767.192395833335</v>
      </c>
      <c r="R909" s="12">
        <f t="shared" si="43"/>
        <v>40797.192395833335</v>
      </c>
      <c r="S909">
        <f t="shared" si="44"/>
        <v>2011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2">
        <f t="shared" si="42"/>
        <v>40340.801562499997</v>
      </c>
      <c r="R910" s="12">
        <f t="shared" si="43"/>
        <v>40386.207638888889</v>
      </c>
      <c r="S910">
        <f t="shared" si="44"/>
        <v>2010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2">
        <f t="shared" si="42"/>
        <v>41081.69027777778</v>
      </c>
      <c r="R911" s="12">
        <f t="shared" si="43"/>
        <v>41113.166666666664</v>
      </c>
      <c r="S911">
        <f t="shared" si="44"/>
        <v>2012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2">
        <f t="shared" si="42"/>
        <v>42737.545358796298</v>
      </c>
      <c r="R912" s="12">
        <f t="shared" si="43"/>
        <v>42797.545358796298</v>
      </c>
      <c r="S912">
        <f t="shared" si="44"/>
        <v>2017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2">
        <f t="shared" si="42"/>
        <v>41642.005150462966</v>
      </c>
      <c r="R913" s="12">
        <f t="shared" si="43"/>
        <v>41663.005150462966</v>
      </c>
      <c r="S913">
        <f t="shared" si="44"/>
        <v>2014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2">
        <f t="shared" si="42"/>
        <v>41194.109340277777</v>
      </c>
      <c r="R914" s="12">
        <f t="shared" si="43"/>
        <v>41254.151006944441</v>
      </c>
      <c r="S914">
        <f t="shared" si="44"/>
        <v>2012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2">
        <f t="shared" si="42"/>
        <v>41004.139108796298</v>
      </c>
      <c r="R915" s="12">
        <f t="shared" si="43"/>
        <v>41034.139108796298</v>
      </c>
      <c r="S915">
        <f t="shared" si="44"/>
        <v>2012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2">
        <f t="shared" si="42"/>
        <v>41116.763275462967</v>
      </c>
      <c r="R916" s="12">
        <f t="shared" si="43"/>
        <v>41146.763275462967</v>
      </c>
      <c r="S916">
        <f t="shared" si="44"/>
        <v>2012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2">
        <f t="shared" si="42"/>
        <v>40937.679560185185</v>
      </c>
      <c r="R917" s="12">
        <f t="shared" si="43"/>
        <v>40969.207638888889</v>
      </c>
      <c r="S917">
        <f t="shared" si="44"/>
        <v>2012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2">
        <f t="shared" si="42"/>
        <v>40434.853402777779</v>
      </c>
      <c r="R918" s="12">
        <f t="shared" si="43"/>
        <v>40473.208333333336</v>
      </c>
      <c r="S918">
        <f t="shared" si="44"/>
        <v>2010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2">
        <f t="shared" si="42"/>
        <v>41802.94363425926</v>
      </c>
      <c r="R919" s="12">
        <f t="shared" si="43"/>
        <v>41834.104166666664</v>
      </c>
      <c r="S919">
        <f t="shared" si="44"/>
        <v>2014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2">
        <f t="shared" si="42"/>
        <v>41944.916215277779</v>
      </c>
      <c r="R920" s="12">
        <f t="shared" si="43"/>
        <v>41974.957881944443</v>
      </c>
      <c r="S920">
        <f t="shared" si="44"/>
        <v>2014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2">
        <f t="shared" si="42"/>
        <v>41227.641724537039</v>
      </c>
      <c r="R921" s="12">
        <f t="shared" si="43"/>
        <v>41262.641724537039</v>
      </c>
      <c r="S921">
        <f t="shared" si="44"/>
        <v>2012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2">
        <f t="shared" si="42"/>
        <v>41562.67155092593</v>
      </c>
      <c r="R922" s="12">
        <f t="shared" si="43"/>
        <v>41592.713217592594</v>
      </c>
      <c r="S922">
        <f t="shared" si="44"/>
        <v>2013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2">
        <f t="shared" si="42"/>
        <v>40847.171018518515</v>
      </c>
      <c r="R923" s="12">
        <f t="shared" si="43"/>
        <v>40889.212685185186</v>
      </c>
      <c r="S923">
        <f t="shared" si="44"/>
        <v>2011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2">
        <f t="shared" si="42"/>
        <v>41878.530011574076</v>
      </c>
      <c r="R924" s="12">
        <f t="shared" si="43"/>
        <v>41913.530011574076</v>
      </c>
      <c r="S924">
        <f t="shared" si="44"/>
        <v>2014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2">
        <f t="shared" si="42"/>
        <v>41934.959756944445</v>
      </c>
      <c r="R925" s="12">
        <f t="shared" si="43"/>
        <v>41965.001423611116</v>
      </c>
      <c r="S925">
        <f t="shared" si="44"/>
        <v>2014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2">
        <f t="shared" si="42"/>
        <v>41288.942928240744</v>
      </c>
      <c r="R926" s="12">
        <f t="shared" si="43"/>
        <v>41318.942928240744</v>
      </c>
      <c r="S926">
        <f t="shared" si="44"/>
        <v>2013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2">
        <f t="shared" si="42"/>
        <v>41575.880914351852</v>
      </c>
      <c r="R927" s="12">
        <f t="shared" si="43"/>
        <v>41605.922581018516</v>
      </c>
      <c r="S927">
        <f t="shared" si="44"/>
        <v>2013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2">
        <f t="shared" si="42"/>
        <v>40338.02002314815</v>
      </c>
      <c r="R928" s="12">
        <f t="shared" si="43"/>
        <v>40367.944444444445</v>
      </c>
      <c r="S928">
        <f t="shared" si="44"/>
        <v>2010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2">
        <f t="shared" si="42"/>
        <v>41013.822858796295</v>
      </c>
      <c r="R929" s="12">
        <f t="shared" si="43"/>
        <v>41043.822858796295</v>
      </c>
      <c r="S929">
        <f t="shared" si="44"/>
        <v>2012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2">
        <f t="shared" si="42"/>
        <v>41180.86241898148</v>
      </c>
      <c r="R930" s="12">
        <f t="shared" si="43"/>
        <v>41231</v>
      </c>
      <c r="S930">
        <f t="shared" si="44"/>
        <v>2012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2">
        <f t="shared" si="42"/>
        <v>40978.238067129627</v>
      </c>
      <c r="R931" s="12">
        <f t="shared" si="43"/>
        <v>41008.196400462963</v>
      </c>
      <c r="S931">
        <f t="shared" si="44"/>
        <v>2012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2">
        <f t="shared" si="42"/>
        <v>40312.915578703702</v>
      </c>
      <c r="R932" s="12">
        <f t="shared" si="43"/>
        <v>40354.897222222222</v>
      </c>
      <c r="S932">
        <f t="shared" si="44"/>
        <v>2010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2">
        <f t="shared" si="42"/>
        <v>41680.359976851854</v>
      </c>
      <c r="R933" s="12">
        <f t="shared" si="43"/>
        <v>41714.916666666664</v>
      </c>
      <c r="S933">
        <f t="shared" si="44"/>
        <v>2014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2">
        <f t="shared" si="42"/>
        <v>41310.969270833331</v>
      </c>
      <c r="R934" s="12">
        <f t="shared" si="43"/>
        <v>41355.927604166667</v>
      </c>
      <c r="S934">
        <f t="shared" si="44"/>
        <v>2013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2">
        <f t="shared" si="42"/>
        <v>41711.169085648151</v>
      </c>
      <c r="R935" s="12">
        <f t="shared" si="43"/>
        <v>41771.169085648151</v>
      </c>
      <c r="S935">
        <f t="shared" si="44"/>
        <v>2014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2">
        <f t="shared" si="42"/>
        <v>41733.737083333333</v>
      </c>
      <c r="R936" s="12">
        <f t="shared" si="43"/>
        <v>41763.25</v>
      </c>
      <c r="S936">
        <f t="shared" si="44"/>
        <v>2014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2">
        <f t="shared" si="42"/>
        <v>42368.333668981482</v>
      </c>
      <c r="R937" s="12">
        <f t="shared" si="43"/>
        <v>42398.333668981482</v>
      </c>
      <c r="S937">
        <f t="shared" si="44"/>
        <v>2015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2">
        <f t="shared" si="42"/>
        <v>40883.024178240739</v>
      </c>
      <c r="R938" s="12">
        <f t="shared" si="43"/>
        <v>40926.833333333336</v>
      </c>
      <c r="S938">
        <f t="shared" si="44"/>
        <v>2011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2">
        <f t="shared" si="42"/>
        <v>41551.798113425924</v>
      </c>
      <c r="R939" s="12">
        <f t="shared" si="43"/>
        <v>41581.839780092596</v>
      </c>
      <c r="S939">
        <f t="shared" si="44"/>
        <v>2013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2">
        <f t="shared" si="42"/>
        <v>41124.479722222226</v>
      </c>
      <c r="R940" s="12">
        <f t="shared" si="43"/>
        <v>41154.479722222226</v>
      </c>
      <c r="S940">
        <f t="shared" si="44"/>
        <v>2012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2">
        <f t="shared" si="42"/>
        <v>41416.763171296298</v>
      </c>
      <c r="R941" s="12">
        <f t="shared" si="43"/>
        <v>41455.831944444442</v>
      </c>
      <c r="S941">
        <f t="shared" si="44"/>
        <v>2013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2">
        <f t="shared" si="42"/>
        <v>42182.008402777778</v>
      </c>
      <c r="R942" s="12">
        <f t="shared" si="43"/>
        <v>42227.008402777778</v>
      </c>
      <c r="S942">
        <f t="shared" si="44"/>
        <v>2015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2">
        <f t="shared" si="42"/>
        <v>42746.096585648149</v>
      </c>
      <c r="R943" s="12">
        <f t="shared" si="43"/>
        <v>42776.096585648149</v>
      </c>
      <c r="S943">
        <f t="shared" si="44"/>
        <v>2017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2">
        <f t="shared" si="42"/>
        <v>42382.843287037031</v>
      </c>
      <c r="R944" s="12">
        <f t="shared" si="43"/>
        <v>42418.843287037031</v>
      </c>
      <c r="S944">
        <f t="shared" si="44"/>
        <v>2016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2">
        <f t="shared" si="42"/>
        <v>42673.66788194445</v>
      </c>
      <c r="R945" s="12">
        <f t="shared" si="43"/>
        <v>42703.709548611107</v>
      </c>
      <c r="S945">
        <f t="shared" si="44"/>
        <v>2016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2">
        <f t="shared" si="42"/>
        <v>42444.583912037036</v>
      </c>
      <c r="R946" s="12">
        <f t="shared" si="43"/>
        <v>42478.583333333328</v>
      </c>
      <c r="S946">
        <f t="shared" si="44"/>
        <v>2016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2">
        <f t="shared" si="42"/>
        <v>42732.872986111113</v>
      </c>
      <c r="R947" s="12">
        <f t="shared" si="43"/>
        <v>42784.999305555553</v>
      </c>
      <c r="S947">
        <f t="shared" si="44"/>
        <v>2016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2">
        <f t="shared" si="42"/>
        <v>42592.750555555554</v>
      </c>
      <c r="R948" s="12">
        <f t="shared" si="43"/>
        <v>42622.750555555554</v>
      </c>
      <c r="S948">
        <f t="shared" si="44"/>
        <v>2016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2">
        <f t="shared" si="42"/>
        <v>42491.781319444446</v>
      </c>
      <c r="R949" s="12">
        <f t="shared" si="43"/>
        <v>42551.781319444446</v>
      </c>
      <c r="S949">
        <f t="shared" si="44"/>
        <v>2016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2">
        <f t="shared" si="42"/>
        <v>42411.828287037039</v>
      </c>
      <c r="R950" s="12">
        <f t="shared" si="43"/>
        <v>42441.828287037039</v>
      </c>
      <c r="S950">
        <f t="shared" si="44"/>
        <v>2016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2">
        <f t="shared" si="42"/>
        <v>42361.043703703705</v>
      </c>
      <c r="R951" s="12">
        <f t="shared" si="43"/>
        <v>42421.043703703705</v>
      </c>
      <c r="S951">
        <f t="shared" si="44"/>
        <v>2015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2">
        <f t="shared" si="42"/>
        <v>42356.750706018516</v>
      </c>
      <c r="R952" s="12">
        <f t="shared" si="43"/>
        <v>42386.750706018516</v>
      </c>
      <c r="S952">
        <f t="shared" si="44"/>
        <v>2015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2">
        <f t="shared" si="42"/>
        <v>42480.653611111105</v>
      </c>
      <c r="R953" s="12">
        <f t="shared" si="43"/>
        <v>42525.653611111105</v>
      </c>
      <c r="S953">
        <f t="shared" si="44"/>
        <v>2016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2">
        <f t="shared" si="42"/>
        <v>42662.613564814819</v>
      </c>
      <c r="R954" s="12">
        <f t="shared" si="43"/>
        <v>42692.655231481483</v>
      </c>
      <c r="S954">
        <f t="shared" si="44"/>
        <v>2016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2">
        <f t="shared" si="42"/>
        <v>41999.164340277777</v>
      </c>
      <c r="R955" s="12">
        <f t="shared" si="43"/>
        <v>42029.164340277777</v>
      </c>
      <c r="S955">
        <f t="shared" si="44"/>
        <v>2014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2">
        <f t="shared" si="42"/>
        <v>42194.833784722221</v>
      </c>
      <c r="R956" s="12">
        <f t="shared" si="43"/>
        <v>42236.833784722221</v>
      </c>
      <c r="S956">
        <f t="shared" si="44"/>
        <v>2015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2">
        <f t="shared" si="42"/>
        <v>42586.295138888891</v>
      </c>
      <c r="R957" s="12">
        <f t="shared" si="43"/>
        <v>42626.295138888891</v>
      </c>
      <c r="S957">
        <f t="shared" si="44"/>
        <v>2016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2">
        <f t="shared" si="42"/>
        <v>42060.913877314815</v>
      </c>
      <c r="R958" s="12">
        <f t="shared" si="43"/>
        <v>42120.872210648144</v>
      </c>
      <c r="S958">
        <f t="shared" si="44"/>
        <v>2015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2">
        <f t="shared" si="42"/>
        <v>42660.552465277782</v>
      </c>
      <c r="R959" s="12">
        <f t="shared" si="43"/>
        <v>42691.594131944439</v>
      </c>
      <c r="S959">
        <f t="shared" si="44"/>
        <v>2016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2">
        <f t="shared" si="42"/>
        <v>42082.802812499998</v>
      </c>
      <c r="R960" s="12">
        <f t="shared" si="43"/>
        <v>42104.207638888889</v>
      </c>
      <c r="S960">
        <f t="shared" si="44"/>
        <v>2015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2">
        <f t="shared" si="42"/>
        <v>41993.174363425926</v>
      </c>
      <c r="R961" s="12">
        <f t="shared" si="43"/>
        <v>42023.174363425926</v>
      </c>
      <c r="S961">
        <f t="shared" si="44"/>
        <v>2014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2">
        <f t="shared" si="42"/>
        <v>42766.626793981486</v>
      </c>
      <c r="R962" s="12">
        <f t="shared" si="43"/>
        <v>42808.585127314815</v>
      </c>
      <c r="S962">
        <f t="shared" si="44"/>
        <v>2017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2">
        <f t="shared" ref="Q963:Q1026" si="45">(((J963/60)/60)/24)+DATE(1970,1,1)</f>
        <v>42740.693692129629</v>
      </c>
      <c r="R963" s="12">
        <f t="shared" ref="R963:R1026" si="46">(((I963/60)/60)/24)+DATE(1970,1,1)</f>
        <v>42786.791666666672</v>
      </c>
      <c r="S963">
        <f t="shared" ref="S963:S1026" si="47">YEAR(Q963)</f>
        <v>2017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2">
        <f t="shared" si="45"/>
        <v>42373.712418981479</v>
      </c>
      <c r="R964" s="12">
        <f t="shared" si="46"/>
        <v>42411.712418981479</v>
      </c>
      <c r="S964">
        <f t="shared" si="47"/>
        <v>2016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2">
        <f t="shared" si="45"/>
        <v>42625.635636574079</v>
      </c>
      <c r="R965" s="12">
        <f t="shared" si="46"/>
        <v>42660.635636574079</v>
      </c>
      <c r="S965">
        <f t="shared" si="47"/>
        <v>2016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2">
        <f t="shared" si="45"/>
        <v>42208.628692129627</v>
      </c>
      <c r="R966" s="12">
        <f t="shared" si="46"/>
        <v>42248.628692129627</v>
      </c>
      <c r="S966">
        <f t="shared" si="47"/>
        <v>2015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2">
        <f t="shared" si="45"/>
        <v>42637.016736111109</v>
      </c>
      <c r="R967" s="12">
        <f t="shared" si="46"/>
        <v>42669.165972222225</v>
      </c>
      <c r="S967">
        <f t="shared" si="47"/>
        <v>2016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2">
        <f t="shared" si="45"/>
        <v>42619.635787037041</v>
      </c>
      <c r="R968" s="12">
        <f t="shared" si="46"/>
        <v>42649.635787037041</v>
      </c>
      <c r="S968">
        <f t="shared" si="47"/>
        <v>2016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2">
        <f t="shared" si="45"/>
        <v>42422.254328703704</v>
      </c>
      <c r="R969" s="12">
        <f t="shared" si="46"/>
        <v>42482.21266203704</v>
      </c>
      <c r="S969">
        <f t="shared" si="47"/>
        <v>2016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2">
        <f t="shared" si="45"/>
        <v>41836.847615740742</v>
      </c>
      <c r="R970" s="12">
        <f t="shared" si="46"/>
        <v>41866.847615740742</v>
      </c>
      <c r="S970">
        <f t="shared" si="47"/>
        <v>2014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2">
        <f t="shared" si="45"/>
        <v>42742.30332175926</v>
      </c>
      <c r="R971" s="12">
        <f t="shared" si="46"/>
        <v>42775.30332175926</v>
      </c>
      <c r="S971">
        <f t="shared" si="47"/>
        <v>2017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2">
        <f t="shared" si="45"/>
        <v>42721.220520833333</v>
      </c>
      <c r="R972" s="12">
        <f t="shared" si="46"/>
        <v>42758.207638888889</v>
      </c>
      <c r="S972">
        <f t="shared" si="47"/>
        <v>2016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2">
        <f t="shared" si="45"/>
        <v>42111.709027777775</v>
      </c>
      <c r="R973" s="12">
        <f t="shared" si="46"/>
        <v>42156.709027777775</v>
      </c>
      <c r="S973">
        <f t="shared" si="47"/>
        <v>2015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2">
        <f t="shared" si="45"/>
        <v>41856.865717592591</v>
      </c>
      <c r="R974" s="12">
        <f t="shared" si="46"/>
        <v>41886.290972222225</v>
      </c>
      <c r="S974">
        <f t="shared" si="47"/>
        <v>2014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2">
        <f t="shared" si="45"/>
        <v>42257.014965277776</v>
      </c>
      <c r="R975" s="12">
        <f t="shared" si="46"/>
        <v>42317.056631944448</v>
      </c>
      <c r="S975">
        <f t="shared" si="47"/>
        <v>2015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2">
        <f t="shared" si="45"/>
        <v>42424.749490740738</v>
      </c>
      <c r="R976" s="12">
        <f t="shared" si="46"/>
        <v>42454.707824074074</v>
      </c>
      <c r="S976">
        <f t="shared" si="47"/>
        <v>2016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2">
        <f t="shared" si="45"/>
        <v>42489.696585648147</v>
      </c>
      <c r="R977" s="12">
        <f t="shared" si="46"/>
        <v>42549.696585648147</v>
      </c>
      <c r="S977">
        <f t="shared" si="47"/>
        <v>2016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2">
        <f t="shared" si="45"/>
        <v>42185.058993055558</v>
      </c>
      <c r="R978" s="12">
        <f t="shared" si="46"/>
        <v>42230.058993055558</v>
      </c>
      <c r="S978">
        <f t="shared" si="47"/>
        <v>2015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2">
        <f t="shared" si="45"/>
        <v>42391.942094907412</v>
      </c>
      <c r="R979" s="12">
        <f t="shared" si="46"/>
        <v>42421.942094907412</v>
      </c>
      <c r="S979">
        <f t="shared" si="47"/>
        <v>2016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2">
        <f t="shared" si="45"/>
        <v>42395.309039351851</v>
      </c>
      <c r="R980" s="12">
        <f t="shared" si="46"/>
        <v>42425.309039351851</v>
      </c>
      <c r="S980">
        <f t="shared" si="47"/>
        <v>2016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2">
        <f t="shared" si="45"/>
        <v>42506.416990740734</v>
      </c>
      <c r="R981" s="12">
        <f t="shared" si="46"/>
        <v>42541.790972222225</v>
      </c>
      <c r="S981">
        <f t="shared" si="47"/>
        <v>2016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2">
        <f t="shared" si="45"/>
        <v>41928.904189814813</v>
      </c>
      <c r="R982" s="12">
        <f t="shared" si="46"/>
        <v>41973.945856481485</v>
      </c>
      <c r="S982">
        <f t="shared" si="47"/>
        <v>2014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2">
        <f t="shared" si="45"/>
        <v>41830.947013888886</v>
      </c>
      <c r="R983" s="12">
        <f t="shared" si="46"/>
        <v>41860.947013888886</v>
      </c>
      <c r="S983">
        <f t="shared" si="47"/>
        <v>2014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2">
        <f t="shared" si="45"/>
        <v>42615.753310185188</v>
      </c>
      <c r="R984" s="12">
        <f t="shared" si="46"/>
        <v>42645.753310185188</v>
      </c>
      <c r="S984">
        <f t="shared" si="47"/>
        <v>2016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2">
        <f t="shared" si="45"/>
        <v>42574.667650462965</v>
      </c>
      <c r="R985" s="12">
        <f t="shared" si="46"/>
        <v>42605.870833333334</v>
      </c>
      <c r="S985">
        <f t="shared" si="47"/>
        <v>2016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2">
        <f t="shared" si="45"/>
        <v>42061.11583333333</v>
      </c>
      <c r="R986" s="12">
        <f t="shared" si="46"/>
        <v>42091.074166666673</v>
      </c>
      <c r="S986">
        <f t="shared" si="47"/>
        <v>2015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2">
        <f t="shared" si="45"/>
        <v>42339.967708333337</v>
      </c>
      <c r="R987" s="12">
        <f t="shared" si="46"/>
        <v>42369.958333333328</v>
      </c>
      <c r="S987">
        <f t="shared" si="47"/>
        <v>2015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2">
        <f t="shared" si="45"/>
        <v>42324.767361111109</v>
      </c>
      <c r="R988" s="12">
        <f t="shared" si="46"/>
        <v>42379</v>
      </c>
      <c r="S988">
        <f t="shared" si="47"/>
        <v>2015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2">
        <f t="shared" si="45"/>
        <v>41773.294560185182</v>
      </c>
      <c r="R989" s="12">
        <f t="shared" si="46"/>
        <v>41813.294560185182</v>
      </c>
      <c r="S989">
        <f t="shared" si="47"/>
        <v>2014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2">
        <f t="shared" si="45"/>
        <v>42614.356770833328</v>
      </c>
      <c r="R990" s="12">
        <f t="shared" si="46"/>
        <v>42644.356770833328</v>
      </c>
      <c r="S990">
        <f t="shared" si="47"/>
        <v>2016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2">
        <f t="shared" si="45"/>
        <v>42611.933969907404</v>
      </c>
      <c r="R991" s="12">
        <f t="shared" si="46"/>
        <v>42641.933969907404</v>
      </c>
      <c r="S991">
        <f t="shared" si="47"/>
        <v>2016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2">
        <f t="shared" si="45"/>
        <v>41855.784305555557</v>
      </c>
      <c r="R992" s="12">
        <f t="shared" si="46"/>
        <v>41885.784305555557</v>
      </c>
      <c r="S992">
        <f t="shared" si="47"/>
        <v>2014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2">
        <f t="shared" si="45"/>
        <v>42538.75680555556</v>
      </c>
      <c r="R993" s="12">
        <f t="shared" si="46"/>
        <v>42563.785416666666</v>
      </c>
      <c r="S993">
        <f t="shared" si="47"/>
        <v>2016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2">
        <f t="shared" si="45"/>
        <v>42437.924988425926</v>
      </c>
      <c r="R994" s="12">
        <f t="shared" si="46"/>
        <v>42497.883321759262</v>
      </c>
      <c r="S994">
        <f t="shared" si="47"/>
        <v>2016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2">
        <f t="shared" si="45"/>
        <v>42652.964907407411</v>
      </c>
      <c r="R995" s="12">
        <f t="shared" si="46"/>
        <v>42686.208333333328</v>
      </c>
      <c r="S995">
        <f t="shared" si="47"/>
        <v>2016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2">
        <f t="shared" si="45"/>
        <v>41921.263078703705</v>
      </c>
      <c r="R996" s="12">
        <f t="shared" si="46"/>
        <v>41973.957638888889</v>
      </c>
      <c r="S996">
        <f t="shared" si="47"/>
        <v>2014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2">
        <f t="shared" si="45"/>
        <v>41947.940740740742</v>
      </c>
      <c r="R997" s="12">
        <f t="shared" si="46"/>
        <v>41972.666666666672</v>
      </c>
      <c r="S997">
        <f t="shared" si="47"/>
        <v>2014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2">
        <f t="shared" si="45"/>
        <v>41817.866435185184</v>
      </c>
      <c r="R998" s="12">
        <f t="shared" si="46"/>
        <v>41847.643750000003</v>
      </c>
      <c r="S998">
        <f t="shared" si="47"/>
        <v>2014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2">
        <f t="shared" si="45"/>
        <v>41941.10297453704</v>
      </c>
      <c r="R999" s="12">
        <f t="shared" si="46"/>
        <v>41971.144641203704</v>
      </c>
      <c r="S999">
        <f t="shared" si="47"/>
        <v>2014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2">
        <f t="shared" si="45"/>
        <v>42282.168993055559</v>
      </c>
      <c r="R1000" s="12">
        <f t="shared" si="46"/>
        <v>42327.210659722223</v>
      </c>
      <c r="S1000">
        <f t="shared" si="47"/>
        <v>2015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2">
        <f t="shared" si="45"/>
        <v>41926.29965277778</v>
      </c>
      <c r="R1001" s="12">
        <f t="shared" si="46"/>
        <v>41956.334722222222</v>
      </c>
      <c r="S1001">
        <f t="shared" si="47"/>
        <v>2014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2">
        <f t="shared" si="45"/>
        <v>42749.059722222228</v>
      </c>
      <c r="R1002" s="12">
        <f t="shared" si="46"/>
        <v>42809.018055555556</v>
      </c>
      <c r="S1002">
        <f t="shared" si="47"/>
        <v>2017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2">
        <f t="shared" si="45"/>
        <v>42720.720057870371</v>
      </c>
      <c r="R1003" s="12">
        <f t="shared" si="46"/>
        <v>42765.720057870371</v>
      </c>
      <c r="S1003">
        <f t="shared" si="47"/>
        <v>2016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2">
        <f t="shared" si="45"/>
        <v>42325.684189814812</v>
      </c>
      <c r="R1004" s="12">
        <f t="shared" si="46"/>
        <v>42355.249305555553</v>
      </c>
      <c r="S1004">
        <f t="shared" si="47"/>
        <v>2015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2">
        <f t="shared" si="45"/>
        <v>42780.709039351852</v>
      </c>
      <c r="R1005" s="12">
        <f t="shared" si="46"/>
        <v>42810.667372685188</v>
      </c>
      <c r="S1005">
        <f t="shared" si="47"/>
        <v>2017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2">
        <f t="shared" si="45"/>
        <v>42388.708645833336</v>
      </c>
      <c r="R1006" s="12">
        <f t="shared" si="46"/>
        <v>42418.708645833336</v>
      </c>
      <c r="S1006">
        <f t="shared" si="47"/>
        <v>2016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2">
        <f t="shared" si="45"/>
        <v>42276.624803240738</v>
      </c>
      <c r="R1007" s="12">
        <f t="shared" si="46"/>
        <v>42307.624803240738</v>
      </c>
      <c r="S1007">
        <f t="shared" si="47"/>
        <v>2015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2">
        <f t="shared" si="45"/>
        <v>41977.040185185186</v>
      </c>
      <c r="R1008" s="12">
        <f t="shared" si="46"/>
        <v>41985.299305555556</v>
      </c>
      <c r="S1008">
        <f t="shared" si="47"/>
        <v>2014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2">
        <f t="shared" si="45"/>
        <v>42676.583599537036</v>
      </c>
      <c r="R1009" s="12">
        <f t="shared" si="46"/>
        <v>42718.6252662037</v>
      </c>
      <c r="S1009">
        <f t="shared" si="47"/>
        <v>2016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2">
        <f t="shared" si="45"/>
        <v>42702.809201388889</v>
      </c>
      <c r="R1010" s="12">
        <f t="shared" si="46"/>
        <v>42732.809201388889</v>
      </c>
      <c r="S1010">
        <f t="shared" si="47"/>
        <v>2016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2">
        <f t="shared" si="45"/>
        <v>42510.604699074072</v>
      </c>
      <c r="R1011" s="12">
        <f t="shared" si="46"/>
        <v>42540.604699074072</v>
      </c>
      <c r="S1011">
        <f t="shared" si="47"/>
        <v>2016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2">
        <f t="shared" si="45"/>
        <v>42561.829421296294</v>
      </c>
      <c r="R1012" s="12">
        <f t="shared" si="46"/>
        <v>42618.124305555553</v>
      </c>
      <c r="S1012">
        <f t="shared" si="47"/>
        <v>2016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2">
        <f t="shared" si="45"/>
        <v>41946.898090277777</v>
      </c>
      <c r="R1013" s="12">
        <f t="shared" si="46"/>
        <v>41991.898090277777</v>
      </c>
      <c r="S1013">
        <f t="shared" si="47"/>
        <v>2014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2">
        <f t="shared" si="45"/>
        <v>42714.440416666665</v>
      </c>
      <c r="R1014" s="12">
        <f t="shared" si="46"/>
        <v>42759.440416666665</v>
      </c>
      <c r="S1014">
        <f t="shared" si="47"/>
        <v>2016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2">
        <f t="shared" si="45"/>
        <v>42339.833981481483</v>
      </c>
      <c r="R1015" s="12">
        <f t="shared" si="46"/>
        <v>42367.833333333328</v>
      </c>
      <c r="S1015">
        <f t="shared" si="47"/>
        <v>2015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2">
        <f t="shared" si="45"/>
        <v>41955.002488425926</v>
      </c>
      <c r="R1016" s="12">
        <f t="shared" si="46"/>
        <v>42005.002488425926</v>
      </c>
      <c r="S1016">
        <f t="shared" si="47"/>
        <v>2014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2">
        <f t="shared" si="45"/>
        <v>42303.878414351857</v>
      </c>
      <c r="R1017" s="12">
        <f t="shared" si="46"/>
        <v>42333.920081018514</v>
      </c>
      <c r="S1017">
        <f t="shared" si="47"/>
        <v>2015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2">
        <f t="shared" si="45"/>
        <v>42422.107129629629</v>
      </c>
      <c r="R1018" s="12">
        <f t="shared" si="46"/>
        <v>42467.065462962957</v>
      </c>
      <c r="S1018">
        <f t="shared" si="47"/>
        <v>2016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2">
        <f t="shared" si="45"/>
        <v>42289.675173611111</v>
      </c>
      <c r="R1019" s="12">
        <f t="shared" si="46"/>
        <v>42329.716840277775</v>
      </c>
      <c r="S1019">
        <f t="shared" si="47"/>
        <v>2015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2">
        <f t="shared" si="45"/>
        <v>42535.492280092592</v>
      </c>
      <c r="R1020" s="12">
        <f t="shared" si="46"/>
        <v>42565.492280092592</v>
      </c>
      <c r="S1020">
        <f t="shared" si="47"/>
        <v>2016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2">
        <f t="shared" si="45"/>
        <v>42009.973946759259</v>
      </c>
      <c r="R1021" s="12">
        <f t="shared" si="46"/>
        <v>42039.973946759259</v>
      </c>
      <c r="S1021">
        <f t="shared" si="47"/>
        <v>2015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2">
        <f t="shared" si="45"/>
        <v>42127.069548611107</v>
      </c>
      <c r="R1022" s="12">
        <f t="shared" si="46"/>
        <v>42157.032638888893</v>
      </c>
      <c r="S1022">
        <f t="shared" si="47"/>
        <v>2015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2">
        <f t="shared" si="45"/>
        <v>42271.251979166671</v>
      </c>
      <c r="R1023" s="12">
        <f t="shared" si="46"/>
        <v>42294.166666666672</v>
      </c>
      <c r="S1023">
        <f t="shared" si="47"/>
        <v>2015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2">
        <f t="shared" si="45"/>
        <v>42111.646724537044</v>
      </c>
      <c r="R1024" s="12">
        <f t="shared" si="46"/>
        <v>42141.646724537044</v>
      </c>
      <c r="S1024">
        <f t="shared" si="47"/>
        <v>2015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2">
        <f t="shared" si="45"/>
        <v>42145.919687500005</v>
      </c>
      <c r="R1025" s="12">
        <f t="shared" si="46"/>
        <v>42175.919687500005</v>
      </c>
      <c r="S1025">
        <f t="shared" si="47"/>
        <v>2015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2">
        <f t="shared" si="45"/>
        <v>42370.580590277779</v>
      </c>
      <c r="R1026" s="12">
        <f t="shared" si="46"/>
        <v>42400.580590277779</v>
      </c>
      <c r="S1026">
        <f t="shared" si="47"/>
        <v>2016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2">
        <f t="shared" ref="Q1027:Q1090" si="48">(((J1027/60)/60)/24)+DATE(1970,1,1)</f>
        <v>42049.833761574075</v>
      </c>
      <c r="R1027" s="12">
        <f t="shared" ref="R1027:R1090" si="49">(((I1027/60)/60)/24)+DATE(1970,1,1)</f>
        <v>42079.792094907403</v>
      </c>
      <c r="S1027">
        <f t="shared" ref="S1027:S1090" si="50">YEAR(Q1027)</f>
        <v>2015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2">
        <f t="shared" si="48"/>
        <v>42426.407592592594</v>
      </c>
      <c r="R1028" s="12">
        <f t="shared" si="49"/>
        <v>42460.365925925929</v>
      </c>
      <c r="S1028">
        <f t="shared" si="50"/>
        <v>2016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2">
        <f t="shared" si="48"/>
        <v>41905.034108796295</v>
      </c>
      <c r="R1029" s="12">
        <f t="shared" si="49"/>
        <v>41935.034108796295</v>
      </c>
      <c r="S1029">
        <f t="shared" si="50"/>
        <v>2014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2">
        <f t="shared" si="48"/>
        <v>42755.627372685187</v>
      </c>
      <c r="R1030" s="12">
        <f t="shared" si="49"/>
        <v>42800.833333333328</v>
      </c>
      <c r="S1030">
        <f t="shared" si="50"/>
        <v>2017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2">
        <f t="shared" si="48"/>
        <v>42044.711886574078</v>
      </c>
      <c r="R1031" s="12">
        <f t="shared" si="49"/>
        <v>42098.915972222225</v>
      </c>
      <c r="S1031">
        <f t="shared" si="50"/>
        <v>2015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2">
        <f t="shared" si="48"/>
        <v>42611.483206018514</v>
      </c>
      <c r="R1032" s="12">
        <f t="shared" si="49"/>
        <v>42625.483206018514</v>
      </c>
      <c r="S1032">
        <f t="shared" si="50"/>
        <v>2016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2">
        <f t="shared" si="48"/>
        <v>42324.764004629629</v>
      </c>
      <c r="R1033" s="12">
        <f t="shared" si="49"/>
        <v>42354.764004629629</v>
      </c>
      <c r="S1033">
        <f t="shared" si="50"/>
        <v>2015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2">
        <f t="shared" si="48"/>
        <v>42514.666956018518</v>
      </c>
      <c r="R1034" s="12">
        <f t="shared" si="49"/>
        <v>42544.666956018518</v>
      </c>
      <c r="S1034">
        <f t="shared" si="50"/>
        <v>2016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2">
        <f t="shared" si="48"/>
        <v>42688.732407407413</v>
      </c>
      <c r="R1035" s="12">
        <f t="shared" si="49"/>
        <v>42716.732407407413</v>
      </c>
      <c r="S1035">
        <f t="shared" si="50"/>
        <v>2016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2">
        <f t="shared" si="48"/>
        <v>42555.166712962964</v>
      </c>
      <c r="R1036" s="12">
        <f t="shared" si="49"/>
        <v>42587.165972222225</v>
      </c>
      <c r="S1036">
        <f t="shared" si="50"/>
        <v>2016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2">
        <f t="shared" si="48"/>
        <v>42016.641435185185</v>
      </c>
      <c r="R1037" s="12">
        <f t="shared" si="49"/>
        <v>42046.641435185185</v>
      </c>
      <c r="S1037">
        <f t="shared" si="50"/>
        <v>2015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2">
        <f t="shared" si="48"/>
        <v>41249.448958333334</v>
      </c>
      <c r="R1038" s="12">
        <f t="shared" si="49"/>
        <v>41281.333333333336</v>
      </c>
      <c r="S1038">
        <f t="shared" si="50"/>
        <v>2012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2">
        <f t="shared" si="48"/>
        <v>42119.822476851856</v>
      </c>
      <c r="R1039" s="12">
        <f t="shared" si="49"/>
        <v>42142.208333333328</v>
      </c>
      <c r="S1039">
        <f t="shared" si="50"/>
        <v>2015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2">
        <f t="shared" si="48"/>
        <v>42418.231747685189</v>
      </c>
      <c r="R1040" s="12">
        <f t="shared" si="49"/>
        <v>42448.190081018518</v>
      </c>
      <c r="S1040">
        <f t="shared" si="50"/>
        <v>2016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2">
        <f t="shared" si="48"/>
        <v>42692.109328703707</v>
      </c>
      <c r="R1041" s="12">
        <f t="shared" si="49"/>
        <v>42717.332638888889</v>
      </c>
      <c r="S1041">
        <f t="shared" si="50"/>
        <v>2016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2">
        <f t="shared" si="48"/>
        <v>42579.708437499998</v>
      </c>
      <c r="R1042" s="12">
        <f t="shared" si="49"/>
        <v>42609.708437499998</v>
      </c>
      <c r="S1042">
        <f t="shared" si="50"/>
        <v>2016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2">
        <f t="shared" si="48"/>
        <v>41831.060092592597</v>
      </c>
      <c r="R1043" s="12">
        <f t="shared" si="49"/>
        <v>41851.060092592597</v>
      </c>
      <c r="S1043">
        <f t="shared" si="50"/>
        <v>2014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2">
        <f t="shared" si="48"/>
        <v>41851.696157407408</v>
      </c>
      <c r="R1044" s="12">
        <f t="shared" si="49"/>
        <v>41894.416666666664</v>
      </c>
      <c r="S1044">
        <f t="shared" si="50"/>
        <v>2014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2">
        <f t="shared" si="48"/>
        <v>42114.252951388888</v>
      </c>
      <c r="R1045" s="12">
        <f t="shared" si="49"/>
        <v>42144.252951388888</v>
      </c>
      <c r="S1045">
        <f t="shared" si="50"/>
        <v>2015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2">
        <f t="shared" si="48"/>
        <v>42011.925937499997</v>
      </c>
      <c r="R1046" s="12">
        <f t="shared" si="49"/>
        <v>42068.852083333331</v>
      </c>
      <c r="S1046">
        <f t="shared" si="50"/>
        <v>2015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2">
        <f t="shared" si="48"/>
        <v>41844.874421296299</v>
      </c>
      <c r="R1047" s="12">
        <f t="shared" si="49"/>
        <v>41874.874421296299</v>
      </c>
      <c r="S1047">
        <f t="shared" si="50"/>
        <v>2014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2">
        <f t="shared" si="48"/>
        <v>42319.851388888885</v>
      </c>
      <c r="R1048" s="12">
        <f t="shared" si="49"/>
        <v>42364.851388888885</v>
      </c>
      <c r="S1048">
        <f t="shared" si="50"/>
        <v>2015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2">
        <f t="shared" si="48"/>
        <v>41918.818460648145</v>
      </c>
      <c r="R1049" s="12">
        <f t="shared" si="49"/>
        <v>41948.860127314816</v>
      </c>
      <c r="S1049">
        <f t="shared" si="50"/>
        <v>2014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2">
        <f t="shared" si="48"/>
        <v>42598.053113425922</v>
      </c>
      <c r="R1050" s="12">
        <f t="shared" si="49"/>
        <v>42638.053113425922</v>
      </c>
      <c r="S1050">
        <f t="shared" si="50"/>
        <v>2016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2">
        <f t="shared" si="48"/>
        <v>42382.431076388893</v>
      </c>
      <c r="R1051" s="12">
        <f t="shared" si="49"/>
        <v>42412.431076388893</v>
      </c>
      <c r="S1051">
        <f t="shared" si="50"/>
        <v>2016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2">
        <f t="shared" si="48"/>
        <v>42231.7971875</v>
      </c>
      <c r="R1052" s="12">
        <f t="shared" si="49"/>
        <v>42261.7971875</v>
      </c>
      <c r="S1052">
        <f t="shared" si="50"/>
        <v>2015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2">
        <f t="shared" si="48"/>
        <v>41850.014178240745</v>
      </c>
      <c r="R1053" s="12">
        <f t="shared" si="49"/>
        <v>41878.014178240745</v>
      </c>
      <c r="S1053">
        <f t="shared" si="50"/>
        <v>2014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2">
        <f t="shared" si="48"/>
        <v>42483.797395833331</v>
      </c>
      <c r="R1054" s="12">
        <f t="shared" si="49"/>
        <v>42527.839583333334</v>
      </c>
      <c r="S1054">
        <f t="shared" si="50"/>
        <v>2016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2">
        <f t="shared" si="48"/>
        <v>42775.172824074078</v>
      </c>
      <c r="R1055" s="12">
        <f t="shared" si="49"/>
        <v>42800.172824074078</v>
      </c>
      <c r="S1055">
        <f t="shared" si="50"/>
        <v>2017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2">
        <f t="shared" si="48"/>
        <v>41831.851840277777</v>
      </c>
      <c r="R1056" s="12">
        <f t="shared" si="49"/>
        <v>41861.916666666664</v>
      </c>
      <c r="S1056">
        <f t="shared" si="50"/>
        <v>2014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2">
        <f t="shared" si="48"/>
        <v>42406.992418981477</v>
      </c>
      <c r="R1057" s="12">
        <f t="shared" si="49"/>
        <v>42436.992418981477</v>
      </c>
      <c r="S1057">
        <f t="shared" si="50"/>
        <v>2016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2">
        <f t="shared" si="48"/>
        <v>42058.719641203701</v>
      </c>
      <c r="R1058" s="12">
        <f t="shared" si="49"/>
        <v>42118.677974537044</v>
      </c>
      <c r="S1058">
        <f t="shared" si="50"/>
        <v>2015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2">
        <f t="shared" si="48"/>
        <v>42678.871331018512</v>
      </c>
      <c r="R1059" s="12">
        <f t="shared" si="49"/>
        <v>42708.912997685184</v>
      </c>
      <c r="S1059">
        <f t="shared" si="50"/>
        <v>2016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2">
        <f t="shared" si="48"/>
        <v>42047.900960648149</v>
      </c>
      <c r="R1060" s="12">
        <f t="shared" si="49"/>
        <v>42089</v>
      </c>
      <c r="S1060">
        <f t="shared" si="50"/>
        <v>2015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2">
        <f t="shared" si="48"/>
        <v>42046.79</v>
      </c>
      <c r="R1061" s="12">
        <f t="shared" si="49"/>
        <v>42076.748333333337</v>
      </c>
      <c r="S1061">
        <f t="shared" si="50"/>
        <v>2015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2">
        <f t="shared" si="48"/>
        <v>42079.913113425922</v>
      </c>
      <c r="R1062" s="12">
        <f t="shared" si="49"/>
        <v>42109.913113425922</v>
      </c>
      <c r="S1062">
        <f t="shared" si="50"/>
        <v>2015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2">
        <f t="shared" si="48"/>
        <v>42432.276712962965</v>
      </c>
      <c r="R1063" s="12">
        <f t="shared" si="49"/>
        <v>42492.041666666672</v>
      </c>
      <c r="S1063">
        <f t="shared" si="50"/>
        <v>2016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2">
        <f t="shared" si="48"/>
        <v>42556.807187500002</v>
      </c>
      <c r="R1064" s="12">
        <f t="shared" si="49"/>
        <v>42563.807187500002</v>
      </c>
      <c r="S1064">
        <f t="shared" si="50"/>
        <v>2016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2">
        <f t="shared" si="48"/>
        <v>42583.030810185184</v>
      </c>
      <c r="R1065" s="12">
        <f t="shared" si="49"/>
        <v>42613.030810185184</v>
      </c>
      <c r="S1065">
        <f t="shared" si="50"/>
        <v>2016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2">
        <f t="shared" si="48"/>
        <v>41417.228043981479</v>
      </c>
      <c r="R1066" s="12">
        <f t="shared" si="49"/>
        <v>41462.228043981479</v>
      </c>
      <c r="S1066">
        <f t="shared" si="50"/>
        <v>2013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2">
        <f t="shared" si="48"/>
        <v>41661.381041666667</v>
      </c>
      <c r="R1067" s="12">
        <f t="shared" si="49"/>
        <v>41689.381041666667</v>
      </c>
      <c r="S1067">
        <f t="shared" si="50"/>
        <v>2014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2">
        <f t="shared" si="48"/>
        <v>41445.962754629632</v>
      </c>
      <c r="R1068" s="12">
        <f t="shared" si="49"/>
        <v>41490.962754629632</v>
      </c>
      <c r="S1068">
        <f t="shared" si="50"/>
        <v>2013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2">
        <f t="shared" si="48"/>
        <v>41599.855682870373</v>
      </c>
      <c r="R1069" s="12">
        <f t="shared" si="49"/>
        <v>41629.855682870373</v>
      </c>
      <c r="S1069">
        <f t="shared" si="50"/>
        <v>2013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2">
        <f t="shared" si="48"/>
        <v>42440.371111111104</v>
      </c>
      <c r="R1070" s="12">
        <f t="shared" si="49"/>
        <v>42470.329444444447</v>
      </c>
      <c r="S1070">
        <f t="shared" si="50"/>
        <v>2016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2">
        <f t="shared" si="48"/>
        <v>41572.229849537034</v>
      </c>
      <c r="R1071" s="12">
        <f t="shared" si="49"/>
        <v>41604.271516203706</v>
      </c>
      <c r="S1071">
        <f t="shared" si="50"/>
        <v>2013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2">
        <f t="shared" si="48"/>
        <v>41163.011828703704</v>
      </c>
      <c r="R1072" s="12">
        <f t="shared" si="49"/>
        <v>41183.011828703704</v>
      </c>
      <c r="S1072">
        <f t="shared" si="50"/>
        <v>2012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2">
        <f t="shared" si="48"/>
        <v>42295.753391203703</v>
      </c>
      <c r="R1073" s="12">
        <f t="shared" si="49"/>
        <v>42325.795057870375</v>
      </c>
      <c r="S1073">
        <f t="shared" si="50"/>
        <v>2015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2">
        <f t="shared" si="48"/>
        <v>41645.832141203704</v>
      </c>
      <c r="R1074" s="12">
        <f t="shared" si="49"/>
        <v>41675.832141203704</v>
      </c>
      <c r="S1074">
        <f t="shared" si="50"/>
        <v>2014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2">
        <f t="shared" si="48"/>
        <v>40802.964594907404</v>
      </c>
      <c r="R1075" s="12">
        <f t="shared" si="49"/>
        <v>40832.964594907404</v>
      </c>
      <c r="S1075">
        <f t="shared" si="50"/>
        <v>2011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2">
        <f t="shared" si="48"/>
        <v>41613.172974537039</v>
      </c>
      <c r="R1076" s="12">
        <f t="shared" si="49"/>
        <v>41643.172974537039</v>
      </c>
      <c r="S1076">
        <f t="shared" si="50"/>
        <v>2013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2">
        <f t="shared" si="48"/>
        <v>41005.904120370367</v>
      </c>
      <c r="R1077" s="12">
        <f t="shared" si="49"/>
        <v>41035.904120370367</v>
      </c>
      <c r="S1077">
        <f t="shared" si="50"/>
        <v>2012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2">
        <f t="shared" si="48"/>
        <v>41838.377893518518</v>
      </c>
      <c r="R1078" s="12">
        <f t="shared" si="49"/>
        <v>41893.377893518518</v>
      </c>
      <c r="S1078">
        <f t="shared" si="50"/>
        <v>2014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2">
        <f t="shared" si="48"/>
        <v>42353.16679398148</v>
      </c>
      <c r="R1079" s="12">
        <f t="shared" si="49"/>
        <v>42383.16679398148</v>
      </c>
      <c r="S1079">
        <f t="shared" si="50"/>
        <v>2015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2">
        <f t="shared" si="48"/>
        <v>40701.195844907408</v>
      </c>
      <c r="R1080" s="12">
        <f t="shared" si="49"/>
        <v>40746.195844907408</v>
      </c>
      <c r="S1080">
        <f t="shared" si="50"/>
        <v>2011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2">
        <f t="shared" si="48"/>
        <v>42479.566388888896</v>
      </c>
      <c r="R1081" s="12">
        <f t="shared" si="49"/>
        <v>42504.566388888896</v>
      </c>
      <c r="S1081">
        <f t="shared" si="50"/>
        <v>2016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2">
        <f t="shared" si="48"/>
        <v>41740.138113425928</v>
      </c>
      <c r="R1082" s="12">
        <f t="shared" si="49"/>
        <v>41770.138113425928</v>
      </c>
      <c r="S1082">
        <f t="shared" si="50"/>
        <v>2014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2">
        <f t="shared" si="48"/>
        <v>42002.926990740743</v>
      </c>
      <c r="R1083" s="12">
        <f t="shared" si="49"/>
        <v>42032.926990740743</v>
      </c>
      <c r="S1083">
        <f t="shared" si="50"/>
        <v>2014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2">
        <f t="shared" si="48"/>
        <v>41101.906111111115</v>
      </c>
      <c r="R1084" s="12">
        <f t="shared" si="49"/>
        <v>41131.906111111115</v>
      </c>
      <c r="S1084">
        <f t="shared" si="50"/>
        <v>2012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2">
        <f t="shared" si="48"/>
        <v>41793.659525462965</v>
      </c>
      <c r="R1085" s="12">
        <f t="shared" si="49"/>
        <v>41853.659525462965</v>
      </c>
      <c r="S1085">
        <f t="shared" si="50"/>
        <v>2014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2">
        <f t="shared" si="48"/>
        <v>41829.912083333329</v>
      </c>
      <c r="R1086" s="12">
        <f t="shared" si="49"/>
        <v>41859.912083333329</v>
      </c>
      <c r="S1086">
        <f t="shared" si="50"/>
        <v>2014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2">
        <f t="shared" si="48"/>
        <v>42413.671006944445</v>
      </c>
      <c r="R1087" s="12">
        <f t="shared" si="49"/>
        <v>42443.629340277781</v>
      </c>
      <c r="S1087">
        <f t="shared" si="50"/>
        <v>2016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2">
        <f t="shared" si="48"/>
        <v>41845.866793981484</v>
      </c>
      <c r="R1088" s="12">
        <f t="shared" si="49"/>
        <v>41875.866793981484</v>
      </c>
      <c r="S1088">
        <f t="shared" si="50"/>
        <v>2014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2">
        <f t="shared" si="48"/>
        <v>41775.713969907411</v>
      </c>
      <c r="R1089" s="12">
        <f t="shared" si="49"/>
        <v>41805.713969907411</v>
      </c>
      <c r="S1089">
        <f t="shared" si="50"/>
        <v>2014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2">
        <f t="shared" si="48"/>
        <v>41723.799386574072</v>
      </c>
      <c r="R1090" s="12">
        <f t="shared" si="49"/>
        <v>41753.799386574072</v>
      </c>
      <c r="S1090">
        <f t="shared" si="50"/>
        <v>2014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2">
        <f t="shared" ref="Q1091:Q1154" si="51">(((J1091/60)/60)/24)+DATE(1970,1,1)</f>
        <v>42151.189525462964</v>
      </c>
      <c r="R1091" s="12">
        <f t="shared" ref="R1091:R1154" si="52">(((I1091/60)/60)/24)+DATE(1970,1,1)</f>
        <v>42181.189525462964</v>
      </c>
      <c r="S1091">
        <f t="shared" ref="S1091:S1154" si="53">YEAR(Q1091)</f>
        <v>2015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2">
        <f t="shared" si="51"/>
        <v>42123.185798611114</v>
      </c>
      <c r="R1092" s="12">
        <f t="shared" si="52"/>
        <v>42153.185798611114</v>
      </c>
      <c r="S1092">
        <f t="shared" si="53"/>
        <v>2015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2">
        <f t="shared" si="51"/>
        <v>42440.820277777777</v>
      </c>
      <c r="R1093" s="12">
        <f t="shared" si="52"/>
        <v>42470.778611111105</v>
      </c>
      <c r="S1093">
        <f t="shared" si="53"/>
        <v>2016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2">
        <f t="shared" si="51"/>
        <v>41250.025902777779</v>
      </c>
      <c r="R1094" s="12">
        <f t="shared" si="52"/>
        <v>41280.025902777779</v>
      </c>
      <c r="S1094">
        <f t="shared" si="53"/>
        <v>2012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2">
        <f t="shared" si="51"/>
        <v>42396.973807870367</v>
      </c>
      <c r="R1095" s="12">
        <f t="shared" si="52"/>
        <v>42411.973807870367</v>
      </c>
      <c r="S1095">
        <f t="shared" si="53"/>
        <v>2016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2">
        <f t="shared" si="51"/>
        <v>40795.713344907403</v>
      </c>
      <c r="R1096" s="12">
        <f t="shared" si="52"/>
        <v>40825.713344907403</v>
      </c>
      <c r="S1096">
        <f t="shared" si="53"/>
        <v>2011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2">
        <f t="shared" si="51"/>
        <v>41486.537268518521</v>
      </c>
      <c r="R1097" s="12">
        <f t="shared" si="52"/>
        <v>41516.537268518521</v>
      </c>
      <c r="S1097">
        <f t="shared" si="53"/>
        <v>2013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2">
        <f t="shared" si="51"/>
        <v>41885.51798611111</v>
      </c>
      <c r="R1098" s="12">
        <f t="shared" si="52"/>
        <v>41916.145833333336</v>
      </c>
      <c r="S1098">
        <f t="shared" si="53"/>
        <v>2014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2">
        <f t="shared" si="51"/>
        <v>41660.792557870373</v>
      </c>
      <c r="R1099" s="12">
        <f t="shared" si="52"/>
        <v>41700.792557870373</v>
      </c>
      <c r="S1099">
        <f t="shared" si="53"/>
        <v>2014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2">
        <f t="shared" si="51"/>
        <v>41712.762673611112</v>
      </c>
      <c r="R1100" s="12">
        <f t="shared" si="52"/>
        <v>41742.762673611112</v>
      </c>
      <c r="S1100">
        <f t="shared" si="53"/>
        <v>2014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2">
        <f t="shared" si="51"/>
        <v>42107.836435185185</v>
      </c>
      <c r="R1101" s="12">
        <f t="shared" si="52"/>
        <v>42137.836435185185</v>
      </c>
      <c r="S1101">
        <f t="shared" si="53"/>
        <v>2015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2">
        <f t="shared" si="51"/>
        <v>42384.110775462963</v>
      </c>
      <c r="R1102" s="12">
        <f t="shared" si="52"/>
        <v>42414.110775462963</v>
      </c>
      <c r="S1102">
        <f t="shared" si="53"/>
        <v>2016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2">
        <f t="shared" si="51"/>
        <v>42538.77243055556</v>
      </c>
      <c r="R1103" s="12">
        <f t="shared" si="52"/>
        <v>42565.758333333331</v>
      </c>
      <c r="S1103">
        <f t="shared" si="53"/>
        <v>2016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2">
        <f t="shared" si="51"/>
        <v>41577.045428240745</v>
      </c>
      <c r="R1104" s="12">
        <f t="shared" si="52"/>
        <v>41617.249305555553</v>
      </c>
      <c r="S1104">
        <f t="shared" si="53"/>
        <v>2013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2">
        <f t="shared" si="51"/>
        <v>42479.22210648148</v>
      </c>
      <c r="R1105" s="12">
        <f t="shared" si="52"/>
        <v>42539.22210648148</v>
      </c>
      <c r="S1105">
        <f t="shared" si="53"/>
        <v>2016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2">
        <f t="shared" si="51"/>
        <v>41771.40996527778</v>
      </c>
      <c r="R1106" s="12">
        <f t="shared" si="52"/>
        <v>41801.40996527778</v>
      </c>
      <c r="S1106">
        <f t="shared" si="53"/>
        <v>2014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2">
        <f t="shared" si="51"/>
        <v>41692.135729166665</v>
      </c>
      <c r="R1107" s="12">
        <f t="shared" si="52"/>
        <v>41722.0940625</v>
      </c>
      <c r="S1107">
        <f t="shared" si="53"/>
        <v>2014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2">
        <f t="shared" si="51"/>
        <v>40973.740451388891</v>
      </c>
      <c r="R1108" s="12">
        <f t="shared" si="52"/>
        <v>41003.698784722219</v>
      </c>
      <c r="S1108">
        <f t="shared" si="53"/>
        <v>2012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2">
        <f t="shared" si="51"/>
        <v>41813.861388888887</v>
      </c>
      <c r="R1109" s="12">
        <f t="shared" si="52"/>
        <v>41843.861388888887</v>
      </c>
      <c r="S1109">
        <f t="shared" si="53"/>
        <v>2014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2">
        <f t="shared" si="51"/>
        <v>40952.636979166666</v>
      </c>
      <c r="R1110" s="12">
        <f t="shared" si="52"/>
        <v>41012.595312500001</v>
      </c>
      <c r="S1110">
        <f t="shared" si="53"/>
        <v>2012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2">
        <f t="shared" si="51"/>
        <v>42662.752199074079</v>
      </c>
      <c r="R1111" s="12">
        <f t="shared" si="52"/>
        <v>42692.793865740736</v>
      </c>
      <c r="S1111">
        <f t="shared" si="53"/>
        <v>2016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2">
        <f t="shared" si="51"/>
        <v>41220.933124999996</v>
      </c>
      <c r="R1112" s="12">
        <f t="shared" si="52"/>
        <v>41250.933124999996</v>
      </c>
      <c r="S1112">
        <f t="shared" si="53"/>
        <v>2012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2">
        <f t="shared" si="51"/>
        <v>42347.203587962969</v>
      </c>
      <c r="R1113" s="12">
        <f t="shared" si="52"/>
        <v>42377.203587962969</v>
      </c>
      <c r="S1113">
        <f t="shared" si="53"/>
        <v>2015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2">
        <f t="shared" si="51"/>
        <v>41963.759386574078</v>
      </c>
      <c r="R1114" s="12">
        <f t="shared" si="52"/>
        <v>42023.354166666672</v>
      </c>
      <c r="S1114">
        <f t="shared" si="53"/>
        <v>2014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2">
        <f t="shared" si="51"/>
        <v>41835.977083333331</v>
      </c>
      <c r="R1115" s="12">
        <f t="shared" si="52"/>
        <v>41865.977083333331</v>
      </c>
      <c r="S1115">
        <f t="shared" si="53"/>
        <v>2014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2">
        <f t="shared" si="51"/>
        <v>41526.345914351856</v>
      </c>
      <c r="R1116" s="12">
        <f t="shared" si="52"/>
        <v>41556.345914351856</v>
      </c>
      <c r="S1116">
        <f t="shared" si="53"/>
        <v>2013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2">
        <f t="shared" si="51"/>
        <v>42429.695543981477</v>
      </c>
      <c r="R1117" s="12">
        <f t="shared" si="52"/>
        <v>42459.653877314813</v>
      </c>
      <c r="S1117">
        <f t="shared" si="53"/>
        <v>2016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2">
        <f t="shared" si="51"/>
        <v>41009.847314814811</v>
      </c>
      <c r="R1118" s="12">
        <f t="shared" si="52"/>
        <v>41069.847314814811</v>
      </c>
      <c r="S1118">
        <f t="shared" si="53"/>
        <v>2012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2">
        <f t="shared" si="51"/>
        <v>42333.598530092597</v>
      </c>
      <c r="R1119" s="12">
        <f t="shared" si="52"/>
        <v>42363.598530092597</v>
      </c>
      <c r="S1119">
        <f t="shared" si="53"/>
        <v>2015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2">
        <f t="shared" si="51"/>
        <v>41704.16642361111</v>
      </c>
      <c r="R1120" s="12">
        <f t="shared" si="52"/>
        <v>41734.124756944446</v>
      </c>
      <c r="S1120">
        <f t="shared" si="53"/>
        <v>2014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2">
        <f t="shared" si="51"/>
        <v>41722.792407407411</v>
      </c>
      <c r="R1121" s="12">
        <f t="shared" si="52"/>
        <v>41735.792407407411</v>
      </c>
      <c r="S1121">
        <f t="shared" si="53"/>
        <v>2014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2">
        <f t="shared" si="51"/>
        <v>40799.872685185182</v>
      </c>
      <c r="R1122" s="12">
        <f t="shared" si="52"/>
        <v>40844.872685185182</v>
      </c>
      <c r="S1122">
        <f t="shared" si="53"/>
        <v>2011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2">
        <f t="shared" si="51"/>
        <v>42412.934212962966</v>
      </c>
      <c r="R1123" s="12">
        <f t="shared" si="52"/>
        <v>42442.892546296294</v>
      </c>
      <c r="S1123">
        <f t="shared" si="53"/>
        <v>2016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2">
        <f t="shared" si="51"/>
        <v>41410.703993055555</v>
      </c>
      <c r="R1124" s="12">
        <f t="shared" si="52"/>
        <v>41424.703993055555</v>
      </c>
      <c r="S1124">
        <f t="shared" si="53"/>
        <v>2013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2">
        <f t="shared" si="51"/>
        <v>41718.5237037037</v>
      </c>
      <c r="R1125" s="12">
        <f t="shared" si="52"/>
        <v>41748.5237037037</v>
      </c>
      <c r="S1125">
        <f t="shared" si="53"/>
        <v>2014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2">
        <f t="shared" si="51"/>
        <v>42094.667256944449</v>
      </c>
      <c r="R1126" s="12">
        <f t="shared" si="52"/>
        <v>42124.667256944449</v>
      </c>
      <c r="S1126">
        <f t="shared" si="53"/>
        <v>2015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2">
        <f t="shared" si="51"/>
        <v>42212.624189814815</v>
      </c>
      <c r="R1127" s="12">
        <f t="shared" si="52"/>
        <v>42272.624189814815</v>
      </c>
      <c r="S1127">
        <f t="shared" si="53"/>
        <v>2015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2">
        <f t="shared" si="51"/>
        <v>42535.327476851846</v>
      </c>
      <c r="R1128" s="12">
        <f t="shared" si="52"/>
        <v>42565.327476851846</v>
      </c>
      <c r="S1128">
        <f t="shared" si="53"/>
        <v>2016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2">
        <f t="shared" si="51"/>
        <v>41926.854166666664</v>
      </c>
      <c r="R1129" s="12">
        <f t="shared" si="52"/>
        <v>41957.895833333328</v>
      </c>
      <c r="S1129">
        <f t="shared" si="53"/>
        <v>2014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2">
        <f t="shared" si="51"/>
        <v>41828.649502314816</v>
      </c>
      <c r="R1130" s="12">
        <f t="shared" si="52"/>
        <v>41858.649502314816</v>
      </c>
      <c r="S1130">
        <f t="shared" si="53"/>
        <v>2014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2">
        <f t="shared" si="51"/>
        <v>42496.264965277776</v>
      </c>
      <c r="R1131" s="12">
        <f t="shared" si="52"/>
        <v>42526.264965277776</v>
      </c>
      <c r="S1131">
        <f t="shared" si="53"/>
        <v>2016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2">
        <f t="shared" si="51"/>
        <v>41908.996527777781</v>
      </c>
      <c r="R1132" s="12">
        <f t="shared" si="52"/>
        <v>41969.038194444445</v>
      </c>
      <c r="S1132">
        <f t="shared" si="53"/>
        <v>2014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2">
        <f t="shared" si="51"/>
        <v>42332.908194444448</v>
      </c>
      <c r="R1133" s="12">
        <f t="shared" si="52"/>
        <v>42362.908194444448</v>
      </c>
      <c r="S1133">
        <f t="shared" si="53"/>
        <v>2015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2">
        <f t="shared" si="51"/>
        <v>42706.115405092598</v>
      </c>
      <c r="R1134" s="12">
        <f t="shared" si="52"/>
        <v>42736.115405092598</v>
      </c>
      <c r="S1134">
        <f t="shared" si="53"/>
        <v>2016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2">
        <f t="shared" si="51"/>
        <v>41821.407187500001</v>
      </c>
      <c r="R1135" s="12">
        <f t="shared" si="52"/>
        <v>41851.407187500001</v>
      </c>
      <c r="S1135">
        <f t="shared" si="53"/>
        <v>2014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2">
        <f t="shared" si="51"/>
        <v>41958.285046296296</v>
      </c>
      <c r="R1136" s="12">
        <f t="shared" si="52"/>
        <v>41972.189583333333</v>
      </c>
      <c r="S1136">
        <f t="shared" si="53"/>
        <v>2014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2">
        <f t="shared" si="51"/>
        <v>42558.989513888882</v>
      </c>
      <c r="R1137" s="12">
        <f t="shared" si="52"/>
        <v>42588.989513888882</v>
      </c>
      <c r="S1137">
        <f t="shared" si="53"/>
        <v>2016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2">
        <f t="shared" si="51"/>
        <v>42327.671631944439</v>
      </c>
      <c r="R1138" s="12">
        <f t="shared" si="52"/>
        <v>42357.671631944439</v>
      </c>
      <c r="S1138">
        <f t="shared" si="53"/>
        <v>2015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2">
        <f t="shared" si="51"/>
        <v>42453.819687499999</v>
      </c>
      <c r="R1139" s="12">
        <f t="shared" si="52"/>
        <v>42483.819687499999</v>
      </c>
      <c r="S1139">
        <f t="shared" si="53"/>
        <v>2016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2">
        <f t="shared" si="51"/>
        <v>42736.9066087963</v>
      </c>
      <c r="R1140" s="12">
        <f t="shared" si="52"/>
        <v>42756.9066087963</v>
      </c>
      <c r="S1140">
        <f t="shared" si="53"/>
        <v>2017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2">
        <f t="shared" si="51"/>
        <v>41975.347523148142</v>
      </c>
      <c r="R1141" s="12">
        <f t="shared" si="52"/>
        <v>42005.347523148142</v>
      </c>
      <c r="S1141">
        <f t="shared" si="53"/>
        <v>2014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2">
        <f t="shared" si="51"/>
        <v>42192.462048611109</v>
      </c>
      <c r="R1142" s="12">
        <f t="shared" si="52"/>
        <v>42222.462048611109</v>
      </c>
      <c r="S1142">
        <f t="shared" si="53"/>
        <v>2015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2">
        <f t="shared" si="51"/>
        <v>42164.699652777781</v>
      </c>
      <c r="R1143" s="12">
        <f t="shared" si="52"/>
        <v>42194.699652777781</v>
      </c>
      <c r="S1143">
        <f t="shared" si="53"/>
        <v>2015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2">
        <f t="shared" si="51"/>
        <v>42022.006099537044</v>
      </c>
      <c r="R1144" s="12">
        <f t="shared" si="52"/>
        <v>42052.006099537044</v>
      </c>
      <c r="S1144">
        <f t="shared" si="53"/>
        <v>2015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2">
        <f t="shared" si="51"/>
        <v>42325.19358796296</v>
      </c>
      <c r="R1145" s="12">
        <f t="shared" si="52"/>
        <v>42355.19358796296</v>
      </c>
      <c r="S1145">
        <f t="shared" si="53"/>
        <v>2015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2">
        <f t="shared" si="51"/>
        <v>42093.181944444441</v>
      </c>
      <c r="R1146" s="12">
        <f t="shared" si="52"/>
        <v>42123.181944444441</v>
      </c>
      <c r="S1146">
        <f t="shared" si="53"/>
        <v>2015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2">
        <f t="shared" si="51"/>
        <v>41854.747592592597</v>
      </c>
      <c r="R1147" s="12">
        <f t="shared" si="52"/>
        <v>41914.747592592597</v>
      </c>
      <c r="S1147">
        <f t="shared" si="53"/>
        <v>2014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2">
        <f t="shared" si="51"/>
        <v>41723.9533912037</v>
      </c>
      <c r="R1148" s="12">
        <f t="shared" si="52"/>
        <v>41761.9533912037</v>
      </c>
      <c r="S1148">
        <f t="shared" si="53"/>
        <v>2014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2">
        <f t="shared" si="51"/>
        <v>41871.972025462965</v>
      </c>
      <c r="R1149" s="12">
        <f t="shared" si="52"/>
        <v>41931.972025462965</v>
      </c>
      <c r="S1149">
        <f t="shared" si="53"/>
        <v>2014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2">
        <f t="shared" si="51"/>
        <v>42675.171076388884</v>
      </c>
      <c r="R1150" s="12">
        <f t="shared" si="52"/>
        <v>42705.212743055556</v>
      </c>
      <c r="S1150">
        <f t="shared" si="53"/>
        <v>2016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2">
        <f t="shared" si="51"/>
        <v>42507.71025462963</v>
      </c>
      <c r="R1151" s="12">
        <f t="shared" si="52"/>
        <v>42537.71025462963</v>
      </c>
      <c r="S1151">
        <f t="shared" si="53"/>
        <v>2016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2">
        <f t="shared" si="51"/>
        <v>42317.954571759255</v>
      </c>
      <c r="R1152" s="12">
        <f t="shared" si="52"/>
        <v>42377.954571759255</v>
      </c>
      <c r="S1152">
        <f t="shared" si="53"/>
        <v>2015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2">
        <f t="shared" si="51"/>
        <v>42224.102581018517</v>
      </c>
      <c r="R1153" s="12">
        <f t="shared" si="52"/>
        <v>42254.102581018517</v>
      </c>
      <c r="S1153">
        <f t="shared" si="53"/>
        <v>2015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2">
        <f t="shared" si="51"/>
        <v>42109.709629629629</v>
      </c>
      <c r="R1154" s="12">
        <f t="shared" si="52"/>
        <v>42139.709629629629</v>
      </c>
      <c r="S1154">
        <f t="shared" si="53"/>
        <v>2015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2">
        <f t="shared" ref="Q1155:Q1218" si="54">(((J1155/60)/60)/24)+DATE(1970,1,1)</f>
        <v>42143.714178240742</v>
      </c>
      <c r="R1155" s="12">
        <f t="shared" ref="R1155:R1218" si="55">(((I1155/60)/60)/24)+DATE(1970,1,1)</f>
        <v>42173.714178240742</v>
      </c>
      <c r="S1155">
        <f t="shared" ref="S1155:S1218" si="56">YEAR(Q1155)</f>
        <v>2015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2">
        <f t="shared" si="54"/>
        <v>42223.108865740738</v>
      </c>
      <c r="R1156" s="12">
        <f t="shared" si="55"/>
        <v>42253.108865740738</v>
      </c>
      <c r="S1156">
        <f t="shared" si="56"/>
        <v>2015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2">
        <f t="shared" si="54"/>
        <v>41835.763981481483</v>
      </c>
      <c r="R1157" s="12">
        <f t="shared" si="55"/>
        <v>41865.763981481483</v>
      </c>
      <c r="S1157">
        <f t="shared" si="56"/>
        <v>2014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2">
        <f t="shared" si="54"/>
        <v>42029.07131944444</v>
      </c>
      <c r="R1158" s="12">
        <f t="shared" si="55"/>
        <v>42059.07131944444</v>
      </c>
      <c r="S1158">
        <f t="shared" si="56"/>
        <v>2015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2">
        <f t="shared" si="54"/>
        <v>41918.628240740742</v>
      </c>
      <c r="R1159" s="12">
        <f t="shared" si="55"/>
        <v>41978.669907407413</v>
      </c>
      <c r="S1159">
        <f t="shared" si="56"/>
        <v>2014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2">
        <f t="shared" si="54"/>
        <v>41952.09175925926</v>
      </c>
      <c r="R1160" s="12">
        <f t="shared" si="55"/>
        <v>41982.09175925926</v>
      </c>
      <c r="S1160">
        <f t="shared" si="56"/>
        <v>2014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2">
        <f t="shared" si="54"/>
        <v>42154.726446759261</v>
      </c>
      <c r="R1161" s="12">
        <f t="shared" si="55"/>
        <v>42185.65625</v>
      </c>
      <c r="S1161">
        <f t="shared" si="56"/>
        <v>2015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2">
        <f t="shared" si="54"/>
        <v>42061.154930555553</v>
      </c>
      <c r="R1162" s="12">
        <f t="shared" si="55"/>
        <v>42091.113263888896</v>
      </c>
      <c r="S1162">
        <f t="shared" si="56"/>
        <v>2015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2">
        <f t="shared" si="54"/>
        <v>42122.629502314812</v>
      </c>
      <c r="R1163" s="12">
        <f t="shared" si="55"/>
        <v>42143.629502314812</v>
      </c>
      <c r="S1163">
        <f t="shared" si="56"/>
        <v>2015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2">
        <f t="shared" si="54"/>
        <v>41876.683611111112</v>
      </c>
      <c r="R1164" s="12">
        <f t="shared" si="55"/>
        <v>41907.683611111112</v>
      </c>
      <c r="S1164">
        <f t="shared" si="56"/>
        <v>2014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2">
        <f t="shared" si="54"/>
        <v>41830.723611111112</v>
      </c>
      <c r="R1165" s="12">
        <f t="shared" si="55"/>
        <v>41860.723611111112</v>
      </c>
      <c r="S1165">
        <f t="shared" si="56"/>
        <v>2014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2">
        <f t="shared" si="54"/>
        <v>42509.724328703705</v>
      </c>
      <c r="R1166" s="12">
        <f t="shared" si="55"/>
        <v>42539.724328703705</v>
      </c>
      <c r="S1166">
        <f t="shared" si="56"/>
        <v>2016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2">
        <f t="shared" si="54"/>
        <v>41792.214467592588</v>
      </c>
      <c r="R1167" s="12">
        <f t="shared" si="55"/>
        <v>41826.214467592588</v>
      </c>
      <c r="S1167">
        <f t="shared" si="56"/>
        <v>2014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2">
        <f t="shared" si="54"/>
        <v>42150.485439814816</v>
      </c>
      <c r="R1168" s="12">
        <f t="shared" si="55"/>
        <v>42181.166666666672</v>
      </c>
      <c r="S1168">
        <f t="shared" si="56"/>
        <v>2015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2">
        <f t="shared" si="54"/>
        <v>41863.734895833331</v>
      </c>
      <c r="R1169" s="12">
        <f t="shared" si="55"/>
        <v>41894.734895833331</v>
      </c>
      <c r="S1169">
        <f t="shared" si="56"/>
        <v>2014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2">
        <f t="shared" si="54"/>
        <v>42605.053993055553</v>
      </c>
      <c r="R1170" s="12">
        <f t="shared" si="55"/>
        <v>42635.053993055553</v>
      </c>
      <c r="S1170">
        <f t="shared" si="56"/>
        <v>2016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2">
        <f t="shared" si="54"/>
        <v>42027.353738425925</v>
      </c>
      <c r="R1171" s="12">
        <f t="shared" si="55"/>
        <v>42057.353738425925</v>
      </c>
      <c r="S1171">
        <f t="shared" si="56"/>
        <v>2015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2">
        <f t="shared" si="54"/>
        <v>42124.893182870372</v>
      </c>
      <c r="R1172" s="12">
        <f t="shared" si="55"/>
        <v>42154.893182870372</v>
      </c>
      <c r="S1172">
        <f t="shared" si="56"/>
        <v>2015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2">
        <f t="shared" si="54"/>
        <v>41938.804710648146</v>
      </c>
      <c r="R1173" s="12">
        <f t="shared" si="55"/>
        <v>41956.846377314811</v>
      </c>
      <c r="S1173">
        <f t="shared" si="56"/>
        <v>2014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2">
        <f t="shared" si="54"/>
        <v>41841.682314814818</v>
      </c>
      <c r="R1174" s="12">
        <f t="shared" si="55"/>
        <v>41871.682314814818</v>
      </c>
      <c r="S1174">
        <f t="shared" si="56"/>
        <v>2014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2">
        <f t="shared" si="54"/>
        <v>42184.185844907406</v>
      </c>
      <c r="R1175" s="12">
        <f t="shared" si="55"/>
        <v>42219.185844907406</v>
      </c>
      <c r="S1175">
        <f t="shared" si="56"/>
        <v>2015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2">
        <f t="shared" si="54"/>
        <v>42468.84174768519</v>
      </c>
      <c r="R1176" s="12">
        <f t="shared" si="55"/>
        <v>42498.84174768519</v>
      </c>
      <c r="S1176">
        <f t="shared" si="56"/>
        <v>2016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2">
        <f t="shared" si="54"/>
        <v>42170.728460648148</v>
      </c>
      <c r="R1177" s="12">
        <f t="shared" si="55"/>
        <v>42200.728460648148</v>
      </c>
      <c r="S1177">
        <f t="shared" si="56"/>
        <v>2015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2">
        <f t="shared" si="54"/>
        <v>42746.019652777773</v>
      </c>
      <c r="R1178" s="12">
        <f t="shared" si="55"/>
        <v>42800.541666666672</v>
      </c>
      <c r="S1178">
        <f t="shared" si="56"/>
        <v>2017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2">
        <f t="shared" si="54"/>
        <v>41897.660833333335</v>
      </c>
      <c r="R1179" s="12">
        <f t="shared" si="55"/>
        <v>41927.660833333335</v>
      </c>
      <c r="S1179">
        <f t="shared" si="56"/>
        <v>2014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2">
        <f t="shared" si="54"/>
        <v>41837.905694444446</v>
      </c>
      <c r="R1180" s="12">
        <f t="shared" si="55"/>
        <v>41867.905694444446</v>
      </c>
      <c r="S1180">
        <f t="shared" si="56"/>
        <v>2014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2">
        <f t="shared" si="54"/>
        <v>42275.720219907409</v>
      </c>
      <c r="R1181" s="12">
        <f t="shared" si="55"/>
        <v>42305.720219907409</v>
      </c>
      <c r="S1181">
        <f t="shared" si="56"/>
        <v>2015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2">
        <f t="shared" si="54"/>
        <v>41781.806875000002</v>
      </c>
      <c r="R1182" s="12">
        <f t="shared" si="55"/>
        <v>41818.806875000002</v>
      </c>
      <c r="S1182">
        <f t="shared" si="56"/>
        <v>2014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2">
        <f t="shared" si="54"/>
        <v>42034.339363425926</v>
      </c>
      <c r="R1183" s="12">
        <f t="shared" si="55"/>
        <v>42064.339363425926</v>
      </c>
      <c r="S1183">
        <f t="shared" si="56"/>
        <v>2015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2">
        <f t="shared" si="54"/>
        <v>42728.827407407407</v>
      </c>
      <c r="R1184" s="12">
        <f t="shared" si="55"/>
        <v>42747.695833333331</v>
      </c>
      <c r="S1184">
        <f t="shared" si="56"/>
        <v>2016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2">
        <f t="shared" si="54"/>
        <v>42656.86137731481</v>
      </c>
      <c r="R1185" s="12">
        <f t="shared" si="55"/>
        <v>42676.165972222225</v>
      </c>
      <c r="S1185">
        <f t="shared" si="56"/>
        <v>2016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2">
        <f t="shared" si="54"/>
        <v>42741.599664351852</v>
      </c>
      <c r="R1186" s="12">
        <f t="shared" si="55"/>
        <v>42772.599664351852</v>
      </c>
      <c r="S1186">
        <f t="shared" si="56"/>
        <v>2017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2">
        <f t="shared" si="54"/>
        <v>42130.865150462967</v>
      </c>
      <c r="R1187" s="12">
        <f t="shared" si="55"/>
        <v>42163.166666666672</v>
      </c>
      <c r="S1187">
        <f t="shared" si="56"/>
        <v>2015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2">
        <f t="shared" si="54"/>
        <v>42123.86336805555</v>
      </c>
      <c r="R1188" s="12">
        <f t="shared" si="55"/>
        <v>42156.945833333331</v>
      </c>
      <c r="S1188">
        <f t="shared" si="56"/>
        <v>2015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2">
        <f t="shared" si="54"/>
        <v>42109.894942129627</v>
      </c>
      <c r="R1189" s="12">
        <f t="shared" si="55"/>
        <v>42141.75</v>
      </c>
      <c r="S1189">
        <f t="shared" si="56"/>
        <v>2015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2">
        <f t="shared" si="54"/>
        <v>42711.700694444444</v>
      </c>
      <c r="R1190" s="12">
        <f t="shared" si="55"/>
        <v>42732.700694444444</v>
      </c>
      <c r="S1190">
        <f t="shared" si="56"/>
        <v>2016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2">
        <f t="shared" si="54"/>
        <v>42529.979108796295</v>
      </c>
      <c r="R1191" s="12">
        <f t="shared" si="55"/>
        <v>42550.979108796295</v>
      </c>
      <c r="S1191">
        <f t="shared" si="56"/>
        <v>2016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2">
        <f t="shared" si="54"/>
        <v>41852.665798611109</v>
      </c>
      <c r="R1192" s="12">
        <f t="shared" si="55"/>
        <v>41882.665798611109</v>
      </c>
      <c r="S1192">
        <f t="shared" si="56"/>
        <v>2014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2">
        <f t="shared" si="54"/>
        <v>42419.603703703702</v>
      </c>
      <c r="R1193" s="12">
        <f t="shared" si="55"/>
        <v>42449.562037037031</v>
      </c>
      <c r="S1193">
        <f t="shared" si="56"/>
        <v>2016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2">
        <f t="shared" si="54"/>
        <v>42747.506689814814</v>
      </c>
      <c r="R1194" s="12">
        <f t="shared" si="55"/>
        <v>42777.506689814814</v>
      </c>
      <c r="S1194">
        <f t="shared" si="56"/>
        <v>2017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2">
        <f t="shared" si="54"/>
        <v>42409.776076388895</v>
      </c>
      <c r="R1195" s="12">
        <f t="shared" si="55"/>
        <v>42469.734409722223</v>
      </c>
      <c r="S1195">
        <f t="shared" si="56"/>
        <v>2016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2">
        <f t="shared" si="54"/>
        <v>42072.488182870366</v>
      </c>
      <c r="R1196" s="12">
        <f t="shared" si="55"/>
        <v>42102.488182870366</v>
      </c>
      <c r="S1196">
        <f t="shared" si="56"/>
        <v>2015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2">
        <f t="shared" si="54"/>
        <v>42298.34783564815</v>
      </c>
      <c r="R1197" s="12">
        <f t="shared" si="55"/>
        <v>42358.375</v>
      </c>
      <c r="S1197">
        <f t="shared" si="56"/>
        <v>2015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2">
        <f t="shared" si="54"/>
        <v>42326.818738425922</v>
      </c>
      <c r="R1198" s="12">
        <f t="shared" si="55"/>
        <v>42356.818738425922</v>
      </c>
      <c r="S1198">
        <f t="shared" si="56"/>
        <v>2015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2">
        <f t="shared" si="54"/>
        <v>42503.66474537037</v>
      </c>
      <c r="R1199" s="12">
        <f t="shared" si="55"/>
        <v>42534.249305555553</v>
      </c>
      <c r="S1199">
        <f t="shared" si="56"/>
        <v>2016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2">
        <f t="shared" si="54"/>
        <v>42333.619050925925</v>
      </c>
      <c r="R1200" s="12">
        <f t="shared" si="55"/>
        <v>42369.125</v>
      </c>
      <c r="S1200">
        <f t="shared" si="56"/>
        <v>2015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2">
        <f t="shared" si="54"/>
        <v>42161.770833333328</v>
      </c>
      <c r="R1201" s="12">
        <f t="shared" si="55"/>
        <v>42193.770833333328</v>
      </c>
      <c r="S1201">
        <f t="shared" si="56"/>
        <v>2015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2">
        <f t="shared" si="54"/>
        <v>42089.477500000001</v>
      </c>
      <c r="R1202" s="12">
        <f t="shared" si="55"/>
        <v>42110.477500000001</v>
      </c>
      <c r="S1202">
        <f t="shared" si="56"/>
        <v>2015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2">
        <f t="shared" si="54"/>
        <v>42536.60701388889</v>
      </c>
      <c r="R1203" s="12">
        <f t="shared" si="55"/>
        <v>42566.60701388889</v>
      </c>
      <c r="S1203">
        <f t="shared" si="56"/>
        <v>2016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2">
        <f t="shared" si="54"/>
        <v>42152.288819444439</v>
      </c>
      <c r="R1204" s="12">
        <f t="shared" si="55"/>
        <v>42182.288819444439</v>
      </c>
      <c r="S1204">
        <f t="shared" si="56"/>
        <v>2015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2">
        <f t="shared" si="54"/>
        <v>42125.614895833336</v>
      </c>
      <c r="R1205" s="12">
        <f t="shared" si="55"/>
        <v>42155.614895833336</v>
      </c>
      <c r="S1205">
        <f t="shared" si="56"/>
        <v>2015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2">
        <f t="shared" si="54"/>
        <v>42297.748067129629</v>
      </c>
      <c r="R1206" s="12">
        <f t="shared" si="55"/>
        <v>42342.208333333328</v>
      </c>
      <c r="S1206">
        <f t="shared" si="56"/>
        <v>2015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2">
        <f t="shared" si="54"/>
        <v>42138.506377314814</v>
      </c>
      <c r="R1207" s="12">
        <f t="shared" si="55"/>
        <v>42168.506377314814</v>
      </c>
      <c r="S1207">
        <f t="shared" si="56"/>
        <v>2015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2">
        <f t="shared" si="54"/>
        <v>42772.776076388895</v>
      </c>
      <c r="R1208" s="12">
        <f t="shared" si="55"/>
        <v>42805.561805555553</v>
      </c>
      <c r="S1208">
        <f t="shared" si="56"/>
        <v>2017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2">
        <f t="shared" si="54"/>
        <v>42430.430243055554</v>
      </c>
      <c r="R1209" s="12">
        <f t="shared" si="55"/>
        <v>42460.416666666672</v>
      </c>
      <c r="S1209">
        <f t="shared" si="56"/>
        <v>2016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2">
        <f t="shared" si="54"/>
        <v>42423.709074074075</v>
      </c>
      <c r="R1210" s="12">
        <f t="shared" si="55"/>
        <v>42453.667407407411</v>
      </c>
      <c r="S1210">
        <f t="shared" si="56"/>
        <v>2016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2">
        <f t="shared" si="54"/>
        <v>42761.846122685187</v>
      </c>
      <c r="R1211" s="12">
        <f t="shared" si="55"/>
        <v>42791.846122685187</v>
      </c>
      <c r="S1211">
        <f t="shared" si="56"/>
        <v>2017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2">
        <f t="shared" si="54"/>
        <v>42132.941805555558</v>
      </c>
      <c r="R1212" s="12">
        <f t="shared" si="55"/>
        <v>42155.875</v>
      </c>
      <c r="S1212">
        <f t="shared" si="56"/>
        <v>2015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2">
        <f t="shared" si="54"/>
        <v>42515.866446759261</v>
      </c>
      <c r="R1213" s="12">
        <f t="shared" si="55"/>
        <v>42530.866446759261</v>
      </c>
      <c r="S1213">
        <f t="shared" si="56"/>
        <v>2016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2">
        <f t="shared" si="54"/>
        <v>42318.950173611112</v>
      </c>
      <c r="R1214" s="12">
        <f t="shared" si="55"/>
        <v>42335.041666666672</v>
      </c>
      <c r="S1214">
        <f t="shared" si="56"/>
        <v>2015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2">
        <f t="shared" si="54"/>
        <v>42731.755787037036</v>
      </c>
      <c r="R1215" s="12">
        <f t="shared" si="55"/>
        <v>42766.755787037036</v>
      </c>
      <c r="S1215">
        <f t="shared" si="56"/>
        <v>2016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2">
        <f t="shared" si="54"/>
        <v>42104.840335648143</v>
      </c>
      <c r="R1216" s="12">
        <f t="shared" si="55"/>
        <v>42164.840335648143</v>
      </c>
      <c r="S1216">
        <f t="shared" si="56"/>
        <v>2015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2">
        <f t="shared" si="54"/>
        <v>41759.923101851848</v>
      </c>
      <c r="R1217" s="12">
        <f t="shared" si="55"/>
        <v>41789.923101851848</v>
      </c>
      <c r="S1217">
        <f t="shared" si="56"/>
        <v>2014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2">
        <f t="shared" si="54"/>
        <v>42247.616400462968</v>
      </c>
      <c r="R1218" s="12">
        <f t="shared" si="55"/>
        <v>42279.960416666669</v>
      </c>
      <c r="S1218">
        <f t="shared" si="56"/>
        <v>2015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2">
        <f t="shared" ref="Q1219:Q1282" si="57">(((J1219/60)/60)/24)+DATE(1970,1,1)</f>
        <v>42535.809490740736</v>
      </c>
      <c r="R1219" s="12">
        <f t="shared" ref="R1219:R1282" si="58">(((I1219/60)/60)/24)+DATE(1970,1,1)</f>
        <v>42565.809490740736</v>
      </c>
      <c r="S1219">
        <f t="shared" ref="S1219:S1282" si="59">YEAR(Q1219)</f>
        <v>2016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2">
        <f t="shared" si="57"/>
        <v>42278.662037037036</v>
      </c>
      <c r="R1220" s="12">
        <f t="shared" si="58"/>
        <v>42309.125</v>
      </c>
      <c r="S1220">
        <f t="shared" si="59"/>
        <v>2015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2">
        <f t="shared" si="57"/>
        <v>42633.461956018517</v>
      </c>
      <c r="R1221" s="12">
        <f t="shared" si="58"/>
        <v>42663.461956018517</v>
      </c>
      <c r="S1221">
        <f t="shared" si="59"/>
        <v>2016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2">
        <f t="shared" si="57"/>
        <v>42211.628611111111</v>
      </c>
      <c r="R1222" s="12">
        <f t="shared" si="58"/>
        <v>42241.628611111111</v>
      </c>
      <c r="S1222">
        <f t="shared" si="59"/>
        <v>2015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2">
        <f t="shared" si="57"/>
        <v>42680.47555555556</v>
      </c>
      <c r="R1223" s="12">
        <f t="shared" si="58"/>
        <v>42708</v>
      </c>
      <c r="S1223">
        <f t="shared" si="59"/>
        <v>2016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2">
        <f t="shared" si="57"/>
        <v>42430.720451388886</v>
      </c>
      <c r="R1224" s="12">
        <f t="shared" si="58"/>
        <v>42461.166666666672</v>
      </c>
      <c r="S1224">
        <f t="shared" si="59"/>
        <v>2016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2">
        <f t="shared" si="57"/>
        <v>42654.177187499998</v>
      </c>
      <c r="R1225" s="12">
        <f t="shared" si="58"/>
        <v>42684.218854166669</v>
      </c>
      <c r="S1225">
        <f t="shared" si="59"/>
        <v>2016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2">
        <f t="shared" si="57"/>
        <v>41736.549791666665</v>
      </c>
      <c r="R1226" s="12">
        <f t="shared" si="58"/>
        <v>41796.549791666665</v>
      </c>
      <c r="S1226">
        <f t="shared" si="59"/>
        <v>2014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2">
        <f t="shared" si="57"/>
        <v>41509.905995370369</v>
      </c>
      <c r="R1227" s="12">
        <f t="shared" si="58"/>
        <v>41569.905995370369</v>
      </c>
      <c r="S1227">
        <f t="shared" si="59"/>
        <v>2013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2">
        <f t="shared" si="57"/>
        <v>41715.874780092592</v>
      </c>
      <c r="R1228" s="12">
        <f t="shared" si="58"/>
        <v>41750.041666666664</v>
      </c>
      <c r="S1228">
        <f t="shared" si="59"/>
        <v>2014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2">
        <f t="shared" si="57"/>
        <v>41827.919166666667</v>
      </c>
      <c r="R1229" s="12">
        <f t="shared" si="58"/>
        <v>41858.291666666664</v>
      </c>
      <c r="S1229">
        <f t="shared" si="59"/>
        <v>2014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2">
        <f t="shared" si="57"/>
        <v>40754.729259259257</v>
      </c>
      <c r="R1230" s="12">
        <f t="shared" si="58"/>
        <v>40814.729259259257</v>
      </c>
      <c r="S1230">
        <f t="shared" si="59"/>
        <v>2011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2">
        <f t="shared" si="57"/>
        <v>40985.459803240738</v>
      </c>
      <c r="R1231" s="12">
        <f t="shared" si="58"/>
        <v>41015.666666666664</v>
      </c>
      <c r="S1231">
        <f t="shared" si="59"/>
        <v>2012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2">
        <f t="shared" si="57"/>
        <v>40568.972569444442</v>
      </c>
      <c r="R1232" s="12">
        <f t="shared" si="58"/>
        <v>40598.972569444442</v>
      </c>
      <c r="S1232">
        <f t="shared" si="59"/>
        <v>2011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2">
        <f t="shared" si="57"/>
        <v>42193.941759259258</v>
      </c>
      <c r="R1233" s="12">
        <f t="shared" si="58"/>
        <v>42244.041666666672</v>
      </c>
      <c r="S1233">
        <f t="shared" si="59"/>
        <v>2015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2">
        <f t="shared" si="57"/>
        <v>41506.848032407412</v>
      </c>
      <c r="R1234" s="12">
        <f t="shared" si="58"/>
        <v>41553.848032407412</v>
      </c>
      <c r="S1234">
        <f t="shared" si="59"/>
        <v>2013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2">
        <f t="shared" si="57"/>
        <v>40939.948773148149</v>
      </c>
      <c r="R1235" s="12">
        <f t="shared" si="58"/>
        <v>40960.948773148149</v>
      </c>
      <c r="S1235">
        <f t="shared" si="59"/>
        <v>2012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2">
        <f t="shared" si="57"/>
        <v>42007.788680555561</v>
      </c>
      <c r="R1236" s="12">
        <f t="shared" si="58"/>
        <v>42037.788680555561</v>
      </c>
      <c r="S1236">
        <f t="shared" si="59"/>
        <v>2015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2">
        <f t="shared" si="57"/>
        <v>41583.135405092595</v>
      </c>
      <c r="R1237" s="12">
        <f t="shared" si="58"/>
        <v>41623.135405092595</v>
      </c>
      <c r="S1237">
        <f t="shared" si="59"/>
        <v>2013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2">
        <f t="shared" si="57"/>
        <v>41110.680138888885</v>
      </c>
      <c r="R1238" s="12">
        <f t="shared" si="58"/>
        <v>41118.666666666664</v>
      </c>
      <c r="S1238">
        <f t="shared" si="59"/>
        <v>2012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2">
        <f t="shared" si="57"/>
        <v>41125.283159722225</v>
      </c>
      <c r="R1239" s="12">
        <f t="shared" si="58"/>
        <v>41145.283159722225</v>
      </c>
      <c r="S1239">
        <f t="shared" si="59"/>
        <v>2012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2">
        <f t="shared" si="57"/>
        <v>40731.61037037037</v>
      </c>
      <c r="R1240" s="12">
        <f t="shared" si="58"/>
        <v>40761.61037037037</v>
      </c>
      <c r="S1240">
        <f t="shared" si="59"/>
        <v>2011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2">
        <f t="shared" si="57"/>
        <v>40883.962581018517</v>
      </c>
      <c r="R1241" s="12">
        <f t="shared" si="58"/>
        <v>40913.962581018517</v>
      </c>
      <c r="S1241">
        <f t="shared" si="59"/>
        <v>2011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2">
        <f t="shared" si="57"/>
        <v>41409.040011574078</v>
      </c>
      <c r="R1242" s="12">
        <f t="shared" si="58"/>
        <v>41467.910416666666</v>
      </c>
      <c r="S1242">
        <f t="shared" si="59"/>
        <v>2013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2">
        <f t="shared" si="57"/>
        <v>41923.837731481479</v>
      </c>
      <c r="R1243" s="12">
        <f t="shared" si="58"/>
        <v>41946.249305555553</v>
      </c>
      <c r="S1243">
        <f t="shared" si="59"/>
        <v>2014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2">
        <f t="shared" si="57"/>
        <v>40782.165532407409</v>
      </c>
      <c r="R1244" s="12">
        <f t="shared" si="58"/>
        <v>40797.554166666669</v>
      </c>
      <c r="S1244">
        <f t="shared" si="59"/>
        <v>2011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2">
        <f t="shared" si="57"/>
        <v>40671.879293981481</v>
      </c>
      <c r="R1245" s="12">
        <f t="shared" si="58"/>
        <v>40732.875</v>
      </c>
      <c r="S1245">
        <f t="shared" si="59"/>
        <v>2011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2">
        <f t="shared" si="57"/>
        <v>41355.825497685182</v>
      </c>
      <c r="R1246" s="12">
        <f t="shared" si="58"/>
        <v>41386.875</v>
      </c>
      <c r="S1246">
        <f t="shared" si="59"/>
        <v>2013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2">
        <f t="shared" si="57"/>
        <v>41774.599930555552</v>
      </c>
      <c r="R1247" s="12">
        <f t="shared" si="58"/>
        <v>41804.599930555552</v>
      </c>
      <c r="S1247">
        <f t="shared" si="59"/>
        <v>2014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2">
        <f t="shared" si="57"/>
        <v>40838.043391203704</v>
      </c>
      <c r="R1248" s="12">
        <f t="shared" si="58"/>
        <v>40883.085057870368</v>
      </c>
      <c r="S1248">
        <f t="shared" si="59"/>
        <v>2011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2">
        <f t="shared" si="57"/>
        <v>41370.292303240742</v>
      </c>
      <c r="R1249" s="12">
        <f t="shared" si="58"/>
        <v>41400.292303240742</v>
      </c>
      <c r="S1249">
        <f t="shared" si="59"/>
        <v>2013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2">
        <f t="shared" si="57"/>
        <v>41767.656863425924</v>
      </c>
      <c r="R1250" s="12">
        <f t="shared" si="58"/>
        <v>41803.290972222225</v>
      </c>
      <c r="S1250">
        <f t="shared" si="59"/>
        <v>2014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2">
        <f t="shared" si="57"/>
        <v>41067.74086805556</v>
      </c>
      <c r="R1251" s="12">
        <f t="shared" si="58"/>
        <v>41097.74086805556</v>
      </c>
      <c r="S1251">
        <f t="shared" si="59"/>
        <v>2012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2">
        <f t="shared" si="57"/>
        <v>41843.64271990741</v>
      </c>
      <c r="R1252" s="12">
        <f t="shared" si="58"/>
        <v>41888.64271990741</v>
      </c>
      <c r="S1252">
        <f t="shared" si="59"/>
        <v>2014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2">
        <f t="shared" si="57"/>
        <v>40751.814432870371</v>
      </c>
      <c r="R1253" s="12">
        <f t="shared" si="58"/>
        <v>40811.814432870371</v>
      </c>
      <c r="S1253">
        <f t="shared" si="59"/>
        <v>2011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2">
        <f t="shared" si="57"/>
        <v>41543.988067129627</v>
      </c>
      <c r="R1254" s="12">
        <f t="shared" si="58"/>
        <v>41571.988067129627</v>
      </c>
      <c r="S1254">
        <f t="shared" si="59"/>
        <v>2013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2">
        <f t="shared" si="57"/>
        <v>41855.783645833333</v>
      </c>
      <c r="R1255" s="12">
        <f t="shared" si="58"/>
        <v>41885.783645833333</v>
      </c>
      <c r="S1255">
        <f t="shared" si="59"/>
        <v>2014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2">
        <f t="shared" si="57"/>
        <v>40487.621365740742</v>
      </c>
      <c r="R1256" s="12">
        <f t="shared" si="58"/>
        <v>40544.207638888889</v>
      </c>
      <c r="S1256">
        <f t="shared" si="59"/>
        <v>2010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2">
        <f t="shared" si="57"/>
        <v>41579.845509259263</v>
      </c>
      <c r="R1257" s="12">
        <f t="shared" si="58"/>
        <v>41609.887175925927</v>
      </c>
      <c r="S1257">
        <f t="shared" si="59"/>
        <v>2013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2">
        <f t="shared" si="57"/>
        <v>40921.919340277782</v>
      </c>
      <c r="R1258" s="12">
        <f t="shared" si="58"/>
        <v>40951.919340277782</v>
      </c>
      <c r="S1258">
        <f t="shared" si="59"/>
        <v>2012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2">
        <f t="shared" si="57"/>
        <v>40587.085532407407</v>
      </c>
      <c r="R1259" s="12">
        <f t="shared" si="58"/>
        <v>40636.043865740743</v>
      </c>
      <c r="S1259">
        <f t="shared" si="59"/>
        <v>2011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2">
        <f t="shared" si="57"/>
        <v>41487.611250000002</v>
      </c>
      <c r="R1260" s="12">
        <f t="shared" si="58"/>
        <v>41517.611250000002</v>
      </c>
      <c r="S1260">
        <f t="shared" si="59"/>
        <v>2013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2">
        <f t="shared" si="57"/>
        <v>41766.970648148148</v>
      </c>
      <c r="R1261" s="12">
        <f t="shared" si="58"/>
        <v>41799.165972222225</v>
      </c>
      <c r="S1261">
        <f t="shared" si="59"/>
        <v>2014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2">
        <f t="shared" si="57"/>
        <v>41666.842824074076</v>
      </c>
      <c r="R1262" s="12">
        <f t="shared" si="58"/>
        <v>41696.842824074076</v>
      </c>
      <c r="S1262">
        <f t="shared" si="59"/>
        <v>2014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2">
        <f t="shared" si="57"/>
        <v>41638.342905092592</v>
      </c>
      <c r="R1263" s="12">
        <f t="shared" si="58"/>
        <v>41668.342905092592</v>
      </c>
      <c r="S1263">
        <f t="shared" si="59"/>
        <v>2013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2">
        <f t="shared" si="57"/>
        <v>41656.762638888889</v>
      </c>
      <c r="R1264" s="12">
        <f t="shared" si="58"/>
        <v>41686.762638888889</v>
      </c>
      <c r="S1264">
        <f t="shared" si="59"/>
        <v>2014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2">
        <f t="shared" si="57"/>
        <v>41692.084143518521</v>
      </c>
      <c r="R1265" s="12">
        <f t="shared" si="58"/>
        <v>41727.041666666664</v>
      </c>
      <c r="S1265">
        <f t="shared" si="59"/>
        <v>2014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2">
        <f t="shared" si="57"/>
        <v>41547.662997685184</v>
      </c>
      <c r="R1266" s="12">
        <f t="shared" si="58"/>
        <v>41576.662997685184</v>
      </c>
      <c r="S1266">
        <f t="shared" si="59"/>
        <v>2013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2">
        <f t="shared" si="57"/>
        <v>40465.655266203699</v>
      </c>
      <c r="R1267" s="12">
        <f t="shared" si="58"/>
        <v>40512.655266203699</v>
      </c>
      <c r="S1267">
        <f t="shared" si="59"/>
        <v>2010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2">
        <f t="shared" si="57"/>
        <v>41620.87667824074</v>
      </c>
      <c r="R1268" s="12">
        <f t="shared" si="58"/>
        <v>41650.87667824074</v>
      </c>
      <c r="S1268">
        <f t="shared" si="59"/>
        <v>2013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2">
        <f t="shared" si="57"/>
        <v>41449.585162037038</v>
      </c>
      <c r="R1269" s="12">
        <f t="shared" si="58"/>
        <v>41479.585162037038</v>
      </c>
      <c r="S1269">
        <f t="shared" si="59"/>
        <v>2013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2">
        <f t="shared" si="57"/>
        <v>41507.845451388886</v>
      </c>
      <c r="R1270" s="12">
        <f t="shared" si="58"/>
        <v>41537.845451388886</v>
      </c>
      <c r="S1270">
        <f t="shared" si="59"/>
        <v>2013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2">
        <f t="shared" si="57"/>
        <v>42445.823055555549</v>
      </c>
      <c r="R1271" s="12">
        <f t="shared" si="58"/>
        <v>42476</v>
      </c>
      <c r="S1271">
        <f t="shared" si="59"/>
        <v>2016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2">
        <f t="shared" si="57"/>
        <v>40933.856967592597</v>
      </c>
      <c r="R1272" s="12">
        <f t="shared" si="58"/>
        <v>40993.815300925926</v>
      </c>
      <c r="S1272">
        <f t="shared" si="59"/>
        <v>2012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2">
        <f t="shared" si="57"/>
        <v>41561.683553240742</v>
      </c>
      <c r="R1273" s="12">
        <f t="shared" si="58"/>
        <v>41591.725219907406</v>
      </c>
      <c r="S1273">
        <f t="shared" si="59"/>
        <v>2013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2">
        <f t="shared" si="57"/>
        <v>40274.745127314818</v>
      </c>
      <c r="R1274" s="12">
        <f t="shared" si="58"/>
        <v>40344.166666666664</v>
      </c>
      <c r="S1274">
        <f t="shared" si="59"/>
        <v>2010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2">
        <f t="shared" si="57"/>
        <v>41852.730219907404</v>
      </c>
      <c r="R1275" s="12">
        <f t="shared" si="58"/>
        <v>41882.730219907404</v>
      </c>
      <c r="S1275">
        <f t="shared" si="59"/>
        <v>2014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2">
        <f t="shared" si="57"/>
        <v>41116.690104166664</v>
      </c>
      <c r="R1276" s="12">
        <f t="shared" si="58"/>
        <v>41151.690104166664</v>
      </c>
      <c r="S1276">
        <f t="shared" si="59"/>
        <v>2012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2">
        <f t="shared" si="57"/>
        <v>41458.867905092593</v>
      </c>
      <c r="R1277" s="12">
        <f t="shared" si="58"/>
        <v>41493.867905092593</v>
      </c>
      <c r="S1277">
        <f t="shared" si="59"/>
        <v>2013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2">
        <f t="shared" si="57"/>
        <v>40007.704247685186</v>
      </c>
      <c r="R1278" s="12">
        <f t="shared" si="58"/>
        <v>40057.166666666664</v>
      </c>
      <c r="S1278">
        <f t="shared" si="59"/>
        <v>2009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2">
        <f t="shared" si="57"/>
        <v>41121.561886574076</v>
      </c>
      <c r="R1279" s="12">
        <f t="shared" si="58"/>
        <v>41156.561886574076</v>
      </c>
      <c r="S1279">
        <f t="shared" si="59"/>
        <v>2012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2">
        <f t="shared" si="57"/>
        <v>41786.555162037039</v>
      </c>
      <c r="R1280" s="12">
        <f t="shared" si="58"/>
        <v>41815.083333333336</v>
      </c>
      <c r="S1280">
        <f t="shared" si="59"/>
        <v>2014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2">
        <f t="shared" si="57"/>
        <v>41682.099189814813</v>
      </c>
      <c r="R1281" s="12">
        <f t="shared" si="58"/>
        <v>41722.057523148149</v>
      </c>
      <c r="S1281">
        <f t="shared" si="59"/>
        <v>2014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2">
        <f t="shared" si="57"/>
        <v>40513.757569444446</v>
      </c>
      <c r="R1282" s="12">
        <f t="shared" si="58"/>
        <v>40603.757569444446</v>
      </c>
      <c r="S1282">
        <f t="shared" si="59"/>
        <v>2010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2">
        <f t="shared" ref="Q1283:Q1346" si="60">(((J1283/60)/60)/24)+DATE(1970,1,1)</f>
        <v>41463.743472222224</v>
      </c>
      <c r="R1283" s="12">
        <f t="shared" ref="R1283:R1346" si="61">(((I1283/60)/60)/24)+DATE(1970,1,1)</f>
        <v>41483.743472222224</v>
      </c>
      <c r="S1283">
        <f t="shared" ref="S1283:S1346" si="62">YEAR(Q1283)</f>
        <v>2013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2">
        <f t="shared" si="60"/>
        <v>41586.475173611114</v>
      </c>
      <c r="R1284" s="12">
        <f t="shared" si="61"/>
        <v>41617.207638888889</v>
      </c>
      <c r="S1284">
        <f t="shared" si="62"/>
        <v>2013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2">
        <f t="shared" si="60"/>
        <v>41320.717465277776</v>
      </c>
      <c r="R1285" s="12">
        <f t="shared" si="61"/>
        <v>41344.166666666664</v>
      </c>
      <c r="S1285">
        <f t="shared" si="62"/>
        <v>2013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2">
        <f t="shared" si="60"/>
        <v>42712.23474537037</v>
      </c>
      <c r="R1286" s="12">
        <f t="shared" si="61"/>
        <v>42735.707638888889</v>
      </c>
      <c r="S1286">
        <f t="shared" si="62"/>
        <v>2016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2">
        <f t="shared" si="60"/>
        <v>42160.583043981482</v>
      </c>
      <c r="R1287" s="12">
        <f t="shared" si="61"/>
        <v>42175.583043981482</v>
      </c>
      <c r="S1287">
        <f t="shared" si="62"/>
        <v>2015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2">
        <f t="shared" si="60"/>
        <v>42039.384571759263</v>
      </c>
      <c r="R1288" s="12">
        <f t="shared" si="61"/>
        <v>42052.583333333328</v>
      </c>
      <c r="S1288">
        <f t="shared" si="62"/>
        <v>2015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2">
        <f t="shared" si="60"/>
        <v>42107.621018518519</v>
      </c>
      <c r="R1289" s="12">
        <f t="shared" si="61"/>
        <v>42167.621018518519</v>
      </c>
      <c r="S1289">
        <f t="shared" si="62"/>
        <v>2015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2">
        <f t="shared" si="60"/>
        <v>42561.154664351852</v>
      </c>
      <c r="R1290" s="12">
        <f t="shared" si="61"/>
        <v>42592.166666666672</v>
      </c>
      <c r="S1290">
        <f t="shared" si="62"/>
        <v>2016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2">
        <f t="shared" si="60"/>
        <v>42709.134780092587</v>
      </c>
      <c r="R1291" s="12">
        <f t="shared" si="61"/>
        <v>42739.134780092587</v>
      </c>
      <c r="S1291">
        <f t="shared" si="62"/>
        <v>2016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2">
        <f t="shared" si="60"/>
        <v>42086.614942129629</v>
      </c>
      <c r="R1292" s="12">
        <f t="shared" si="61"/>
        <v>42117.290972222225</v>
      </c>
      <c r="S1292">
        <f t="shared" si="62"/>
        <v>2015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2">
        <f t="shared" si="60"/>
        <v>42064.652673611112</v>
      </c>
      <c r="R1293" s="12">
        <f t="shared" si="61"/>
        <v>42101.291666666672</v>
      </c>
      <c r="S1293">
        <f t="shared" si="62"/>
        <v>2015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2">
        <f t="shared" si="60"/>
        <v>42256.764212962968</v>
      </c>
      <c r="R1294" s="12">
        <f t="shared" si="61"/>
        <v>42283.957638888889</v>
      </c>
      <c r="S1294">
        <f t="shared" si="62"/>
        <v>2015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2">
        <f t="shared" si="60"/>
        <v>42292.701053240744</v>
      </c>
      <c r="R1295" s="12">
        <f t="shared" si="61"/>
        <v>42322.742719907401</v>
      </c>
      <c r="S1295">
        <f t="shared" si="62"/>
        <v>2015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2">
        <f t="shared" si="60"/>
        <v>42278.453668981485</v>
      </c>
      <c r="R1296" s="12">
        <f t="shared" si="61"/>
        <v>42296.458333333328</v>
      </c>
      <c r="S1296">
        <f t="shared" si="62"/>
        <v>2015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2">
        <f t="shared" si="60"/>
        <v>42184.572881944448</v>
      </c>
      <c r="R1297" s="12">
        <f t="shared" si="61"/>
        <v>42214.708333333328</v>
      </c>
      <c r="S1297">
        <f t="shared" si="62"/>
        <v>2015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2">
        <f t="shared" si="60"/>
        <v>42423.050613425927</v>
      </c>
      <c r="R1298" s="12">
        <f t="shared" si="61"/>
        <v>42443.008946759262</v>
      </c>
      <c r="S1298">
        <f t="shared" si="62"/>
        <v>2016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2">
        <f t="shared" si="60"/>
        <v>42461.747199074074</v>
      </c>
      <c r="R1299" s="12">
        <f t="shared" si="61"/>
        <v>42491.747199074074</v>
      </c>
      <c r="S1299">
        <f t="shared" si="62"/>
        <v>2016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2">
        <f t="shared" si="60"/>
        <v>42458.680925925932</v>
      </c>
      <c r="R1300" s="12">
        <f t="shared" si="61"/>
        <v>42488.680925925932</v>
      </c>
      <c r="S1300">
        <f t="shared" si="62"/>
        <v>2016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2">
        <f t="shared" si="60"/>
        <v>42169.814340277779</v>
      </c>
      <c r="R1301" s="12">
        <f t="shared" si="61"/>
        <v>42199.814340277779</v>
      </c>
      <c r="S1301">
        <f t="shared" si="62"/>
        <v>2015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2">
        <f t="shared" si="60"/>
        <v>42483.675208333334</v>
      </c>
      <c r="R1302" s="12">
        <f t="shared" si="61"/>
        <v>42522.789583333331</v>
      </c>
      <c r="S1302">
        <f t="shared" si="62"/>
        <v>2016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2">
        <f t="shared" si="60"/>
        <v>42195.749745370369</v>
      </c>
      <c r="R1303" s="12">
        <f t="shared" si="61"/>
        <v>42206.125</v>
      </c>
      <c r="S1303">
        <f t="shared" si="62"/>
        <v>2015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2">
        <f t="shared" si="60"/>
        <v>42675.057997685188</v>
      </c>
      <c r="R1304" s="12">
        <f t="shared" si="61"/>
        <v>42705.099664351852</v>
      </c>
      <c r="S1304">
        <f t="shared" si="62"/>
        <v>2016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2">
        <f t="shared" si="60"/>
        <v>42566.441203703704</v>
      </c>
      <c r="R1305" s="12">
        <f t="shared" si="61"/>
        <v>42582.458333333328</v>
      </c>
      <c r="S1305">
        <f t="shared" si="62"/>
        <v>2016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2">
        <f t="shared" si="60"/>
        <v>42747.194502314815</v>
      </c>
      <c r="R1306" s="12">
        <f t="shared" si="61"/>
        <v>42807.152835648143</v>
      </c>
      <c r="S1306">
        <f t="shared" si="62"/>
        <v>2017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2">
        <f t="shared" si="60"/>
        <v>42543.665601851855</v>
      </c>
      <c r="R1307" s="12">
        <f t="shared" si="61"/>
        <v>42572.729166666672</v>
      </c>
      <c r="S1307">
        <f t="shared" si="62"/>
        <v>2016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2">
        <f t="shared" si="60"/>
        <v>41947.457569444443</v>
      </c>
      <c r="R1308" s="12">
        <f t="shared" si="61"/>
        <v>41977.457569444443</v>
      </c>
      <c r="S1308">
        <f t="shared" si="62"/>
        <v>2014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2">
        <f t="shared" si="60"/>
        <v>42387.503229166665</v>
      </c>
      <c r="R1309" s="12">
        <f t="shared" si="61"/>
        <v>42417.503229166665</v>
      </c>
      <c r="S1309">
        <f t="shared" si="62"/>
        <v>2016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2">
        <f t="shared" si="60"/>
        <v>42611.613564814819</v>
      </c>
      <c r="R1310" s="12">
        <f t="shared" si="61"/>
        <v>42651.613564814819</v>
      </c>
      <c r="S1310">
        <f t="shared" si="62"/>
        <v>2016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2">
        <f t="shared" si="60"/>
        <v>42257.882731481484</v>
      </c>
      <c r="R1311" s="12">
        <f t="shared" si="61"/>
        <v>42292.882731481484</v>
      </c>
      <c r="S1311">
        <f t="shared" si="62"/>
        <v>2015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2">
        <f t="shared" si="60"/>
        <v>42556.667245370365</v>
      </c>
      <c r="R1312" s="12">
        <f t="shared" si="61"/>
        <v>42601.667245370365</v>
      </c>
      <c r="S1312">
        <f t="shared" si="62"/>
        <v>2016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2">
        <f t="shared" si="60"/>
        <v>42669.802303240736</v>
      </c>
      <c r="R1313" s="12">
        <f t="shared" si="61"/>
        <v>42704.843969907408</v>
      </c>
      <c r="S1313">
        <f t="shared" si="62"/>
        <v>2016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2">
        <f t="shared" si="60"/>
        <v>42082.702800925923</v>
      </c>
      <c r="R1314" s="12">
        <f t="shared" si="61"/>
        <v>42112.702800925923</v>
      </c>
      <c r="S1314">
        <f t="shared" si="62"/>
        <v>2015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2">
        <f t="shared" si="60"/>
        <v>42402.709652777776</v>
      </c>
      <c r="R1315" s="12">
        <f t="shared" si="61"/>
        <v>42432.709652777776</v>
      </c>
      <c r="S1315">
        <f t="shared" si="62"/>
        <v>2016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2">
        <f t="shared" si="60"/>
        <v>42604.669675925921</v>
      </c>
      <c r="R1316" s="12">
        <f t="shared" si="61"/>
        <v>42664.669675925921</v>
      </c>
      <c r="S1316">
        <f t="shared" si="62"/>
        <v>2016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2">
        <f t="shared" si="60"/>
        <v>42278.498240740737</v>
      </c>
      <c r="R1317" s="12">
        <f t="shared" si="61"/>
        <v>42314.041666666672</v>
      </c>
      <c r="S1317">
        <f t="shared" si="62"/>
        <v>2015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2">
        <f t="shared" si="60"/>
        <v>42393.961909722217</v>
      </c>
      <c r="R1318" s="12">
        <f t="shared" si="61"/>
        <v>42428.961909722217</v>
      </c>
      <c r="S1318">
        <f t="shared" si="62"/>
        <v>2016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2">
        <f t="shared" si="60"/>
        <v>42520.235486111109</v>
      </c>
      <c r="R1319" s="12">
        <f t="shared" si="61"/>
        <v>42572.583333333328</v>
      </c>
      <c r="S1319">
        <f t="shared" si="62"/>
        <v>2016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2">
        <f t="shared" si="60"/>
        <v>41985.043657407412</v>
      </c>
      <c r="R1320" s="12">
        <f t="shared" si="61"/>
        <v>42015.043657407412</v>
      </c>
      <c r="S1320">
        <f t="shared" si="62"/>
        <v>2014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2">
        <f t="shared" si="60"/>
        <v>41816.812094907407</v>
      </c>
      <c r="R1321" s="12">
        <f t="shared" si="61"/>
        <v>41831.666666666664</v>
      </c>
      <c r="S1321">
        <f t="shared" si="62"/>
        <v>2014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2">
        <f t="shared" si="60"/>
        <v>42705.690347222218</v>
      </c>
      <c r="R1322" s="12">
        <f t="shared" si="61"/>
        <v>42734.958333333328</v>
      </c>
      <c r="S1322">
        <f t="shared" si="62"/>
        <v>2016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2">
        <f t="shared" si="60"/>
        <v>42697.74927083333</v>
      </c>
      <c r="R1323" s="12">
        <f t="shared" si="61"/>
        <v>42727.74927083333</v>
      </c>
      <c r="S1323">
        <f t="shared" si="62"/>
        <v>2016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2">
        <f t="shared" si="60"/>
        <v>42115.656539351854</v>
      </c>
      <c r="R1324" s="12">
        <f t="shared" si="61"/>
        <v>42145.656539351854</v>
      </c>
      <c r="S1324">
        <f t="shared" si="62"/>
        <v>2015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2">
        <f t="shared" si="60"/>
        <v>42451.698449074072</v>
      </c>
      <c r="R1325" s="12">
        <f t="shared" si="61"/>
        <v>42486.288194444445</v>
      </c>
      <c r="S1325">
        <f t="shared" si="62"/>
        <v>2016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2">
        <f t="shared" si="60"/>
        <v>42626.633703703701</v>
      </c>
      <c r="R1326" s="12">
        <f t="shared" si="61"/>
        <v>42656.633703703701</v>
      </c>
      <c r="S1326">
        <f t="shared" si="62"/>
        <v>2016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2">
        <f t="shared" si="60"/>
        <v>42704.086053240739</v>
      </c>
      <c r="R1327" s="12">
        <f t="shared" si="61"/>
        <v>42734.086053240739</v>
      </c>
      <c r="S1327">
        <f t="shared" si="62"/>
        <v>2016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2">
        <f t="shared" si="60"/>
        <v>41974.791990740734</v>
      </c>
      <c r="R1328" s="12">
        <f t="shared" si="61"/>
        <v>42019.791990740734</v>
      </c>
      <c r="S1328">
        <f t="shared" si="62"/>
        <v>2014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2">
        <f t="shared" si="60"/>
        <v>42123.678645833337</v>
      </c>
      <c r="R1329" s="12">
        <f t="shared" si="61"/>
        <v>42153.678645833337</v>
      </c>
      <c r="S1329">
        <f t="shared" si="62"/>
        <v>2015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2">
        <f t="shared" si="60"/>
        <v>42612.642754629633</v>
      </c>
      <c r="R1330" s="12">
        <f t="shared" si="61"/>
        <v>42657.642754629633</v>
      </c>
      <c r="S1330">
        <f t="shared" si="62"/>
        <v>2016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2">
        <f t="shared" si="60"/>
        <v>41935.221585648149</v>
      </c>
      <c r="R1331" s="12">
        <f t="shared" si="61"/>
        <v>41975.263252314813</v>
      </c>
      <c r="S1331">
        <f t="shared" si="62"/>
        <v>2014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2">
        <f t="shared" si="60"/>
        <v>42522.276724537034</v>
      </c>
      <c r="R1332" s="12">
        <f t="shared" si="61"/>
        <v>42553.166666666672</v>
      </c>
      <c r="S1332">
        <f t="shared" si="62"/>
        <v>2016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2">
        <f t="shared" si="60"/>
        <v>42569.50409722222</v>
      </c>
      <c r="R1333" s="12">
        <f t="shared" si="61"/>
        <v>42599.50409722222</v>
      </c>
      <c r="S1333">
        <f t="shared" si="62"/>
        <v>2016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2">
        <f t="shared" si="60"/>
        <v>42732.060277777782</v>
      </c>
      <c r="R1334" s="12">
        <f t="shared" si="61"/>
        <v>42762.060277777782</v>
      </c>
      <c r="S1334">
        <f t="shared" si="62"/>
        <v>2016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2">
        <f t="shared" si="60"/>
        <v>41806.106770833336</v>
      </c>
      <c r="R1335" s="12">
        <f t="shared" si="61"/>
        <v>41836.106770833336</v>
      </c>
      <c r="S1335">
        <f t="shared" si="62"/>
        <v>2014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2">
        <f t="shared" si="60"/>
        <v>42410.774155092593</v>
      </c>
      <c r="R1336" s="12">
        <f t="shared" si="61"/>
        <v>42440.774155092593</v>
      </c>
      <c r="S1336">
        <f t="shared" si="62"/>
        <v>2016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2">
        <f t="shared" si="60"/>
        <v>42313.936365740738</v>
      </c>
      <c r="R1337" s="12">
        <f t="shared" si="61"/>
        <v>42343.936365740738</v>
      </c>
      <c r="S1337">
        <f t="shared" si="62"/>
        <v>2015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2">
        <f t="shared" si="60"/>
        <v>41955.863750000004</v>
      </c>
      <c r="R1338" s="12">
        <f t="shared" si="61"/>
        <v>41990.863750000004</v>
      </c>
      <c r="S1338">
        <f t="shared" si="62"/>
        <v>2014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2">
        <f t="shared" si="60"/>
        <v>42767.577303240745</v>
      </c>
      <c r="R1339" s="12">
        <f t="shared" si="61"/>
        <v>42797.577303240745</v>
      </c>
      <c r="S1339">
        <f t="shared" si="62"/>
        <v>2017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2">
        <f t="shared" si="60"/>
        <v>42188.803622685184</v>
      </c>
      <c r="R1340" s="12">
        <f t="shared" si="61"/>
        <v>42218.803622685184</v>
      </c>
      <c r="S1340">
        <f t="shared" si="62"/>
        <v>2015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2">
        <f t="shared" si="60"/>
        <v>41936.647164351853</v>
      </c>
      <c r="R1341" s="12">
        <f t="shared" si="61"/>
        <v>41981.688831018517</v>
      </c>
      <c r="S1341">
        <f t="shared" si="62"/>
        <v>2014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2">
        <f t="shared" si="60"/>
        <v>41836.595520833333</v>
      </c>
      <c r="R1342" s="12">
        <f t="shared" si="61"/>
        <v>41866.595520833333</v>
      </c>
      <c r="S1342">
        <f t="shared" si="62"/>
        <v>2014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2">
        <f t="shared" si="60"/>
        <v>42612.624039351853</v>
      </c>
      <c r="R1343" s="12">
        <f t="shared" si="61"/>
        <v>42644.624039351853</v>
      </c>
      <c r="S1343">
        <f t="shared" si="62"/>
        <v>2016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2">
        <f t="shared" si="60"/>
        <v>42172.816423611104</v>
      </c>
      <c r="R1344" s="12">
        <f t="shared" si="61"/>
        <v>42202.816423611104</v>
      </c>
      <c r="S1344">
        <f t="shared" si="62"/>
        <v>2015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2">
        <f t="shared" si="60"/>
        <v>42542.526423611111</v>
      </c>
      <c r="R1345" s="12">
        <f t="shared" si="61"/>
        <v>42601.165972222225</v>
      </c>
      <c r="S1345">
        <f t="shared" si="62"/>
        <v>2016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2">
        <f t="shared" si="60"/>
        <v>42522.789803240739</v>
      </c>
      <c r="R1346" s="12">
        <f t="shared" si="61"/>
        <v>42551.789803240739</v>
      </c>
      <c r="S1346">
        <f t="shared" si="62"/>
        <v>2016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2">
        <f t="shared" ref="Q1347:Q1410" si="63">(((J1347/60)/60)/24)+DATE(1970,1,1)</f>
        <v>41799.814340277779</v>
      </c>
      <c r="R1347" s="12">
        <f t="shared" ref="R1347:R1410" si="64">(((I1347/60)/60)/24)+DATE(1970,1,1)</f>
        <v>41834.814340277779</v>
      </c>
      <c r="S1347">
        <f t="shared" ref="S1347:S1410" si="65">YEAR(Q1347)</f>
        <v>2014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2">
        <f t="shared" si="63"/>
        <v>41422.075821759259</v>
      </c>
      <c r="R1348" s="12">
        <f t="shared" si="64"/>
        <v>41452.075821759259</v>
      </c>
      <c r="S1348">
        <f t="shared" si="65"/>
        <v>2013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2">
        <f t="shared" si="63"/>
        <v>42040.638020833328</v>
      </c>
      <c r="R1349" s="12">
        <f t="shared" si="64"/>
        <v>42070.638020833328</v>
      </c>
      <c r="S1349">
        <f t="shared" si="65"/>
        <v>2015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2">
        <f t="shared" si="63"/>
        <v>41963.506168981476</v>
      </c>
      <c r="R1350" s="12">
        <f t="shared" si="64"/>
        <v>41991.506168981476</v>
      </c>
      <c r="S1350">
        <f t="shared" si="65"/>
        <v>2014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2">
        <f t="shared" si="63"/>
        <v>42317.33258101852</v>
      </c>
      <c r="R1351" s="12">
        <f t="shared" si="64"/>
        <v>42354.290972222225</v>
      </c>
      <c r="S1351">
        <f t="shared" si="65"/>
        <v>2015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2">
        <f t="shared" si="63"/>
        <v>42334.013124999998</v>
      </c>
      <c r="R1352" s="12">
        <f t="shared" si="64"/>
        <v>42364.013124999998</v>
      </c>
      <c r="S1352">
        <f t="shared" si="65"/>
        <v>2015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2">
        <f t="shared" si="63"/>
        <v>42382.74009259259</v>
      </c>
      <c r="R1353" s="12">
        <f t="shared" si="64"/>
        <v>42412.74009259259</v>
      </c>
      <c r="S1353">
        <f t="shared" si="65"/>
        <v>2016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2">
        <f t="shared" si="63"/>
        <v>42200.578310185185</v>
      </c>
      <c r="R1354" s="12">
        <f t="shared" si="64"/>
        <v>42252.165972222225</v>
      </c>
      <c r="S1354">
        <f t="shared" si="65"/>
        <v>2015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2">
        <f t="shared" si="63"/>
        <v>41309.11791666667</v>
      </c>
      <c r="R1355" s="12">
        <f t="shared" si="64"/>
        <v>41344</v>
      </c>
      <c r="S1355">
        <f t="shared" si="65"/>
        <v>2013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2">
        <f t="shared" si="63"/>
        <v>42502.807627314818</v>
      </c>
      <c r="R1356" s="12">
        <f t="shared" si="64"/>
        <v>42532.807627314818</v>
      </c>
      <c r="S1356">
        <f t="shared" si="65"/>
        <v>2016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2">
        <f t="shared" si="63"/>
        <v>41213.254687499997</v>
      </c>
      <c r="R1357" s="12">
        <f t="shared" si="64"/>
        <v>41243.416666666664</v>
      </c>
      <c r="S1357">
        <f t="shared" si="65"/>
        <v>2012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2">
        <f t="shared" si="63"/>
        <v>41430.038888888892</v>
      </c>
      <c r="R1358" s="12">
        <f t="shared" si="64"/>
        <v>41460.038888888892</v>
      </c>
      <c r="S1358">
        <f t="shared" si="65"/>
        <v>2013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2">
        <f t="shared" si="63"/>
        <v>41304.962233796294</v>
      </c>
      <c r="R1359" s="12">
        <f t="shared" si="64"/>
        <v>41334.249305555553</v>
      </c>
      <c r="S1359">
        <f t="shared" si="65"/>
        <v>2013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2">
        <f t="shared" si="63"/>
        <v>40689.570868055554</v>
      </c>
      <c r="R1360" s="12">
        <f t="shared" si="64"/>
        <v>40719.570868055554</v>
      </c>
      <c r="S1360">
        <f t="shared" si="65"/>
        <v>2011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2">
        <f t="shared" si="63"/>
        <v>40668.814699074072</v>
      </c>
      <c r="R1361" s="12">
        <f t="shared" si="64"/>
        <v>40730.814699074072</v>
      </c>
      <c r="S1361">
        <f t="shared" si="65"/>
        <v>2011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2">
        <f t="shared" si="63"/>
        <v>41095.900694444441</v>
      </c>
      <c r="R1362" s="12">
        <f t="shared" si="64"/>
        <v>41123.900694444441</v>
      </c>
      <c r="S1362">
        <f t="shared" si="65"/>
        <v>2012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2">
        <f t="shared" si="63"/>
        <v>41781.717268518521</v>
      </c>
      <c r="R1363" s="12">
        <f t="shared" si="64"/>
        <v>41811.717268518521</v>
      </c>
      <c r="S1363">
        <f t="shared" si="65"/>
        <v>2014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2">
        <f t="shared" si="63"/>
        <v>41464.934386574074</v>
      </c>
      <c r="R1364" s="12">
        <f t="shared" si="64"/>
        <v>41524.934386574074</v>
      </c>
      <c r="S1364">
        <f t="shared" si="65"/>
        <v>2013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2">
        <f t="shared" si="63"/>
        <v>42396.8440625</v>
      </c>
      <c r="R1365" s="12">
        <f t="shared" si="64"/>
        <v>42415.332638888889</v>
      </c>
      <c r="S1365">
        <f t="shared" si="65"/>
        <v>2016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2">
        <f t="shared" si="63"/>
        <v>41951.695671296293</v>
      </c>
      <c r="R1366" s="12">
        <f t="shared" si="64"/>
        <v>42011.6956712963</v>
      </c>
      <c r="S1366">
        <f t="shared" si="65"/>
        <v>2014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2">
        <f t="shared" si="63"/>
        <v>42049.733240740738</v>
      </c>
      <c r="R1367" s="12">
        <f t="shared" si="64"/>
        <v>42079.691574074073</v>
      </c>
      <c r="S1367">
        <f t="shared" si="65"/>
        <v>2015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2">
        <f t="shared" si="63"/>
        <v>41924.996099537035</v>
      </c>
      <c r="R1368" s="12">
        <f t="shared" si="64"/>
        <v>41970.037766203706</v>
      </c>
      <c r="S1368">
        <f t="shared" si="65"/>
        <v>2014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2">
        <f t="shared" si="63"/>
        <v>42292.002893518518</v>
      </c>
      <c r="R1369" s="12">
        <f t="shared" si="64"/>
        <v>42322.044560185182</v>
      </c>
      <c r="S1369">
        <f t="shared" si="65"/>
        <v>2015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2">
        <f t="shared" si="63"/>
        <v>42146.190902777773</v>
      </c>
      <c r="R1370" s="12">
        <f t="shared" si="64"/>
        <v>42170.190902777773</v>
      </c>
      <c r="S1370">
        <f t="shared" si="65"/>
        <v>2015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2">
        <f t="shared" si="63"/>
        <v>41710.594282407408</v>
      </c>
      <c r="R1371" s="12">
        <f t="shared" si="64"/>
        <v>41740.594282407408</v>
      </c>
      <c r="S1371">
        <f t="shared" si="65"/>
        <v>2014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2">
        <f t="shared" si="63"/>
        <v>41548.00335648148</v>
      </c>
      <c r="R1372" s="12">
        <f t="shared" si="64"/>
        <v>41563.00335648148</v>
      </c>
      <c r="S1372">
        <f t="shared" si="65"/>
        <v>2013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2">
        <f t="shared" si="63"/>
        <v>42101.758587962962</v>
      </c>
      <c r="R1373" s="12">
        <f t="shared" si="64"/>
        <v>42131.758587962962</v>
      </c>
      <c r="S1373">
        <f t="shared" si="65"/>
        <v>2015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2">
        <f t="shared" si="63"/>
        <v>41072.739953703705</v>
      </c>
      <c r="R1374" s="12">
        <f t="shared" si="64"/>
        <v>41102.739953703705</v>
      </c>
      <c r="S1374">
        <f t="shared" si="65"/>
        <v>2012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2">
        <f t="shared" si="63"/>
        <v>42704.95177083333</v>
      </c>
      <c r="R1375" s="12">
        <f t="shared" si="64"/>
        <v>42734.95177083333</v>
      </c>
      <c r="S1375">
        <f t="shared" si="65"/>
        <v>2016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2">
        <f t="shared" si="63"/>
        <v>42424.161898148144</v>
      </c>
      <c r="R1376" s="12">
        <f t="shared" si="64"/>
        <v>42454.12023148148</v>
      </c>
      <c r="S1376">
        <f t="shared" si="65"/>
        <v>2016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2">
        <f t="shared" si="63"/>
        <v>42720.066192129627</v>
      </c>
      <c r="R1377" s="12">
        <f t="shared" si="64"/>
        <v>42750.066192129627</v>
      </c>
      <c r="S1377">
        <f t="shared" si="65"/>
        <v>2016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2">
        <f t="shared" si="63"/>
        <v>42677.669050925921</v>
      </c>
      <c r="R1378" s="12">
        <f t="shared" si="64"/>
        <v>42707.710717592592</v>
      </c>
      <c r="S1378">
        <f t="shared" si="65"/>
        <v>2016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2">
        <f t="shared" si="63"/>
        <v>42747.219560185185</v>
      </c>
      <c r="R1379" s="12">
        <f t="shared" si="64"/>
        <v>42769.174305555556</v>
      </c>
      <c r="S1379">
        <f t="shared" si="65"/>
        <v>2017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2">
        <f t="shared" si="63"/>
        <v>42568.759374999994</v>
      </c>
      <c r="R1380" s="12">
        <f t="shared" si="64"/>
        <v>42583.759374999994</v>
      </c>
      <c r="S1380">
        <f t="shared" si="65"/>
        <v>2016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2">
        <f t="shared" si="63"/>
        <v>42130.491620370376</v>
      </c>
      <c r="R1381" s="12">
        <f t="shared" si="64"/>
        <v>42160.491620370376</v>
      </c>
      <c r="S1381">
        <f t="shared" si="65"/>
        <v>2015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2">
        <f t="shared" si="63"/>
        <v>42141.762800925921</v>
      </c>
      <c r="R1382" s="12">
        <f t="shared" si="64"/>
        <v>42164.083333333328</v>
      </c>
      <c r="S1382">
        <f t="shared" si="65"/>
        <v>2015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2">
        <f t="shared" si="63"/>
        <v>42703.214409722219</v>
      </c>
      <c r="R1383" s="12">
        <f t="shared" si="64"/>
        <v>42733.214409722219</v>
      </c>
      <c r="S1383">
        <f t="shared" si="65"/>
        <v>2016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2">
        <f t="shared" si="63"/>
        <v>41370.800185185188</v>
      </c>
      <c r="R1384" s="12">
        <f t="shared" si="64"/>
        <v>41400.800185185188</v>
      </c>
      <c r="S1384">
        <f t="shared" si="65"/>
        <v>2013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2">
        <f t="shared" si="63"/>
        <v>42707.074976851851</v>
      </c>
      <c r="R1385" s="12">
        <f t="shared" si="64"/>
        <v>42727.074976851851</v>
      </c>
      <c r="S1385">
        <f t="shared" si="65"/>
        <v>2016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2">
        <f t="shared" si="63"/>
        <v>42160.735208333332</v>
      </c>
      <c r="R1386" s="12">
        <f t="shared" si="64"/>
        <v>42190.735208333332</v>
      </c>
      <c r="S1386">
        <f t="shared" si="65"/>
        <v>2015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2">
        <f t="shared" si="63"/>
        <v>42433.688900462963</v>
      </c>
      <c r="R1387" s="12">
        <f t="shared" si="64"/>
        <v>42489.507638888885</v>
      </c>
      <c r="S1387">
        <f t="shared" si="65"/>
        <v>2016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2">
        <f t="shared" si="63"/>
        <v>42184.646863425922</v>
      </c>
      <c r="R1388" s="12">
        <f t="shared" si="64"/>
        <v>42214.646863425922</v>
      </c>
      <c r="S1388">
        <f t="shared" si="65"/>
        <v>2015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2">
        <f t="shared" si="63"/>
        <v>42126.92123842593</v>
      </c>
      <c r="R1389" s="12">
        <f t="shared" si="64"/>
        <v>42158.1875</v>
      </c>
      <c r="S1389">
        <f t="shared" si="65"/>
        <v>2015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2">
        <f t="shared" si="63"/>
        <v>42634.614780092597</v>
      </c>
      <c r="R1390" s="12">
        <f t="shared" si="64"/>
        <v>42660.676388888889</v>
      </c>
      <c r="S1390">
        <f t="shared" si="65"/>
        <v>2016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2">
        <f t="shared" si="63"/>
        <v>42565.480983796297</v>
      </c>
      <c r="R1391" s="12">
        <f t="shared" si="64"/>
        <v>42595.480983796297</v>
      </c>
      <c r="S1391">
        <f t="shared" si="65"/>
        <v>2016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2">
        <f t="shared" si="63"/>
        <v>42087.803310185183</v>
      </c>
      <c r="R1392" s="12">
        <f t="shared" si="64"/>
        <v>42121.716666666667</v>
      </c>
      <c r="S1392">
        <f t="shared" si="65"/>
        <v>2015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2">
        <f t="shared" si="63"/>
        <v>42193.650671296295</v>
      </c>
      <c r="R1393" s="12">
        <f t="shared" si="64"/>
        <v>42238.207638888889</v>
      </c>
      <c r="S1393">
        <f t="shared" si="65"/>
        <v>2015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2">
        <f t="shared" si="63"/>
        <v>42401.154930555553</v>
      </c>
      <c r="R1394" s="12">
        <f t="shared" si="64"/>
        <v>42432.154930555553</v>
      </c>
      <c r="S1394">
        <f t="shared" si="65"/>
        <v>2016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2">
        <f t="shared" si="63"/>
        <v>42553.681979166664</v>
      </c>
      <c r="R1395" s="12">
        <f t="shared" si="64"/>
        <v>42583.681979166664</v>
      </c>
      <c r="S1395">
        <f t="shared" si="65"/>
        <v>2016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2">
        <f t="shared" si="63"/>
        <v>42752.144976851851</v>
      </c>
      <c r="R1396" s="12">
        <f t="shared" si="64"/>
        <v>42795.125</v>
      </c>
      <c r="S1396">
        <f t="shared" si="65"/>
        <v>2017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2">
        <f t="shared" si="63"/>
        <v>42719.90834490741</v>
      </c>
      <c r="R1397" s="12">
        <f t="shared" si="64"/>
        <v>42749.90834490741</v>
      </c>
      <c r="S1397">
        <f t="shared" si="65"/>
        <v>2016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2">
        <f t="shared" si="63"/>
        <v>42018.99863425926</v>
      </c>
      <c r="R1398" s="12">
        <f t="shared" si="64"/>
        <v>42048.99863425926</v>
      </c>
      <c r="S1398">
        <f t="shared" si="65"/>
        <v>2015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2">
        <f t="shared" si="63"/>
        <v>42640.917939814812</v>
      </c>
      <c r="R1399" s="12">
        <f t="shared" si="64"/>
        <v>42670.888194444444</v>
      </c>
      <c r="S1399">
        <f t="shared" si="65"/>
        <v>2016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2">
        <f t="shared" si="63"/>
        <v>42526.874236111107</v>
      </c>
      <c r="R1400" s="12">
        <f t="shared" si="64"/>
        <v>42556.874236111107</v>
      </c>
      <c r="S1400">
        <f t="shared" si="65"/>
        <v>2016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2">
        <f t="shared" si="63"/>
        <v>41889.004317129627</v>
      </c>
      <c r="R1401" s="12">
        <f t="shared" si="64"/>
        <v>41919.004317129627</v>
      </c>
      <c r="S1401">
        <f t="shared" si="65"/>
        <v>2014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2">
        <f t="shared" si="63"/>
        <v>42498.341122685189</v>
      </c>
      <c r="R1402" s="12">
        <f t="shared" si="64"/>
        <v>42533.229166666672</v>
      </c>
      <c r="S1402">
        <f t="shared" si="65"/>
        <v>2016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2">
        <f t="shared" si="63"/>
        <v>41399.99622685185</v>
      </c>
      <c r="R1403" s="12">
        <f t="shared" si="64"/>
        <v>41420.99622685185</v>
      </c>
      <c r="S1403">
        <f t="shared" si="65"/>
        <v>2013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2">
        <f t="shared" si="63"/>
        <v>42065.053368055553</v>
      </c>
      <c r="R1404" s="12">
        <f t="shared" si="64"/>
        <v>42125.011701388896</v>
      </c>
      <c r="S1404">
        <f t="shared" si="65"/>
        <v>2015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2">
        <f t="shared" si="63"/>
        <v>41451.062905092593</v>
      </c>
      <c r="R1405" s="12">
        <f t="shared" si="64"/>
        <v>41481.062905092593</v>
      </c>
      <c r="S1405">
        <f t="shared" si="65"/>
        <v>2013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2">
        <f t="shared" si="63"/>
        <v>42032.510243055556</v>
      </c>
      <c r="R1406" s="12">
        <f t="shared" si="64"/>
        <v>42057.510243055556</v>
      </c>
      <c r="S1406">
        <f t="shared" si="65"/>
        <v>2015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2">
        <f t="shared" si="63"/>
        <v>41941.680567129632</v>
      </c>
      <c r="R1407" s="12">
        <f t="shared" si="64"/>
        <v>41971.722233796296</v>
      </c>
      <c r="S1407">
        <f t="shared" si="65"/>
        <v>2014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2">
        <f t="shared" si="63"/>
        <v>42297.432951388888</v>
      </c>
      <c r="R1408" s="12">
        <f t="shared" si="64"/>
        <v>42350.416666666672</v>
      </c>
      <c r="S1408">
        <f t="shared" si="65"/>
        <v>2015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2">
        <f t="shared" si="63"/>
        <v>41838.536782407406</v>
      </c>
      <c r="R1409" s="12">
        <f t="shared" si="64"/>
        <v>41863.536782407406</v>
      </c>
      <c r="S1409">
        <f t="shared" si="65"/>
        <v>2014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2">
        <f t="shared" si="63"/>
        <v>42291.872175925921</v>
      </c>
      <c r="R1410" s="12">
        <f t="shared" si="64"/>
        <v>42321.913842592592</v>
      </c>
      <c r="S1410">
        <f t="shared" si="65"/>
        <v>2015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2">
        <f t="shared" ref="Q1411:Q1474" si="66">(((J1411/60)/60)/24)+DATE(1970,1,1)</f>
        <v>41945.133506944447</v>
      </c>
      <c r="R1411" s="12">
        <f t="shared" ref="R1411:R1474" si="67">(((I1411/60)/60)/24)+DATE(1970,1,1)</f>
        <v>42005.175173611111</v>
      </c>
      <c r="S1411">
        <f t="shared" ref="S1411:S1474" si="68">YEAR(Q1411)</f>
        <v>2014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2">
        <f t="shared" si="66"/>
        <v>42479.318518518514</v>
      </c>
      <c r="R1412" s="12">
        <f t="shared" si="67"/>
        <v>42524.318518518514</v>
      </c>
      <c r="S1412">
        <f t="shared" si="68"/>
        <v>2016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2">
        <f t="shared" si="66"/>
        <v>42013.059027777781</v>
      </c>
      <c r="R1413" s="12">
        <f t="shared" si="67"/>
        <v>42041.059027777781</v>
      </c>
      <c r="S1413">
        <f t="shared" si="68"/>
        <v>2015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2">
        <f t="shared" si="66"/>
        <v>41947.063645833332</v>
      </c>
      <c r="R1414" s="12">
        <f t="shared" si="67"/>
        <v>41977.063645833332</v>
      </c>
      <c r="S1414">
        <f t="shared" si="68"/>
        <v>2014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2">
        <f t="shared" si="66"/>
        <v>42360.437152777777</v>
      </c>
      <c r="R1415" s="12">
        <f t="shared" si="67"/>
        <v>42420.437152777777</v>
      </c>
      <c r="S1415">
        <f t="shared" si="68"/>
        <v>2015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2">
        <f t="shared" si="66"/>
        <v>42708.25309027778</v>
      </c>
      <c r="R1416" s="12">
        <f t="shared" si="67"/>
        <v>42738.25309027778</v>
      </c>
      <c r="S1416">
        <f t="shared" si="68"/>
        <v>2016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2">
        <f t="shared" si="66"/>
        <v>42192.675821759258</v>
      </c>
      <c r="R1417" s="12">
        <f t="shared" si="67"/>
        <v>42232.675821759258</v>
      </c>
      <c r="S1417">
        <f t="shared" si="68"/>
        <v>2015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2">
        <f t="shared" si="66"/>
        <v>42299.926145833335</v>
      </c>
      <c r="R1418" s="12">
        <f t="shared" si="67"/>
        <v>42329.967812499999</v>
      </c>
      <c r="S1418">
        <f t="shared" si="68"/>
        <v>2015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2">
        <f t="shared" si="66"/>
        <v>42232.15016203704</v>
      </c>
      <c r="R1419" s="12">
        <f t="shared" si="67"/>
        <v>42262.465972222228</v>
      </c>
      <c r="S1419">
        <f t="shared" si="68"/>
        <v>2015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2">
        <f t="shared" si="66"/>
        <v>42395.456412037034</v>
      </c>
      <c r="R1420" s="12">
        <f t="shared" si="67"/>
        <v>42425.456412037034</v>
      </c>
      <c r="S1420">
        <f t="shared" si="68"/>
        <v>2016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2">
        <f t="shared" si="66"/>
        <v>42622.456238425926</v>
      </c>
      <c r="R1421" s="12">
        <f t="shared" si="67"/>
        <v>42652.456238425926</v>
      </c>
      <c r="S1421">
        <f t="shared" si="68"/>
        <v>2016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2">
        <f t="shared" si="66"/>
        <v>42524.667662037042</v>
      </c>
      <c r="R1422" s="12">
        <f t="shared" si="67"/>
        <v>42549.667662037042</v>
      </c>
      <c r="S1422">
        <f t="shared" si="68"/>
        <v>2016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2">
        <f t="shared" si="66"/>
        <v>42013.915613425925</v>
      </c>
      <c r="R1423" s="12">
        <f t="shared" si="67"/>
        <v>42043.915613425925</v>
      </c>
      <c r="S1423">
        <f t="shared" si="68"/>
        <v>2015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2">
        <f t="shared" si="66"/>
        <v>42604.239629629628</v>
      </c>
      <c r="R1424" s="12">
        <f t="shared" si="67"/>
        <v>42634.239629629628</v>
      </c>
      <c r="S1424">
        <f t="shared" si="68"/>
        <v>2016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2">
        <f t="shared" si="66"/>
        <v>42340.360312500001</v>
      </c>
      <c r="R1425" s="12">
        <f t="shared" si="67"/>
        <v>42370.360312500001</v>
      </c>
      <c r="S1425">
        <f t="shared" si="68"/>
        <v>2015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2">
        <f t="shared" si="66"/>
        <v>42676.717615740738</v>
      </c>
      <c r="R1426" s="12">
        <f t="shared" si="67"/>
        <v>42689.759282407409</v>
      </c>
      <c r="S1426">
        <f t="shared" si="68"/>
        <v>2016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2">
        <f t="shared" si="66"/>
        <v>42093.131469907406</v>
      </c>
      <c r="R1427" s="12">
        <f t="shared" si="67"/>
        <v>42123.131469907406</v>
      </c>
      <c r="S1427">
        <f t="shared" si="68"/>
        <v>2015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2">
        <f t="shared" si="66"/>
        <v>42180.390277777777</v>
      </c>
      <c r="R1428" s="12">
        <f t="shared" si="67"/>
        <v>42240.390277777777</v>
      </c>
      <c r="S1428">
        <f t="shared" si="68"/>
        <v>2015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2">
        <f t="shared" si="66"/>
        <v>42601.851678240739</v>
      </c>
      <c r="R1429" s="12">
        <f t="shared" si="67"/>
        <v>42631.851678240739</v>
      </c>
      <c r="S1429">
        <f t="shared" si="68"/>
        <v>2016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2">
        <f t="shared" si="66"/>
        <v>42432.379826388889</v>
      </c>
      <c r="R1430" s="12">
        <f t="shared" si="67"/>
        <v>42462.338159722218</v>
      </c>
      <c r="S1430">
        <f t="shared" si="68"/>
        <v>2016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2">
        <f t="shared" si="66"/>
        <v>42074.060671296291</v>
      </c>
      <c r="R1431" s="12">
        <f t="shared" si="67"/>
        <v>42104.060671296291</v>
      </c>
      <c r="S1431">
        <f t="shared" si="68"/>
        <v>2015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2">
        <f t="shared" si="66"/>
        <v>41961.813518518517</v>
      </c>
      <c r="R1432" s="12">
        <f t="shared" si="67"/>
        <v>41992.813518518517</v>
      </c>
      <c r="S1432">
        <f t="shared" si="68"/>
        <v>2014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2">
        <f t="shared" si="66"/>
        <v>42304.210833333331</v>
      </c>
      <c r="R1433" s="12">
        <f t="shared" si="67"/>
        <v>42334.252500000002</v>
      </c>
      <c r="S1433">
        <f t="shared" si="68"/>
        <v>2015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2">
        <f t="shared" si="66"/>
        <v>42175.780416666668</v>
      </c>
      <c r="R1434" s="12">
        <f t="shared" si="67"/>
        <v>42205.780416666668</v>
      </c>
      <c r="S1434">
        <f t="shared" si="68"/>
        <v>2015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2">
        <f t="shared" si="66"/>
        <v>42673.625868055555</v>
      </c>
      <c r="R1435" s="12">
        <f t="shared" si="67"/>
        <v>42714.458333333328</v>
      </c>
      <c r="S1435">
        <f t="shared" si="68"/>
        <v>2016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2">
        <f t="shared" si="66"/>
        <v>42142.767106481479</v>
      </c>
      <c r="R1436" s="12">
        <f t="shared" si="67"/>
        <v>42163.625</v>
      </c>
      <c r="S1436">
        <f t="shared" si="68"/>
        <v>2015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2">
        <f t="shared" si="66"/>
        <v>42258.780324074076</v>
      </c>
      <c r="R1437" s="12">
        <f t="shared" si="67"/>
        <v>42288.780324074076</v>
      </c>
      <c r="S1437">
        <f t="shared" si="68"/>
        <v>2015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2">
        <f t="shared" si="66"/>
        <v>42391.35019675926</v>
      </c>
      <c r="R1438" s="12">
        <f t="shared" si="67"/>
        <v>42421.35019675926</v>
      </c>
      <c r="S1438">
        <f t="shared" si="68"/>
        <v>2016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2">
        <f t="shared" si="66"/>
        <v>41796.531701388885</v>
      </c>
      <c r="R1439" s="12">
        <f t="shared" si="67"/>
        <v>41833.207638888889</v>
      </c>
      <c r="S1439">
        <f t="shared" si="68"/>
        <v>2014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2">
        <f t="shared" si="66"/>
        <v>42457.871516203704</v>
      </c>
      <c r="R1440" s="12">
        <f t="shared" si="67"/>
        <v>42487.579861111109</v>
      </c>
      <c r="S1440">
        <f t="shared" si="68"/>
        <v>2016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2">
        <f t="shared" si="66"/>
        <v>42040.829872685179</v>
      </c>
      <c r="R1441" s="12">
        <f t="shared" si="67"/>
        <v>42070.829872685179</v>
      </c>
      <c r="S1441">
        <f t="shared" si="68"/>
        <v>2015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2">
        <f t="shared" si="66"/>
        <v>42486.748414351852</v>
      </c>
      <c r="R1442" s="12">
        <f t="shared" si="67"/>
        <v>42516.748414351852</v>
      </c>
      <c r="S1442">
        <f t="shared" si="68"/>
        <v>2016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2">
        <f t="shared" si="66"/>
        <v>42198.765844907408</v>
      </c>
      <c r="R1443" s="12">
        <f t="shared" si="67"/>
        <v>42258.765844907408</v>
      </c>
      <c r="S1443">
        <f t="shared" si="68"/>
        <v>2015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2">
        <f t="shared" si="66"/>
        <v>42485.64534722222</v>
      </c>
      <c r="R1444" s="12">
        <f t="shared" si="67"/>
        <v>42515.64534722222</v>
      </c>
      <c r="S1444">
        <f t="shared" si="68"/>
        <v>2016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2">
        <f t="shared" si="66"/>
        <v>42707.926030092596</v>
      </c>
      <c r="R1445" s="12">
        <f t="shared" si="67"/>
        <v>42737.926030092596</v>
      </c>
      <c r="S1445">
        <f t="shared" si="68"/>
        <v>2016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2">
        <f t="shared" si="66"/>
        <v>42199.873402777783</v>
      </c>
      <c r="R1446" s="12">
        <f t="shared" si="67"/>
        <v>42259.873402777783</v>
      </c>
      <c r="S1446">
        <f t="shared" si="68"/>
        <v>2015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2">
        <f t="shared" si="66"/>
        <v>42139.542303240742</v>
      </c>
      <c r="R1447" s="12">
        <f t="shared" si="67"/>
        <v>42169.542303240742</v>
      </c>
      <c r="S1447">
        <f t="shared" si="68"/>
        <v>2015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2">
        <f t="shared" si="66"/>
        <v>42461.447662037041</v>
      </c>
      <c r="R1448" s="12">
        <f t="shared" si="67"/>
        <v>42481.447662037041</v>
      </c>
      <c r="S1448">
        <f t="shared" si="68"/>
        <v>2016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2">
        <f t="shared" si="66"/>
        <v>42529.730717592596</v>
      </c>
      <c r="R1449" s="12">
        <f t="shared" si="67"/>
        <v>42559.730717592596</v>
      </c>
      <c r="S1449">
        <f t="shared" si="68"/>
        <v>2016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2">
        <f t="shared" si="66"/>
        <v>42115.936550925922</v>
      </c>
      <c r="R1450" s="12">
        <f t="shared" si="67"/>
        <v>42146.225694444445</v>
      </c>
      <c r="S1450">
        <f t="shared" si="68"/>
        <v>2015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2">
        <f t="shared" si="66"/>
        <v>42086.811400462961</v>
      </c>
      <c r="R1451" s="12">
        <f t="shared" si="67"/>
        <v>42134.811400462961</v>
      </c>
      <c r="S1451">
        <f t="shared" si="68"/>
        <v>2015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2">
        <f t="shared" si="66"/>
        <v>42390.171261574069</v>
      </c>
      <c r="R1452" s="12">
        <f t="shared" si="67"/>
        <v>42420.171261574069</v>
      </c>
      <c r="S1452">
        <f t="shared" si="68"/>
        <v>2016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2">
        <f t="shared" si="66"/>
        <v>41931.959016203706</v>
      </c>
      <c r="R1453" s="12">
        <f t="shared" si="67"/>
        <v>41962.00068287037</v>
      </c>
      <c r="S1453">
        <f t="shared" si="68"/>
        <v>2014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2">
        <f t="shared" si="66"/>
        <v>41818.703275462962</v>
      </c>
      <c r="R1454" s="12">
        <f t="shared" si="67"/>
        <v>41848.703275462962</v>
      </c>
      <c r="S1454">
        <f t="shared" si="68"/>
        <v>2014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2">
        <f t="shared" si="66"/>
        <v>42795.696145833332</v>
      </c>
      <c r="R1455" s="12">
        <f t="shared" si="67"/>
        <v>42840.654479166667</v>
      </c>
      <c r="S1455">
        <f t="shared" si="68"/>
        <v>2017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2">
        <f t="shared" si="66"/>
        <v>42463.866666666669</v>
      </c>
      <c r="R1456" s="12">
        <f t="shared" si="67"/>
        <v>42484.915972222225</v>
      </c>
      <c r="S1456">
        <f t="shared" si="68"/>
        <v>2016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2">
        <f t="shared" si="66"/>
        <v>41832.672685185185</v>
      </c>
      <c r="R1457" s="12">
        <f t="shared" si="67"/>
        <v>41887.568749999999</v>
      </c>
      <c r="S1457">
        <f t="shared" si="68"/>
        <v>2014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2">
        <f t="shared" si="66"/>
        <v>42708.668576388889</v>
      </c>
      <c r="R1458" s="12">
        <f t="shared" si="67"/>
        <v>42738.668576388889</v>
      </c>
      <c r="S1458">
        <f t="shared" si="68"/>
        <v>2016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2">
        <f t="shared" si="66"/>
        <v>42289.89634259259</v>
      </c>
      <c r="R1459" s="12">
        <f t="shared" si="67"/>
        <v>42319.938009259262</v>
      </c>
      <c r="S1459">
        <f t="shared" si="68"/>
        <v>2015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2">
        <f t="shared" si="66"/>
        <v>41831.705555555556</v>
      </c>
      <c r="R1460" s="12">
        <f t="shared" si="67"/>
        <v>41862.166666666664</v>
      </c>
      <c r="S1460">
        <f t="shared" si="68"/>
        <v>2014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2">
        <f t="shared" si="66"/>
        <v>42312.204814814817</v>
      </c>
      <c r="R1461" s="12">
        <f t="shared" si="67"/>
        <v>42340.725694444445</v>
      </c>
      <c r="S1461">
        <f t="shared" si="68"/>
        <v>2015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2">
        <f t="shared" si="66"/>
        <v>41915.896967592591</v>
      </c>
      <c r="R1462" s="12">
        <f t="shared" si="67"/>
        <v>41973.989583333328</v>
      </c>
      <c r="S1462">
        <f t="shared" si="68"/>
        <v>2014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2">
        <f t="shared" si="66"/>
        <v>41899.645300925928</v>
      </c>
      <c r="R1463" s="12">
        <f t="shared" si="67"/>
        <v>41933</v>
      </c>
      <c r="S1463">
        <f t="shared" si="68"/>
        <v>2014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2">
        <f t="shared" si="66"/>
        <v>41344.662858796299</v>
      </c>
      <c r="R1464" s="12">
        <f t="shared" si="67"/>
        <v>41374.662858796299</v>
      </c>
      <c r="S1464">
        <f t="shared" si="68"/>
        <v>2013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2">
        <f t="shared" si="66"/>
        <v>41326.911319444444</v>
      </c>
      <c r="R1465" s="12">
        <f t="shared" si="67"/>
        <v>41371.869652777779</v>
      </c>
      <c r="S1465">
        <f t="shared" si="68"/>
        <v>2013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2">
        <f t="shared" si="66"/>
        <v>41291.661550925928</v>
      </c>
      <c r="R1466" s="12">
        <f t="shared" si="67"/>
        <v>41321.661550925928</v>
      </c>
      <c r="S1466">
        <f t="shared" si="68"/>
        <v>2013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2">
        <f t="shared" si="66"/>
        <v>40959.734398148146</v>
      </c>
      <c r="R1467" s="12">
        <f t="shared" si="67"/>
        <v>40990.125</v>
      </c>
      <c r="S1467">
        <f t="shared" si="68"/>
        <v>2012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2">
        <f t="shared" si="66"/>
        <v>42340.172060185185</v>
      </c>
      <c r="R1468" s="12">
        <f t="shared" si="67"/>
        <v>42381.208333333328</v>
      </c>
      <c r="S1468">
        <f t="shared" si="68"/>
        <v>2015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2">
        <f t="shared" si="66"/>
        <v>40933.80190972222</v>
      </c>
      <c r="R1469" s="12">
        <f t="shared" si="67"/>
        <v>40993.760243055556</v>
      </c>
      <c r="S1469">
        <f t="shared" si="68"/>
        <v>2012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2">
        <f t="shared" si="66"/>
        <v>40646.014456018522</v>
      </c>
      <c r="R1470" s="12">
        <f t="shared" si="67"/>
        <v>40706.014456018522</v>
      </c>
      <c r="S1470">
        <f t="shared" si="68"/>
        <v>2011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2">
        <f t="shared" si="66"/>
        <v>41290.598483796297</v>
      </c>
      <c r="R1471" s="12">
        <f t="shared" si="67"/>
        <v>41320.598483796297</v>
      </c>
      <c r="S1471">
        <f t="shared" si="68"/>
        <v>2013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2">
        <f t="shared" si="66"/>
        <v>41250.827118055553</v>
      </c>
      <c r="R1472" s="12">
        <f t="shared" si="67"/>
        <v>41271.827118055553</v>
      </c>
      <c r="S1472">
        <f t="shared" si="68"/>
        <v>2012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2">
        <f t="shared" si="66"/>
        <v>42073.957569444443</v>
      </c>
      <c r="R1473" s="12">
        <f t="shared" si="67"/>
        <v>42103.957569444443</v>
      </c>
      <c r="S1473">
        <f t="shared" si="68"/>
        <v>2015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2">
        <f t="shared" si="66"/>
        <v>41533.542858796296</v>
      </c>
      <c r="R1474" s="12">
        <f t="shared" si="67"/>
        <v>41563.542858796296</v>
      </c>
      <c r="S1474">
        <f t="shared" si="68"/>
        <v>2013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2">
        <f t="shared" ref="Q1475:Q1538" si="69">(((J1475/60)/60)/24)+DATE(1970,1,1)</f>
        <v>40939.979618055557</v>
      </c>
      <c r="R1475" s="12">
        <f t="shared" ref="R1475:R1538" si="70">(((I1475/60)/60)/24)+DATE(1970,1,1)</f>
        <v>40969.979618055557</v>
      </c>
      <c r="S1475">
        <f t="shared" ref="S1475:S1538" si="71">YEAR(Q1475)</f>
        <v>2012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2">
        <f t="shared" si="69"/>
        <v>41500.727916666663</v>
      </c>
      <c r="R1476" s="12">
        <f t="shared" si="70"/>
        <v>41530.727916666663</v>
      </c>
      <c r="S1476">
        <f t="shared" si="71"/>
        <v>2013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2">
        <f t="shared" si="69"/>
        <v>41960.722951388889</v>
      </c>
      <c r="R1477" s="12">
        <f t="shared" si="70"/>
        <v>41993.207638888889</v>
      </c>
      <c r="S1477">
        <f t="shared" si="71"/>
        <v>2014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2">
        <f t="shared" si="69"/>
        <v>40766.041921296295</v>
      </c>
      <c r="R1478" s="12">
        <f t="shared" si="70"/>
        <v>40796.041921296295</v>
      </c>
      <c r="S1478">
        <f t="shared" si="71"/>
        <v>2011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2">
        <f t="shared" si="69"/>
        <v>40840.615787037037</v>
      </c>
      <c r="R1479" s="12">
        <f t="shared" si="70"/>
        <v>40900.125</v>
      </c>
      <c r="S1479">
        <f t="shared" si="71"/>
        <v>2011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2">
        <f t="shared" si="69"/>
        <v>41394.871678240743</v>
      </c>
      <c r="R1480" s="12">
        <f t="shared" si="70"/>
        <v>41408.871678240743</v>
      </c>
      <c r="S1480">
        <f t="shared" si="71"/>
        <v>2013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2">
        <f t="shared" si="69"/>
        <v>41754.745243055557</v>
      </c>
      <c r="R1481" s="12">
        <f t="shared" si="70"/>
        <v>41769.165972222225</v>
      </c>
      <c r="S1481">
        <f t="shared" si="71"/>
        <v>2014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2">
        <f t="shared" si="69"/>
        <v>41464.934016203704</v>
      </c>
      <c r="R1482" s="12">
        <f t="shared" si="70"/>
        <v>41481.708333333336</v>
      </c>
      <c r="S1482">
        <f t="shared" si="71"/>
        <v>2013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2">
        <f t="shared" si="69"/>
        <v>41550.922974537039</v>
      </c>
      <c r="R1483" s="12">
        <f t="shared" si="70"/>
        <v>41580.922974537039</v>
      </c>
      <c r="S1483">
        <f t="shared" si="71"/>
        <v>2013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2">
        <f t="shared" si="69"/>
        <v>41136.85805555556</v>
      </c>
      <c r="R1484" s="12">
        <f t="shared" si="70"/>
        <v>41159.32708333333</v>
      </c>
      <c r="S1484">
        <f t="shared" si="71"/>
        <v>2012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2">
        <f t="shared" si="69"/>
        <v>42548.192997685182</v>
      </c>
      <c r="R1485" s="12">
        <f t="shared" si="70"/>
        <v>42573.192997685182</v>
      </c>
      <c r="S1485">
        <f t="shared" si="71"/>
        <v>2016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2">
        <f t="shared" si="69"/>
        <v>41053.200960648144</v>
      </c>
      <c r="R1486" s="12">
        <f t="shared" si="70"/>
        <v>41111.618750000001</v>
      </c>
      <c r="S1486">
        <f t="shared" si="71"/>
        <v>2012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2">
        <f t="shared" si="69"/>
        <v>42130.795983796299</v>
      </c>
      <c r="R1487" s="12">
        <f t="shared" si="70"/>
        <v>42175.795983796299</v>
      </c>
      <c r="S1487">
        <f t="shared" si="71"/>
        <v>2015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2">
        <f t="shared" si="69"/>
        <v>42032.168530092589</v>
      </c>
      <c r="R1488" s="12">
        <f t="shared" si="70"/>
        <v>42062.168530092589</v>
      </c>
      <c r="S1488">
        <f t="shared" si="71"/>
        <v>2015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2">
        <f t="shared" si="69"/>
        <v>42554.917488425926</v>
      </c>
      <c r="R1489" s="12">
        <f t="shared" si="70"/>
        <v>42584.917488425926</v>
      </c>
      <c r="S1489">
        <f t="shared" si="71"/>
        <v>2016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2">
        <f t="shared" si="69"/>
        <v>41614.563194444447</v>
      </c>
      <c r="R1490" s="12">
        <f t="shared" si="70"/>
        <v>41644.563194444447</v>
      </c>
      <c r="S1490">
        <f t="shared" si="71"/>
        <v>2013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2">
        <f t="shared" si="69"/>
        <v>41198.611712962964</v>
      </c>
      <c r="R1491" s="12">
        <f t="shared" si="70"/>
        <v>41228.653379629628</v>
      </c>
      <c r="S1491">
        <f t="shared" si="71"/>
        <v>2012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2">
        <f t="shared" si="69"/>
        <v>41520.561041666668</v>
      </c>
      <c r="R1492" s="12">
        <f t="shared" si="70"/>
        <v>41549.561041666668</v>
      </c>
      <c r="S1492">
        <f t="shared" si="71"/>
        <v>2013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2">
        <f t="shared" si="69"/>
        <v>41991.713460648149</v>
      </c>
      <c r="R1493" s="12">
        <f t="shared" si="70"/>
        <v>42050.651388888888</v>
      </c>
      <c r="S1493">
        <f t="shared" si="71"/>
        <v>2014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2">
        <f t="shared" si="69"/>
        <v>40682.884791666671</v>
      </c>
      <c r="R1494" s="12">
        <f t="shared" si="70"/>
        <v>40712.884791666671</v>
      </c>
      <c r="S1494">
        <f t="shared" si="71"/>
        <v>2011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2">
        <f t="shared" si="69"/>
        <v>41411.866608796299</v>
      </c>
      <c r="R1495" s="12">
        <f t="shared" si="70"/>
        <v>41441.866608796299</v>
      </c>
      <c r="S1495">
        <f t="shared" si="71"/>
        <v>2013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2">
        <f t="shared" si="69"/>
        <v>42067.722372685181</v>
      </c>
      <c r="R1496" s="12">
        <f t="shared" si="70"/>
        <v>42097.651388888888</v>
      </c>
      <c r="S1496">
        <f t="shared" si="71"/>
        <v>2015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2">
        <f t="shared" si="69"/>
        <v>40752.789710648147</v>
      </c>
      <c r="R1497" s="12">
        <f t="shared" si="70"/>
        <v>40782.789710648147</v>
      </c>
      <c r="S1497">
        <f t="shared" si="71"/>
        <v>2011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2">
        <f t="shared" si="69"/>
        <v>41838.475219907406</v>
      </c>
      <c r="R1498" s="12">
        <f t="shared" si="70"/>
        <v>41898.475219907406</v>
      </c>
      <c r="S1498">
        <f t="shared" si="71"/>
        <v>2014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2">
        <f t="shared" si="69"/>
        <v>41444.64261574074</v>
      </c>
      <c r="R1499" s="12">
        <f t="shared" si="70"/>
        <v>41486.821527777778</v>
      </c>
      <c r="S1499">
        <f t="shared" si="71"/>
        <v>2013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2">
        <f t="shared" si="69"/>
        <v>41840.983541666668</v>
      </c>
      <c r="R1500" s="12">
        <f t="shared" si="70"/>
        <v>41885.983541666668</v>
      </c>
      <c r="S1500">
        <f t="shared" si="71"/>
        <v>2014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2">
        <f t="shared" si="69"/>
        <v>42527.007326388892</v>
      </c>
      <c r="R1501" s="12">
        <f t="shared" si="70"/>
        <v>42587.007326388892</v>
      </c>
      <c r="S1501">
        <f t="shared" si="71"/>
        <v>2016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2">
        <f t="shared" si="69"/>
        <v>41365.904594907406</v>
      </c>
      <c r="R1502" s="12">
        <f t="shared" si="70"/>
        <v>41395.904594907406</v>
      </c>
      <c r="S1502">
        <f t="shared" si="71"/>
        <v>2013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2">
        <f t="shared" si="69"/>
        <v>42163.583599537036</v>
      </c>
      <c r="R1503" s="12">
        <f t="shared" si="70"/>
        <v>42193.583599537036</v>
      </c>
      <c r="S1503">
        <f t="shared" si="71"/>
        <v>2015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2">
        <f t="shared" si="69"/>
        <v>42426.542592592596</v>
      </c>
      <c r="R1504" s="12">
        <f t="shared" si="70"/>
        <v>42454.916666666672</v>
      </c>
      <c r="S1504">
        <f t="shared" si="71"/>
        <v>2016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2">
        <f t="shared" si="69"/>
        <v>42606.347233796296</v>
      </c>
      <c r="R1505" s="12">
        <f t="shared" si="70"/>
        <v>42666.347233796296</v>
      </c>
      <c r="S1505">
        <f t="shared" si="71"/>
        <v>2016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2">
        <f t="shared" si="69"/>
        <v>41772.657685185186</v>
      </c>
      <c r="R1506" s="12">
        <f t="shared" si="70"/>
        <v>41800.356249999997</v>
      </c>
      <c r="S1506">
        <f t="shared" si="71"/>
        <v>2014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2">
        <f t="shared" si="69"/>
        <v>42414.44332175926</v>
      </c>
      <c r="R1507" s="12">
        <f t="shared" si="70"/>
        <v>42451.834027777775</v>
      </c>
      <c r="S1507">
        <f t="shared" si="71"/>
        <v>2016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2">
        <f t="shared" si="69"/>
        <v>41814.785925925928</v>
      </c>
      <c r="R1508" s="12">
        <f t="shared" si="70"/>
        <v>41844.785925925928</v>
      </c>
      <c r="S1508">
        <f t="shared" si="71"/>
        <v>2014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2">
        <f t="shared" si="69"/>
        <v>40254.450335648151</v>
      </c>
      <c r="R1509" s="12">
        <f t="shared" si="70"/>
        <v>40313.340277777781</v>
      </c>
      <c r="S1509">
        <f t="shared" si="71"/>
        <v>2010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2">
        <f t="shared" si="69"/>
        <v>41786.614363425928</v>
      </c>
      <c r="R1510" s="12">
        <f t="shared" si="70"/>
        <v>41817.614363425928</v>
      </c>
      <c r="S1510">
        <f t="shared" si="71"/>
        <v>2014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2">
        <f t="shared" si="69"/>
        <v>42751.533391203702</v>
      </c>
      <c r="R1511" s="12">
        <f t="shared" si="70"/>
        <v>42780.957638888889</v>
      </c>
      <c r="S1511">
        <f t="shared" si="71"/>
        <v>2017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2">
        <f t="shared" si="69"/>
        <v>41809.385162037033</v>
      </c>
      <c r="R1512" s="12">
        <f t="shared" si="70"/>
        <v>41839.385162037033</v>
      </c>
      <c r="S1512">
        <f t="shared" si="71"/>
        <v>2014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2">
        <f t="shared" si="69"/>
        <v>42296.583379629628</v>
      </c>
      <c r="R1513" s="12">
        <f t="shared" si="70"/>
        <v>42326.625046296293</v>
      </c>
      <c r="S1513">
        <f t="shared" si="71"/>
        <v>2015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2">
        <f t="shared" si="69"/>
        <v>42741.684479166666</v>
      </c>
      <c r="R1514" s="12">
        <f t="shared" si="70"/>
        <v>42771.684479166666</v>
      </c>
      <c r="S1514">
        <f t="shared" si="71"/>
        <v>2017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2">
        <f t="shared" si="69"/>
        <v>41806.637337962966</v>
      </c>
      <c r="R1515" s="12">
        <f t="shared" si="70"/>
        <v>41836.637337962966</v>
      </c>
      <c r="S1515">
        <f t="shared" si="71"/>
        <v>2014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2">
        <f t="shared" si="69"/>
        <v>42234.597685185188</v>
      </c>
      <c r="R1516" s="12">
        <f t="shared" si="70"/>
        <v>42274.597685185188</v>
      </c>
      <c r="S1516">
        <f t="shared" si="71"/>
        <v>2015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2">
        <f t="shared" si="69"/>
        <v>42415.253437499996</v>
      </c>
      <c r="R1517" s="12">
        <f t="shared" si="70"/>
        <v>42445.211770833332</v>
      </c>
      <c r="S1517">
        <f t="shared" si="71"/>
        <v>2016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2">
        <f t="shared" si="69"/>
        <v>42619.466342592597</v>
      </c>
      <c r="R1518" s="12">
        <f t="shared" si="70"/>
        <v>42649.583333333328</v>
      </c>
      <c r="S1518">
        <f t="shared" si="71"/>
        <v>2016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2">
        <f t="shared" si="69"/>
        <v>41948.56658564815</v>
      </c>
      <c r="R1519" s="12">
        <f t="shared" si="70"/>
        <v>41979.25</v>
      </c>
      <c r="S1519">
        <f t="shared" si="71"/>
        <v>2014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2">
        <f t="shared" si="69"/>
        <v>41760.8200462963</v>
      </c>
      <c r="R1520" s="12">
        <f t="shared" si="70"/>
        <v>41790.8200462963</v>
      </c>
      <c r="S1520">
        <f t="shared" si="71"/>
        <v>2014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2">
        <f t="shared" si="69"/>
        <v>41782.741701388892</v>
      </c>
      <c r="R1521" s="12">
        <f t="shared" si="70"/>
        <v>41810.915972222225</v>
      </c>
      <c r="S1521">
        <f t="shared" si="71"/>
        <v>2014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2">
        <f t="shared" si="69"/>
        <v>41955.857789351852</v>
      </c>
      <c r="R1522" s="12">
        <f t="shared" si="70"/>
        <v>41992.166666666672</v>
      </c>
      <c r="S1522">
        <f t="shared" si="71"/>
        <v>2014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2">
        <f t="shared" si="69"/>
        <v>42493.167719907404</v>
      </c>
      <c r="R1523" s="12">
        <f t="shared" si="70"/>
        <v>42528.167719907404</v>
      </c>
      <c r="S1523">
        <f t="shared" si="71"/>
        <v>2016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2">
        <f t="shared" si="69"/>
        <v>41899.830312500002</v>
      </c>
      <c r="R1524" s="12">
        <f t="shared" si="70"/>
        <v>41929.830312500002</v>
      </c>
      <c r="S1524">
        <f t="shared" si="71"/>
        <v>2014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2">
        <f t="shared" si="69"/>
        <v>41964.751342592594</v>
      </c>
      <c r="R1525" s="12">
        <f t="shared" si="70"/>
        <v>41996</v>
      </c>
      <c r="S1525">
        <f t="shared" si="71"/>
        <v>2014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2">
        <f t="shared" si="69"/>
        <v>42756.501041666663</v>
      </c>
      <c r="R1526" s="12">
        <f t="shared" si="70"/>
        <v>42786.501041666663</v>
      </c>
      <c r="S1526">
        <f t="shared" si="71"/>
        <v>2017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2">
        <f t="shared" si="69"/>
        <v>42570.702986111108</v>
      </c>
      <c r="R1527" s="12">
        <f t="shared" si="70"/>
        <v>42600.702986111108</v>
      </c>
      <c r="S1527">
        <f t="shared" si="71"/>
        <v>2016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2">
        <f t="shared" si="69"/>
        <v>42339.276006944448</v>
      </c>
      <c r="R1528" s="12">
        <f t="shared" si="70"/>
        <v>42388.276006944448</v>
      </c>
      <c r="S1528">
        <f t="shared" si="71"/>
        <v>2015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2">
        <f t="shared" si="69"/>
        <v>42780.600532407407</v>
      </c>
      <c r="R1529" s="12">
        <f t="shared" si="70"/>
        <v>42808.558865740735</v>
      </c>
      <c r="S1529">
        <f t="shared" si="71"/>
        <v>2017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2">
        <f t="shared" si="69"/>
        <v>42736.732893518521</v>
      </c>
      <c r="R1530" s="12">
        <f t="shared" si="70"/>
        <v>42767</v>
      </c>
      <c r="S1530">
        <f t="shared" si="71"/>
        <v>2017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2">
        <f t="shared" si="69"/>
        <v>42052.628703703704</v>
      </c>
      <c r="R1531" s="12">
        <f t="shared" si="70"/>
        <v>42082.587037037039</v>
      </c>
      <c r="S1531">
        <f t="shared" si="71"/>
        <v>2015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2">
        <f t="shared" si="69"/>
        <v>42275.767303240747</v>
      </c>
      <c r="R1532" s="12">
        <f t="shared" si="70"/>
        <v>42300.767303240747</v>
      </c>
      <c r="S1532">
        <f t="shared" si="71"/>
        <v>2015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2">
        <f t="shared" si="69"/>
        <v>41941.802384259259</v>
      </c>
      <c r="R1533" s="12">
        <f t="shared" si="70"/>
        <v>41974.125</v>
      </c>
      <c r="S1533">
        <f t="shared" si="71"/>
        <v>2014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2">
        <f t="shared" si="69"/>
        <v>42391.475289351853</v>
      </c>
      <c r="R1534" s="12">
        <f t="shared" si="70"/>
        <v>42415.625</v>
      </c>
      <c r="S1534">
        <f t="shared" si="71"/>
        <v>2016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2">
        <f t="shared" si="69"/>
        <v>42443.00204861111</v>
      </c>
      <c r="R1535" s="12">
        <f t="shared" si="70"/>
        <v>42492.165972222225</v>
      </c>
      <c r="S1535">
        <f t="shared" si="71"/>
        <v>2016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2">
        <f t="shared" si="69"/>
        <v>42221.67432870371</v>
      </c>
      <c r="R1536" s="12">
        <f t="shared" si="70"/>
        <v>42251.67432870371</v>
      </c>
      <c r="S1536">
        <f t="shared" si="71"/>
        <v>2015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2">
        <f t="shared" si="69"/>
        <v>42484.829062500001</v>
      </c>
      <c r="R1537" s="12">
        <f t="shared" si="70"/>
        <v>42513.916666666672</v>
      </c>
      <c r="S1537">
        <f t="shared" si="71"/>
        <v>2016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2">
        <f t="shared" si="69"/>
        <v>42213.802199074074</v>
      </c>
      <c r="R1538" s="12">
        <f t="shared" si="70"/>
        <v>42243.802199074074</v>
      </c>
      <c r="S1538">
        <f t="shared" si="71"/>
        <v>2015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2">
        <f t="shared" ref="Q1539:Q1602" si="72">(((J1539/60)/60)/24)+DATE(1970,1,1)</f>
        <v>42552.315127314811</v>
      </c>
      <c r="R1539" s="12">
        <f t="shared" ref="R1539:R1602" si="73">(((I1539/60)/60)/24)+DATE(1970,1,1)</f>
        <v>42588.75</v>
      </c>
      <c r="S1539">
        <f t="shared" ref="S1539:S1602" si="74">YEAR(Q1539)</f>
        <v>2016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2">
        <f t="shared" si="72"/>
        <v>41981.782060185185</v>
      </c>
      <c r="R1540" s="12">
        <f t="shared" si="73"/>
        <v>42026.782060185185</v>
      </c>
      <c r="S1540">
        <f t="shared" si="74"/>
        <v>2014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2">
        <f t="shared" si="72"/>
        <v>42705.919201388882</v>
      </c>
      <c r="R1541" s="12">
        <f t="shared" si="73"/>
        <v>42738.919201388882</v>
      </c>
      <c r="S1541">
        <f t="shared" si="74"/>
        <v>2016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2">
        <f t="shared" si="72"/>
        <v>41939.00712962963</v>
      </c>
      <c r="R1542" s="12">
        <f t="shared" si="73"/>
        <v>41969.052083333328</v>
      </c>
      <c r="S1542">
        <f t="shared" si="74"/>
        <v>2014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2">
        <f t="shared" si="72"/>
        <v>41974.712245370371</v>
      </c>
      <c r="R1543" s="12">
        <f t="shared" si="73"/>
        <v>42004.712245370371</v>
      </c>
      <c r="S1543">
        <f t="shared" si="74"/>
        <v>2014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2">
        <f t="shared" si="72"/>
        <v>42170.996527777781</v>
      </c>
      <c r="R1544" s="12">
        <f t="shared" si="73"/>
        <v>42185.996527777781</v>
      </c>
      <c r="S1544">
        <f t="shared" si="74"/>
        <v>2015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2">
        <f t="shared" si="72"/>
        <v>41935.509652777779</v>
      </c>
      <c r="R1545" s="12">
        <f t="shared" si="73"/>
        <v>41965.551319444443</v>
      </c>
      <c r="S1545">
        <f t="shared" si="74"/>
        <v>2014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2">
        <f t="shared" si="72"/>
        <v>42053.051203703704</v>
      </c>
      <c r="R1546" s="12">
        <f t="shared" si="73"/>
        <v>42095.012499999997</v>
      </c>
      <c r="S1546">
        <f t="shared" si="74"/>
        <v>2015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2">
        <f t="shared" si="72"/>
        <v>42031.884652777779</v>
      </c>
      <c r="R1547" s="12">
        <f t="shared" si="73"/>
        <v>42065.886111111111</v>
      </c>
      <c r="S1547">
        <f t="shared" si="74"/>
        <v>2015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2">
        <f t="shared" si="72"/>
        <v>41839.212951388887</v>
      </c>
      <c r="R1548" s="12">
        <f t="shared" si="73"/>
        <v>41899.212951388887</v>
      </c>
      <c r="S1548">
        <f t="shared" si="74"/>
        <v>2014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2">
        <f t="shared" si="72"/>
        <v>42782.426875000005</v>
      </c>
      <c r="R1549" s="12">
        <f t="shared" si="73"/>
        <v>42789.426875000005</v>
      </c>
      <c r="S1549">
        <f t="shared" si="74"/>
        <v>2017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2">
        <f t="shared" si="72"/>
        <v>42286.88217592593</v>
      </c>
      <c r="R1550" s="12">
        <f t="shared" si="73"/>
        <v>42316.923842592587</v>
      </c>
      <c r="S1550">
        <f t="shared" si="74"/>
        <v>2015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2">
        <f t="shared" si="72"/>
        <v>42281.136099537034</v>
      </c>
      <c r="R1551" s="12">
        <f t="shared" si="73"/>
        <v>42311.177766203706</v>
      </c>
      <c r="S1551">
        <f t="shared" si="74"/>
        <v>2015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2">
        <f t="shared" si="72"/>
        <v>42472.449467592596</v>
      </c>
      <c r="R1552" s="12">
        <f t="shared" si="73"/>
        <v>42502.449467592596</v>
      </c>
      <c r="S1552">
        <f t="shared" si="74"/>
        <v>2016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2">
        <f t="shared" si="72"/>
        <v>42121.824525462958</v>
      </c>
      <c r="R1553" s="12">
        <f t="shared" si="73"/>
        <v>42151.824525462958</v>
      </c>
      <c r="S1553">
        <f t="shared" si="74"/>
        <v>2015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2">
        <f t="shared" si="72"/>
        <v>41892.688750000001</v>
      </c>
      <c r="R1554" s="12">
        <f t="shared" si="73"/>
        <v>41913.165972222225</v>
      </c>
      <c r="S1554">
        <f t="shared" si="74"/>
        <v>2014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2">
        <f t="shared" si="72"/>
        <v>42219.282951388886</v>
      </c>
      <c r="R1555" s="12">
        <f t="shared" si="73"/>
        <v>42249.282951388886</v>
      </c>
      <c r="S1555">
        <f t="shared" si="74"/>
        <v>2015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2">
        <f t="shared" si="72"/>
        <v>42188.252199074079</v>
      </c>
      <c r="R1556" s="12">
        <f t="shared" si="73"/>
        <v>42218.252199074079</v>
      </c>
      <c r="S1556">
        <f t="shared" si="74"/>
        <v>2015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2">
        <f t="shared" si="72"/>
        <v>42241.613796296297</v>
      </c>
      <c r="R1557" s="12">
        <f t="shared" si="73"/>
        <v>42264.708333333328</v>
      </c>
      <c r="S1557">
        <f t="shared" si="74"/>
        <v>2015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2">
        <f t="shared" si="72"/>
        <v>42525.153055555551</v>
      </c>
      <c r="R1558" s="12">
        <f t="shared" si="73"/>
        <v>42555.153055555551</v>
      </c>
      <c r="S1558">
        <f t="shared" si="74"/>
        <v>2016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2">
        <f t="shared" si="72"/>
        <v>41871.65315972222</v>
      </c>
      <c r="R1559" s="12">
        <f t="shared" si="73"/>
        <v>41902.65315972222</v>
      </c>
      <c r="S1559">
        <f t="shared" si="74"/>
        <v>2014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2">
        <f t="shared" si="72"/>
        <v>42185.397673611107</v>
      </c>
      <c r="R1560" s="12">
        <f t="shared" si="73"/>
        <v>42244.508333333331</v>
      </c>
      <c r="S1560">
        <f t="shared" si="74"/>
        <v>2015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2">
        <f t="shared" si="72"/>
        <v>42108.05322916666</v>
      </c>
      <c r="R1561" s="12">
        <f t="shared" si="73"/>
        <v>42123.05322916666</v>
      </c>
      <c r="S1561">
        <f t="shared" si="74"/>
        <v>2015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2">
        <f t="shared" si="72"/>
        <v>41936.020752314813</v>
      </c>
      <c r="R1562" s="12">
        <f t="shared" si="73"/>
        <v>41956.062418981484</v>
      </c>
      <c r="S1562">
        <f t="shared" si="74"/>
        <v>2014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2">
        <f t="shared" si="72"/>
        <v>41555.041701388887</v>
      </c>
      <c r="R1563" s="12">
        <f t="shared" si="73"/>
        <v>41585.083368055559</v>
      </c>
      <c r="S1563">
        <f t="shared" si="74"/>
        <v>2013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2">
        <f t="shared" si="72"/>
        <v>40079.566157407404</v>
      </c>
      <c r="R1564" s="12">
        <f t="shared" si="73"/>
        <v>40149.034722222219</v>
      </c>
      <c r="S1564">
        <f t="shared" si="74"/>
        <v>2009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2">
        <f t="shared" si="72"/>
        <v>41652.742488425924</v>
      </c>
      <c r="R1565" s="12">
        <f t="shared" si="73"/>
        <v>41712.700821759259</v>
      </c>
      <c r="S1565">
        <f t="shared" si="74"/>
        <v>2014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2">
        <f t="shared" si="72"/>
        <v>42121.367002314815</v>
      </c>
      <c r="R1566" s="12">
        <f t="shared" si="73"/>
        <v>42152.836805555555</v>
      </c>
      <c r="S1566">
        <f t="shared" si="74"/>
        <v>2015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2">
        <f t="shared" si="72"/>
        <v>40672.729872685188</v>
      </c>
      <c r="R1567" s="12">
        <f t="shared" si="73"/>
        <v>40702.729872685188</v>
      </c>
      <c r="S1567">
        <f t="shared" si="74"/>
        <v>2011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2">
        <f t="shared" si="72"/>
        <v>42549.916712962964</v>
      </c>
      <c r="R1568" s="12">
        <f t="shared" si="73"/>
        <v>42578.916666666672</v>
      </c>
      <c r="S1568">
        <f t="shared" si="74"/>
        <v>2016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2">
        <f t="shared" si="72"/>
        <v>41671.936863425923</v>
      </c>
      <c r="R1569" s="12">
        <f t="shared" si="73"/>
        <v>41687</v>
      </c>
      <c r="S1569">
        <f t="shared" si="74"/>
        <v>2014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2">
        <f t="shared" si="72"/>
        <v>41962.062326388885</v>
      </c>
      <c r="R1570" s="12">
        <f t="shared" si="73"/>
        <v>41997.062326388885</v>
      </c>
      <c r="S1570">
        <f t="shared" si="74"/>
        <v>2014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2">
        <f t="shared" si="72"/>
        <v>41389.679560185185</v>
      </c>
      <c r="R1571" s="12">
        <f t="shared" si="73"/>
        <v>41419.679560185185</v>
      </c>
      <c r="S1571">
        <f t="shared" si="74"/>
        <v>2013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2">
        <f t="shared" si="72"/>
        <v>42438.813449074078</v>
      </c>
      <c r="R1572" s="12">
        <f t="shared" si="73"/>
        <v>42468.771782407406</v>
      </c>
      <c r="S1572">
        <f t="shared" si="74"/>
        <v>2016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2">
        <f t="shared" si="72"/>
        <v>42144.769479166673</v>
      </c>
      <c r="R1573" s="12">
        <f t="shared" si="73"/>
        <v>42174.769479166673</v>
      </c>
      <c r="S1573">
        <f t="shared" si="74"/>
        <v>2015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2">
        <f t="shared" si="72"/>
        <v>42404.033090277779</v>
      </c>
      <c r="R1574" s="12">
        <f t="shared" si="73"/>
        <v>42428.999305555553</v>
      </c>
      <c r="S1574">
        <f t="shared" si="74"/>
        <v>2016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2">
        <f t="shared" si="72"/>
        <v>42786.000023148154</v>
      </c>
      <c r="R1575" s="12">
        <f t="shared" si="73"/>
        <v>42826.165972222225</v>
      </c>
      <c r="S1575">
        <f t="shared" si="74"/>
        <v>2017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2">
        <f t="shared" si="72"/>
        <v>42017.927418981482</v>
      </c>
      <c r="R1576" s="12">
        <f t="shared" si="73"/>
        <v>42052.927418981482</v>
      </c>
      <c r="S1576">
        <f t="shared" si="74"/>
        <v>2015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2">
        <f t="shared" si="72"/>
        <v>41799.524259259262</v>
      </c>
      <c r="R1577" s="12">
        <f t="shared" si="73"/>
        <v>41829.524259259262</v>
      </c>
      <c r="S1577">
        <f t="shared" si="74"/>
        <v>2014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2">
        <f t="shared" si="72"/>
        <v>42140.879259259258</v>
      </c>
      <c r="R1578" s="12">
        <f t="shared" si="73"/>
        <v>42185.879259259258</v>
      </c>
      <c r="S1578">
        <f t="shared" si="74"/>
        <v>2015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2">
        <f t="shared" si="72"/>
        <v>41054.847777777781</v>
      </c>
      <c r="R1579" s="12">
        <f t="shared" si="73"/>
        <v>41114.847777777781</v>
      </c>
      <c r="S1579">
        <f t="shared" si="74"/>
        <v>2012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2">
        <f t="shared" si="72"/>
        <v>40399.065868055557</v>
      </c>
      <c r="R1580" s="12">
        <f t="shared" si="73"/>
        <v>40423.083333333336</v>
      </c>
      <c r="S1580">
        <f t="shared" si="74"/>
        <v>2010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2">
        <f t="shared" si="72"/>
        <v>41481.996423611112</v>
      </c>
      <c r="R1581" s="12">
        <f t="shared" si="73"/>
        <v>41514.996423611112</v>
      </c>
      <c r="S1581">
        <f t="shared" si="74"/>
        <v>2013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2">
        <f t="shared" si="72"/>
        <v>40990.050069444449</v>
      </c>
      <c r="R1582" s="12">
        <f t="shared" si="73"/>
        <v>41050.050069444449</v>
      </c>
      <c r="S1582">
        <f t="shared" si="74"/>
        <v>2012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2">
        <f t="shared" si="72"/>
        <v>42325.448958333334</v>
      </c>
      <c r="R1583" s="12">
        <f t="shared" si="73"/>
        <v>42357.448958333334</v>
      </c>
      <c r="S1583">
        <f t="shared" si="74"/>
        <v>2015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2">
        <f t="shared" si="72"/>
        <v>42246.789965277778</v>
      </c>
      <c r="R1584" s="12">
        <f t="shared" si="73"/>
        <v>42303.888888888891</v>
      </c>
      <c r="S1584">
        <f t="shared" si="74"/>
        <v>2015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2">
        <f t="shared" si="72"/>
        <v>41877.904988425929</v>
      </c>
      <c r="R1585" s="12">
        <f t="shared" si="73"/>
        <v>41907.904988425929</v>
      </c>
      <c r="S1585">
        <f t="shared" si="74"/>
        <v>2014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2">
        <f t="shared" si="72"/>
        <v>41779.649317129632</v>
      </c>
      <c r="R1586" s="12">
        <f t="shared" si="73"/>
        <v>41789.649317129632</v>
      </c>
      <c r="S1586">
        <f t="shared" si="74"/>
        <v>2014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2">
        <f t="shared" si="72"/>
        <v>42707.895462962959</v>
      </c>
      <c r="R1587" s="12">
        <f t="shared" si="73"/>
        <v>42729.458333333328</v>
      </c>
      <c r="S1587">
        <f t="shared" si="74"/>
        <v>2016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2">
        <f t="shared" si="72"/>
        <v>42069.104421296302</v>
      </c>
      <c r="R1588" s="12">
        <f t="shared" si="73"/>
        <v>42099.062754629631</v>
      </c>
      <c r="S1588">
        <f t="shared" si="74"/>
        <v>2015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2">
        <f t="shared" si="72"/>
        <v>41956.950983796298</v>
      </c>
      <c r="R1589" s="12">
        <f t="shared" si="73"/>
        <v>41986.950983796298</v>
      </c>
      <c r="S1589">
        <f t="shared" si="74"/>
        <v>2014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2">
        <f t="shared" si="72"/>
        <v>42005.24998842593</v>
      </c>
      <c r="R1590" s="12">
        <f t="shared" si="73"/>
        <v>42035.841666666667</v>
      </c>
      <c r="S1590">
        <f t="shared" si="74"/>
        <v>2015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2">
        <f t="shared" si="72"/>
        <v>42256.984791666662</v>
      </c>
      <c r="R1591" s="12">
        <f t="shared" si="73"/>
        <v>42286.984791666662</v>
      </c>
      <c r="S1591">
        <f t="shared" si="74"/>
        <v>2015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2">
        <f t="shared" si="72"/>
        <v>42240.857222222221</v>
      </c>
      <c r="R1592" s="12">
        <f t="shared" si="73"/>
        <v>42270.857222222221</v>
      </c>
      <c r="S1592">
        <f t="shared" si="74"/>
        <v>2015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2">
        <f t="shared" si="72"/>
        <v>42433.726168981477</v>
      </c>
      <c r="R1593" s="12">
        <f t="shared" si="73"/>
        <v>42463.68450231482</v>
      </c>
      <c r="S1593">
        <f t="shared" si="74"/>
        <v>2016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2">
        <f t="shared" si="72"/>
        <v>42046.072743055556</v>
      </c>
      <c r="R1594" s="12">
        <f t="shared" si="73"/>
        <v>42091.031076388885</v>
      </c>
      <c r="S1594">
        <f t="shared" si="74"/>
        <v>2015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2">
        <f t="shared" si="72"/>
        <v>42033.845543981486</v>
      </c>
      <c r="R1595" s="12">
        <f t="shared" si="73"/>
        <v>42063.845543981486</v>
      </c>
      <c r="S1595">
        <f t="shared" si="74"/>
        <v>2015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2">
        <f t="shared" si="72"/>
        <v>42445.712754629625</v>
      </c>
      <c r="R1596" s="12">
        <f t="shared" si="73"/>
        <v>42505.681249999994</v>
      </c>
      <c r="S1596">
        <f t="shared" si="74"/>
        <v>2016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2">
        <f t="shared" si="72"/>
        <v>41780.050092592595</v>
      </c>
      <c r="R1597" s="12">
        <f t="shared" si="73"/>
        <v>41808.842361111114</v>
      </c>
      <c r="S1597">
        <f t="shared" si="74"/>
        <v>2014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2">
        <f t="shared" si="72"/>
        <v>41941.430196759262</v>
      </c>
      <c r="R1598" s="12">
        <f t="shared" si="73"/>
        <v>41986.471863425926</v>
      </c>
      <c r="S1598">
        <f t="shared" si="74"/>
        <v>2014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2">
        <f t="shared" si="72"/>
        <v>42603.354131944448</v>
      </c>
      <c r="R1599" s="12">
        <f t="shared" si="73"/>
        <v>42633.354131944448</v>
      </c>
      <c r="S1599">
        <f t="shared" si="74"/>
        <v>2016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2">
        <f t="shared" si="72"/>
        <v>42151.667337962965</v>
      </c>
      <c r="R1600" s="12">
        <f t="shared" si="73"/>
        <v>42211.667337962965</v>
      </c>
      <c r="S1600">
        <f t="shared" si="74"/>
        <v>2015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2">
        <f t="shared" si="72"/>
        <v>42438.53907407407</v>
      </c>
      <c r="R1601" s="12">
        <f t="shared" si="73"/>
        <v>42468.497407407413</v>
      </c>
      <c r="S1601">
        <f t="shared" si="74"/>
        <v>2016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2">
        <f t="shared" si="72"/>
        <v>41791.057314814818</v>
      </c>
      <c r="R1602" s="12">
        <f t="shared" si="73"/>
        <v>41835.21597222222</v>
      </c>
      <c r="S1602">
        <f t="shared" si="74"/>
        <v>2014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2">
        <f t="shared" ref="Q1603:Q1666" si="75">(((J1603/60)/60)/24)+DATE(1970,1,1)</f>
        <v>40638.092974537038</v>
      </c>
      <c r="R1603" s="12">
        <f t="shared" ref="R1603:R1666" si="76">(((I1603/60)/60)/24)+DATE(1970,1,1)</f>
        <v>40668.092974537038</v>
      </c>
      <c r="S1603">
        <f t="shared" ref="S1603:S1666" si="77">YEAR(Q1603)</f>
        <v>2011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2">
        <f t="shared" si="75"/>
        <v>40788.297650462962</v>
      </c>
      <c r="R1604" s="12">
        <f t="shared" si="76"/>
        <v>40830.958333333336</v>
      </c>
      <c r="S1604">
        <f t="shared" si="77"/>
        <v>2011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2">
        <f t="shared" si="75"/>
        <v>40876.169664351852</v>
      </c>
      <c r="R1605" s="12">
        <f t="shared" si="76"/>
        <v>40936.169664351852</v>
      </c>
      <c r="S1605">
        <f t="shared" si="77"/>
        <v>2011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2">
        <f t="shared" si="75"/>
        <v>40945.845312500001</v>
      </c>
      <c r="R1606" s="12">
        <f t="shared" si="76"/>
        <v>40985.80364583333</v>
      </c>
      <c r="S1606">
        <f t="shared" si="77"/>
        <v>2012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2">
        <f t="shared" si="75"/>
        <v>40747.012881944444</v>
      </c>
      <c r="R1607" s="12">
        <f t="shared" si="76"/>
        <v>40756.291666666664</v>
      </c>
      <c r="S1607">
        <f t="shared" si="77"/>
        <v>2011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2">
        <f t="shared" si="75"/>
        <v>40536.111550925925</v>
      </c>
      <c r="R1608" s="12">
        <f t="shared" si="76"/>
        <v>40626.069884259261</v>
      </c>
      <c r="S1608">
        <f t="shared" si="77"/>
        <v>2010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2">
        <f t="shared" si="75"/>
        <v>41053.80846064815</v>
      </c>
      <c r="R1609" s="12">
        <f t="shared" si="76"/>
        <v>41074.80846064815</v>
      </c>
      <c r="S1609">
        <f t="shared" si="77"/>
        <v>2012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2">
        <f t="shared" si="75"/>
        <v>41607.83085648148</v>
      </c>
      <c r="R1610" s="12">
        <f t="shared" si="76"/>
        <v>41640.226388888892</v>
      </c>
      <c r="S1610">
        <f t="shared" si="77"/>
        <v>2013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2">
        <f t="shared" si="75"/>
        <v>40796.001261574071</v>
      </c>
      <c r="R1611" s="12">
        <f t="shared" si="76"/>
        <v>40849.333333333336</v>
      </c>
      <c r="S1611">
        <f t="shared" si="77"/>
        <v>2011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2">
        <f t="shared" si="75"/>
        <v>41228.924884259257</v>
      </c>
      <c r="R1612" s="12">
        <f t="shared" si="76"/>
        <v>41258.924884259257</v>
      </c>
      <c r="S1612">
        <f t="shared" si="77"/>
        <v>2012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2">
        <f t="shared" si="75"/>
        <v>41409.00037037037</v>
      </c>
      <c r="R1613" s="12">
        <f t="shared" si="76"/>
        <v>41430.00037037037</v>
      </c>
      <c r="S1613">
        <f t="shared" si="77"/>
        <v>2013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2">
        <f t="shared" si="75"/>
        <v>41246.874814814815</v>
      </c>
      <c r="R1614" s="12">
        <f t="shared" si="76"/>
        <v>41276.874814814815</v>
      </c>
      <c r="S1614">
        <f t="shared" si="77"/>
        <v>2012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2">
        <f t="shared" si="75"/>
        <v>41082.069467592592</v>
      </c>
      <c r="R1615" s="12">
        <f t="shared" si="76"/>
        <v>41112.069467592592</v>
      </c>
      <c r="S1615">
        <f t="shared" si="77"/>
        <v>2012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2">
        <f t="shared" si="75"/>
        <v>41794.981122685182</v>
      </c>
      <c r="R1616" s="12">
        <f t="shared" si="76"/>
        <v>41854.708333333336</v>
      </c>
      <c r="S1616">
        <f t="shared" si="77"/>
        <v>2014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2">
        <f t="shared" si="75"/>
        <v>40845.050879629627</v>
      </c>
      <c r="R1617" s="12">
        <f t="shared" si="76"/>
        <v>40890.092546296299</v>
      </c>
      <c r="S1617">
        <f t="shared" si="77"/>
        <v>2011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2">
        <f t="shared" si="75"/>
        <v>41194.715520833335</v>
      </c>
      <c r="R1618" s="12">
        <f t="shared" si="76"/>
        <v>41235.916666666664</v>
      </c>
      <c r="S1618">
        <f t="shared" si="77"/>
        <v>2012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2">
        <f t="shared" si="75"/>
        <v>41546.664212962962</v>
      </c>
      <c r="R1619" s="12">
        <f t="shared" si="76"/>
        <v>41579.791666666664</v>
      </c>
      <c r="S1619">
        <f t="shared" si="77"/>
        <v>2013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2">
        <f t="shared" si="75"/>
        <v>41301.654340277775</v>
      </c>
      <c r="R1620" s="12">
        <f t="shared" si="76"/>
        <v>41341.654340277775</v>
      </c>
      <c r="S1620">
        <f t="shared" si="77"/>
        <v>2013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2">
        <f t="shared" si="75"/>
        <v>41876.18618055556</v>
      </c>
      <c r="R1621" s="12">
        <f t="shared" si="76"/>
        <v>41897.18618055556</v>
      </c>
      <c r="S1621">
        <f t="shared" si="77"/>
        <v>2014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2">
        <f t="shared" si="75"/>
        <v>41321.339583333334</v>
      </c>
      <c r="R1622" s="12">
        <f t="shared" si="76"/>
        <v>41328.339583333334</v>
      </c>
      <c r="S1622">
        <f t="shared" si="77"/>
        <v>2013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2">
        <f t="shared" si="75"/>
        <v>41003.60665509259</v>
      </c>
      <c r="R1623" s="12">
        <f t="shared" si="76"/>
        <v>41057.165972222225</v>
      </c>
      <c r="S1623">
        <f t="shared" si="77"/>
        <v>2012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2">
        <f t="shared" si="75"/>
        <v>41950.29483796296</v>
      </c>
      <c r="R1624" s="12">
        <f t="shared" si="76"/>
        <v>41990.332638888889</v>
      </c>
      <c r="S1624">
        <f t="shared" si="77"/>
        <v>2014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2">
        <f t="shared" si="75"/>
        <v>41453.688530092593</v>
      </c>
      <c r="R1625" s="12">
        <f t="shared" si="76"/>
        <v>41513.688530092593</v>
      </c>
      <c r="S1625">
        <f t="shared" si="77"/>
        <v>2013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2">
        <f t="shared" si="75"/>
        <v>41243.367303240739</v>
      </c>
      <c r="R1626" s="12">
        <f t="shared" si="76"/>
        <v>41283.367303240739</v>
      </c>
      <c r="S1626">
        <f t="shared" si="77"/>
        <v>2012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2">
        <f t="shared" si="75"/>
        <v>41135.699687500004</v>
      </c>
      <c r="R1627" s="12">
        <f t="shared" si="76"/>
        <v>41163.699687500004</v>
      </c>
      <c r="S1627">
        <f t="shared" si="77"/>
        <v>2012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2">
        <f t="shared" si="75"/>
        <v>41579.847997685189</v>
      </c>
      <c r="R1628" s="12">
        <f t="shared" si="76"/>
        <v>41609.889664351853</v>
      </c>
      <c r="S1628">
        <f t="shared" si="77"/>
        <v>2013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2">
        <f t="shared" si="75"/>
        <v>41205.707048611112</v>
      </c>
      <c r="R1629" s="12">
        <f t="shared" si="76"/>
        <v>41239.207638888889</v>
      </c>
      <c r="S1629">
        <f t="shared" si="77"/>
        <v>2012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2">
        <f t="shared" si="75"/>
        <v>41774.737060185187</v>
      </c>
      <c r="R1630" s="12">
        <f t="shared" si="76"/>
        <v>41807.737060185187</v>
      </c>
      <c r="S1630">
        <f t="shared" si="77"/>
        <v>2014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2">
        <f t="shared" si="75"/>
        <v>41645.867280092592</v>
      </c>
      <c r="R1631" s="12">
        <f t="shared" si="76"/>
        <v>41690.867280092592</v>
      </c>
      <c r="S1631">
        <f t="shared" si="77"/>
        <v>2014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2">
        <f t="shared" si="75"/>
        <v>40939.837673611109</v>
      </c>
      <c r="R1632" s="12">
        <f t="shared" si="76"/>
        <v>40970.290972222225</v>
      </c>
      <c r="S1632">
        <f t="shared" si="77"/>
        <v>2012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2">
        <f t="shared" si="75"/>
        <v>41164.859502314815</v>
      </c>
      <c r="R1633" s="12">
        <f t="shared" si="76"/>
        <v>41194.859502314815</v>
      </c>
      <c r="S1633">
        <f t="shared" si="77"/>
        <v>2012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2">
        <f t="shared" si="75"/>
        <v>40750.340902777774</v>
      </c>
      <c r="R1634" s="12">
        <f t="shared" si="76"/>
        <v>40810.340902777774</v>
      </c>
      <c r="S1634">
        <f t="shared" si="77"/>
        <v>2011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2">
        <f t="shared" si="75"/>
        <v>40896.883750000001</v>
      </c>
      <c r="R1635" s="12">
        <f t="shared" si="76"/>
        <v>40924.208333333336</v>
      </c>
      <c r="S1635">
        <f t="shared" si="77"/>
        <v>2011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2">
        <f t="shared" si="75"/>
        <v>40658.189826388887</v>
      </c>
      <c r="R1636" s="12">
        <f t="shared" si="76"/>
        <v>40696.249305555553</v>
      </c>
      <c r="S1636">
        <f t="shared" si="77"/>
        <v>2011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2">
        <f t="shared" si="75"/>
        <v>42502.868761574078</v>
      </c>
      <c r="R1637" s="12">
        <f t="shared" si="76"/>
        <v>42562.868761574078</v>
      </c>
      <c r="S1637">
        <f t="shared" si="77"/>
        <v>2016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2">
        <f t="shared" si="75"/>
        <v>40663.08666666667</v>
      </c>
      <c r="R1638" s="12">
        <f t="shared" si="76"/>
        <v>40706.166666666664</v>
      </c>
      <c r="S1638">
        <f t="shared" si="77"/>
        <v>2011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2">
        <f t="shared" si="75"/>
        <v>40122.751620370371</v>
      </c>
      <c r="R1639" s="12">
        <f t="shared" si="76"/>
        <v>40178.98541666667</v>
      </c>
      <c r="S1639">
        <f t="shared" si="77"/>
        <v>2009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2">
        <f t="shared" si="75"/>
        <v>41288.68712962963</v>
      </c>
      <c r="R1640" s="12">
        <f t="shared" si="76"/>
        <v>41333.892361111109</v>
      </c>
      <c r="S1640">
        <f t="shared" si="77"/>
        <v>2013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2">
        <f t="shared" si="75"/>
        <v>40941.652372685188</v>
      </c>
      <c r="R1641" s="12">
        <f t="shared" si="76"/>
        <v>40971.652372685188</v>
      </c>
      <c r="S1641">
        <f t="shared" si="77"/>
        <v>2012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2">
        <f t="shared" si="75"/>
        <v>40379.23096064815</v>
      </c>
      <c r="R1642" s="12">
        <f t="shared" si="76"/>
        <v>40393.082638888889</v>
      </c>
      <c r="S1642">
        <f t="shared" si="77"/>
        <v>2010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2">
        <f t="shared" si="75"/>
        <v>41962.596574074079</v>
      </c>
      <c r="R1643" s="12">
        <f t="shared" si="76"/>
        <v>41992.596574074079</v>
      </c>
      <c r="S1643">
        <f t="shared" si="77"/>
        <v>2014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2">
        <f t="shared" si="75"/>
        <v>40688.024618055555</v>
      </c>
      <c r="R1644" s="12">
        <f t="shared" si="76"/>
        <v>40708.024618055555</v>
      </c>
      <c r="S1644">
        <f t="shared" si="77"/>
        <v>2011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2">
        <f t="shared" si="75"/>
        <v>41146.824212962965</v>
      </c>
      <c r="R1645" s="12">
        <f t="shared" si="76"/>
        <v>41176.824212962965</v>
      </c>
      <c r="S1645">
        <f t="shared" si="77"/>
        <v>2012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2">
        <f t="shared" si="75"/>
        <v>41175.05972222222</v>
      </c>
      <c r="R1646" s="12">
        <f t="shared" si="76"/>
        <v>41235.101388888892</v>
      </c>
      <c r="S1646">
        <f t="shared" si="77"/>
        <v>2012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2">
        <f t="shared" si="75"/>
        <v>41521.617361111108</v>
      </c>
      <c r="R1647" s="12">
        <f t="shared" si="76"/>
        <v>41535.617361111108</v>
      </c>
      <c r="S1647">
        <f t="shared" si="77"/>
        <v>2013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2">
        <f t="shared" si="75"/>
        <v>41833.450266203705</v>
      </c>
      <c r="R1648" s="12">
        <f t="shared" si="76"/>
        <v>41865.757638888892</v>
      </c>
      <c r="S1648">
        <f t="shared" si="77"/>
        <v>2014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2">
        <f t="shared" si="75"/>
        <v>41039.409456018519</v>
      </c>
      <c r="R1649" s="12">
        <f t="shared" si="76"/>
        <v>41069.409456018519</v>
      </c>
      <c r="S1649">
        <f t="shared" si="77"/>
        <v>2012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2">
        <f t="shared" si="75"/>
        <v>40592.704652777778</v>
      </c>
      <c r="R1650" s="12">
        <f t="shared" si="76"/>
        <v>40622.662986111114</v>
      </c>
      <c r="S1650">
        <f t="shared" si="77"/>
        <v>2011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2">
        <f t="shared" si="75"/>
        <v>41737.684664351851</v>
      </c>
      <c r="R1651" s="12">
        <f t="shared" si="76"/>
        <v>41782.684664351851</v>
      </c>
      <c r="S1651">
        <f t="shared" si="77"/>
        <v>2014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2">
        <f t="shared" si="75"/>
        <v>41526.435613425929</v>
      </c>
      <c r="R1652" s="12">
        <f t="shared" si="76"/>
        <v>41556.435613425929</v>
      </c>
      <c r="S1652">
        <f t="shared" si="77"/>
        <v>2013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2">
        <f t="shared" si="75"/>
        <v>40625.900694444441</v>
      </c>
      <c r="R1653" s="12">
        <f t="shared" si="76"/>
        <v>40659.290972222225</v>
      </c>
      <c r="S1653">
        <f t="shared" si="77"/>
        <v>2011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2">
        <f t="shared" si="75"/>
        <v>41572.492974537039</v>
      </c>
      <c r="R1654" s="12">
        <f t="shared" si="76"/>
        <v>41602.534641203703</v>
      </c>
      <c r="S1654">
        <f t="shared" si="77"/>
        <v>2013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2">
        <f t="shared" si="75"/>
        <v>40626.834444444445</v>
      </c>
      <c r="R1655" s="12">
        <f t="shared" si="76"/>
        <v>40657.834444444445</v>
      </c>
      <c r="S1655">
        <f t="shared" si="77"/>
        <v>2011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2">
        <f t="shared" si="75"/>
        <v>40987.890740740739</v>
      </c>
      <c r="R1656" s="12">
        <f t="shared" si="76"/>
        <v>41017.890740740739</v>
      </c>
      <c r="S1656">
        <f t="shared" si="77"/>
        <v>2012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2">
        <f t="shared" si="75"/>
        <v>40974.791898148149</v>
      </c>
      <c r="R1657" s="12">
        <f t="shared" si="76"/>
        <v>41004.750231481477</v>
      </c>
      <c r="S1657">
        <f t="shared" si="77"/>
        <v>2012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2">
        <f t="shared" si="75"/>
        <v>41226.928842592592</v>
      </c>
      <c r="R1658" s="12">
        <f t="shared" si="76"/>
        <v>41256.928842592592</v>
      </c>
      <c r="S1658">
        <f t="shared" si="77"/>
        <v>2012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2">
        <f t="shared" si="75"/>
        <v>41023.782037037039</v>
      </c>
      <c r="R1659" s="12">
        <f t="shared" si="76"/>
        <v>41053.782037037039</v>
      </c>
      <c r="S1659">
        <f t="shared" si="77"/>
        <v>2012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2">
        <f t="shared" si="75"/>
        <v>41223.22184027778</v>
      </c>
      <c r="R1660" s="12">
        <f t="shared" si="76"/>
        <v>41261.597222222219</v>
      </c>
      <c r="S1660">
        <f t="shared" si="77"/>
        <v>2012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2">
        <f t="shared" si="75"/>
        <v>41596.913437499999</v>
      </c>
      <c r="R1661" s="12">
        <f t="shared" si="76"/>
        <v>41625.5</v>
      </c>
      <c r="S1661">
        <f t="shared" si="77"/>
        <v>2013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2">
        <f t="shared" si="75"/>
        <v>42459.693865740745</v>
      </c>
      <c r="R1662" s="12">
        <f t="shared" si="76"/>
        <v>42490.915972222225</v>
      </c>
      <c r="S1662">
        <f t="shared" si="77"/>
        <v>2016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2">
        <f t="shared" si="75"/>
        <v>42343.998043981483</v>
      </c>
      <c r="R1663" s="12">
        <f t="shared" si="76"/>
        <v>42386.875</v>
      </c>
      <c r="S1663">
        <f t="shared" si="77"/>
        <v>2015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2">
        <f t="shared" si="75"/>
        <v>40848.198333333334</v>
      </c>
      <c r="R1664" s="12">
        <f t="shared" si="76"/>
        <v>40908.239999999998</v>
      </c>
      <c r="S1664">
        <f t="shared" si="77"/>
        <v>2011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2">
        <f t="shared" si="75"/>
        <v>42006.02207175926</v>
      </c>
      <c r="R1665" s="12">
        <f t="shared" si="76"/>
        <v>42036.02207175926</v>
      </c>
      <c r="S1665">
        <f t="shared" si="77"/>
        <v>2015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2">
        <f t="shared" si="75"/>
        <v>40939.761782407404</v>
      </c>
      <c r="R1666" s="12">
        <f t="shared" si="76"/>
        <v>40984.165972222225</v>
      </c>
      <c r="S1666">
        <f t="shared" si="77"/>
        <v>2012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2">
        <f t="shared" ref="Q1667:Q1730" si="78">(((J1667/60)/60)/24)+DATE(1970,1,1)</f>
        <v>40564.649456018517</v>
      </c>
      <c r="R1667" s="12">
        <f t="shared" ref="R1667:R1730" si="79">(((I1667/60)/60)/24)+DATE(1970,1,1)</f>
        <v>40596.125</v>
      </c>
      <c r="S1667">
        <f t="shared" ref="S1667:S1730" si="80">YEAR(Q1667)</f>
        <v>2011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2">
        <f t="shared" si="78"/>
        <v>41331.253159722226</v>
      </c>
      <c r="R1668" s="12">
        <f t="shared" si="79"/>
        <v>41361.211493055554</v>
      </c>
      <c r="S1668">
        <f t="shared" si="80"/>
        <v>2013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2">
        <f t="shared" si="78"/>
        <v>41682.0705787037</v>
      </c>
      <c r="R1669" s="12">
        <f t="shared" si="79"/>
        <v>41709.290972222225</v>
      </c>
      <c r="S1669">
        <f t="shared" si="80"/>
        <v>2014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2">
        <f t="shared" si="78"/>
        <v>40845.14975694444</v>
      </c>
      <c r="R1670" s="12">
        <f t="shared" si="79"/>
        <v>40875.191423611112</v>
      </c>
      <c r="S1670">
        <f t="shared" si="80"/>
        <v>2011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2">
        <f t="shared" si="78"/>
        <v>42461.885138888887</v>
      </c>
      <c r="R1671" s="12">
        <f t="shared" si="79"/>
        <v>42521.885138888887</v>
      </c>
      <c r="S1671">
        <f t="shared" si="80"/>
        <v>2016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2">
        <f t="shared" si="78"/>
        <v>40313.930543981485</v>
      </c>
      <c r="R1672" s="12">
        <f t="shared" si="79"/>
        <v>40364.166666666664</v>
      </c>
      <c r="S1672">
        <f t="shared" si="80"/>
        <v>2010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2">
        <f t="shared" si="78"/>
        <v>42553.54414351852</v>
      </c>
      <c r="R1673" s="12">
        <f t="shared" si="79"/>
        <v>42583.54414351852</v>
      </c>
      <c r="S1673">
        <f t="shared" si="80"/>
        <v>2016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2">
        <f t="shared" si="78"/>
        <v>41034.656597222223</v>
      </c>
      <c r="R1674" s="12">
        <f t="shared" si="79"/>
        <v>41064.656597222223</v>
      </c>
      <c r="S1674">
        <f t="shared" si="80"/>
        <v>2012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2">
        <f t="shared" si="78"/>
        <v>42039.878379629634</v>
      </c>
      <c r="R1675" s="12">
        <f t="shared" si="79"/>
        <v>42069.878379629634</v>
      </c>
      <c r="S1675">
        <f t="shared" si="80"/>
        <v>2015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2">
        <f t="shared" si="78"/>
        <v>42569.605393518519</v>
      </c>
      <c r="R1676" s="12">
        <f t="shared" si="79"/>
        <v>42600.290972222225</v>
      </c>
      <c r="S1676">
        <f t="shared" si="80"/>
        <v>2016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2">
        <f t="shared" si="78"/>
        <v>40802.733101851853</v>
      </c>
      <c r="R1677" s="12">
        <f t="shared" si="79"/>
        <v>40832.918749999997</v>
      </c>
      <c r="S1677">
        <f t="shared" si="80"/>
        <v>2011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2">
        <f t="shared" si="78"/>
        <v>40973.72623842593</v>
      </c>
      <c r="R1678" s="12">
        <f t="shared" si="79"/>
        <v>41020.165972222225</v>
      </c>
      <c r="S1678">
        <f t="shared" si="80"/>
        <v>2012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2">
        <f t="shared" si="78"/>
        <v>42416.407129629632</v>
      </c>
      <c r="R1679" s="12">
        <f t="shared" si="79"/>
        <v>42476.249305555553</v>
      </c>
      <c r="S1679">
        <f t="shared" si="80"/>
        <v>2016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2">
        <f t="shared" si="78"/>
        <v>41662.854988425926</v>
      </c>
      <c r="R1680" s="12">
        <f t="shared" si="79"/>
        <v>41676.854988425926</v>
      </c>
      <c r="S1680">
        <f t="shared" si="80"/>
        <v>2014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2">
        <f t="shared" si="78"/>
        <v>40723.068807870368</v>
      </c>
      <c r="R1681" s="12">
        <f t="shared" si="79"/>
        <v>40746.068807870368</v>
      </c>
      <c r="S1681">
        <f t="shared" si="80"/>
        <v>2011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2">
        <f t="shared" si="78"/>
        <v>41802.757719907408</v>
      </c>
      <c r="R1682" s="12">
        <f t="shared" si="79"/>
        <v>41832.757719907408</v>
      </c>
      <c r="S1682">
        <f t="shared" si="80"/>
        <v>2014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2">
        <f t="shared" si="78"/>
        <v>42774.121342592596</v>
      </c>
      <c r="R1683" s="12">
        <f t="shared" si="79"/>
        <v>42823.083333333328</v>
      </c>
      <c r="S1683">
        <f t="shared" si="80"/>
        <v>2017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2">
        <f t="shared" si="78"/>
        <v>42779.21365740741</v>
      </c>
      <c r="R1684" s="12">
        <f t="shared" si="79"/>
        <v>42839.171990740739</v>
      </c>
      <c r="S1684">
        <f t="shared" si="80"/>
        <v>2017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2">
        <f t="shared" si="78"/>
        <v>42808.781689814816</v>
      </c>
      <c r="R1685" s="12">
        <f t="shared" si="79"/>
        <v>42832.781689814816</v>
      </c>
      <c r="S1685">
        <f t="shared" si="80"/>
        <v>2017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2">
        <f t="shared" si="78"/>
        <v>42783.815289351856</v>
      </c>
      <c r="R1686" s="12">
        <f t="shared" si="79"/>
        <v>42811.773622685185</v>
      </c>
      <c r="S1686">
        <f t="shared" si="80"/>
        <v>2017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2">
        <f t="shared" si="78"/>
        <v>42788.2502662037</v>
      </c>
      <c r="R1687" s="12">
        <f t="shared" si="79"/>
        <v>42818.208599537036</v>
      </c>
      <c r="S1687">
        <f t="shared" si="80"/>
        <v>2017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2">
        <f t="shared" si="78"/>
        <v>42792.843969907408</v>
      </c>
      <c r="R1688" s="12">
        <f t="shared" si="79"/>
        <v>42852.802303240736</v>
      </c>
      <c r="S1688">
        <f t="shared" si="80"/>
        <v>2017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2">
        <f t="shared" si="78"/>
        <v>42802.046817129631</v>
      </c>
      <c r="R1689" s="12">
        <f t="shared" si="79"/>
        <v>42835.84375</v>
      </c>
      <c r="S1689">
        <f t="shared" si="80"/>
        <v>2017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2">
        <f t="shared" si="78"/>
        <v>42804.534652777773</v>
      </c>
      <c r="R1690" s="12">
        <f t="shared" si="79"/>
        <v>42834.492986111116</v>
      </c>
      <c r="S1690">
        <f t="shared" si="80"/>
        <v>2017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2">
        <f t="shared" si="78"/>
        <v>42780.942476851851</v>
      </c>
      <c r="R1691" s="12">
        <f t="shared" si="79"/>
        <v>42810.900810185187</v>
      </c>
      <c r="S1691">
        <f t="shared" si="80"/>
        <v>2017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2">
        <f t="shared" si="78"/>
        <v>42801.43104166667</v>
      </c>
      <c r="R1692" s="12">
        <f t="shared" si="79"/>
        <v>42831.389374999999</v>
      </c>
      <c r="S1692">
        <f t="shared" si="80"/>
        <v>2017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2">
        <f t="shared" si="78"/>
        <v>42795.701481481476</v>
      </c>
      <c r="R1693" s="12">
        <f t="shared" si="79"/>
        <v>42828.041666666672</v>
      </c>
      <c r="S1693">
        <f t="shared" si="80"/>
        <v>2017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2">
        <f t="shared" si="78"/>
        <v>42788.151238425926</v>
      </c>
      <c r="R1694" s="12">
        <f t="shared" si="79"/>
        <v>42820.999305555553</v>
      </c>
      <c r="S1694">
        <f t="shared" si="80"/>
        <v>2017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2">
        <f t="shared" si="78"/>
        <v>42803.920277777783</v>
      </c>
      <c r="R1695" s="12">
        <f t="shared" si="79"/>
        <v>42834.833333333328</v>
      </c>
      <c r="S1695">
        <f t="shared" si="80"/>
        <v>2017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2">
        <f t="shared" si="78"/>
        <v>42791.669837962967</v>
      </c>
      <c r="R1696" s="12">
        <f t="shared" si="79"/>
        <v>42821.191666666666</v>
      </c>
      <c r="S1696">
        <f t="shared" si="80"/>
        <v>2017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2">
        <f t="shared" si="78"/>
        <v>42801.031412037039</v>
      </c>
      <c r="R1697" s="12">
        <f t="shared" si="79"/>
        <v>42835.041666666672</v>
      </c>
      <c r="S1697">
        <f t="shared" si="80"/>
        <v>2017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2">
        <f t="shared" si="78"/>
        <v>42796.069571759261</v>
      </c>
      <c r="R1698" s="12">
        <f t="shared" si="79"/>
        <v>42826.027905092589</v>
      </c>
      <c r="S1698">
        <f t="shared" si="80"/>
        <v>2017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2">
        <f t="shared" si="78"/>
        <v>42805.032962962956</v>
      </c>
      <c r="R1699" s="12">
        <f t="shared" si="79"/>
        <v>42834.991296296299</v>
      </c>
      <c r="S1699">
        <f t="shared" si="80"/>
        <v>2017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2">
        <f t="shared" si="78"/>
        <v>42796.207870370374</v>
      </c>
      <c r="R1700" s="12">
        <f t="shared" si="79"/>
        <v>42820.147916666669</v>
      </c>
      <c r="S1700">
        <f t="shared" si="80"/>
        <v>2017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2">
        <f t="shared" si="78"/>
        <v>42806.863946759258</v>
      </c>
      <c r="R1701" s="12">
        <f t="shared" si="79"/>
        <v>42836.863946759258</v>
      </c>
      <c r="S1701">
        <f t="shared" si="80"/>
        <v>2017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2">
        <f t="shared" si="78"/>
        <v>42796.071643518517</v>
      </c>
      <c r="R1702" s="12">
        <f t="shared" si="79"/>
        <v>42826.166666666672</v>
      </c>
      <c r="S1702">
        <f t="shared" si="80"/>
        <v>2017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2">
        <f t="shared" si="78"/>
        <v>41989.664409722223</v>
      </c>
      <c r="R1703" s="12">
        <f t="shared" si="79"/>
        <v>42019.664409722223</v>
      </c>
      <c r="S1703">
        <f t="shared" si="80"/>
        <v>2014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2">
        <f t="shared" si="78"/>
        <v>42063.869791666672</v>
      </c>
      <c r="R1704" s="12">
        <f t="shared" si="79"/>
        <v>42093.828125</v>
      </c>
      <c r="S1704">
        <f t="shared" si="80"/>
        <v>2015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2">
        <f t="shared" si="78"/>
        <v>42187.281678240746</v>
      </c>
      <c r="R1705" s="12">
        <f t="shared" si="79"/>
        <v>42247.281678240746</v>
      </c>
      <c r="S1705">
        <f t="shared" si="80"/>
        <v>2015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2">
        <f t="shared" si="78"/>
        <v>42021.139733796299</v>
      </c>
      <c r="R1706" s="12">
        <f t="shared" si="79"/>
        <v>42051.139733796299</v>
      </c>
      <c r="S1706">
        <f t="shared" si="80"/>
        <v>2015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2">
        <f t="shared" si="78"/>
        <v>42245.016736111109</v>
      </c>
      <c r="R1707" s="12">
        <f t="shared" si="79"/>
        <v>42256.666666666672</v>
      </c>
      <c r="S1707">
        <f t="shared" si="80"/>
        <v>2015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2">
        <f t="shared" si="78"/>
        <v>42179.306388888886</v>
      </c>
      <c r="R1708" s="12">
        <f t="shared" si="79"/>
        <v>42239.306388888886</v>
      </c>
      <c r="S1708">
        <f t="shared" si="80"/>
        <v>2015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2">
        <f t="shared" si="78"/>
        <v>42427.721006944441</v>
      </c>
      <c r="R1709" s="12">
        <f t="shared" si="79"/>
        <v>42457.679340277777</v>
      </c>
      <c r="S1709">
        <f t="shared" si="80"/>
        <v>2016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2">
        <f t="shared" si="78"/>
        <v>42451.866967592592</v>
      </c>
      <c r="R1710" s="12">
        <f t="shared" si="79"/>
        <v>42491.866967592592</v>
      </c>
      <c r="S1710">
        <f t="shared" si="80"/>
        <v>2016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2">
        <f t="shared" si="78"/>
        <v>41841.56381944444</v>
      </c>
      <c r="R1711" s="12">
        <f t="shared" si="79"/>
        <v>41882.818749999999</v>
      </c>
      <c r="S1711">
        <f t="shared" si="80"/>
        <v>2014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2">
        <f t="shared" si="78"/>
        <v>42341.59129629629</v>
      </c>
      <c r="R1712" s="12">
        <f t="shared" si="79"/>
        <v>42387.541666666672</v>
      </c>
      <c r="S1712">
        <f t="shared" si="80"/>
        <v>2015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2">
        <f t="shared" si="78"/>
        <v>41852.646226851852</v>
      </c>
      <c r="R1713" s="12">
        <f t="shared" si="79"/>
        <v>41883.646226851852</v>
      </c>
      <c r="S1713">
        <f t="shared" si="80"/>
        <v>2014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2">
        <f t="shared" si="78"/>
        <v>42125.913807870369</v>
      </c>
      <c r="R1714" s="12">
        <f t="shared" si="79"/>
        <v>42185.913807870369</v>
      </c>
      <c r="S1714">
        <f t="shared" si="80"/>
        <v>2015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2">
        <f t="shared" si="78"/>
        <v>41887.801064814819</v>
      </c>
      <c r="R1715" s="12">
        <f t="shared" si="79"/>
        <v>41917.801064814819</v>
      </c>
      <c r="S1715">
        <f t="shared" si="80"/>
        <v>2014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2">
        <f t="shared" si="78"/>
        <v>42095.918530092589</v>
      </c>
      <c r="R1716" s="12">
        <f t="shared" si="79"/>
        <v>42125.918530092589</v>
      </c>
      <c r="S1716">
        <f t="shared" si="80"/>
        <v>2015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2">
        <f t="shared" si="78"/>
        <v>42064.217418981483</v>
      </c>
      <c r="R1717" s="12">
        <f t="shared" si="79"/>
        <v>42094.140277777777</v>
      </c>
      <c r="S1717">
        <f t="shared" si="80"/>
        <v>2015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2">
        <f t="shared" si="78"/>
        <v>42673.577534722222</v>
      </c>
      <c r="R1718" s="12">
        <f t="shared" si="79"/>
        <v>42713.619201388887</v>
      </c>
      <c r="S1718">
        <f t="shared" si="80"/>
        <v>2016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2">
        <f t="shared" si="78"/>
        <v>42460.98192129629</v>
      </c>
      <c r="R1719" s="12">
        <f t="shared" si="79"/>
        <v>42481.166666666672</v>
      </c>
      <c r="S1719">
        <f t="shared" si="80"/>
        <v>2016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2">
        <f t="shared" si="78"/>
        <v>42460.610520833332</v>
      </c>
      <c r="R1720" s="12">
        <f t="shared" si="79"/>
        <v>42504.207638888889</v>
      </c>
      <c r="S1720">
        <f t="shared" si="80"/>
        <v>2016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2">
        <f t="shared" si="78"/>
        <v>41869.534618055557</v>
      </c>
      <c r="R1721" s="12">
        <f t="shared" si="79"/>
        <v>41899.534618055557</v>
      </c>
      <c r="S1721">
        <f t="shared" si="80"/>
        <v>2014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2">
        <f t="shared" si="78"/>
        <v>41922.783229166671</v>
      </c>
      <c r="R1722" s="12">
        <f t="shared" si="79"/>
        <v>41952.824895833335</v>
      </c>
      <c r="S1722">
        <f t="shared" si="80"/>
        <v>2014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2">
        <f t="shared" si="78"/>
        <v>42319.461377314816</v>
      </c>
      <c r="R1723" s="12">
        <f t="shared" si="79"/>
        <v>42349.461377314816</v>
      </c>
      <c r="S1723">
        <f t="shared" si="80"/>
        <v>2015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2">
        <f t="shared" si="78"/>
        <v>42425.960983796293</v>
      </c>
      <c r="R1724" s="12">
        <f t="shared" si="79"/>
        <v>42463.006944444445</v>
      </c>
      <c r="S1724">
        <f t="shared" si="80"/>
        <v>2016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2">
        <f t="shared" si="78"/>
        <v>42129.82540509259</v>
      </c>
      <c r="R1725" s="12">
        <f t="shared" si="79"/>
        <v>42186.25</v>
      </c>
      <c r="S1725">
        <f t="shared" si="80"/>
        <v>2015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2">
        <f t="shared" si="78"/>
        <v>41912.932430555556</v>
      </c>
      <c r="R1726" s="12">
        <f t="shared" si="79"/>
        <v>41942.932430555556</v>
      </c>
      <c r="S1726">
        <f t="shared" si="80"/>
        <v>2014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2">
        <f t="shared" si="78"/>
        <v>41845.968159722222</v>
      </c>
      <c r="R1727" s="12">
        <f t="shared" si="79"/>
        <v>41875.968159722222</v>
      </c>
      <c r="S1727">
        <f t="shared" si="80"/>
        <v>2014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2">
        <f t="shared" si="78"/>
        <v>41788.919722222221</v>
      </c>
      <c r="R1728" s="12">
        <f t="shared" si="79"/>
        <v>41817.919722222221</v>
      </c>
      <c r="S1728">
        <f t="shared" si="80"/>
        <v>2014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2">
        <f t="shared" si="78"/>
        <v>42044.927974537044</v>
      </c>
      <c r="R1729" s="12">
        <f t="shared" si="79"/>
        <v>42099.458333333328</v>
      </c>
      <c r="S1729">
        <f t="shared" si="80"/>
        <v>2015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2">
        <f t="shared" si="78"/>
        <v>42268.625856481478</v>
      </c>
      <c r="R1730" s="12">
        <f t="shared" si="79"/>
        <v>42298.625856481478</v>
      </c>
      <c r="S1730">
        <f t="shared" si="80"/>
        <v>2015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2">
        <f t="shared" ref="Q1731:Q1794" si="81">(((J1731/60)/60)/24)+DATE(1970,1,1)</f>
        <v>42471.052152777775</v>
      </c>
      <c r="R1731" s="12">
        <f t="shared" ref="R1731:R1794" si="82">(((I1731/60)/60)/24)+DATE(1970,1,1)</f>
        <v>42531.052152777775</v>
      </c>
      <c r="S1731">
        <f t="shared" ref="S1731:S1794" si="83">YEAR(Q1731)</f>
        <v>2016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2">
        <f t="shared" si="81"/>
        <v>42272.087766203709</v>
      </c>
      <c r="R1732" s="12">
        <f t="shared" si="82"/>
        <v>42302.087766203709</v>
      </c>
      <c r="S1732">
        <f t="shared" si="83"/>
        <v>2015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2">
        <f t="shared" si="81"/>
        <v>42152.906851851847</v>
      </c>
      <c r="R1733" s="12">
        <f t="shared" si="82"/>
        <v>42166.625</v>
      </c>
      <c r="S1733">
        <f t="shared" si="83"/>
        <v>2015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2">
        <f t="shared" si="81"/>
        <v>42325.683807870373</v>
      </c>
      <c r="R1734" s="12">
        <f t="shared" si="82"/>
        <v>42385.208333333328</v>
      </c>
      <c r="S1734">
        <f t="shared" si="83"/>
        <v>2015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2">
        <f t="shared" si="81"/>
        <v>42614.675625000003</v>
      </c>
      <c r="R1735" s="12">
        <f t="shared" si="82"/>
        <v>42626.895833333328</v>
      </c>
      <c r="S1735">
        <f t="shared" si="83"/>
        <v>2016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2">
        <f t="shared" si="81"/>
        <v>42102.036527777775</v>
      </c>
      <c r="R1736" s="12">
        <f t="shared" si="82"/>
        <v>42132.036527777775</v>
      </c>
      <c r="S1736">
        <f t="shared" si="83"/>
        <v>2015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2">
        <f t="shared" si="81"/>
        <v>42559.814178240747</v>
      </c>
      <c r="R1737" s="12">
        <f t="shared" si="82"/>
        <v>42589.814178240747</v>
      </c>
      <c r="S1737">
        <f t="shared" si="83"/>
        <v>2016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2">
        <f t="shared" si="81"/>
        <v>42286.861493055556</v>
      </c>
      <c r="R1738" s="12">
        <f t="shared" si="82"/>
        <v>42316.90315972222</v>
      </c>
      <c r="S1738">
        <f t="shared" si="83"/>
        <v>2015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2">
        <f t="shared" si="81"/>
        <v>42175.948981481488</v>
      </c>
      <c r="R1739" s="12">
        <f t="shared" si="82"/>
        <v>42205.948981481488</v>
      </c>
      <c r="S1739">
        <f t="shared" si="83"/>
        <v>2015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2">
        <f t="shared" si="81"/>
        <v>41884.874328703707</v>
      </c>
      <c r="R1740" s="12">
        <f t="shared" si="82"/>
        <v>41914.874328703707</v>
      </c>
      <c r="S1740">
        <f t="shared" si="83"/>
        <v>2014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2">
        <f t="shared" si="81"/>
        <v>42435.874212962968</v>
      </c>
      <c r="R1741" s="12">
        <f t="shared" si="82"/>
        <v>42494.832546296297</v>
      </c>
      <c r="S1741">
        <f t="shared" si="83"/>
        <v>2016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2">
        <f t="shared" si="81"/>
        <v>42171.817384259266</v>
      </c>
      <c r="R1742" s="12">
        <f t="shared" si="82"/>
        <v>42201.817384259266</v>
      </c>
      <c r="S1742">
        <f t="shared" si="83"/>
        <v>2015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2">
        <f t="shared" si="81"/>
        <v>42120.628136574072</v>
      </c>
      <c r="R1743" s="12">
        <f t="shared" si="82"/>
        <v>42165.628136574072</v>
      </c>
      <c r="S1743">
        <f t="shared" si="83"/>
        <v>2015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2">
        <f t="shared" si="81"/>
        <v>42710.876967592587</v>
      </c>
      <c r="R1744" s="12">
        <f t="shared" si="82"/>
        <v>42742.875</v>
      </c>
      <c r="S1744">
        <f t="shared" si="83"/>
        <v>2016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2">
        <f t="shared" si="81"/>
        <v>42586.925636574073</v>
      </c>
      <c r="R1745" s="12">
        <f t="shared" si="82"/>
        <v>42609.165972222225</v>
      </c>
      <c r="S1745">
        <f t="shared" si="83"/>
        <v>2016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2">
        <f t="shared" si="81"/>
        <v>42026.605057870373</v>
      </c>
      <c r="R1746" s="12">
        <f t="shared" si="82"/>
        <v>42071.563391203701</v>
      </c>
      <c r="S1746">
        <f t="shared" si="83"/>
        <v>2015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2">
        <f t="shared" si="81"/>
        <v>42690.259699074071</v>
      </c>
      <c r="R1747" s="12">
        <f t="shared" si="82"/>
        <v>42726.083333333328</v>
      </c>
      <c r="S1747">
        <f t="shared" si="83"/>
        <v>2016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2">
        <f t="shared" si="81"/>
        <v>42668.176701388889</v>
      </c>
      <c r="R1748" s="12">
        <f t="shared" si="82"/>
        <v>42698.083333333328</v>
      </c>
      <c r="S1748">
        <f t="shared" si="83"/>
        <v>2016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2">
        <f t="shared" si="81"/>
        <v>42292.435532407413</v>
      </c>
      <c r="R1749" s="12">
        <f t="shared" si="82"/>
        <v>42321.625</v>
      </c>
      <c r="S1749">
        <f t="shared" si="83"/>
        <v>2015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2">
        <f t="shared" si="81"/>
        <v>42219.950729166667</v>
      </c>
      <c r="R1750" s="12">
        <f t="shared" si="82"/>
        <v>42249.950729166667</v>
      </c>
      <c r="S1750">
        <f t="shared" si="83"/>
        <v>2015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2">
        <f t="shared" si="81"/>
        <v>42758.975937499999</v>
      </c>
      <c r="R1751" s="12">
        <f t="shared" si="82"/>
        <v>42795.791666666672</v>
      </c>
      <c r="S1751">
        <f t="shared" si="83"/>
        <v>2017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2">
        <f t="shared" si="81"/>
        <v>42454.836851851855</v>
      </c>
      <c r="R1752" s="12">
        <f t="shared" si="82"/>
        <v>42479.836851851855</v>
      </c>
      <c r="S1752">
        <f t="shared" si="83"/>
        <v>2016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2">
        <f t="shared" si="81"/>
        <v>42052.7815162037</v>
      </c>
      <c r="R1753" s="12">
        <f t="shared" si="82"/>
        <v>42082.739849537036</v>
      </c>
      <c r="S1753">
        <f t="shared" si="83"/>
        <v>2015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2">
        <f t="shared" si="81"/>
        <v>42627.253263888888</v>
      </c>
      <c r="R1754" s="12">
        <f t="shared" si="82"/>
        <v>42657.253263888888</v>
      </c>
      <c r="S1754">
        <f t="shared" si="83"/>
        <v>2016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2">
        <f t="shared" si="81"/>
        <v>42420.74962962963</v>
      </c>
      <c r="R1755" s="12">
        <f t="shared" si="82"/>
        <v>42450.707962962959</v>
      </c>
      <c r="S1755">
        <f t="shared" si="83"/>
        <v>2016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2">
        <f t="shared" si="81"/>
        <v>42067.876770833333</v>
      </c>
      <c r="R1756" s="12">
        <f t="shared" si="82"/>
        <v>42097.835104166668</v>
      </c>
      <c r="S1756">
        <f t="shared" si="83"/>
        <v>2015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2">
        <f t="shared" si="81"/>
        <v>42252.788900462961</v>
      </c>
      <c r="R1757" s="12">
        <f t="shared" si="82"/>
        <v>42282.788900462961</v>
      </c>
      <c r="S1757">
        <f t="shared" si="83"/>
        <v>2015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2">
        <f t="shared" si="81"/>
        <v>42571.167465277773</v>
      </c>
      <c r="R1758" s="12">
        <f t="shared" si="82"/>
        <v>42611.167465277773</v>
      </c>
      <c r="S1758">
        <f t="shared" si="83"/>
        <v>2016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2">
        <f t="shared" si="81"/>
        <v>42733.827349537038</v>
      </c>
      <c r="R1759" s="12">
        <f t="shared" si="82"/>
        <v>42763.811805555553</v>
      </c>
      <c r="S1759">
        <f t="shared" si="83"/>
        <v>2016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2">
        <f t="shared" si="81"/>
        <v>42505.955925925926</v>
      </c>
      <c r="R1760" s="12">
        <f t="shared" si="82"/>
        <v>42565.955925925926</v>
      </c>
      <c r="S1760">
        <f t="shared" si="83"/>
        <v>2016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2">
        <f t="shared" si="81"/>
        <v>42068.829039351855</v>
      </c>
      <c r="R1761" s="12">
        <f t="shared" si="82"/>
        <v>42088.787372685183</v>
      </c>
      <c r="S1761">
        <f t="shared" si="83"/>
        <v>2015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2">
        <f t="shared" si="81"/>
        <v>42405.67260416667</v>
      </c>
      <c r="R1762" s="12">
        <f t="shared" si="82"/>
        <v>42425.67260416667</v>
      </c>
      <c r="S1762">
        <f t="shared" si="83"/>
        <v>2016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2">
        <f t="shared" si="81"/>
        <v>42209.567824074074</v>
      </c>
      <c r="R1763" s="12">
        <f t="shared" si="82"/>
        <v>42259.567824074074</v>
      </c>
      <c r="S1763">
        <f t="shared" si="83"/>
        <v>2015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2">
        <f t="shared" si="81"/>
        <v>42410.982002314813</v>
      </c>
      <c r="R1764" s="12">
        <f t="shared" si="82"/>
        <v>42440.982002314813</v>
      </c>
      <c r="S1764">
        <f t="shared" si="83"/>
        <v>2016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2">
        <f t="shared" si="81"/>
        <v>42636.868518518517</v>
      </c>
      <c r="R1765" s="12">
        <f t="shared" si="82"/>
        <v>42666.868518518517</v>
      </c>
      <c r="S1765">
        <f t="shared" si="83"/>
        <v>2016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2">
        <f t="shared" si="81"/>
        <v>41825.485868055555</v>
      </c>
      <c r="R1766" s="12">
        <f t="shared" si="82"/>
        <v>41854.485868055555</v>
      </c>
      <c r="S1766">
        <f t="shared" si="83"/>
        <v>2014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2">
        <f t="shared" si="81"/>
        <v>41834.980462962965</v>
      </c>
      <c r="R1767" s="12">
        <f t="shared" si="82"/>
        <v>41864.980462962965</v>
      </c>
      <c r="S1767">
        <f t="shared" si="83"/>
        <v>2014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2">
        <f t="shared" si="81"/>
        <v>41855.859814814816</v>
      </c>
      <c r="R1768" s="12">
        <f t="shared" si="82"/>
        <v>41876.859814814816</v>
      </c>
      <c r="S1768">
        <f t="shared" si="83"/>
        <v>2014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2">
        <f t="shared" si="81"/>
        <v>41824.658379629633</v>
      </c>
      <c r="R1769" s="12">
        <f t="shared" si="82"/>
        <v>41854.658379629633</v>
      </c>
      <c r="S1769">
        <f t="shared" si="83"/>
        <v>2014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2">
        <f t="shared" si="81"/>
        <v>41849.560694444444</v>
      </c>
      <c r="R1770" s="12">
        <f t="shared" si="82"/>
        <v>41909.560694444444</v>
      </c>
      <c r="S1770">
        <f t="shared" si="83"/>
        <v>2014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2">
        <f t="shared" si="81"/>
        <v>41987.818969907406</v>
      </c>
      <c r="R1771" s="12">
        <f t="shared" si="82"/>
        <v>42017.818969907406</v>
      </c>
      <c r="S1771">
        <f t="shared" si="83"/>
        <v>2014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2">
        <f t="shared" si="81"/>
        <v>41891.780023148152</v>
      </c>
      <c r="R1772" s="12">
        <f t="shared" si="82"/>
        <v>41926.780023148152</v>
      </c>
      <c r="S1772">
        <f t="shared" si="83"/>
        <v>2014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2">
        <f t="shared" si="81"/>
        <v>41905.979629629634</v>
      </c>
      <c r="R1773" s="12">
        <f t="shared" si="82"/>
        <v>41935.979629629634</v>
      </c>
      <c r="S1773">
        <f t="shared" si="83"/>
        <v>2014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2">
        <f t="shared" si="81"/>
        <v>41766.718009259261</v>
      </c>
      <c r="R1774" s="12">
        <f t="shared" si="82"/>
        <v>41826.718009259261</v>
      </c>
      <c r="S1774">
        <f t="shared" si="83"/>
        <v>2014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2">
        <f t="shared" si="81"/>
        <v>41978.760393518518</v>
      </c>
      <c r="R1775" s="12">
        <f t="shared" si="82"/>
        <v>42023.760393518518</v>
      </c>
      <c r="S1775">
        <f t="shared" si="83"/>
        <v>2014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2">
        <f t="shared" si="81"/>
        <v>41930.218657407408</v>
      </c>
      <c r="R1776" s="12">
        <f t="shared" si="82"/>
        <v>41972.624305555553</v>
      </c>
      <c r="S1776">
        <f t="shared" si="83"/>
        <v>2014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2">
        <f t="shared" si="81"/>
        <v>41891.976388888892</v>
      </c>
      <c r="R1777" s="12">
        <f t="shared" si="82"/>
        <v>41936.976388888892</v>
      </c>
      <c r="S1777">
        <f t="shared" si="83"/>
        <v>2014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2">
        <f t="shared" si="81"/>
        <v>41905.95684027778</v>
      </c>
      <c r="R1778" s="12">
        <f t="shared" si="82"/>
        <v>41941.95684027778</v>
      </c>
      <c r="S1778">
        <f t="shared" si="83"/>
        <v>2014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2">
        <f t="shared" si="81"/>
        <v>42025.357094907406</v>
      </c>
      <c r="R1779" s="12">
        <f t="shared" si="82"/>
        <v>42055.357094907406</v>
      </c>
      <c r="S1779">
        <f t="shared" si="83"/>
        <v>2015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2">
        <f t="shared" si="81"/>
        <v>42045.86336805555</v>
      </c>
      <c r="R1780" s="12">
        <f t="shared" si="82"/>
        <v>42090.821701388893</v>
      </c>
      <c r="S1780">
        <f t="shared" si="83"/>
        <v>2015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2">
        <f t="shared" si="81"/>
        <v>42585.691898148143</v>
      </c>
      <c r="R1781" s="12">
        <f t="shared" si="82"/>
        <v>42615.691898148143</v>
      </c>
      <c r="S1781">
        <f t="shared" si="83"/>
        <v>2016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2">
        <f t="shared" si="81"/>
        <v>42493.600810185191</v>
      </c>
      <c r="R1782" s="12">
        <f t="shared" si="82"/>
        <v>42553.600810185191</v>
      </c>
      <c r="S1782">
        <f t="shared" si="83"/>
        <v>2016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2">
        <f t="shared" si="81"/>
        <v>42597.617418981477</v>
      </c>
      <c r="R1783" s="12">
        <f t="shared" si="82"/>
        <v>42628.617418981477</v>
      </c>
      <c r="S1783">
        <f t="shared" si="83"/>
        <v>2016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2">
        <f t="shared" si="81"/>
        <v>42388.575104166666</v>
      </c>
      <c r="R1784" s="12">
        <f t="shared" si="82"/>
        <v>42421.575104166666</v>
      </c>
      <c r="S1784">
        <f t="shared" si="83"/>
        <v>2016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2">
        <f t="shared" si="81"/>
        <v>42115.949976851851</v>
      </c>
      <c r="R1785" s="12">
        <f t="shared" si="82"/>
        <v>42145.949976851851</v>
      </c>
      <c r="S1785">
        <f t="shared" si="83"/>
        <v>2015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2">
        <f t="shared" si="81"/>
        <v>42003.655555555553</v>
      </c>
      <c r="R1786" s="12">
        <f t="shared" si="82"/>
        <v>42035.142361111109</v>
      </c>
      <c r="S1786">
        <f t="shared" si="83"/>
        <v>2014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2">
        <f t="shared" si="81"/>
        <v>41897.134895833333</v>
      </c>
      <c r="R1787" s="12">
        <f t="shared" si="82"/>
        <v>41928</v>
      </c>
      <c r="S1787">
        <f t="shared" si="83"/>
        <v>2014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2">
        <f t="shared" si="81"/>
        <v>41958.550659722227</v>
      </c>
      <c r="R1788" s="12">
        <f t="shared" si="82"/>
        <v>41988.550659722227</v>
      </c>
      <c r="S1788">
        <f t="shared" si="83"/>
        <v>2014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2">
        <f t="shared" si="81"/>
        <v>42068.65552083333</v>
      </c>
      <c r="R1789" s="12">
        <f t="shared" si="82"/>
        <v>42098.613854166666</v>
      </c>
      <c r="S1789">
        <f t="shared" si="83"/>
        <v>2015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2">
        <f t="shared" si="81"/>
        <v>41913.94840277778</v>
      </c>
      <c r="R1790" s="12">
        <f t="shared" si="82"/>
        <v>41943.94840277778</v>
      </c>
      <c r="S1790">
        <f t="shared" si="83"/>
        <v>2014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2">
        <f t="shared" si="81"/>
        <v>41956.250034722223</v>
      </c>
      <c r="R1791" s="12">
        <f t="shared" si="82"/>
        <v>42016.250034722223</v>
      </c>
      <c r="S1791">
        <f t="shared" si="83"/>
        <v>2014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2">
        <f t="shared" si="81"/>
        <v>42010.674513888895</v>
      </c>
      <c r="R1792" s="12">
        <f t="shared" si="82"/>
        <v>42040.674513888895</v>
      </c>
      <c r="S1792">
        <f t="shared" si="83"/>
        <v>2015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2">
        <f t="shared" si="81"/>
        <v>41973.740335648152</v>
      </c>
      <c r="R1793" s="12">
        <f t="shared" si="82"/>
        <v>42033.740335648152</v>
      </c>
      <c r="S1793">
        <f t="shared" si="83"/>
        <v>2014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2">
        <f t="shared" si="81"/>
        <v>42189.031041666662</v>
      </c>
      <c r="R1794" s="12">
        <f t="shared" si="82"/>
        <v>42226.290972222225</v>
      </c>
      <c r="S1794">
        <f t="shared" si="83"/>
        <v>2015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2">
        <f t="shared" ref="Q1795:Q1858" si="84">(((J1795/60)/60)/24)+DATE(1970,1,1)</f>
        <v>41940.89166666667</v>
      </c>
      <c r="R1795" s="12">
        <f t="shared" ref="R1795:R1858" si="85">(((I1795/60)/60)/24)+DATE(1970,1,1)</f>
        <v>41970.933333333334</v>
      </c>
      <c r="S1795">
        <f t="shared" ref="S1795:S1858" si="86">YEAR(Q1795)</f>
        <v>2014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2">
        <f t="shared" si="84"/>
        <v>42011.551180555558</v>
      </c>
      <c r="R1796" s="12">
        <f t="shared" si="85"/>
        <v>42046.551180555558</v>
      </c>
      <c r="S1796">
        <f t="shared" si="86"/>
        <v>2015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2">
        <f t="shared" si="84"/>
        <v>42628.288668981477</v>
      </c>
      <c r="R1797" s="12">
        <f t="shared" si="85"/>
        <v>42657.666666666672</v>
      </c>
      <c r="S1797">
        <f t="shared" si="86"/>
        <v>2016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2">
        <f t="shared" si="84"/>
        <v>42515.439421296294</v>
      </c>
      <c r="R1798" s="12">
        <f t="shared" si="85"/>
        <v>42575.439421296294</v>
      </c>
      <c r="S1798">
        <f t="shared" si="86"/>
        <v>2016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2">
        <f t="shared" si="84"/>
        <v>42689.56931712963</v>
      </c>
      <c r="R1799" s="12">
        <f t="shared" si="85"/>
        <v>42719.56931712963</v>
      </c>
      <c r="S1799">
        <f t="shared" si="86"/>
        <v>2016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2">
        <f t="shared" si="84"/>
        <v>42344.32677083333</v>
      </c>
      <c r="R1800" s="12">
        <f t="shared" si="85"/>
        <v>42404.32677083333</v>
      </c>
      <c r="S1800">
        <f t="shared" si="86"/>
        <v>2015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2">
        <f t="shared" si="84"/>
        <v>41934.842685185184</v>
      </c>
      <c r="R1801" s="12">
        <f t="shared" si="85"/>
        <v>41954.884351851855</v>
      </c>
      <c r="S1801">
        <f t="shared" si="86"/>
        <v>2014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2">
        <f t="shared" si="84"/>
        <v>42623.606134259258</v>
      </c>
      <c r="R1802" s="12">
        <f t="shared" si="85"/>
        <v>42653.606134259258</v>
      </c>
      <c r="S1802">
        <f t="shared" si="86"/>
        <v>2016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2">
        <f t="shared" si="84"/>
        <v>42321.660509259258</v>
      </c>
      <c r="R1803" s="12">
        <f t="shared" si="85"/>
        <v>42353.506944444445</v>
      </c>
      <c r="S1803">
        <f t="shared" si="86"/>
        <v>2015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2">
        <f t="shared" si="84"/>
        <v>42159.47256944445</v>
      </c>
      <c r="R1804" s="12">
        <f t="shared" si="85"/>
        <v>42182.915972222225</v>
      </c>
      <c r="S1804">
        <f t="shared" si="86"/>
        <v>2015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2">
        <f t="shared" si="84"/>
        <v>42018.071550925932</v>
      </c>
      <c r="R1805" s="12">
        <f t="shared" si="85"/>
        <v>42049.071550925932</v>
      </c>
      <c r="S1805">
        <f t="shared" si="86"/>
        <v>2015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2">
        <f t="shared" si="84"/>
        <v>42282.678287037037</v>
      </c>
      <c r="R1806" s="12">
        <f t="shared" si="85"/>
        <v>42322.719953703709</v>
      </c>
      <c r="S1806">
        <f t="shared" si="86"/>
        <v>2015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2">
        <f t="shared" si="84"/>
        <v>42247.803912037038</v>
      </c>
      <c r="R1807" s="12">
        <f t="shared" si="85"/>
        <v>42279.75</v>
      </c>
      <c r="S1807">
        <f t="shared" si="86"/>
        <v>2015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2">
        <f t="shared" si="84"/>
        <v>41877.638298611113</v>
      </c>
      <c r="R1808" s="12">
        <f t="shared" si="85"/>
        <v>41912.638298611113</v>
      </c>
      <c r="S1808">
        <f t="shared" si="86"/>
        <v>2014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2">
        <f t="shared" si="84"/>
        <v>41880.068437499998</v>
      </c>
      <c r="R1809" s="12">
        <f t="shared" si="85"/>
        <v>41910.068437499998</v>
      </c>
      <c r="S1809">
        <f t="shared" si="86"/>
        <v>2014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2">
        <f t="shared" si="84"/>
        <v>42742.680902777778</v>
      </c>
      <c r="R1810" s="12">
        <f t="shared" si="85"/>
        <v>42777.680902777778</v>
      </c>
      <c r="S1810">
        <f t="shared" si="86"/>
        <v>2017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2">
        <f t="shared" si="84"/>
        <v>42029.907858796301</v>
      </c>
      <c r="R1811" s="12">
        <f t="shared" si="85"/>
        <v>42064.907858796301</v>
      </c>
      <c r="S1811">
        <f t="shared" si="86"/>
        <v>2015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2">
        <f t="shared" si="84"/>
        <v>41860.91002314815</v>
      </c>
      <c r="R1812" s="12">
        <f t="shared" si="85"/>
        <v>41872.91002314815</v>
      </c>
      <c r="S1812">
        <f t="shared" si="86"/>
        <v>2014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2">
        <f t="shared" si="84"/>
        <v>41876.433680555558</v>
      </c>
      <c r="R1813" s="12">
        <f t="shared" si="85"/>
        <v>41936.166666666664</v>
      </c>
      <c r="S1813">
        <f t="shared" si="86"/>
        <v>2014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2">
        <f t="shared" si="84"/>
        <v>42524.318703703699</v>
      </c>
      <c r="R1814" s="12">
        <f t="shared" si="85"/>
        <v>42554.318703703699</v>
      </c>
      <c r="S1814">
        <f t="shared" si="86"/>
        <v>2016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2">
        <f t="shared" si="84"/>
        <v>41829.889027777775</v>
      </c>
      <c r="R1815" s="12">
        <f t="shared" si="85"/>
        <v>41859.889027777775</v>
      </c>
      <c r="S1815">
        <f t="shared" si="86"/>
        <v>2014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2">
        <f t="shared" si="84"/>
        <v>42033.314074074078</v>
      </c>
      <c r="R1816" s="12">
        <f t="shared" si="85"/>
        <v>42063.314074074078</v>
      </c>
      <c r="S1816">
        <f t="shared" si="86"/>
        <v>2015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2">
        <f t="shared" si="84"/>
        <v>42172.906678240746</v>
      </c>
      <c r="R1817" s="12">
        <f t="shared" si="85"/>
        <v>42186.906678240746</v>
      </c>
      <c r="S1817">
        <f t="shared" si="86"/>
        <v>2015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2">
        <f t="shared" si="84"/>
        <v>42548.876192129625</v>
      </c>
      <c r="R1818" s="12">
        <f t="shared" si="85"/>
        <v>42576.791666666672</v>
      </c>
      <c r="S1818">
        <f t="shared" si="86"/>
        <v>2016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2">
        <f t="shared" si="84"/>
        <v>42705.662118055552</v>
      </c>
      <c r="R1819" s="12">
        <f t="shared" si="85"/>
        <v>42765.290972222225</v>
      </c>
      <c r="S1819">
        <f t="shared" si="86"/>
        <v>2016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2">
        <f t="shared" si="84"/>
        <v>42067.234375</v>
      </c>
      <c r="R1820" s="12">
        <f t="shared" si="85"/>
        <v>42097.192708333328</v>
      </c>
      <c r="S1820">
        <f t="shared" si="86"/>
        <v>2015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2">
        <f t="shared" si="84"/>
        <v>41820.752268518518</v>
      </c>
      <c r="R1821" s="12">
        <f t="shared" si="85"/>
        <v>41850.752268518518</v>
      </c>
      <c r="S1821">
        <f t="shared" si="86"/>
        <v>2014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2">
        <f t="shared" si="84"/>
        <v>42065.084375000006</v>
      </c>
      <c r="R1822" s="12">
        <f t="shared" si="85"/>
        <v>42095.042708333334</v>
      </c>
      <c r="S1822">
        <f t="shared" si="86"/>
        <v>2015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2">
        <f t="shared" si="84"/>
        <v>40926.319062499999</v>
      </c>
      <c r="R1823" s="12">
        <f t="shared" si="85"/>
        <v>40971.319062499999</v>
      </c>
      <c r="S1823">
        <f t="shared" si="86"/>
        <v>2012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2">
        <f t="shared" si="84"/>
        <v>41634.797013888885</v>
      </c>
      <c r="R1824" s="12">
        <f t="shared" si="85"/>
        <v>41670.792361111111</v>
      </c>
      <c r="S1824">
        <f t="shared" si="86"/>
        <v>2013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2">
        <f t="shared" si="84"/>
        <v>41176.684907407405</v>
      </c>
      <c r="R1825" s="12">
        <f t="shared" si="85"/>
        <v>41206.684907407405</v>
      </c>
      <c r="S1825">
        <f t="shared" si="86"/>
        <v>2012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2">
        <f t="shared" si="84"/>
        <v>41626.916284722225</v>
      </c>
      <c r="R1826" s="12">
        <f t="shared" si="85"/>
        <v>41647.088888888888</v>
      </c>
      <c r="S1826">
        <f t="shared" si="86"/>
        <v>2013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2">
        <f t="shared" si="84"/>
        <v>41443.83452546296</v>
      </c>
      <c r="R1827" s="12">
        <f t="shared" si="85"/>
        <v>41466.83452546296</v>
      </c>
      <c r="S1827">
        <f t="shared" si="86"/>
        <v>2013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2">
        <f t="shared" si="84"/>
        <v>41657.923807870371</v>
      </c>
      <c r="R1828" s="12">
        <f t="shared" si="85"/>
        <v>41687.923807870371</v>
      </c>
      <c r="S1828">
        <f t="shared" si="86"/>
        <v>2014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2">
        <f t="shared" si="84"/>
        <v>40555.325937499998</v>
      </c>
      <c r="R1829" s="12">
        <f t="shared" si="85"/>
        <v>40605.325937499998</v>
      </c>
      <c r="S1829">
        <f t="shared" si="86"/>
        <v>2011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2">
        <f t="shared" si="84"/>
        <v>41736.899652777778</v>
      </c>
      <c r="R1830" s="12">
        <f t="shared" si="85"/>
        <v>41768.916666666664</v>
      </c>
      <c r="S1830">
        <f t="shared" si="86"/>
        <v>2014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2">
        <f t="shared" si="84"/>
        <v>40516.087627314817</v>
      </c>
      <c r="R1831" s="12">
        <f t="shared" si="85"/>
        <v>40564.916666666664</v>
      </c>
      <c r="S1831">
        <f t="shared" si="86"/>
        <v>2010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2">
        <f t="shared" si="84"/>
        <v>41664.684108796297</v>
      </c>
      <c r="R1832" s="12">
        <f t="shared" si="85"/>
        <v>41694.684108796297</v>
      </c>
      <c r="S1832">
        <f t="shared" si="86"/>
        <v>2014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2">
        <f t="shared" si="84"/>
        <v>41026.996099537035</v>
      </c>
      <c r="R1833" s="12">
        <f t="shared" si="85"/>
        <v>41041.996099537035</v>
      </c>
      <c r="S1833">
        <f t="shared" si="86"/>
        <v>2012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2">
        <f t="shared" si="84"/>
        <v>40576.539664351854</v>
      </c>
      <c r="R1834" s="12">
        <f t="shared" si="85"/>
        <v>40606.539664351854</v>
      </c>
      <c r="S1834">
        <f t="shared" si="86"/>
        <v>2011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2">
        <f t="shared" si="84"/>
        <v>41303.044016203705</v>
      </c>
      <c r="R1835" s="12">
        <f t="shared" si="85"/>
        <v>41335.332638888889</v>
      </c>
      <c r="S1835">
        <f t="shared" si="86"/>
        <v>2013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2">
        <f t="shared" si="84"/>
        <v>41988.964062500003</v>
      </c>
      <c r="R1836" s="12">
        <f t="shared" si="85"/>
        <v>42028.964062500003</v>
      </c>
      <c r="S1836">
        <f t="shared" si="86"/>
        <v>2014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2">
        <f t="shared" si="84"/>
        <v>42430.702210648145</v>
      </c>
      <c r="R1837" s="12">
        <f t="shared" si="85"/>
        <v>42460.660543981481</v>
      </c>
      <c r="S1837">
        <f t="shared" si="86"/>
        <v>2016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2">
        <f t="shared" si="84"/>
        <v>41305.809363425928</v>
      </c>
      <c r="R1838" s="12">
        <f t="shared" si="85"/>
        <v>41322.809363425928</v>
      </c>
      <c r="S1838">
        <f t="shared" si="86"/>
        <v>2013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2">
        <f t="shared" si="84"/>
        <v>40926.047858796301</v>
      </c>
      <c r="R1839" s="12">
        <f t="shared" si="85"/>
        <v>40986.006192129629</v>
      </c>
      <c r="S1839">
        <f t="shared" si="86"/>
        <v>2012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2">
        <f t="shared" si="84"/>
        <v>40788.786539351851</v>
      </c>
      <c r="R1840" s="12">
        <f t="shared" si="85"/>
        <v>40817.125</v>
      </c>
      <c r="S1840">
        <f t="shared" si="86"/>
        <v>2011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2">
        <f t="shared" si="84"/>
        <v>42614.722013888888</v>
      </c>
      <c r="R1841" s="12">
        <f t="shared" si="85"/>
        <v>42644.722013888888</v>
      </c>
      <c r="S1841">
        <f t="shared" si="86"/>
        <v>2016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2">
        <f t="shared" si="84"/>
        <v>41382.096180555556</v>
      </c>
      <c r="R1842" s="12">
        <f t="shared" si="85"/>
        <v>41401.207638888889</v>
      </c>
      <c r="S1842">
        <f t="shared" si="86"/>
        <v>2013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2">
        <f t="shared" si="84"/>
        <v>41745.84542824074</v>
      </c>
      <c r="R1843" s="12">
        <f t="shared" si="85"/>
        <v>41779.207638888889</v>
      </c>
      <c r="S1843">
        <f t="shared" si="86"/>
        <v>2014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2">
        <f t="shared" si="84"/>
        <v>42031.631724537037</v>
      </c>
      <c r="R1844" s="12">
        <f t="shared" si="85"/>
        <v>42065.249305555553</v>
      </c>
      <c r="S1844">
        <f t="shared" si="86"/>
        <v>2015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2">
        <f t="shared" si="84"/>
        <v>40564.994837962964</v>
      </c>
      <c r="R1845" s="12">
        <f t="shared" si="85"/>
        <v>40594.994837962964</v>
      </c>
      <c r="S1845">
        <f t="shared" si="86"/>
        <v>2011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2">
        <f t="shared" si="84"/>
        <v>40666.973541666666</v>
      </c>
      <c r="R1846" s="12">
        <f t="shared" si="85"/>
        <v>40705.125</v>
      </c>
      <c r="S1846">
        <f t="shared" si="86"/>
        <v>2011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2">
        <f t="shared" si="84"/>
        <v>42523.333310185189</v>
      </c>
      <c r="R1847" s="12">
        <f t="shared" si="85"/>
        <v>42538.204861111109</v>
      </c>
      <c r="S1847">
        <f t="shared" si="86"/>
        <v>2016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2">
        <f t="shared" si="84"/>
        <v>41228.650196759263</v>
      </c>
      <c r="R1848" s="12">
        <f t="shared" si="85"/>
        <v>41258.650196759263</v>
      </c>
      <c r="S1848">
        <f t="shared" si="86"/>
        <v>2012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2">
        <f t="shared" si="84"/>
        <v>42094.236481481479</v>
      </c>
      <c r="R1849" s="12">
        <f t="shared" si="85"/>
        <v>42115.236481481479</v>
      </c>
      <c r="S1849">
        <f t="shared" si="86"/>
        <v>2015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2">
        <f t="shared" si="84"/>
        <v>40691.788055555553</v>
      </c>
      <c r="R1850" s="12">
        <f t="shared" si="85"/>
        <v>40755.290972222225</v>
      </c>
      <c r="S1850">
        <f t="shared" si="86"/>
        <v>2011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2">
        <f t="shared" si="84"/>
        <v>41169.845590277779</v>
      </c>
      <c r="R1851" s="12">
        <f t="shared" si="85"/>
        <v>41199.845590277779</v>
      </c>
      <c r="S1851">
        <f t="shared" si="86"/>
        <v>2012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2">
        <f t="shared" si="84"/>
        <v>41800.959490740745</v>
      </c>
      <c r="R1852" s="12">
        <f t="shared" si="85"/>
        <v>41830.959490740745</v>
      </c>
      <c r="S1852">
        <f t="shared" si="86"/>
        <v>2014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2">
        <f t="shared" si="84"/>
        <v>41827.906689814816</v>
      </c>
      <c r="R1853" s="12">
        <f t="shared" si="85"/>
        <v>41848.041666666664</v>
      </c>
      <c r="S1853">
        <f t="shared" si="86"/>
        <v>2014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2">
        <f t="shared" si="84"/>
        <v>42081.77143518519</v>
      </c>
      <c r="R1854" s="12">
        <f t="shared" si="85"/>
        <v>42119</v>
      </c>
      <c r="S1854">
        <f t="shared" si="86"/>
        <v>2015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2">
        <f t="shared" si="84"/>
        <v>41177.060381944444</v>
      </c>
      <c r="R1855" s="12">
        <f t="shared" si="85"/>
        <v>41227.102048611108</v>
      </c>
      <c r="S1855">
        <f t="shared" si="86"/>
        <v>2012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2">
        <f t="shared" si="84"/>
        <v>41388.021261574075</v>
      </c>
      <c r="R1856" s="12">
        <f t="shared" si="85"/>
        <v>41418.021261574075</v>
      </c>
      <c r="S1856">
        <f t="shared" si="86"/>
        <v>2013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2">
        <f t="shared" si="84"/>
        <v>41600.538657407407</v>
      </c>
      <c r="R1857" s="12">
        <f t="shared" si="85"/>
        <v>41645.538657407407</v>
      </c>
      <c r="S1857">
        <f t="shared" si="86"/>
        <v>2013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2">
        <f t="shared" si="84"/>
        <v>41817.854999999996</v>
      </c>
      <c r="R1858" s="12">
        <f t="shared" si="85"/>
        <v>41838.854999999996</v>
      </c>
      <c r="S1858">
        <f t="shared" si="86"/>
        <v>2014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2">
        <f t="shared" ref="Q1859:Q1922" si="87">(((J1859/60)/60)/24)+DATE(1970,1,1)</f>
        <v>41864.76866898148</v>
      </c>
      <c r="R1859" s="12">
        <f t="shared" ref="R1859:R1922" si="88">(((I1859/60)/60)/24)+DATE(1970,1,1)</f>
        <v>41894.76866898148</v>
      </c>
      <c r="S1859">
        <f t="shared" ref="S1859:S1922" si="89">YEAR(Q1859)</f>
        <v>2014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2">
        <f t="shared" si="87"/>
        <v>40833.200474537036</v>
      </c>
      <c r="R1860" s="12">
        <f t="shared" si="88"/>
        <v>40893.242141203707</v>
      </c>
      <c r="S1860">
        <f t="shared" si="89"/>
        <v>2011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2">
        <f t="shared" si="87"/>
        <v>40778.770011574074</v>
      </c>
      <c r="R1861" s="12">
        <f t="shared" si="88"/>
        <v>40808.770011574074</v>
      </c>
      <c r="S1861">
        <f t="shared" si="89"/>
        <v>2011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2">
        <f t="shared" si="87"/>
        <v>41655.709305555552</v>
      </c>
      <c r="R1862" s="12">
        <f t="shared" si="88"/>
        <v>41676.709305555552</v>
      </c>
      <c r="S1862">
        <f t="shared" si="89"/>
        <v>2014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2">
        <f t="shared" si="87"/>
        <v>42000.300243055557</v>
      </c>
      <c r="R1863" s="12">
        <f t="shared" si="88"/>
        <v>42030.300243055557</v>
      </c>
      <c r="S1863">
        <f t="shared" si="89"/>
        <v>2014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2">
        <f t="shared" si="87"/>
        <v>42755.492754629624</v>
      </c>
      <c r="R1864" s="12">
        <f t="shared" si="88"/>
        <v>42802.3125</v>
      </c>
      <c r="S1864">
        <f t="shared" si="89"/>
        <v>2017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2">
        <f t="shared" si="87"/>
        <v>41772.797280092593</v>
      </c>
      <c r="R1865" s="12">
        <f t="shared" si="88"/>
        <v>41802.797280092593</v>
      </c>
      <c r="S1865">
        <f t="shared" si="89"/>
        <v>2014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2">
        <f t="shared" si="87"/>
        <v>41733.716435185182</v>
      </c>
      <c r="R1866" s="12">
        <f t="shared" si="88"/>
        <v>41763.716435185182</v>
      </c>
      <c r="S1866">
        <f t="shared" si="89"/>
        <v>2014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2">
        <f t="shared" si="87"/>
        <v>42645.367442129631</v>
      </c>
      <c r="R1867" s="12">
        <f t="shared" si="88"/>
        <v>42680.409108796302</v>
      </c>
      <c r="S1867">
        <f t="shared" si="89"/>
        <v>2016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2">
        <f t="shared" si="87"/>
        <v>42742.246493055558</v>
      </c>
      <c r="R1868" s="12">
        <f t="shared" si="88"/>
        <v>42795.166666666672</v>
      </c>
      <c r="S1868">
        <f t="shared" si="89"/>
        <v>2017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2">
        <f t="shared" si="87"/>
        <v>42649.924907407403</v>
      </c>
      <c r="R1869" s="12">
        <f t="shared" si="88"/>
        <v>42679.924907407403</v>
      </c>
      <c r="S1869">
        <f t="shared" si="89"/>
        <v>2016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2">
        <f t="shared" si="87"/>
        <v>42328.779224537036</v>
      </c>
      <c r="R1870" s="12">
        <f t="shared" si="88"/>
        <v>42353.332638888889</v>
      </c>
      <c r="S1870">
        <f t="shared" si="89"/>
        <v>2015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2">
        <f t="shared" si="87"/>
        <v>42709.002881944441</v>
      </c>
      <c r="R1871" s="12">
        <f t="shared" si="88"/>
        <v>42739.002881944441</v>
      </c>
      <c r="S1871">
        <f t="shared" si="89"/>
        <v>2016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2">
        <f t="shared" si="87"/>
        <v>42371.355729166666</v>
      </c>
      <c r="R1872" s="12">
        <f t="shared" si="88"/>
        <v>42400.178472222222</v>
      </c>
      <c r="S1872">
        <f t="shared" si="89"/>
        <v>2016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2">
        <f t="shared" si="87"/>
        <v>41923.783576388887</v>
      </c>
      <c r="R1873" s="12">
        <f t="shared" si="88"/>
        <v>41963.825243055559</v>
      </c>
      <c r="S1873">
        <f t="shared" si="89"/>
        <v>2014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2">
        <f t="shared" si="87"/>
        <v>42155.129652777774</v>
      </c>
      <c r="R1874" s="12">
        <f t="shared" si="88"/>
        <v>42185.129652777774</v>
      </c>
      <c r="S1874">
        <f t="shared" si="89"/>
        <v>2015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2">
        <f t="shared" si="87"/>
        <v>42164.615856481483</v>
      </c>
      <c r="R1875" s="12">
        <f t="shared" si="88"/>
        <v>42193.697916666672</v>
      </c>
      <c r="S1875">
        <f t="shared" si="89"/>
        <v>2015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2">
        <f t="shared" si="87"/>
        <v>42529.969131944439</v>
      </c>
      <c r="R1876" s="12">
        <f t="shared" si="88"/>
        <v>42549.969131944439</v>
      </c>
      <c r="S1876">
        <f t="shared" si="89"/>
        <v>2016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2">
        <f t="shared" si="87"/>
        <v>42528.899398148147</v>
      </c>
      <c r="R1877" s="12">
        <f t="shared" si="88"/>
        <v>42588.899398148147</v>
      </c>
      <c r="S1877">
        <f t="shared" si="89"/>
        <v>2016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2">
        <f t="shared" si="87"/>
        <v>41776.284780092588</v>
      </c>
      <c r="R1878" s="12">
        <f t="shared" si="88"/>
        <v>41806.284780092588</v>
      </c>
      <c r="S1878">
        <f t="shared" si="89"/>
        <v>2014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2">
        <f t="shared" si="87"/>
        <v>42035.029224537036</v>
      </c>
      <c r="R1879" s="12">
        <f t="shared" si="88"/>
        <v>42064.029224537036</v>
      </c>
      <c r="S1879">
        <f t="shared" si="89"/>
        <v>2015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2">
        <f t="shared" si="87"/>
        <v>41773.008738425924</v>
      </c>
      <c r="R1880" s="12">
        <f t="shared" si="88"/>
        <v>41803.008738425924</v>
      </c>
      <c r="S1880">
        <f t="shared" si="89"/>
        <v>2014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2">
        <f t="shared" si="87"/>
        <v>42413.649641203709</v>
      </c>
      <c r="R1881" s="12">
        <f t="shared" si="88"/>
        <v>42443.607974537037</v>
      </c>
      <c r="S1881">
        <f t="shared" si="89"/>
        <v>2016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2">
        <f t="shared" si="87"/>
        <v>42430.566898148143</v>
      </c>
      <c r="R1882" s="12">
        <f t="shared" si="88"/>
        <v>42459.525231481486</v>
      </c>
      <c r="S1882">
        <f t="shared" si="89"/>
        <v>2016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2">
        <f t="shared" si="87"/>
        <v>42043.152650462958</v>
      </c>
      <c r="R1883" s="12">
        <f t="shared" si="88"/>
        <v>42073.110983796301</v>
      </c>
      <c r="S1883">
        <f t="shared" si="89"/>
        <v>2015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2">
        <f t="shared" si="87"/>
        <v>41067.949212962965</v>
      </c>
      <c r="R1884" s="12">
        <f t="shared" si="88"/>
        <v>41100.991666666669</v>
      </c>
      <c r="S1884">
        <f t="shared" si="89"/>
        <v>2012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2">
        <f t="shared" si="87"/>
        <v>40977.948009259257</v>
      </c>
      <c r="R1885" s="12">
        <f t="shared" si="88"/>
        <v>41007.906342592592</v>
      </c>
      <c r="S1885">
        <f t="shared" si="89"/>
        <v>2012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2">
        <f t="shared" si="87"/>
        <v>41205.198321759257</v>
      </c>
      <c r="R1886" s="12">
        <f t="shared" si="88"/>
        <v>41240.5</v>
      </c>
      <c r="S1886">
        <f t="shared" si="89"/>
        <v>2012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2">
        <f t="shared" si="87"/>
        <v>41099.093865740739</v>
      </c>
      <c r="R1887" s="12">
        <f t="shared" si="88"/>
        <v>41131.916666666664</v>
      </c>
      <c r="S1887">
        <f t="shared" si="89"/>
        <v>2012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2">
        <f t="shared" si="87"/>
        <v>41925.906689814816</v>
      </c>
      <c r="R1888" s="12">
        <f t="shared" si="88"/>
        <v>41955.94835648148</v>
      </c>
      <c r="S1888">
        <f t="shared" si="89"/>
        <v>2014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2">
        <f t="shared" si="87"/>
        <v>42323.800138888888</v>
      </c>
      <c r="R1889" s="12">
        <f t="shared" si="88"/>
        <v>42341.895833333328</v>
      </c>
      <c r="S1889">
        <f t="shared" si="89"/>
        <v>2015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2">
        <f t="shared" si="87"/>
        <v>40299.239953703705</v>
      </c>
      <c r="R1890" s="12">
        <f t="shared" si="88"/>
        <v>40330.207638888889</v>
      </c>
      <c r="S1890">
        <f t="shared" si="89"/>
        <v>2010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2">
        <f t="shared" si="87"/>
        <v>41299.793356481481</v>
      </c>
      <c r="R1891" s="12">
        <f t="shared" si="88"/>
        <v>41344.751689814817</v>
      </c>
      <c r="S1891">
        <f t="shared" si="89"/>
        <v>2013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2">
        <f t="shared" si="87"/>
        <v>41228.786203703705</v>
      </c>
      <c r="R1892" s="12">
        <f t="shared" si="88"/>
        <v>41258.786203703705</v>
      </c>
      <c r="S1892">
        <f t="shared" si="89"/>
        <v>2012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2">
        <f t="shared" si="87"/>
        <v>40335.798078703701</v>
      </c>
      <c r="R1893" s="12">
        <f t="shared" si="88"/>
        <v>40381.25</v>
      </c>
      <c r="S1893">
        <f t="shared" si="89"/>
        <v>2010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2">
        <f t="shared" si="87"/>
        <v>40671.637511574074</v>
      </c>
      <c r="R1894" s="12">
        <f t="shared" si="88"/>
        <v>40701.637511574074</v>
      </c>
      <c r="S1894">
        <f t="shared" si="89"/>
        <v>2011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2">
        <f t="shared" si="87"/>
        <v>40632.94195601852</v>
      </c>
      <c r="R1895" s="12">
        <f t="shared" si="88"/>
        <v>40649.165972222225</v>
      </c>
      <c r="S1895">
        <f t="shared" si="89"/>
        <v>2011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2">
        <f t="shared" si="87"/>
        <v>40920.904895833337</v>
      </c>
      <c r="R1896" s="12">
        <f t="shared" si="88"/>
        <v>40951.904895833337</v>
      </c>
      <c r="S1896">
        <f t="shared" si="89"/>
        <v>2012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2">
        <f t="shared" si="87"/>
        <v>42267.746782407412</v>
      </c>
      <c r="R1897" s="12">
        <f t="shared" si="88"/>
        <v>42297.746782407412</v>
      </c>
      <c r="S1897">
        <f t="shared" si="89"/>
        <v>2015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2">
        <f t="shared" si="87"/>
        <v>40981.710243055553</v>
      </c>
      <c r="R1898" s="12">
        <f t="shared" si="88"/>
        <v>41011.710243055553</v>
      </c>
      <c r="S1898">
        <f t="shared" si="89"/>
        <v>2012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2">
        <f t="shared" si="87"/>
        <v>41680.583402777782</v>
      </c>
      <c r="R1899" s="12">
        <f t="shared" si="88"/>
        <v>41702.875</v>
      </c>
      <c r="S1899">
        <f t="shared" si="89"/>
        <v>2014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2">
        <f t="shared" si="87"/>
        <v>42366.192974537036</v>
      </c>
      <c r="R1900" s="12">
        <f t="shared" si="88"/>
        <v>42401.75</v>
      </c>
      <c r="S1900">
        <f t="shared" si="89"/>
        <v>2015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2">
        <f t="shared" si="87"/>
        <v>42058.941736111112</v>
      </c>
      <c r="R1901" s="12">
        <f t="shared" si="88"/>
        <v>42088.90006944444</v>
      </c>
      <c r="S1901">
        <f t="shared" si="89"/>
        <v>2015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2">
        <f t="shared" si="87"/>
        <v>41160.871886574074</v>
      </c>
      <c r="R1902" s="12">
        <f t="shared" si="88"/>
        <v>41188.415972222225</v>
      </c>
      <c r="S1902">
        <f t="shared" si="89"/>
        <v>2012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2">
        <f t="shared" si="87"/>
        <v>42116.54315972222</v>
      </c>
      <c r="R1903" s="12">
        <f t="shared" si="88"/>
        <v>42146.541666666672</v>
      </c>
      <c r="S1903">
        <f t="shared" si="89"/>
        <v>2015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2">
        <f t="shared" si="87"/>
        <v>42037.789895833332</v>
      </c>
      <c r="R1904" s="12">
        <f t="shared" si="88"/>
        <v>42067.789895833332</v>
      </c>
      <c r="S1904">
        <f t="shared" si="89"/>
        <v>2015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2">
        <f t="shared" si="87"/>
        <v>42702.770729166667</v>
      </c>
      <c r="R1905" s="12">
        <f t="shared" si="88"/>
        <v>42762.770729166667</v>
      </c>
      <c r="S1905">
        <f t="shared" si="89"/>
        <v>2016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2">
        <f t="shared" si="87"/>
        <v>42326.685428240744</v>
      </c>
      <c r="R1906" s="12">
        <f t="shared" si="88"/>
        <v>42371.685428240744</v>
      </c>
      <c r="S1906">
        <f t="shared" si="89"/>
        <v>2015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2">
        <f t="shared" si="87"/>
        <v>41859.925856481481</v>
      </c>
      <c r="R1907" s="12">
        <f t="shared" si="88"/>
        <v>41889.925856481481</v>
      </c>
      <c r="S1907">
        <f t="shared" si="89"/>
        <v>2014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2">
        <f t="shared" si="87"/>
        <v>42514.671099537038</v>
      </c>
      <c r="R1908" s="12">
        <f t="shared" si="88"/>
        <v>42544.671099537038</v>
      </c>
      <c r="S1908">
        <f t="shared" si="89"/>
        <v>2016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2">
        <f t="shared" si="87"/>
        <v>41767.587094907409</v>
      </c>
      <c r="R1909" s="12">
        <f t="shared" si="88"/>
        <v>41782.587094907409</v>
      </c>
      <c r="S1909">
        <f t="shared" si="89"/>
        <v>2014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2">
        <f t="shared" si="87"/>
        <v>42703.917824074073</v>
      </c>
      <c r="R1910" s="12">
        <f t="shared" si="88"/>
        <v>42733.917824074073</v>
      </c>
      <c r="S1910">
        <f t="shared" si="89"/>
        <v>2016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2">
        <f t="shared" si="87"/>
        <v>41905.429155092592</v>
      </c>
      <c r="R1911" s="12">
        <f t="shared" si="88"/>
        <v>41935.429155092592</v>
      </c>
      <c r="S1911">
        <f t="shared" si="89"/>
        <v>2014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2">
        <f t="shared" si="87"/>
        <v>42264.963159722218</v>
      </c>
      <c r="R1912" s="12">
        <f t="shared" si="88"/>
        <v>42308.947916666672</v>
      </c>
      <c r="S1912">
        <f t="shared" si="89"/>
        <v>2015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2">
        <f t="shared" si="87"/>
        <v>41830.033958333333</v>
      </c>
      <c r="R1913" s="12">
        <f t="shared" si="88"/>
        <v>41860.033958333333</v>
      </c>
      <c r="S1913">
        <f t="shared" si="89"/>
        <v>2014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2">
        <f t="shared" si="87"/>
        <v>42129.226388888885</v>
      </c>
      <c r="R1914" s="12">
        <f t="shared" si="88"/>
        <v>42159.226388888885</v>
      </c>
      <c r="S1914">
        <f t="shared" si="89"/>
        <v>2015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2">
        <f t="shared" si="87"/>
        <v>41890.511319444442</v>
      </c>
      <c r="R1915" s="12">
        <f t="shared" si="88"/>
        <v>41920.511319444442</v>
      </c>
      <c r="S1915">
        <f t="shared" si="89"/>
        <v>2014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2">
        <f t="shared" si="87"/>
        <v>41929.174456018518</v>
      </c>
      <c r="R1916" s="12">
        <f t="shared" si="88"/>
        <v>41944.165972222225</v>
      </c>
      <c r="S1916">
        <f t="shared" si="89"/>
        <v>2014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2">
        <f t="shared" si="87"/>
        <v>41864.04886574074</v>
      </c>
      <c r="R1917" s="12">
        <f t="shared" si="88"/>
        <v>41884.04886574074</v>
      </c>
      <c r="S1917">
        <f t="shared" si="89"/>
        <v>2014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2">
        <f t="shared" si="87"/>
        <v>42656.717303240745</v>
      </c>
      <c r="R1918" s="12">
        <f t="shared" si="88"/>
        <v>42681.758969907409</v>
      </c>
      <c r="S1918">
        <f t="shared" si="89"/>
        <v>2016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2">
        <f t="shared" si="87"/>
        <v>42746.270057870366</v>
      </c>
      <c r="R1919" s="12">
        <f t="shared" si="88"/>
        <v>42776.270057870366</v>
      </c>
      <c r="S1919">
        <f t="shared" si="89"/>
        <v>2017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2">
        <f t="shared" si="87"/>
        <v>41828.789942129632</v>
      </c>
      <c r="R1920" s="12">
        <f t="shared" si="88"/>
        <v>41863.789942129632</v>
      </c>
      <c r="S1920">
        <f t="shared" si="89"/>
        <v>2014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2">
        <f t="shared" si="87"/>
        <v>42113.875567129624</v>
      </c>
      <c r="R1921" s="12">
        <f t="shared" si="88"/>
        <v>42143.875567129624</v>
      </c>
      <c r="S1921">
        <f t="shared" si="89"/>
        <v>2015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2">
        <f t="shared" si="87"/>
        <v>42270.875706018516</v>
      </c>
      <c r="R1922" s="12">
        <f t="shared" si="88"/>
        <v>42298.958333333328</v>
      </c>
      <c r="S1922">
        <f t="shared" si="89"/>
        <v>2015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2">
        <f t="shared" ref="Q1923:Q1986" si="90">(((J1923/60)/60)/24)+DATE(1970,1,1)</f>
        <v>41074.221562500003</v>
      </c>
      <c r="R1923" s="12">
        <f t="shared" ref="R1923:R1986" si="91">(((I1923/60)/60)/24)+DATE(1970,1,1)</f>
        <v>41104.221562500003</v>
      </c>
      <c r="S1923">
        <f t="shared" ref="S1923:S1986" si="92">YEAR(Q1923)</f>
        <v>2012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2">
        <f t="shared" si="90"/>
        <v>41590.255868055552</v>
      </c>
      <c r="R1924" s="12">
        <f t="shared" si="91"/>
        <v>41620.255868055552</v>
      </c>
      <c r="S1924">
        <f t="shared" si="92"/>
        <v>2013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2">
        <f t="shared" si="90"/>
        <v>40772.848749999997</v>
      </c>
      <c r="R1925" s="12">
        <f t="shared" si="91"/>
        <v>40813.207638888889</v>
      </c>
      <c r="S1925">
        <f t="shared" si="92"/>
        <v>2011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2">
        <f t="shared" si="90"/>
        <v>41626.761053240742</v>
      </c>
      <c r="R1926" s="12">
        <f t="shared" si="91"/>
        <v>41654.814583333333</v>
      </c>
      <c r="S1926">
        <f t="shared" si="92"/>
        <v>2013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2">
        <f t="shared" si="90"/>
        <v>41535.90148148148</v>
      </c>
      <c r="R1927" s="12">
        <f t="shared" si="91"/>
        <v>41558</v>
      </c>
      <c r="S1927">
        <f t="shared" si="92"/>
        <v>2013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2">
        <f t="shared" si="90"/>
        <v>40456.954351851848</v>
      </c>
      <c r="R1928" s="12">
        <f t="shared" si="91"/>
        <v>40484.018055555556</v>
      </c>
      <c r="S1928">
        <f t="shared" si="92"/>
        <v>2010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2">
        <f t="shared" si="90"/>
        <v>40960.861562500002</v>
      </c>
      <c r="R1929" s="12">
        <f t="shared" si="91"/>
        <v>40976.207638888889</v>
      </c>
      <c r="S1929">
        <f t="shared" si="92"/>
        <v>2012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2">
        <f t="shared" si="90"/>
        <v>41371.648078703707</v>
      </c>
      <c r="R1930" s="12">
        <f t="shared" si="91"/>
        <v>41401.648078703707</v>
      </c>
      <c r="S1930">
        <f t="shared" si="92"/>
        <v>2013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2">
        <f t="shared" si="90"/>
        <v>40687.021597222221</v>
      </c>
      <c r="R1931" s="12">
        <f t="shared" si="91"/>
        <v>40729.021597222221</v>
      </c>
      <c r="S1931">
        <f t="shared" si="92"/>
        <v>2011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2">
        <f t="shared" si="90"/>
        <v>41402.558819444443</v>
      </c>
      <c r="R1932" s="12">
        <f t="shared" si="91"/>
        <v>41462.558819444443</v>
      </c>
      <c r="S1932">
        <f t="shared" si="92"/>
        <v>2013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2">
        <f t="shared" si="90"/>
        <v>41037.892465277779</v>
      </c>
      <c r="R1933" s="12">
        <f t="shared" si="91"/>
        <v>41051.145833333336</v>
      </c>
      <c r="S1933">
        <f t="shared" si="92"/>
        <v>2012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2">
        <f t="shared" si="90"/>
        <v>40911.809872685182</v>
      </c>
      <c r="R1934" s="12">
        <f t="shared" si="91"/>
        <v>40932.809872685182</v>
      </c>
      <c r="S1934">
        <f t="shared" si="92"/>
        <v>2012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2">
        <f t="shared" si="90"/>
        <v>41879.130868055552</v>
      </c>
      <c r="R1935" s="12">
        <f t="shared" si="91"/>
        <v>41909.130868055552</v>
      </c>
      <c r="S1935">
        <f t="shared" si="92"/>
        <v>2014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2">
        <f t="shared" si="90"/>
        <v>40865.867141203707</v>
      </c>
      <c r="R1936" s="12">
        <f t="shared" si="91"/>
        <v>40902.208333333336</v>
      </c>
      <c r="S1936">
        <f t="shared" si="92"/>
        <v>2011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2">
        <f t="shared" si="90"/>
        <v>41773.932534722226</v>
      </c>
      <c r="R1937" s="12">
        <f t="shared" si="91"/>
        <v>41811.207638888889</v>
      </c>
      <c r="S1937">
        <f t="shared" si="92"/>
        <v>2014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2">
        <f t="shared" si="90"/>
        <v>40852.889699074076</v>
      </c>
      <c r="R1938" s="12">
        <f t="shared" si="91"/>
        <v>40883.249305555553</v>
      </c>
      <c r="S1938">
        <f t="shared" si="92"/>
        <v>2011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2">
        <f t="shared" si="90"/>
        <v>41059.118993055556</v>
      </c>
      <c r="R1939" s="12">
        <f t="shared" si="91"/>
        <v>41075.165972222225</v>
      </c>
      <c r="S1939">
        <f t="shared" si="92"/>
        <v>2012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2">
        <f t="shared" si="90"/>
        <v>41426.259618055556</v>
      </c>
      <c r="R1940" s="12">
        <f t="shared" si="91"/>
        <v>41457.208333333336</v>
      </c>
      <c r="S1940">
        <f t="shared" si="92"/>
        <v>2013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2">
        <f t="shared" si="90"/>
        <v>41313.985046296293</v>
      </c>
      <c r="R1941" s="12">
        <f t="shared" si="91"/>
        <v>41343.943379629629</v>
      </c>
      <c r="S1941">
        <f t="shared" si="92"/>
        <v>2013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2">
        <f t="shared" si="90"/>
        <v>40670.507326388892</v>
      </c>
      <c r="R1942" s="12">
        <f t="shared" si="91"/>
        <v>40709.165972222225</v>
      </c>
      <c r="S1942">
        <f t="shared" si="92"/>
        <v>2011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2">
        <f t="shared" si="90"/>
        <v>41744.290868055556</v>
      </c>
      <c r="R1943" s="12">
        <f t="shared" si="91"/>
        <v>41774.290868055556</v>
      </c>
      <c r="S1943">
        <f t="shared" si="92"/>
        <v>2014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2">
        <f t="shared" si="90"/>
        <v>40638.828009259261</v>
      </c>
      <c r="R1944" s="12">
        <f t="shared" si="91"/>
        <v>40728.828009259261</v>
      </c>
      <c r="S1944">
        <f t="shared" si="92"/>
        <v>2011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2">
        <f t="shared" si="90"/>
        <v>42548.269861111112</v>
      </c>
      <c r="R1945" s="12">
        <f t="shared" si="91"/>
        <v>42593.269861111112</v>
      </c>
      <c r="S1945">
        <f t="shared" si="92"/>
        <v>2016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2">
        <f t="shared" si="90"/>
        <v>41730.584374999999</v>
      </c>
      <c r="R1946" s="12">
        <f t="shared" si="91"/>
        <v>41760.584374999999</v>
      </c>
      <c r="S1946">
        <f t="shared" si="92"/>
        <v>2014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2">
        <f t="shared" si="90"/>
        <v>42157.251828703709</v>
      </c>
      <c r="R1947" s="12">
        <f t="shared" si="91"/>
        <v>42197.251828703709</v>
      </c>
      <c r="S1947">
        <f t="shared" si="92"/>
        <v>2015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2">
        <f t="shared" si="90"/>
        <v>41689.150011574071</v>
      </c>
      <c r="R1948" s="12">
        <f t="shared" si="91"/>
        <v>41749.108344907407</v>
      </c>
      <c r="S1948">
        <f t="shared" si="92"/>
        <v>2014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2">
        <f t="shared" si="90"/>
        <v>40102.918055555558</v>
      </c>
      <c r="R1949" s="12">
        <f t="shared" si="91"/>
        <v>40140.249305555553</v>
      </c>
      <c r="S1949">
        <f t="shared" si="92"/>
        <v>2009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2">
        <f t="shared" si="90"/>
        <v>42473.604270833333</v>
      </c>
      <c r="R1950" s="12">
        <f t="shared" si="91"/>
        <v>42527.709722222222</v>
      </c>
      <c r="S1950">
        <f t="shared" si="92"/>
        <v>2016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2">
        <f t="shared" si="90"/>
        <v>41800.423043981478</v>
      </c>
      <c r="R1951" s="12">
        <f t="shared" si="91"/>
        <v>41830.423043981478</v>
      </c>
      <c r="S1951">
        <f t="shared" si="92"/>
        <v>2014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2">
        <f t="shared" si="90"/>
        <v>40624.181400462963</v>
      </c>
      <c r="R1952" s="12">
        <f t="shared" si="91"/>
        <v>40655.181400462963</v>
      </c>
      <c r="S1952">
        <f t="shared" si="92"/>
        <v>2011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2">
        <f t="shared" si="90"/>
        <v>42651.420567129629</v>
      </c>
      <c r="R1953" s="12">
        <f t="shared" si="91"/>
        <v>42681.462233796294</v>
      </c>
      <c r="S1953">
        <f t="shared" si="92"/>
        <v>2016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2">
        <f t="shared" si="90"/>
        <v>41526.60665509259</v>
      </c>
      <c r="R1954" s="12">
        <f t="shared" si="91"/>
        <v>41563.60665509259</v>
      </c>
      <c r="S1954">
        <f t="shared" si="92"/>
        <v>2013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2">
        <f t="shared" si="90"/>
        <v>40941.199826388889</v>
      </c>
      <c r="R1955" s="12">
        <f t="shared" si="91"/>
        <v>40970.125</v>
      </c>
      <c r="S1955">
        <f t="shared" si="92"/>
        <v>2012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2">
        <f t="shared" si="90"/>
        <v>42394.580740740741</v>
      </c>
      <c r="R1956" s="12">
        <f t="shared" si="91"/>
        <v>42441.208333333328</v>
      </c>
      <c r="S1956">
        <f t="shared" si="92"/>
        <v>2016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2">
        <f t="shared" si="90"/>
        <v>41020.271770833337</v>
      </c>
      <c r="R1957" s="12">
        <f t="shared" si="91"/>
        <v>41052.791666666664</v>
      </c>
      <c r="S1957">
        <f t="shared" si="92"/>
        <v>2012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2">
        <f t="shared" si="90"/>
        <v>42067.923668981486</v>
      </c>
      <c r="R1958" s="12">
        <f t="shared" si="91"/>
        <v>42112.882002314815</v>
      </c>
      <c r="S1958">
        <f t="shared" si="92"/>
        <v>2015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2">
        <f t="shared" si="90"/>
        <v>41179.098530092589</v>
      </c>
      <c r="R1959" s="12">
        <f t="shared" si="91"/>
        <v>41209.098530092589</v>
      </c>
      <c r="S1959">
        <f t="shared" si="92"/>
        <v>2012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2">
        <f t="shared" si="90"/>
        <v>41326.987974537034</v>
      </c>
      <c r="R1960" s="12">
        <f t="shared" si="91"/>
        <v>41356.94630787037</v>
      </c>
      <c r="S1960">
        <f t="shared" si="92"/>
        <v>2013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2">
        <f t="shared" si="90"/>
        <v>41871.845601851855</v>
      </c>
      <c r="R1961" s="12">
        <f t="shared" si="91"/>
        <v>41913</v>
      </c>
      <c r="S1961">
        <f t="shared" si="92"/>
        <v>2014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2">
        <f t="shared" si="90"/>
        <v>41964.362743055557</v>
      </c>
      <c r="R1962" s="12">
        <f t="shared" si="91"/>
        <v>41994.362743055557</v>
      </c>
      <c r="S1962">
        <f t="shared" si="92"/>
        <v>2014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2">
        <f t="shared" si="90"/>
        <v>41148.194641203707</v>
      </c>
      <c r="R1963" s="12">
        <f t="shared" si="91"/>
        <v>41188.165972222225</v>
      </c>
      <c r="S1963">
        <f t="shared" si="92"/>
        <v>2012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2">
        <f t="shared" si="90"/>
        <v>41742.780509259261</v>
      </c>
      <c r="R1964" s="12">
        <f t="shared" si="91"/>
        <v>41772.780509259261</v>
      </c>
      <c r="S1964">
        <f t="shared" si="92"/>
        <v>2014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2">
        <f t="shared" si="90"/>
        <v>41863.429791666669</v>
      </c>
      <c r="R1965" s="12">
        <f t="shared" si="91"/>
        <v>41898.429791666669</v>
      </c>
      <c r="S1965">
        <f t="shared" si="92"/>
        <v>2014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2">
        <f t="shared" si="90"/>
        <v>42452.272824074069</v>
      </c>
      <c r="R1966" s="12">
        <f t="shared" si="91"/>
        <v>42482.272824074069</v>
      </c>
      <c r="S1966">
        <f t="shared" si="92"/>
        <v>2016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2">
        <f t="shared" si="90"/>
        <v>40898.089236111111</v>
      </c>
      <c r="R1967" s="12">
        <f t="shared" si="91"/>
        <v>40920.041666666664</v>
      </c>
      <c r="S1967">
        <f t="shared" si="92"/>
        <v>2011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2">
        <f t="shared" si="90"/>
        <v>41835.540486111109</v>
      </c>
      <c r="R1968" s="12">
        <f t="shared" si="91"/>
        <v>41865.540486111109</v>
      </c>
      <c r="S1968">
        <f t="shared" si="92"/>
        <v>2014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2">
        <f t="shared" si="90"/>
        <v>41730.663530092592</v>
      </c>
      <c r="R1969" s="12">
        <f t="shared" si="91"/>
        <v>41760.663530092592</v>
      </c>
      <c r="S1969">
        <f t="shared" si="92"/>
        <v>2014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2">
        <f t="shared" si="90"/>
        <v>42676.586979166663</v>
      </c>
      <c r="R1970" s="12">
        <f t="shared" si="91"/>
        <v>42707.628645833334</v>
      </c>
      <c r="S1970">
        <f t="shared" si="92"/>
        <v>2016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2">
        <f t="shared" si="90"/>
        <v>42557.792453703703</v>
      </c>
      <c r="R1971" s="12">
        <f t="shared" si="91"/>
        <v>42587.792453703703</v>
      </c>
      <c r="S1971">
        <f t="shared" si="92"/>
        <v>2016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2">
        <f t="shared" si="90"/>
        <v>41324.193298611113</v>
      </c>
      <c r="R1972" s="12">
        <f t="shared" si="91"/>
        <v>41384.151631944449</v>
      </c>
      <c r="S1972">
        <f t="shared" si="92"/>
        <v>2013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2">
        <f t="shared" si="90"/>
        <v>41561.500706018516</v>
      </c>
      <c r="R1973" s="12">
        <f t="shared" si="91"/>
        <v>41593.166666666664</v>
      </c>
      <c r="S1973">
        <f t="shared" si="92"/>
        <v>2013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2">
        <f t="shared" si="90"/>
        <v>41201.012083333335</v>
      </c>
      <c r="R1974" s="12">
        <f t="shared" si="91"/>
        <v>41231.053749999999</v>
      </c>
      <c r="S1974">
        <f t="shared" si="92"/>
        <v>2012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2">
        <f t="shared" si="90"/>
        <v>42549.722962962958</v>
      </c>
      <c r="R1975" s="12">
        <f t="shared" si="91"/>
        <v>42588.291666666672</v>
      </c>
      <c r="S1975">
        <f t="shared" si="92"/>
        <v>2016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2">
        <f t="shared" si="90"/>
        <v>41445.334131944444</v>
      </c>
      <c r="R1976" s="12">
        <f t="shared" si="91"/>
        <v>41505.334131944444</v>
      </c>
      <c r="S1976">
        <f t="shared" si="92"/>
        <v>2013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2">
        <f t="shared" si="90"/>
        <v>41313.755219907405</v>
      </c>
      <c r="R1977" s="12">
        <f t="shared" si="91"/>
        <v>41343.755219907405</v>
      </c>
      <c r="S1977">
        <f t="shared" si="92"/>
        <v>2013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2">
        <f t="shared" si="90"/>
        <v>41438.899594907409</v>
      </c>
      <c r="R1978" s="12">
        <f t="shared" si="91"/>
        <v>41468.899594907409</v>
      </c>
      <c r="S1978">
        <f t="shared" si="92"/>
        <v>2013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2">
        <f t="shared" si="90"/>
        <v>42311.216898148152</v>
      </c>
      <c r="R1979" s="12">
        <f t="shared" si="91"/>
        <v>42357.332638888889</v>
      </c>
      <c r="S1979">
        <f t="shared" si="92"/>
        <v>2015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2">
        <f t="shared" si="90"/>
        <v>41039.225601851853</v>
      </c>
      <c r="R1980" s="12">
        <f t="shared" si="91"/>
        <v>41072.291666666664</v>
      </c>
      <c r="S1980">
        <f t="shared" si="92"/>
        <v>2012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2">
        <f t="shared" si="90"/>
        <v>42290.460023148145</v>
      </c>
      <c r="R1981" s="12">
        <f t="shared" si="91"/>
        <v>42327.207638888889</v>
      </c>
      <c r="S1981">
        <f t="shared" si="92"/>
        <v>2015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2">
        <f t="shared" si="90"/>
        <v>42423.542384259257</v>
      </c>
      <c r="R1982" s="12">
        <f t="shared" si="91"/>
        <v>42463.500717592593</v>
      </c>
      <c r="S1982">
        <f t="shared" si="92"/>
        <v>2016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2">
        <f t="shared" si="90"/>
        <v>41799.725289351853</v>
      </c>
      <c r="R1983" s="12">
        <f t="shared" si="91"/>
        <v>41829.725289351853</v>
      </c>
      <c r="S1983">
        <f t="shared" si="92"/>
        <v>2014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2">
        <f t="shared" si="90"/>
        <v>42678.586655092593</v>
      </c>
      <c r="R1984" s="12">
        <f t="shared" si="91"/>
        <v>42708.628321759257</v>
      </c>
      <c r="S1984">
        <f t="shared" si="92"/>
        <v>2016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2">
        <f t="shared" si="90"/>
        <v>42593.011782407411</v>
      </c>
      <c r="R1985" s="12">
        <f t="shared" si="91"/>
        <v>42615.291666666672</v>
      </c>
      <c r="S1985">
        <f t="shared" si="92"/>
        <v>2016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2">
        <f t="shared" si="90"/>
        <v>41913.790289351848</v>
      </c>
      <c r="R1986" s="12">
        <f t="shared" si="91"/>
        <v>41973.831956018519</v>
      </c>
      <c r="S1986">
        <f t="shared" si="92"/>
        <v>2014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2">
        <f t="shared" ref="Q1987:Q2050" si="93">(((J1987/60)/60)/24)+DATE(1970,1,1)</f>
        <v>42555.698738425926</v>
      </c>
      <c r="R1987" s="12">
        <f t="shared" ref="R1987:R2050" si="94">(((I1987/60)/60)/24)+DATE(1970,1,1)</f>
        <v>42584.958333333328</v>
      </c>
      <c r="S1987">
        <f t="shared" ref="S1987:S2050" si="95">YEAR(Q1987)</f>
        <v>2016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2">
        <f t="shared" si="93"/>
        <v>42413.433831018512</v>
      </c>
      <c r="R1988" s="12">
        <f t="shared" si="94"/>
        <v>42443.392164351855</v>
      </c>
      <c r="S1988">
        <f t="shared" si="95"/>
        <v>2016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2">
        <f t="shared" si="93"/>
        <v>42034.639768518522</v>
      </c>
      <c r="R1989" s="12">
        <f t="shared" si="94"/>
        <v>42064.639768518522</v>
      </c>
      <c r="S1989">
        <f t="shared" si="95"/>
        <v>2015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2">
        <f t="shared" si="93"/>
        <v>42206.763217592597</v>
      </c>
      <c r="R1990" s="12">
        <f t="shared" si="94"/>
        <v>42236.763217592597</v>
      </c>
      <c r="S1990">
        <f t="shared" si="95"/>
        <v>2015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2">
        <f t="shared" si="93"/>
        <v>42685.680648148147</v>
      </c>
      <c r="R1991" s="12">
        <f t="shared" si="94"/>
        <v>42715.680648148147</v>
      </c>
      <c r="S1991">
        <f t="shared" si="95"/>
        <v>2016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2">
        <f t="shared" si="93"/>
        <v>42398.195972222224</v>
      </c>
      <c r="R1992" s="12">
        <f t="shared" si="94"/>
        <v>42413.195972222224</v>
      </c>
      <c r="S1992">
        <f t="shared" si="95"/>
        <v>2016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2">
        <f t="shared" si="93"/>
        <v>42167.89335648148</v>
      </c>
      <c r="R1993" s="12">
        <f t="shared" si="94"/>
        <v>42188.89335648148</v>
      </c>
      <c r="S1993">
        <f t="shared" si="95"/>
        <v>2015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2">
        <f t="shared" si="93"/>
        <v>42023.143414351856</v>
      </c>
      <c r="R1994" s="12">
        <f t="shared" si="94"/>
        <v>42053.143414351856</v>
      </c>
      <c r="S1994">
        <f t="shared" si="95"/>
        <v>2015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2">
        <f t="shared" si="93"/>
        <v>42329.58839120371</v>
      </c>
      <c r="R1995" s="12">
        <f t="shared" si="94"/>
        <v>42359.58839120371</v>
      </c>
      <c r="S1995">
        <f t="shared" si="95"/>
        <v>2015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2">
        <f t="shared" si="93"/>
        <v>42651.006273148145</v>
      </c>
      <c r="R1996" s="12">
        <f t="shared" si="94"/>
        <v>42711.047939814816</v>
      </c>
      <c r="S1996">
        <f t="shared" si="95"/>
        <v>2016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2">
        <f t="shared" si="93"/>
        <v>42181.902037037042</v>
      </c>
      <c r="R1997" s="12">
        <f t="shared" si="94"/>
        <v>42201.902037037042</v>
      </c>
      <c r="S1997">
        <f t="shared" si="95"/>
        <v>2015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2">
        <f t="shared" si="93"/>
        <v>41800.819571759261</v>
      </c>
      <c r="R1998" s="12">
        <f t="shared" si="94"/>
        <v>41830.819571759261</v>
      </c>
      <c r="S1998">
        <f t="shared" si="95"/>
        <v>2014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2">
        <f t="shared" si="93"/>
        <v>41847.930694444447</v>
      </c>
      <c r="R1999" s="12">
        <f t="shared" si="94"/>
        <v>41877.930694444447</v>
      </c>
      <c r="S1999">
        <f t="shared" si="95"/>
        <v>2014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2">
        <f t="shared" si="93"/>
        <v>41807.118495370371</v>
      </c>
      <c r="R2000" s="12">
        <f t="shared" si="94"/>
        <v>41852.118495370371</v>
      </c>
      <c r="S2000">
        <f t="shared" si="95"/>
        <v>2014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2">
        <f t="shared" si="93"/>
        <v>41926.482731481483</v>
      </c>
      <c r="R2001" s="12">
        <f t="shared" si="94"/>
        <v>41956.524398148147</v>
      </c>
      <c r="S2001">
        <f t="shared" si="95"/>
        <v>2014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2">
        <f t="shared" si="93"/>
        <v>42345.951539351852</v>
      </c>
      <c r="R2002" s="12">
        <f t="shared" si="94"/>
        <v>42375.951539351852</v>
      </c>
      <c r="S2002">
        <f t="shared" si="95"/>
        <v>2015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2">
        <f t="shared" si="93"/>
        <v>42136.209675925929</v>
      </c>
      <c r="R2003" s="12">
        <f t="shared" si="94"/>
        <v>42167.833333333328</v>
      </c>
      <c r="S2003">
        <f t="shared" si="95"/>
        <v>2015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2">
        <f t="shared" si="93"/>
        <v>42728.71230324074</v>
      </c>
      <c r="R2004" s="12">
        <f t="shared" si="94"/>
        <v>42758.71230324074</v>
      </c>
      <c r="S2004">
        <f t="shared" si="95"/>
        <v>2016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2">
        <f t="shared" si="93"/>
        <v>40347.125601851854</v>
      </c>
      <c r="R2005" s="12">
        <f t="shared" si="94"/>
        <v>40361.958333333336</v>
      </c>
      <c r="S2005">
        <f t="shared" si="95"/>
        <v>2010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2">
        <f t="shared" si="93"/>
        <v>41800.604895833334</v>
      </c>
      <c r="R2006" s="12">
        <f t="shared" si="94"/>
        <v>41830.604895833334</v>
      </c>
      <c r="S2006">
        <f t="shared" si="95"/>
        <v>2014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2">
        <f t="shared" si="93"/>
        <v>41535.812708333331</v>
      </c>
      <c r="R2007" s="12">
        <f t="shared" si="94"/>
        <v>41563.165972222225</v>
      </c>
      <c r="S2007">
        <f t="shared" si="95"/>
        <v>2013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2">
        <f t="shared" si="93"/>
        <v>41941.500520833331</v>
      </c>
      <c r="R2008" s="12">
        <f t="shared" si="94"/>
        <v>41976.542187500003</v>
      </c>
      <c r="S2008">
        <f t="shared" si="95"/>
        <v>2014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2">
        <f t="shared" si="93"/>
        <v>40347.837800925925</v>
      </c>
      <c r="R2009" s="12">
        <f t="shared" si="94"/>
        <v>40414.166666666664</v>
      </c>
      <c r="S2009">
        <f t="shared" si="95"/>
        <v>2010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2">
        <f t="shared" si="93"/>
        <v>40761.604421296295</v>
      </c>
      <c r="R2010" s="12">
        <f t="shared" si="94"/>
        <v>40805.604421296295</v>
      </c>
      <c r="S2010">
        <f t="shared" si="95"/>
        <v>2011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2">
        <f t="shared" si="93"/>
        <v>42661.323414351849</v>
      </c>
      <c r="R2011" s="12">
        <f t="shared" si="94"/>
        <v>42697.365081018521</v>
      </c>
      <c r="S2011">
        <f t="shared" si="95"/>
        <v>2016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2">
        <f t="shared" si="93"/>
        <v>42570.996423611112</v>
      </c>
      <c r="R2012" s="12">
        <f t="shared" si="94"/>
        <v>42600.996423611112</v>
      </c>
      <c r="S2012">
        <f t="shared" si="95"/>
        <v>2016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2">
        <f t="shared" si="93"/>
        <v>42347.358483796299</v>
      </c>
      <c r="R2013" s="12">
        <f t="shared" si="94"/>
        <v>42380.958333333328</v>
      </c>
      <c r="S2013">
        <f t="shared" si="95"/>
        <v>2015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2">
        <f t="shared" si="93"/>
        <v>42010.822233796294</v>
      </c>
      <c r="R2014" s="12">
        <f t="shared" si="94"/>
        <v>42040.822233796294</v>
      </c>
      <c r="S2014">
        <f t="shared" si="95"/>
        <v>2015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2">
        <f t="shared" si="93"/>
        <v>42499.960810185185</v>
      </c>
      <c r="R2015" s="12">
        <f t="shared" si="94"/>
        <v>42559.960810185185</v>
      </c>
      <c r="S2015">
        <f t="shared" si="95"/>
        <v>2016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2">
        <f t="shared" si="93"/>
        <v>41324.214571759258</v>
      </c>
      <c r="R2016" s="12">
        <f t="shared" si="94"/>
        <v>41358.172905092593</v>
      </c>
      <c r="S2016">
        <f t="shared" si="95"/>
        <v>2013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2">
        <f t="shared" si="93"/>
        <v>40765.876886574071</v>
      </c>
      <c r="R2017" s="12">
        <f t="shared" si="94"/>
        <v>40795.876886574071</v>
      </c>
      <c r="S2017">
        <f t="shared" si="95"/>
        <v>2011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2">
        <f t="shared" si="93"/>
        <v>41312.88077546296</v>
      </c>
      <c r="R2018" s="12">
        <f t="shared" si="94"/>
        <v>41342.88077546296</v>
      </c>
      <c r="S2018">
        <f t="shared" si="95"/>
        <v>2013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2">
        <f t="shared" si="93"/>
        <v>40961.057349537034</v>
      </c>
      <c r="R2019" s="12">
        <f t="shared" si="94"/>
        <v>40992.166666666664</v>
      </c>
      <c r="S2019">
        <f t="shared" si="95"/>
        <v>2012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2">
        <f t="shared" si="93"/>
        <v>42199.365844907406</v>
      </c>
      <c r="R2020" s="12">
        <f t="shared" si="94"/>
        <v>42229.365844907406</v>
      </c>
      <c r="S2020">
        <f t="shared" si="95"/>
        <v>2015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2">
        <f t="shared" si="93"/>
        <v>42605.70857638889</v>
      </c>
      <c r="R2021" s="12">
        <f t="shared" si="94"/>
        <v>42635.70857638889</v>
      </c>
      <c r="S2021">
        <f t="shared" si="95"/>
        <v>2016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2">
        <f t="shared" si="93"/>
        <v>41737.097499999996</v>
      </c>
      <c r="R2022" s="12">
        <f t="shared" si="94"/>
        <v>41773.961111111108</v>
      </c>
      <c r="S2022">
        <f t="shared" si="95"/>
        <v>2014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2">
        <f t="shared" si="93"/>
        <v>41861.070567129631</v>
      </c>
      <c r="R2023" s="12">
        <f t="shared" si="94"/>
        <v>41906.070567129631</v>
      </c>
      <c r="S2023">
        <f t="shared" si="95"/>
        <v>2014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2">
        <f t="shared" si="93"/>
        <v>42502.569120370375</v>
      </c>
      <c r="R2024" s="12">
        <f t="shared" si="94"/>
        <v>42532.569120370375</v>
      </c>
      <c r="S2024">
        <f t="shared" si="95"/>
        <v>2016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2">
        <f t="shared" si="93"/>
        <v>42136.420752314814</v>
      </c>
      <c r="R2025" s="12">
        <f t="shared" si="94"/>
        <v>42166.420752314814</v>
      </c>
      <c r="S2025">
        <f t="shared" si="95"/>
        <v>2015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2">
        <f t="shared" si="93"/>
        <v>41099.966944444444</v>
      </c>
      <c r="R2026" s="12">
        <f t="shared" si="94"/>
        <v>41134.125</v>
      </c>
      <c r="S2026">
        <f t="shared" si="95"/>
        <v>2012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2">
        <f t="shared" si="93"/>
        <v>42136.184560185182</v>
      </c>
      <c r="R2027" s="12">
        <f t="shared" si="94"/>
        <v>42166.184560185182</v>
      </c>
      <c r="S2027">
        <f t="shared" si="95"/>
        <v>2015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2">
        <f t="shared" si="93"/>
        <v>41704.735937500001</v>
      </c>
      <c r="R2028" s="12">
        <f t="shared" si="94"/>
        <v>41750.165972222225</v>
      </c>
      <c r="S2028">
        <f t="shared" si="95"/>
        <v>2014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2">
        <f t="shared" si="93"/>
        <v>42048.813877314817</v>
      </c>
      <c r="R2029" s="12">
        <f t="shared" si="94"/>
        <v>42093.772210648152</v>
      </c>
      <c r="S2029">
        <f t="shared" si="95"/>
        <v>2015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2">
        <f t="shared" si="93"/>
        <v>40215.919050925928</v>
      </c>
      <c r="R2030" s="12">
        <f t="shared" si="94"/>
        <v>40252.913194444445</v>
      </c>
      <c r="S2030">
        <f t="shared" si="95"/>
        <v>2010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2">
        <f t="shared" si="93"/>
        <v>41848.021770833337</v>
      </c>
      <c r="R2031" s="12">
        <f t="shared" si="94"/>
        <v>41878.021770833337</v>
      </c>
      <c r="S2031">
        <f t="shared" si="95"/>
        <v>2014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2">
        <f t="shared" si="93"/>
        <v>41212.996481481481</v>
      </c>
      <c r="R2032" s="12">
        <f t="shared" si="94"/>
        <v>41242.996481481481</v>
      </c>
      <c r="S2032">
        <f t="shared" si="95"/>
        <v>2012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2">
        <f t="shared" si="93"/>
        <v>41975.329317129625</v>
      </c>
      <c r="R2033" s="12">
        <f t="shared" si="94"/>
        <v>42013.041666666672</v>
      </c>
      <c r="S2033">
        <f t="shared" si="95"/>
        <v>2014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2">
        <f t="shared" si="93"/>
        <v>42689.565671296295</v>
      </c>
      <c r="R2034" s="12">
        <f t="shared" si="94"/>
        <v>42719.208333333328</v>
      </c>
      <c r="S2034">
        <f t="shared" si="95"/>
        <v>2016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2">
        <f t="shared" si="93"/>
        <v>41725.082384259258</v>
      </c>
      <c r="R2035" s="12">
        <f t="shared" si="94"/>
        <v>41755.082384259258</v>
      </c>
      <c r="S2035">
        <f t="shared" si="95"/>
        <v>2014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2">
        <f t="shared" si="93"/>
        <v>42076.130011574074</v>
      </c>
      <c r="R2036" s="12">
        <f t="shared" si="94"/>
        <v>42131.290277777778</v>
      </c>
      <c r="S2036">
        <f t="shared" si="95"/>
        <v>2015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2">
        <f t="shared" si="93"/>
        <v>42311.625081018516</v>
      </c>
      <c r="R2037" s="12">
        <f t="shared" si="94"/>
        <v>42357.041666666672</v>
      </c>
      <c r="S2037">
        <f t="shared" si="95"/>
        <v>2015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2">
        <f t="shared" si="93"/>
        <v>41738.864803240744</v>
      </c>
      <c r="R2038" s="12">
        <f t="shared" si="94"/>
        <v>41768.864803240744</v>
      </c>
      <c r="S2038">
        <f t="shared" si="95"/>
        <v>2014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2">
        <f t="shared" si="93"/>
        <v>41578.210104166668</v>
      </c>
      <c r="R2039" s="12">
        <f t="shared" si="94"/>
        <v>41638.251770833333</v>
      </c>
      <c r="S2039">
        <f t="shared" si="95"/>
        <v>2013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2">
        <f t="shared" si="93"/>
        <v>41424.27107638889</v>
      </c>
      <c r="R2040" s="12">
        <f t="shared" si="94"/>
        <v>41456.75</v>
      </c>
      <c r="S2040">
        <f t="shared" si="95"/>
        <v>2013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2">
        <f t="shared" si="93"/>
        <v>42675.438946759255</v>
      </c>
      <c r="R2041" s="12">
        <f t="shared" si="94"/>
        <v>42705.207638888889</v>
      </c>
      <c r="S2041">
        <f t="shared" si="95"/>
        <v>2016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2">
        <f t="shared" si="93"/>
        <v>41578.927118055559</v>
      </c>
      <c r="R2042" s="12">
        <f t="shared" si="94"/>
        <v>41593.968784722223</v>
      </c>
      <c r="S2042">
        <f t="shared" si="95"/>
        <v>2013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2">
        <f t="shared" si="93"/>
        <v>42654.525775462964</v>
      </c>
      <c r="R2043" s="12">
        <f t="shared" si="94"/>
        <v>42684.567442129628</v>
      </c>
      <c r="S2043">
        <f t="shared" si="95"/>
        <v>2016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2">
        <f t="shared" si="93"/>
        <v>42331.708032407405</v>
      </c>
      <c r="R2044" s="12">
        <f t="shared" si="94"/>
        <v>42391.708032407405</v>
      </c>
      <c r="S2044">
        <f t="shared" si="95"/>
        <v>2015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2">
        <f t="shared" si="93"/>
        <v>42661.176817129628</v>
      </c>
      <c r="R2045" s="12">
        <f t="shared" si="94"/>
        <v>42715.207638888889</v>
      </c>
      <c r="S2045">
        <f t="shared" si="95"/>
        <v>2016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2">
        <f t="shared" si="93"/>
        <v>42138.684189814812</v>
      </c>
      <c r="R2046" s="12">
        <f t="shared" si="94"/>
        <v>42168.684189814812</v>
      </c>
      <c r="S2046">
        <f t="shared" si="95"/>
        <v>2015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2">
        <f t="shared" si="93"/>
        <v>41069.088506944441</v>
      </c>
      <c r="R2047" s="12">
        <f t="shared" si="94"/>
        <v>41099.088506944441</v>
      </c>
      <c r="S2047">
        <f t="shared" si="95"/>
        <v>2012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2">
        <f t="shared" si="93"/>
        <v>41387.171805555554</v>
      </c>
      <c r="R2048" s="12">
        <f t="shared" si="94"/>
        <v>41417.171805555554</v>
      </c>
      <c r="S2048">
        <f t="shared" si="95"/>
        <v>2013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2">
        <f t="shared" si="93"/>
        <v>42081.903587962966</v>
      </c>
      <c r="R2049" s="12">
        <f t="shared" si="94"/>
        <v>42111</v>
      </c>
      <c r="S2049">
        <f t="shared" si="95"/>
        <v>2015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2">
        <f t="shared" si="93"/>
        <v>41387.651516203703</v>
      </c>
      <c r="R2050" s="12">
        <f t="shared" si="94"/>
        <v>41417.651516203703</v>
      </c>
      <c r="S2050">
        <f t="shared" si="95"/>
        <v>2013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2">
        <f t="shared" ref="Q2051:Q2114" si="96">(((J2051/60)/60)/24)+DATE(1970,1,1)</f>
        <v>41575.527349537035</v>
      </c>
      <c r="R2051" s="12">
        <f t="shared" ref="R2051:R2114" si="97">(((I2051/60)/60)/24)+DATE(1970,1,1)</f>
        <v>41610.957638888889</v>
      </c>
      <c r="S2051">
        <f t="shared" ref="S2051:S2114" si="98">YEAR(Q2051)</f>
        <v>2013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2">
        <f t="shared" si="96"/>
        <v>42115.071504629625</v>
      </c>
      <c r="R2052" s="12">
        <f t="shared" si="97"/>
        <v>42155.071504629625</v>
      </c>
      <c r="S2052">
        <f t="shared" si="98"/>
        <v>2015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2">
        <f t="shared" si="96"/>
        <v>41604.022418981483</v>
      </c>
      <c r="R2053" s="12">
        <f t="shared" si="97"/>
        <v>41634.022418981483</v>
      </c>
      <c r="S2053">
        <f t="shared" si="98"/>
        <v>2013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2">
        <f t="shared" si="96"/>
        <v>42375.08394675926</v>
      </c>
      <c r="R2054" s="12">
        <f t="shared" si="97"/>
        <v>42420.08394675926</v>
      </c>
      <c r="S2054">
        <f t="shared" si="98"/>
        <v>2016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2">
        <f t="shared" si="96"/>
        <v>42303.617488425924</v>
      </c>
      <c r="R2055" s="12">
        <f t="shared" si="97"/>
        <v>42333.659155092595</v>
      </c>
      <c r="S2055">
        <f t="shared" si="98"/>
        <v>2015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2">
        <f t="shared" si="96"/>
        <v>41731.520949074074</v>
      </c>
      <c r="R2056" s="12">
        <f t="shared" si="97"/>
        <v>41761.520949074074</v>
      </c>
      <c r="S2056">
        <f t="shared" si="98"/>
        <v>2014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2">
        <f t="shared" si="96"/>
        <v>41946.674108796295</v>
      </c>
      <c r="R2057" s="12">
        <f t="shared" si="97"/>
        <v>41976.166666666672</v>
      </c>
      <c r="S2057">
        <f t="shared" si="98"/>
        <v>2014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2">
        <f t="shared" si="96"/>
        <v>41351.76090277778</v>
      </c>
      <c r="R2058" s="12">
        <f t="shared" si="97"/>
        <v>41381.76090277778</v>
      </c>
      <c r="S2058">
        <f t="shared" si="98"/>
        <v>2013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2">
        <f t="shared" si="96"/>
        <v>42396.494583333333</v>
      </c>
      <c r="R2059" s="12">
        <f t="shared" si="97"/>
        <v>42426.494583333333</v>
      </c>
      <c r="S2059">
        <f t="shared" si="98"/>
        <v>2016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2">
        <f t="shared" si="96"/>
        <v>42026.370717592596</v>
      </c>
      <c r="R2060" s="12">
        <f t="shared" si="97"/>
        <v>42065.833333333328</v>
      </c>
      <c r="S2060">
        <f t="shared" si="98"/>
        <v>2015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2">
        <f t="shared" si="96"/>
        <v>42361.602476851855</v>
      </c>
      <c r="R2061" s="12">
        <f t="shared" si="97"/>
        <v>42400.915972222225</v>
      </c>
      <c r="S2061">
        <f t="shared" si="98"/>
        <v>2015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2">
        <f t="shared" si="96"/>
        <v>41783.642939814818</v>
      </c>
      <c r="R2062" s="12">
        <f t="shared" si="97"/>
        <v>41843.642939814818</v>
      </c>
      <c r="S2062">
        <f t="shared" si="98"/>
        <v>2014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2">
        <f t="shared" si="96"/>
        <v>42705.764513888891</v>
      </c>
      <c r="R2063" s="12">
        <f t="shared" si="97"/>
        <v>42735.764513888891</v>
      </c>
      <c r="S2063">
        <f t="shared" si="98"/>
        <v>2016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2">
        <f t="shared" si="96"/>
        <v>42423.3830787037</v>
      </c>
      <c r="R2064" s="12">
        <f t="shared" si="97"/>
        <v>42453.341412037036</v>
      </c>
      <c r="S2064">
        <f t="shared" si="98"/>
        <v>2016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2">
        <f t="shared" si="96"/>
        <v>42472.73265046296</v>
      </c>
      <c r="R2065" s="12">
        <f t="shared" si="97"/>
        <v>42505.73265046296</v>
      </c>
      <c r="S2065">
        <f t="shared" si="98"/>
        <v>2016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2">
        <f t="shared" si="96"/>
        <v>41389.364849537036</v>
      </c>
      <c r="R2066" s="12">
        <f t="shared" si="97"/>
        <v>41425.5</v>
      </c>
      <c r="S2066">
        <f t="shared" si="98"/>
        <v>2013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2">
        <f t="shared" si="96"/>
        <v>41603.333668981482</v>
      </c>
      <c r="R2067" s="12">
        <f t="shared" si="97"/>
        <v>41633.333668981482</v>
      </c>
      <c r="S2067">
        <f t="shared" si="98"/>
        <v>2013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2">
        <f t="shared" si="96"/>
        <v>41844.771793981483</v>
      </c>
      <c r="R2068" s="12">
        <f t="shared" si="97"/>
        <v>41874.771793981483</v>
      </c>
      <c r="S2068">
        <f t="shared" si="98"/>
        <v>2014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2">
        <f t="shared" si="96"/>
        <v>42115.853888888887</v>
      </c>
      <c r="R2069" s="12">
        <f t="shared" si="97"/>
        <v>42148.853888888887</v>
      </c>
      <c r="S2069">
        <f t="shared" si="98"/>
        <v>2015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2">
        <f t="shared" si="96"/>
        <v>42633.841608796298</v>
      </c>
      <c r="R2070" s="12">
        <f t="shared" si="97"/>
        <v>42663.841608796298</v>
      </c>
      <c r="S2070">
        <f t="shared" si="98"/>
        <v>2016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2">
        <f t="shared" si="96"/>
        <v>42340.972118055557</v>
      </c>
      <c r="R2071" s="12">
        <f t="shared" si="97"/>
        <v>42371.972118055557</v>
      </c>
      <c r="S2071">
        <f t="shared" si="98"/>
        <v>2015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2">
        <f t="shared" si="96"/>
        <v>42519.6565162037</v>
      </c>
      <c r="R2072" s="12">
        <f t="shared" si="97"/>
        <v>42549.6565162037</v>
      </c>
      <c r="S2072">
        <f t="shared" si="98"/>
        <v>2016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2">
        <f t="shared" si="96"/>
        <v>42600.278749999998</v>
      </c>
      <c r="R2073" s="12">
        <f t="shared" si="97"/>
        <v>42645.278749999998</v>
      </c>
      <c r="S2073">
        <f t="shared" si="98"/>
        <v>2016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2">
        <f t="shared" si="96"/>
        <v>42467.581388888888</v>
      </c>
      <c r="R2074" s="12">
        <f t="shared" si="97"/>
        <v>42497.581388888888</v>
      </c>
      <c r="S2074">
        <f t="shared" si="98"/>
        <v>2016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2">
        <f t="shared" si="96"/>
        <v>42087.668032407411</v>
      </c>
      <c r="R2075" s="12">
        <f t="shared" si="97"/>
        <v>42132.668032407411</v>
      </c>
      <c r="S2075">
        <f t="shared" si="98"/>
        <v>2015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2">
        <f t="shared" si="96"/>
        <v>42466.826180555552</v>
      </c>
      <c r="R2076" s="12">
        <f t="shared" si="97"/>
        <v>42496.826180555552</v>
      </c>
      <c r="S2076">
        <f t="shared" si="98"/>
        <v>2016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2">
        <f t="shared" si="96"/>
        <v>41450.681574074071</v>
      </c>
      <c r="R2077" s="12">
        <f t="shared" si="97"/>
        <v>41480.681574074071</v>
      </c>
      <c r="S2077">
        <f t="shared" si="98"/>
        <v>2013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2">
        <f t="shared" si="96"/>
        <v>41803.880659722221</v>
      </c>
      <c r="R2078" s="12">
        <f t="shared" si="97"/>
        <v>41843.880659722221</v>
      </c>
      <c r="S2078">
        <f t="shared" si="98"/>
        <v>2014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2">
        <f t="shared" si="96"/>
        <v>42103.042546296296</v>
      </c>
      <c r="R2079" s="12">
        <f t="shared" si="97"/>
        <v>42160.875</v>
      </c>
      <c r="S2079">
        <f t="shared" si="98"/>
        <v>2015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2">
        <f t="shared" si="96"/>
        <v>42692.771493055552</v>
      </c>
      <c r="R2080" s="12">
        <f t="shared" si="97"/>
        <v>42722.771493055552</v>
      </c>
      <c r="S2080">
        <f t="shared" si="98"/>
        <v>2016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2">
        <f t="shared" si="96"/>
        <v>42150.71056712963</v>
      </c>
      <c r="R2081" s="12">
        <f t="shared" si="97"/>
        <v>42180.791666666672</v>
      </c>
      <c r="S2081">
        <f t="shared" si="98"/>
        <v>2015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2">
        <f t="shared" si="96"/>
        <v>42289.957175925927</v>
      </c>
      <c r="R2082" s="12">
        <f t="shared" si="97"/>
        <v>42319.998842592591</v>
      </c>
      <c r="S2082">
        <f t="shared" si="98"/>
        <v>2015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2">
        <f t="shared" si="96"/>
        <v>41004.156886574077</v>
      </c>
      <c r="R2083" s="12">
        <f t="shared" si="97"/>
        <v>41045.207638888889</v>
      </c>
      <c r="S2083">
        <f t="shared" si="98"/>
        <v>2012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2">
        <f t="shared" si="96"/>
        <v>40811.120324074072</v>
      </c>
      <c r="R2084" s="12">
        <f t="shared" si="97"/>
        <v>40871.161990740737</v>
      </c>
      <c r="S2084">
        <f t="shared" si="98"/>
        <v>2011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2">
        <f t="shared" si="96"/>
        <v>41034.72216435185</v>
      </c>
      <c r="R2085" s="12">
        <f t="shared" si="97"/>
        <v>41064.72216435185</v>
      </c>
      <c r="S2085">
        <f t="shared" si="98"/>
        <v>2012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2">
        <f t="shared" si="96"/>
        <v>41731.833124999997</v>
      </c>
      <c r="R2086" s="12">
        <f t="shared" si="97"/>
        <v>41763.290972222225</v>
      </c>
      <c r="S2086">
        <f t="shared" si="98"/>
        <v>2014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2">
        <f t="shared" si="96"/>
        <v>41075.835497685184</v>
      </c>
      <c r="R2087" s="12">
        <f t="shared" si="97"/>
        <v>41105.835497685184</v>
      </c>
      <c r="S2087">
        <f t="shared" si="98"/>
        <v>2012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2">
        <f t="shared" si="96"/>
        <v>40860.67050925926</v>
      </c>
      <c r="R2088" s="12">
        <f t="shared" si="97"/>
        <v>40891.207638888889</v>
      </c>
      <c r="S2088">
        <f t="shared" si="98"/>
        <v>2011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2">
        <f t="shared" si="96"/>
        <v>40764.204375000001</v>
      </c>
      <c r="R2089" s="12">
        <f t="shared" si="97"/>
        <v>40794.204375000001</v>
      </c>
      <c r="S2089">
        <f t="shared" si="98"/>
        <v>2011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2">
        <f t="shared" si="96"/>
        <v>40395.714722222219</v>
      </c>
      <c r="R2090" s="12">
        <f t="shared" si="97"/>
        <v>40432.165972222225</v>
      </c>
      <c r="S2090">
        <f t="shared" si="98"/>
        <v>2010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2">
        <f t="shared" si="96"/>
        <v>41453.076319444444</v>
      </c>
      <c r="R2091" s="12">
        <f t="shared" si="97"/>
        <v>41488.076319444444</v>
      </c>
      <c r="S2091">
        <f t="shared" si="98"/>
        <v>2013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2">
        <f t="shared" si="96"/>
        <v>41299.381423611114</v>
      </c>
      <c r="R2092" s="12">
        <f t="shared" si="97"/>
        <v>41329.381423611114</v>
      </c>
      <c r="S2092">
        <f t="shared" si="98"/>
        <v>2013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2">
        <f t="shared" si="96"/>
        <v>40555.322662037033</v>
      </c>
      <c r="R2093" s="12">
        <f t="shared" si="97"/>
        <v>40603.833333333336</v>
      </c>
      <c r="S2093">
        <f t="shared" si="98"/>
        <v>2011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2">
        <f t="shared" si="96"/>
        <v>40763.707546296297</v>
      </c>
      <c r="R2094" s="12">
        <f t="shared" si="97"/>
        <v>40823.707546296297</v>
      </c>
      <c r="S2094">
        <f t="shared" si="98"/>
        <v>2011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2">
        <f t="shared" si="96"/>
        <v>41205.854537037041</v>
      </c>
      <c r="R2095" s="12">
        <f t="shared" si="97"/>
        <v>41265.896203703705</v>
      </c>
      <c r="S2095">
        <f t="shared" si="98"/>
        <v>2012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2">
        <f t="shared" si="96"/>
        <v>40939.02002314815</v>
      </c>
      <c r="R2096" s="12">
        <f t="shared" si="97"/>
        <v>40973.125</v>
      </c>
      <c r="S2096">
        <f t="shared" si="98"/>
        <v>2012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2">
        <f t="shared" si="96"/>
        <v>40758.733483796292</v>
      </c>
      <c r="R2097" s="12">
        <f t="shared" si="97"/>
        <v>40818.733483796292</v>
      </c>
      <c r="S2097">
        <f t="shared" si="98"/>
        <v>2011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2">
        <f t="shared" si="96"/>
        <v>41192.758506944447</v>
      </c>
      <c r="R2098" s="12">
        <f t="shared" si="97"/>
        <v>41208.165972222225</v>
      </c>
      <c r="S2098">
        <f t="shared" si="98"/>
        <v>2012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2">
        <f t="shared" si="96"/>
        <v>40818.58489583333</v>
      </c>
      <c r="R2099" s="12">
        <f t="shared" si="97"/>
        <v>40878.626562500001</v>
      </c>
      <c r="S2099">
        <f t="shared" si="98"/>
        <v>2011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2">
        <f t="shared" si="96"/>
        <v>40946.11383101852</v>
      </c>
      <c r="R2100" s="12">
        <f t="shared" si="97"/>
        <v>40976.11383101852</v>
      </c>
      <c r="S2100">
        <f t="shared" si="98"/>
        <v>2012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2">
        <f t="shared" si="96"/>
        <v>42173.746342592596</v>
      </c>
      <c r="R2101" s="12">
        <f t="shared" si="97"/>
        <v>42187.152777777781</v>
      </c>
      <c r="S2101">
        <f t="shared" si="98"/>
        <v>2015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2">
        <f t="shared" si="96"/>
        <v>41074.834965277776</v>
      </c>
      <c r="R2102" s="12">
        <f t="shared" si="97"/>
        <v>41090.165972222225</v>
      </c>
      <c r="S2102">
        <f t="shared" si="98"/>
        <v>2012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2">
        <f t="shared" si="96"/>
        <v>40892.149467592593</v>
      </c>
      <c r="R2103" s="12">
        <f t="shared" si="97"/>
        <v>40952.149467592593</v>
      </c>
      <c r="S2103">
        <f t="shared" si="98"/>
        <v>2011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2">
        <f t="shared" si="96"/>
        <v>40638.868611111109</v>
      </c>
      <c r="R2104" s="12">
        <f t="shared" si="97"/>
        <v>40668.868611111109</v>
      </c>
      <c r="S2104">
        <f t="shared" si="98"/>
        <v>2011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2">
        <f t="shared" si="96"/>
        <v>41192.754942129628</v>
      </c>
      <c r="R2105" s="12">
        <f t="shared" si="97"/>
        <v>41222.7966087963</v>
      </c>
      <c r="S2105">
        <f t="shared" si="98"/>
        <v>2012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2">
        <f t="shared" si="96"/>
        <v>41394.074467592596</v>
      </c>
      <c r="R2106" s="12">
        <f t="shared" si="97"/>
        <v>41425</v>
      </c>
      <c r="S2106">
        <f t="shared" si="98"/>
        <v>2013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2">
        <f t="shared" si="96"/>
        <v>41951.788807870369</v>
      </c>
      <c r="R2107" s="12">
        <f t="shared" si="97"/>
        <v>41964.166666666672</v>
      </c>
      <c r="S2107">
        <f t="shared" si="98"/>
        <v>2014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2">
        <f t="shared" si="96"/>
        <v>41270.21497685185</v>
      </c>
      <c r="R2108" s="12">
        <f t="shared" si="97"/>
        <v>41300.21497685185</v>
      </c>
      <c r="S2108">
        <f t="shared" si="98"/>
        <v>2012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2">
        <f t="shared" si="96"/>
        <v>41934.71056712963</v>
      </c>
      <c r="R2109" s="12">
        <f t="shared" si="97"/>
        <v>41955.752233796295</v>
      </c>
      <c r="S2109">
        <f t="shared" si="98"/>
        <v>2014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2">
        <f t="shared" si="96"/>
        <v>41135.175694444442</v>
      </c>
      <c r="R2110" s="12">
        <f t="shared" si="97"/>
        <v>41162.163194444445</v>
      </c>
      <c r="S2110">
        <f t="shared" si="98"/>
        <v>2012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2">
        <f t="shared" si="96"/>
        <v>42160.708530092597</v>
      </c>
      <c r="R2111" s="12">
        <f t="shared" si="97"/>
        <v>42190.708530092597</v>
      </c>
      <c r="S2111">
        <f t="shared" si="98"/>
        <v>2015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2">
        <f t="shared" si="96"/>
        <v>41759.670937499999</v>
      </c>
      <c r="R2112" s="12">
        <f t="shared" si="97"/>
        <v>41787.207638888889</v>
      </c>
      <c r="S2112">
        <f t="shared" si="98"/>
        <v>2014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2">
        <f t="shared" si="96"/>
        <v>40703.197048611109</v>
      </c>
      <c r="R2113" s="12">
        <f t="shared" si="97"/>
        <v>40770.041666666664</v>
      </c>
      <c r="S2113">
        <f t="shared" si="98"/>
        <v>2011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2">
        <f t="shared" si="96"/>
        <v>41365.928159722222</v>
      </c>
      <c r="R2114" s="12">
        <f t="shared" si="97"/>
        <v>41379.928159722222</v>
      </c>
      <c r="S2114">
        <f t="shared" si="98"/>
        <v>2013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2">
        <f t="shared" ref="Q2115:Q2178" si="99">(((J2115/60)/60)/24)+DATE(1970,1,1)</f>
        <v>41870.86546296296</v>
      </c>
      <c r="R2115" s="12">
        <f t="shared" ref="R2115:R2178" si="100">(((I2115/60)/60)/24)+DATE(1970,1,1)</f>
        <v>41905.86546296296</v>
      </c>
      <c r="S2115">
        <f t="shared" ref="S2115:S2178" si="101">YEAR(Q2115)</f>
        <v>2014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2">
        <f t="shared" si="99"/>
        <v>40458.815625000003</v>
      </c>
      <c r="R2116" s="12">
        <f t="shared" si="100"/>
        <v>40521.207638888889</v>
      </c>
      <c r="S2116">
        <f t="shared" si="101"/>
        <v>2010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2">
        <f t="shared" si="99"/>
        <v>40564.081030092595</v>
      </c>
      <c r="R2117" s="12">
        <f t="shared" si="100"/>
        <v>40594.081030092595</v>
      </c>
      <c r="S2117">
        <f t="shared" si="101"/>
        <v>2011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2">
        <f t="shared" si="99"/>
        <v>41136.777812500004</v>
      </c>
      <c r="R2118" s="12">
        <f t="shared" si="100"/>
        <v>41184.777812500004</v>
      </c>
      <c r="S2118">
        <f t="shared" si="101"/>
        <v>2012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2">
        <f t="shared" si="99"/>
        <v>42290.059594907405</v>
      </c>
      <c r="R2119" s="12">
        <f t="shared" si="100"/>
        <v>42304.207638888889</v>
      </c>
      <c r="S2119">
        <f t="shared" si="101"/>
        <v>2015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2">
        <f t="shared" si="99"/>
        <v>40718.839537037034</v>
      </c>
      <c r="R2120" s="12">
        <f t="shared" si="100"/>
        <v>40748.839537037034</v>
      </c>
      <c r="S2120">
        <f t="shared" si="101"/>
        <v>2011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2">
        <f t="shared" si="99"/>
        <v>41107.130150462966</v>
      </c>
      <c r="R2121" s="12">
        <f t="shared" si="100"/>
        <v>41137.130150462966</v>
      </c>
      <c r="S2121">
        <f t="shared" si="101"/>
        <v>2012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2">
        <f t="shared" si="99"/>
        <v>41591.964537037034</v>
      </c>
      <c r="R2122" s="12">
        <f t="shared" si="100"/>
        <v>41640.964537037034</v>
      </c>
      <c r="S2122">
        <f t="shared" si="101"/>
        <v>2013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2">
        <f t="shared" si="99"/>
        <v>42716.7424537037</v>
      </c>
      <c r="R2123" s="12">
        <f t="shared" si="100"/>
        <v>42746.7424537037</v>
      </c>
      <c r="S2123">
        <f t="shared" si="101"/>
        <v>2016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2">
        <f t="shared" si="99"/>
        <v>42712.300567129627</v>
      </c>
      <c r="R2124" s="12">
        <f t="shared" si="100"/>
        <v>42742.300567129627</v>
      </c>
      <c r="S2124">
        <f t="shared" si="101"/>
        <v>2016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2">
        <f t="shared" si="99"/>
        <v>40198.424849537041</v>
      </c>
      <c r="R2125" s="12">
        <f t="shared" si="100"/>
        <v>40252.290972222225</v>
      </c>
      <c r="S2125">
        <f t="shared" si="101"/>
        <v>2010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2">
        <f t="shared" si="99"/>
        <v>40464.028182870366</v>
      </c>
      <c r="R2126" s="12">
        <f t="shared" si="100"/>
        <v>40512.208333333336</v>
      </c>
      <c r="S2126">
        <f t="shared" si="101"/>
        <v>2010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2">
        <f t="shared" si="99"/>
        <v>42191.023530092592</v>
      </c>
      <c r="R2127" s="12">
        <f t="shared" si="100"/>
        <v>42221.023530092592</v>
      </c>
      <c r="S2127">
        <f t="shared" si="101"/>
        <v>2015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2">
        <f t="shared" si="99"/>
        <v>41951.973229166666</v>
      </c>
      <c r="R2128" s="12">
        <f t="shared" si="100"/>
        <v>41981.973229166666</v>
      </c>
      <c r="S2128">
        <f t="shared" si="101"/>
        <v>2014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2">
        <f t="shared" si="99"/>
        <v>42045.50535879629</v>
      </c>
      <c r="R2129" s="12">
        <f t="shared" si="100"/>
        <v>42075.463692129633</v>
      </c>
      <c r="S2129">
        <f t="shared" si="101"/>
        <v>2015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2">
        <f t="shared" si="99"/>
        <v>41843.772789351853</v>
      </c>
      <c r="R2130" s="12">
        <f t="shared" si="100"/>
        <v>41903.772789351853</v>
      </c>
      <c r="S2130">
        <f t="shared" si="101"/>
        <v>2014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2">
        <f t="shared" si="99"/>
        <v>42409.024305555555</v>
      </c>
      <c r="R2131" s="12">
        <f t="shared" si="100"/>
        <v>42439.024305555555</v>
      </c>
      <c r="S2131">
        <f t="shared" si="101"/>
        <v>2016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2">
        <f t="shared" si="99"/>
        <v>41832.086377314816</v>
      </c>
      <c r="R2132" s="12">
        <f t="shared" si="100"/>
        <v>41867.086377314816</v>
      </c>
      <c r="S2132">
        <f t="shared" si="101"/>
        <v>2014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2">
        <f t="shared" si="99"/>
        <v>42167.207071759258</v>
      </c>
      <c r="R2133" s="12">
        <f t="shared" si="100"/>
        <v>42197.207071759258</v>
      </c>
      <c r="S2133">
        <f t="shared" si="101"/>
        <v>2015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2">
        <f t="shared" si="99"/>
        <v>41643.487175925926</v>
      </c>
      <c r="R2134" s="12">
        <f t="shared" si="100"/>
        <v>41673.487175925926</v>
      </c>
      <c r="S2134">
        <f t="shared" si="101"/>
        <v>2014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2">
        <f t="shared" si="99"/>
        <v>40619.097210648149</v>
      </c>
      <c r="R2135" s="12">
        <f t="shared" si="100"/>
        <v>40657.290972222225</v>
      </c>
      <c r="S2135">
        <f t="shared" si="101"/>
        <v>2011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2">
        <f t="shared" si="99"/>
        <v>41361.886469907404</v>
      </c>
      <c r="R2136" s="12">
        <f t="shared" si="100"/>
        <v>41391.886469907404</v>
      </c>
      <c r="S2136">
        <f t="shared" si="101"/>
        <v>2013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2">
        <f t="shared" si="99"/>
        <v>41156.963344907403</v>
      </c>
      <c r="R2137" s="12">
        <f t="shared" si="100"/>
        <v>41186.963344907403</v>
      </c>
      <c r="S2137">
        <f t="shared" si="101"/>
        <v>2012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2">
        <f t="shared" si="99"/>
        <v>41536.509097222224</v>
      </c>
      <c r="R2138" s="12">
        <f t="shared" si="100"/>
        <v>41566.509097222224</v>
      </c>
      <c r="S2138">
        <f t="shared" si="101"/>
        <v>2013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2">
        <f t="shared" si="99"/>
        <v>41948.771168981482</v>
      </c>
      <c r="R2139" s="12">
        <f t="shared" si="100"/>
        <v>41978.771168981482</v>
      </c>
      <c r="S2139">
        <f t="shared" si="101"/>
        <v>2014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2">
        <f t="shared" si="99"/>
        <v>41557.013182870374</v>
      </c>
      <c r="R2140" s="12">
        <f t="shared" si="100"/>
        <v>41587.054849537039</v>
      </c>
      <c r="S2140">
        <f t="shared" si="101"/>
        <v>2013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2">
        <f t="shared" si="99"/>
        <v>42647.750092592592</v>
      </c>
      <c r="R2141" s="12">
        <f t="shared" si="100"/>
        <v>42677.750092592592</v>
      </c>
      <c r="S2141">
        <f t="shared" si="101"/>
        <v>2016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2">
        <f t="shared" si="99"/>
        <v>41255.833611111113</v>
      </c>
      <c r="R2142" s="12">
        <f t="shared" si="100"/>
        <v>41285.833611111113</v>
      </c>
      <c r="S2142">
        <f t="shared" si="101"/>
        <v>2012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2">
        <f t="shared" si="99"/>
        <v>41927.235636574071</v>
      </c>
      <c r="R2143" s="12">
        <f t="shared" si="100"/>
        <v>41957.277303240742</v>
      </c>
      <c r="S2143">
        <f t="shared" si="101"/>
        <v>2014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2">
        <f t="shared" si="99"/>
        <v>42340.701504629629</v>
      </c>
      <c r="R2144" s="12">
        <f t="shared" si="100"/>
        <v>42368.701504629629</v>
      </c>
      <c r="S2144">
        <f t="shared" si="101"/>
        <v>2015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2">
        <f t="shared" si="99"/>
        <v>40332.886712962965</v>
      </c>
      <c r="R2145" s="12">
        <f t="shared" si="100"/>
        <v>40380.791666666664</v>
      </c>
      <c r="S2145">
        <f t="shared" si="101"/>
        <v>2010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2">
        <f t="shared" si="99"/>
        <v>41499.546759259261</v>
      </c>
      <c r="R2146" s="12">
        <f t="shared" si="100"/>
        <v>41531.546759259261</v>
      </c>
      <c r="S2146">
        <f t="shared" si="101"/>
        <v>2013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2">
        <f t="shared" si="99"/>
        <v>41575.237430555557</v>
      </c>
      <c r="R2147" s="12">
        <f t="shared" si="100"/>
        <v>41605.279097222221</v>
      </c>
      <c r="S2147">
        <f t="shared" si="101"/>
        <v>2013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2">
        <f t="shared" si="99"/>
        <v>42397.679513888885</v>
      </c>
      <c r="R2148" s="12">
        <f t="shared" si="100"/>
        <v>42411.679513888885</v>
      </c>
      <c r="S2148">
        <f t="shared" si="101"/>
        <v>2016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2">
        <f t="shared" si="99"/>
        <v>41927.295694444445</v>
      </c>
      <c r="R2149" s="12">
        <f t="shared" si="100"/>
        <v>41959.337361111116</v>
      </c>
      <c r="S2149">
        <f t="shared" si="101"/>
        <v>2014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2">
        <f t="shared" si="99"/>
        <v>42066.733587962968</v>
      </c>
      <c r="R2150" s="12">
        <f t="shared" si="100"/>
        <v>42096.691921296297</v>
      </c>
      <c r="S2150">
        <f t="shared" si="101"/>
        <v>2015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2">
        <f t="shared" si="99"/>
        <v>40355.024953703702</v>
      </c>
      <c r="R2151" s="12">
        <f t="shared" si="100"/>
        <v>40390</v>
      </c>
      <c r="S2151">
        <f t="shared" si="101"/>
        <v>2010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2">
        <f t="shared" si="99"/>
        <v>42534.284710648149</v>
      </c>
      <c r="R2152" s="12">
        <f t="shared" si="100"/>
        <v>42564.284710648149</v>
      </c>
      <c r="S2152">
        <f t="shared" si="101"/>
        <v>2016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2">
        <f t="shared" si="99"/>
        <v>42520.847384259265</v>
      </c>
      <c r="R2153" s="12">
        <f t="shared" si="100"/>
        <v>42550.847384259265</v>
      </c>
      <c r="S2153">
        <f t="shared" si="101"/>
        <v>2016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2">
        <f t="shared" si="99"/>
        <v>41683.832280092596</v>
      </c>
      <c r="R2154" s="12">
        <f t="shared" si="100"/>
        <v>41713.790613425925</v>
      </c>
      <c r="S2154">
        <f t="shared" si="101"/>
        <v>2014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2">
        <f t="shared" si="99"/>
        <v>41974.911087962959</v>
      </c>
      <c r="R2155" s="12">
        <f t="shared" si="100"/>
        <v>42014.332638888889</v>
      </c>
      <c r="S2155">
        <f t="shared" si="101"/>
        <v>2014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2">
        <f t="shared" si="99"/>
        <v>41647.632256944446</v>
      </c>
      <c r="R2156" s="12">
        <f t="shared" si="100"/>
        <v>41667.632256944446</v>
      </c>
      <c r="S2156">
        <f t="shared" si="101"/>
        <v>2014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2">
        <f t="shared" si="99"/>
        <v>42430.747511574074</v>
      </c>
      <c r="R2157" s="12">
        <f t="shared" si="100"/>
        <v>42460.70584490741</v>
      </c>
      <c r="S2157">
        <f t="shared" si="101"/>
        <v>2016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2">
        <f t="shared" si="99"/>
        <v>41488.85423611111</v>
      </c>
      <c r="R2158" s="12">
        <f t="shared" si="100"/>
        <v>41533.85423611111</v>
      </c>
      <c r="S2158">
        <f t="shared" si="101"/>
        <v>2013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2">
        <f t="shared" si="99"/>
        <v>42694.98128472222</v>
      </c>
      <c r="R2159" s="12">
        <f t="shared" si="100"/>
        <v>42727.332638888889</v>
      </c>
      <c r="S2159">
        <f t="shared" si="101"/>
        <v>2016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2">
        <f t="shared" si="99"/>
        <v>41264.853865740741</v>
      </c>
      <c r="R2160" s="12">
        <f t="shared" si="100"/>
        <v>41309.853865740741</v>
      </c>
      <c r="S2160">
        <f t="shared" si="101"/>
        <v>2012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2">
        <f t="shared" si="99"/>
        <v>40710.731180555551</v>
      </c>
      <c r="R2161" s="12">
        <f t="shared" si="100"/>
        <v>40740.731180555551</v>
      </c>
      <c r="S2161">
        <f t="shared" si="101"/>
        <v>2011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2">
        <f t="shared" si="99"/>
        <v>41018.711863425924</v>
      </c>
      <c r="R2162" s="12">
        <f t="shared" si="100"/>
        <v>41048.711863425924</v>
      </c>
      <c r="S2162">
        <f t="shared" si="101"/>
        <v>2012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2">
        <f t="shared" si="99"/>
        <v>42240.852534722217</v>
      </c>
      <c r="R2163" s="12">
        <f t="shared" si="100"/>
        <v>42270.852534722217</v>
      </c>
      <c r="S2163">
        <f t="shared" si="101"/>
        <v>2015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2">
        <f t="shared" si="99"/>
        <v>41813.766099537039</v>
      </c>
      <c r="R2164" s="12">
        <f t="shared" si="100"/>
        <v>41844.766099537039</v>
      </c>
      <c r="S2164">
        <f t="shared" si="101"/>
        <v>2014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2">
        <f t="shared" si="99"/>
        <v>42111.899537037039</v>
      </c>
      <c r="R2165" s="12">
        <f t="shared" si="100"/>
        <v>42163.159722222219</v>
      </c>
      <c r="S2165">
        <f t="shared" si="101"/>
        <v>2015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2">
        <f t="shared" si="99"/>
        <v>42515.71775462963</v>
      </c>
      <c r="R2166" s="12">
        <f t="shared" si="100"/>
        <v>42546.165972222225</v>
      </c>
      <c r="S2166">
        <f t="shared" si="101"/>
        <v>2016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2">
        <f t="shared" si="99"/>
        <v>42438.667071759264</v>
      </c>
      <c r="R2167" s="12">
        <f t="shared" si="100"/>
        <v>42468.625405092593</v>
      </c>
      <c r="S2167">
        <f t="shared" si="101"/>
        <v>2016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2">
        <f t="shared" si="99"/>
        <v>41933.838171296295</v>
      </c>
      <c r="R2168" s="12">
        <f t="shared" si="100"/>
        <v>41978.879837962959</v>
      </c>
      <c r="S2168">
        <f t="shared" si="101"/>
        <v>2014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2">
        <f t="shared" si="99"/>
        <v>41153.066400462965</v>
      </c>
      <c r="R2169" s="12">
        <f t="shared" si="100"/>
        <v>41167.066400462965</v>
      </c>
      <c r="S2169">
        <f t="shared" si="101"/>
        <v>2012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2">
        <f t="shared" si="99"/>
        <v>42745.600243055553</v>
      </c>
      <c r="R2170" s="12">
        <f t="shared" si="100"/>
        <v>42776.208333333328</v>
      </c>
      <c r="S2170">
        <f t="shared" si="101"/>
        <v>2017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2">
        <f t="shared" si="99"/>
        <v>42793.700821759259</v>
      </c>
      <c r="R2171" s="12">
        <f t="shared" si="100"/>
        <v>42796.700821759259</v>
      </c>
      <c r="S2171">
        <f t="shared" si="101"/>
        <v>2017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2">
        <f t="shared" si="99"/>
        <v>42198.750254629631</v>
      </c>
      <c r="R2172" s="12">
        <f t="shared" si="100"/>
        <v>42238.750254629631</v>
      </c>
      <c r="S2172">
        <f t="shared" si="101"/>
        <v>2015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2">
        <f t="shared" si="99"/>
        <v>42141.95711805555</v>
      </c>
      <c r="R2173" s="12">
        <f t="shared" si="100"/>
        <v>42177.208333333328</v>
      </c>
      <c r="S2173">
        <f t="shared" si="101"/>
        <v>2015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2">
        <f t="shared" si="99"/>
        <v>42082.580092592587</v>
      </c>
      <c r="R2174" s="12">
        <f t="shared" si="100"/>
        <v>42112.580092592587</v>
      </c>
      <c r="S2174">
        <f t="shared" si="101"/>
        <v>2015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2">
        <f t="shared" si="99"/>
        <v>41495.692627314813</v>
      </c>
      <c r="R2175" s="12">
        <f t="shared" si="100"/>
        <v>41527.165972222225</v>
      </c>
      <c r="S2175">
        <f t="shared" si="101"/>
        <v>2013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2">
        <f t="shared" si="99"/>
        <v>42465.542905092589</v>
      </c>
      <c r="R2176" s="12">
        <f t="shared" si="100"/>
        <v>42495.542905092589</v>
      </c>
      <c r="S2176">
        <f t="shared" si="101"/>
        <v>2016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2">
        <f t="shared" si="99"/>
        <v>42565.009097222224</v>
      </c>
      <c r="R2177" s="12">
        <f t="shared" si="100"/>
        <v>42572.009097222224</v>
      </c>
      <c r="S2177">
        <f t="shared" si="101"/>
        <v>2016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2">
        <f t="shared" si="99"/>
        <v>42096.633206018523</v>
      </c>
      <c r="R2178" s="12">
        <f t="shared" si="100"/>
        <v>42126.633206018523</v>
      </c>
      <c r="S2178">
        <f t="shared" si="101"/>
        <v>2015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2">
        <f t="shared" ref="Q2179:Q2242" si="102">(((J2179/60)/60)/24)+DATE(1970,1,1)</f>
        <v>42502.250775462962</v>
      </c>
      <c r="R2179" s="12">
        <f t="shared" ref="R2179:R2242" si="103">(((I2179/60)/60)/24)+DATE(1970,1,1)</f>
        <v>42527.250775462962</v>
      </c>
      <c r="S2179">
        <f t="shared" ref="S2179:S2242" si="104">YEAR(Q2179)</f>
        <v>2016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2">
        <f t="shared" si="102"/>
        <v>42723.63653935185</v>
      </c>
      <c r="R2180" s="12">
        <f t="shared" si="103"/>
        <v>42753.63653935185</v>
      </c>
      <c r="S2180">
        <f t="shared" si="104"/>
        <v>2016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2">
        <f t="shared" si="102"/>
        <v>42075.171203703707</v>
      </c>
      <c r="R2181" s="12">
        <f t="shared" si="103"/>
        <v>42105.171203703707</v>
      </c>
      <c r="S2181">
        <f t="shared" si="104"/>
        <v>2015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2">
        <f t="shared" si="102"/>
        <v>42279.669768518521</v>
      </c>
      <c r="R2182" s="12">
        <f t="shared" si="103"/>
        <v>42321.711435185185</v>
      </c>
      <c r="S2182">
        <f t="shared" si="104"/>
        <v>2015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2">
        <f t="shared" si="102"/>
        <v>42773.005243055552</v>
      </c>
      <c r="R2183" s="12">
        <f t="shared" si="103"/>
        <v>42787.005243055552</v>
      </c>
      <c r="S2183">
        <f t="shared" si="104"/>
        <v>2017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2">
        <f t="shared" si="102"/>
        <v>41879.900752314818</v>
      </c>
      <c r="R2184" s="12">
        <f t="shared" si="103"/>
        <v>41914.900752314818</v>
      </c>
      <c r="S2184">
        <f t="shared" si="104"/>
        <v>2014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2">
        <f t="shared" si="102"/>
        <v>42745.365474537044</v>
      </c>
      <c r="R2185" s="12">
        <f t="shared" si="103"/>
        <v>42775.208333333328</v>
      </c>
      <c r="S2185">
        <f t="shared" si="104"/>
        <v>2017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2">
        <f t="shared" si="102"/>
        <v>42380.690289351856</v>
      </c>
      <c r="R2186" s="12">
        <f t="shared" si="103"/>
        <v>42394.666666666672</v>
      </c>
      <c r="S2186">
        <f t="shared" si="104"/>
        <v>2016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2">
        <f t="shared" si="102"/>
        <v>41319.349988425929</v>
      </c>
      <c r="R2187" s="12">
        <f t="shared" si="103"/>
        <v>41359.349988425929</v>
      </c>
      <c r="S2187">
        <f t="shared" si="104"/>
        <v>2013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2">
        <f t="shared" si="102"/>
        <v>42583.615081018521</v>
      </c>
      <c r="R2188" s="12">
        <f t="shared" si="103"/>
        <v>42620.083333333328</v>
      </c>
      <c r="S2188">
        <f t="shared" si="104"/>
        <v>2016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2">
        <f t="shared" si="102"/>
        <v>42068.209097222221</v>
      </c>
      <c r="R2189" s="12">
        <f t="shared" si="103"/>
        <v>42097.165972222225</v>
      </c>
      <c r="S2189">
        <f t="shared" si="104"/>
        <v>2015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2">
        <f t="shared" si="102"/>
        <v>42633.586122685185</v>
      </c>
      <c r="R2190" s="12">
        <f t="shared" si="103"/>
        <v>42668.708333333328</v>
      </c>
      <c r="S2190">
        <f t="shared" si="104"/>
        <v>2016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2">
        <f t="shared" si="102"/>
        <v>42467.788194444445</v>
      </c>
      <c r="R2191" s="12">
        <f t="shared" si="103"/>
        <v>42481.916666666672</v>
      </c>
      <c r="S2191">
        <f t="shared" si="104"/>
        <v>2016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2">
        <f t="shared" si="102"/>
        <v>42417.625046296293</v>
      </c>
      <c r="R2192" s="12">
        <f t="shared" si="103"/>
        <v>42452.290972222225</v>
      </c>
      <c r="S2192">
        <f t="shared" si="104"/>
        <v>2016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2">
        <f t="shared" si="102"/>
        <v>42768.833645833336</v>
      </c>
      <c r="R2193" s="12">
        <f t="shared" si="103"/>
        <v>42780.833645833336</v>
      </c>
      <c r="S2193">
        <f t="shared" si="104"/>
        <v>2017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2">
        <f t="shared" si="102"/>
        <v>42691.8512037037</v>
      </c>
      <c r="R2194" s="12">
        <f t="shared" si="103"/>
        <v>42719.958333333328</v>
      </c>
      <c r="S2194">
        <f t="shared" si="104"/>
        <v>2016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2">
        <f t="shared" si="102"/>
        <v>42664.405925925923</v>
      </c>
      <c r="R2195" s="12">
        <f t="shared" si="103"/>
        <v>42695.207638888889</v>
      </c>
      <c r="S2195">
        <f t="shared" si="104"/>
        <v>2016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2">
        <f t="shared" si="102"/>
        <v>42425.757986111115</v>
      </c>
      <c r="R2196" s="12">
        <f t="shared" si="103"/>
        <v>42455.716319444444</v>
      </c>
      <c r="S2196">
        <f t="shared" si="104"/>
        <v>2016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2">
        <f t="shared" si="102"/>
        <v>42197.771990740745</v>
      </c>
      <c r="R2197" s="12">
        <f t="shared" si="103"/>
        <v>42227.771990740745</v>
      </c>
      <c r="S2197">
        <f t="shared" si="104"/>
        <v>2015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2">
        <f t="shared" si="102"/>
        <v>42675.487291666665</v>
      </c>
      <c r="R2198" s="12">
        <f t="shared" si="103"/>
        <v>42706.291666666672</v>
      </c>
      <c r="S2198">
        <f t="shared" si="104"/>
        <v>2016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2">
        <f t="shared" si="102"/>
        <v>42033.584016203706</v>
      </c>
      <c r="R2199" s="12">
        <f t="shared" si="103"/>
        <v>42063.584016203706</v>
      </c>
      <c r="S2199">
        <f t="shared" si="104"/>
        <v>2015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2">
        <f t="shared" si="102"/>
        <v>42292.513888888891</v>
      </c>
      <c r="R2200" s="12">
        <f t="shared" si="103"/>
        <v>42322.555555555555</v>
      </c>
      <c r="S2200">
        <f t="shared" si="104"/>
        <v>2015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2">
        <f t="shared" si="102"/>
        <v>42262.416643518518</v>
      </c>
      <c r="R2201" s="12">
        <f t="shared" si="103"/>
        <v>42292.416643518518</v>
      </c>
      <c r="S2201">
        <f t="shared" si="104"/>
        <v>2015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2">
        <f t="shared" si="102"/>
        <v>42163.625787037032</v>
      </c>
      <c r="R2202" s="12">
        <f t="shared" si="103"/>
        <v>42191.125</v>
      </c>
      <c r="S2202">
        <f t="shared" si="104"/>
        <v>2015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2">
        <f t="shared" si="102"/>
        <v>41276.846817129634</v>
      </c>
      <c r="R2203" s="12">
        <f t="shared" si="103"/>
        <v>41290.846817129634</v>
      </c>
      <c r="S2203">
        <f t="shared" si="104"/>
        <v>2013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2">
        <f t="shared" si="102"/>
        <v>41184.849166666667</v>
      </c>
      <c r="R2204" s="12">
        <f t="shared" si="103"/>
        <v>41214.849166666667</v>
      </c>
      <c r="S2204">
        <f t="shared" si="104"/>
        <v>2012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2">
        <f t="shared" si="102"/>
        <v>42241.85974537037</v>
      </c>
      <c r="R2205" s="12">
        <f t="shared" si="103"/>
        <v>42271.85974537037</v>
      </c>
      <c r="S2205">
        <f t="shared" si="104"/>
        <v>2015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2">
        <f t="shared" si="102"/>
        <v>41312.311562499999</v>
      </c>
      <c r="R2206" s="12">
        <f t="shared" si="103"/>
        <v>41342.311562499999</v>
      </c>
      <c r="S2206">
        <f t="shared" si="104"/>
        <v>2013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2">
        <f t="shared" si="102"/>
        <v>41031.82163194444</v>
      </c>
      <c r="R2207" s="12">
        <f t="shared" si="103"/>
        <v>41061.82163194444</v>
      </c>
      <c r="S2207">
        <f t="shared" si="104"/>
        <v>2012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2">
        <f t="shared" si="102"/>
        <v>40997.257222222222</v>
      </c>
      <c r="R2208" s="12">
        <f t="shared" si="103"/>
        <v>41015.257222222222</v>
      </c>
      <c r="S2208">
        <f t="shared" si="104"/>
        <v>2012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2">
        <f t="shared" si="102"/>
        <v>41564.194131944445</v>
      </c>
      <c r="R2209" s="12">
        <f t="shared" si="103"/>
        <v>41594.235798611109</v>
      </c>
      <c r="S2209">
        <f t="shared" si="104"/>
        <v>2013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2">
        <f t="shared" si="102"/>
        <v>40946.882245370369</v>
      </c>
      <c r="R2210" s="12">
        <f t="shared" si="103"/>
        <v>41006.166666666664</v>
      </c>
      <c r="S2210">
        <f t="shared" si="104"/>
        <v>2012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2">
        <f t="shared" si="102"/>
        <v>41732.479675925926</v>
      </c>
      <c r="R2211" s="12">
        <f t="shared" si="103"/>
        <v>41743.958333333336</v>
      </c>
      <c r="S2211">
        <f t="shared" si="104"/>
        <v>2014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2">
        <f t="shared" si="102"/>
        <v>40956.066087962965</v>
      </c>
      <c r="R2212" s="12">
        <f t="shared" si="103"/>
        <v>41013.73333333333</v>
      </c>
      <c r="S2212">
        <f t="shared" si="104"/>
        <v>2012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2">
        <f t="shared" si="102"/>
        <v>41716.785011574073</v>
      </c>
      <c r="R2213" s="12">
        <f t="shared" si="103"/>
        <v>41739.290972222225</v>
      </c>
      <c r="S2213">
        <f t="shared" si="104"/>
        <v>2014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2">
        <f t="shared" si="102"/>
        <v>41548.747418981482</v>
      </c>
      <c r="R2214" s="12">
        <f t="shared" si="103"/>
        <v>41582.041666666664</v>
      </c>
      <c r="S2214">
        <f t="shared" si="104"/>
        <v>2013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2">
        <f t="shared" si="102"/>
        <v>42109.826145833329</v>
      </c>
      <c r="R2215" s="12">
        <f t="shared" si="103"/>
        <v>42139.826145833329</v>
      </c>
      <c r="S2215">
        <f t="shared" si="104"/>
        <v>2015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2">
        <f t="shared" si="102"/>
        <v>41646.792222222226</v>
      </c>
      <c r="R2216" s="12">
        <f t="shared" si="103"/>
        <v>41676.792222222226</v>
      </c>
      <c r="S2216">
        <f t="shared" si="104"/>
        <v>2014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2">
        <f t="shared" si="102"/>
        <v>40958.717268518521</v>
      </c>
      <c r="R2217" s="12">
        <f t="shared" si="103"/>
        <v>40981.290972222225</v>
      </c>
      <c r="S2217">
        <f t="shared" si="104"/>
        <v>2012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2">
        <f t="shared" si="102"/>
        <v>42194.751678240747</v>
      </c>
      <c r="R2218" s="12">
        <f t="shared" si="103"/>
        <v>42208.751678240747</v>
      </c>
      <c r="S2218">
        <f t="shared" si="104"/>
        <v>2015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2">
        <f t="shared" si="102"/>
        <v>42299.776770833334</v>
      </c>
      <c r="R2219" s="12">
        <f t="shared" si="103"/>
        <v>42310.333333333328</v>
      </c>
      <c r="S2219">
        <f t="shared" si="104"/>
        <v>2015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2">
        <f t="shared" si="102"/>
        <v>41127.812303240738</v>
      </c>
      <c r="R2220" s="12">
        <f t="shared" si="103"/>
        <v>41150</v>
      </c>
      <c r="S2220">
        <f t="shared" si="104"/>
        <v>2012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2">
        <f t="shared" si="102"/>
        <v>42205.718888888892</v>
      </c>
      <c r="R2221" s="12">
        <f t="shared" si="103"/>
        <v>42235.718888888892</v>
      </c>
      <c r="S2221">
        <f t="shared" si="104"/>
        <v>2015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2">
        <f t="shared" si="102"/>
        <v>41452.060601851852</v>
      </c>
      <c r="R2222" s="12">
        <f t="shared" si="103"/>
        <v>41482.060601851852</v>
      </c>
      <c r="S2222">
        <f t="shared" si="104"/>
        <v>2013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2">
        <f t="shared" si="102"/>
        <v>42452.666770833333</v>
      </c>
      <c r="R2223" s="12">
        <f t="shared" si="103"/>
        <v>42483</v>
      </c>
      <c r="S2223">
        <f t="shared" si="104"/>
        <v>2016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2">
        <f t="shared" si="102"/>
        <v>40906.787581018521</v>
      </c>
      <c r="R2224" s="12">
        <f t="shared" si="103"/>
        <v>40936.787581018521</v>
      </c>
      <c r="S2224">
        <f t="shared" si="104"/>
        <v>2011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2">
        <f t="shared" si="102"/>
        <v>42152.640833333338</v>
      </c>
      <c r="R2225" s="12">
        <f t="shared" si="103"/>
        <v>42182.640833333338</v>
      </c>
      <c r="S2225">
        <f t="shared" si="104"/>
        <v>2015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2">
        <f t="shared" si="102"/>
        <v>42644.667534722219</v>
      </c>
      <c r="R2226" s="12">
        <f t="shared" si="103"/>
        <v>42672.791666666672</v>
      </c>
      <c r="S2226">
        <f t="shared" si="104"/>
        <v>2016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2">
        <f t="shared" si="102"/>
        <v>41873.79184027778</v>
      </c>
      <c r="R2227" s="12">
        <f t="shared" si="103"/>
        <v>41903.79184027778</v>
      </c>
      <c r="S2227">
        <f t="shared" si="104"/>
        <v>2014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2">
        <f t="shared" si="102"/>
        <v>42381.79886574074</v>
      </c>
      <c r="R2228" s="12">
        <f t="shared" si="103"/>
        <v>42412.207638888889</v>
      </c>
      <c r="S2228">
        <f t="shared" si="104"/>
        <v>2016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2">
        <f t="shared" si="102"/>
        <v>41561.807349537034</v>
      </c>
      <c r="R2229" s="12">
        <f t="shared" si="103"/>
        <v>41591.849016203705</v>
      </c>
      <c r="S2229">
        <f t="shared" si="104"/>
        <v>2013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2">
        <f t="shared" si="102"/>
        <v>42202.278194444443</v>
      </c>
      <c r="R2230" s="12">
        <f t="shared" si="103"/>
        <v>42232.278194444443</v>
      </c>
      <c r="S2230">
        <f t="shared" si="104"/>
        <v>2015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2">
        <f t="shared" si="102"/>
        <v>41484.664247685185</v>
      </c>
      <c r="R2231" s="12">
        <f t="shared" si="103"/>
        <v>41520.166666666664</v>
      </c>
      <c r="S2231">
        <f t="shared" si="104"/>
        <v>2013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2">
        <f t="shared" si="102"/>
        <v>41724.881099537037</v>
      </c>
      <c r="R2232" s="12">
        <f t="shared" si="103"/>
        <v>41754.881099537037</v>
      </c>
      <c r="S2232">
        <f t="shared" si="104"/>
        <v>2014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2">
        <f t="shared" si="102"/>
        <v>41423.910891203705</v>
      </c>
      <c r="R2233" s="12">
        <f t="shared" si="103"/>
        <v>41450.208333333336</v>
      </c>
      <c r="S2233">
        <f t="shared" si="104"/>
        <v>2013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2">
        <f t="shared" si="102"/>
        <v>41806.794074074074</v>
      </c>
      <c r="R2234" s="12">
        <f t="shared" si="103"/>
        <v>41839.125</v>
      </c>
      <c r="S2234">
        <f t="shared" si="104"/>
        <v>2014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2">
        <f t="shared" si="102"/>
        <v>42331.378923611104</v>
      </c>
      <c r="R2235" s="12">
        <f t="shared" si="103"/>
        <v>42352</v>
      </c>
      <c r="S2235">
        <f t="shared" si="104"/>
        <v>2015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2">
        <f t="shared" si="102"/>
        <v>42710.824618055558</v>
      </c>
      <c r="R2236" s="12">
        <f t="shared" si="103"/>
        <v>42740.824618055558</v>
      </c>
      <c r="S2236">
        <f t="shared" si="104"/>
        <v>2016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2">
        <f t="shared" si="102"/>
        <v>42062.022118055553</v>
      </c>
      <c r="R2237" s="12">
        <f t="shared" si="103"/>
        <v>42091.980451388896</v>
      </c>
      <c r="S2237">
        <f t="shared" si="104"/>
        <v>2015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2">
        <f t="shared" si="102"/>
        <v>42371.617164351846</v>
      </c>
      <c r="R2238" s="12">
        <f t="shared" si="103"/>
        <v>42401.617164351846</v>
      </c>
      <c r="S2238">
        <f t="shared" si="104"/>
        <v>2016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2">
        <f t="shared" si="102"/>
        <v>41915.003275462965</v>
      </c>
      <c r="R2239" s="12">
        <f t="shared" si="103"/>
        <v>41955.332638888889</v>
      </c>
      <c r="S2239">
        <f t="shared" si="104"/>
        <v>2014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2">
        <f t="shared" si="102"/>
        <v>42774.621712962966</v>
      </c>
      <c r="R2240" s="12">
        <f t="shared" si="103"/>
        <v>42804.621712962966</v>
      </c>
      <c r="S2240">
        <f t="shared" si="104"/>
        <v>2017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2">
        <f t="shared" si="102"/>
        <v>41572.958495370374</v>
      </c>
      <c r="R2241" s="12">
        <f t="shared" si="103"/>
        <v>41609.168055555558</v>
      </c>
      <c r="S2241">
        <f t="shared" si="104"/>
        <v>2013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2">
        <f t="shared" si="102"/>
        <v>42452.825740740736</v>
      </c>
      <c r="R2242" s="12">
        <f t="shared" si="103"/>
        <v>42482.825740740736</v>
      </c>
      <c r="S2242">
        <f t="shared" si="104"/>
        <v>2016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2">
        <f t="shared" ref="Q2243:Q2306" si="105">(((J2243/60)/60)/24)+DATE(1970,1,1)</f>
        <v>42766.827546296292</v>
      </c>
      <c r="R2243" s="12">
        <f t="shared" ref="R2243:R2306" si="106">(((I2243/60)/60)/24)+DATE(1970,1,1)</f>
        <v>42796.827546296292</v>
      </c>
      <c r="S2243">
        <f t="shared" ref="S2243:S2306" si="107">YEAR(Q2243)</f>
        <v>2017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2">
        <f t="shared" si="105"/>
        <v>41569.575613425928</v>
      </c>
      <c r="R2244" s="12">
        <f t="shared" si="106"/>
        <v>41605.126388888886</v>
      </c>
      <c r="S2244">
        <f t="shared" si="107"/>
        <v>2013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2">
        <f t="shared" si="105"/>
        <v>42800.751041666663</v>
      </c>
      <c r="R2245" s="12">
        <f t="shared" si="106"/>
        <v>42807.125</v>
      </c>
      <c r="S2245">
        <f t="shared" si="107"/>
        <v>2017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2">
        <f t="shared" si="105"/>
        <v>42647.818819444445</v>
      </c>
      <c r="R2246" s="12">
        <f t="shared" si="106"/>
        <v>42659.854166666672</v>
      </c>
      <c r="S2246">
        <f t="shared" si="107"/>
        <v>2016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2">
        <f t="shared" si="105"/>
        <v>41660.708530092597</v>
      </c>
      <c r="R2247" s="12">
        <f t="shared" si="106"/>
        <v>41691.75</v>
      </c>
      <c r="S2247">
        <f t="shared" si="107"/>
        <v>2014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2">
        <f t="shared" si="105"/>
        <v>42221.79178240741</v>
      </c>
      <c r="R2248" s="12">
        <f t="shared" si="106"/>
        <v>42251.79178240741</v>
      </c>
      <c r="S2248">
        <f t="shared" si="107"/>
        <v>2015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2">
        <f t="shared" si="105"/>
        <v>42200.666261574079</v>
      </c>
      <c r="R2249" s="12">
        <f t="shared" si="106"/>
        <v>42214.666261574079</v>
      </c>
      <c r="S2249">
        <f t="shared" si="107"/>
        <v>2015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2">
        <f t="shared" si="105"/>
        <v>42688.875902777778</v>
      </c>
      <c r="R2250" s="12">
        <f t="shared" si="106"/>
        <v>42718.875902777778</v>
      </c>
      <c r="S2250">
        <f t="shared" si="107"/>
        <v>2016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2">
        <f t="shared" si="105"/>
        <v>41336.703298611108</v>
      </c>
      <c r="R2251" s="12">
        <f t="shared" si="106"/>
        <v>41366.661631944444</v>
      </c>
      <c r="S2251">
        <f t="shared" si="107"/>
        <v>2013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2">
        <f t="shared" si="105"/>
        <v>42677.005474537036</v>
      </c>
      <c r="R2252" s="12">
        <f t="shared" si="106"/>
        <v>42707.0471412037</v>
      </c>
      <c r="S2252">
        <f t="shared" si="107"/>
        <v>2016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2">
        <f t="shared" si="105"/>
        <v>41846.34579861111</v>
      </c>
      <c r="R2253" s="12">
        <f t="shared" si="106"/>
        <v>41867.34579861111</v>
      </c>
      <c r="S2253">
        <f t="shared" si="107"/>
        <v>2014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2">
        <f t="shared" si="105"/>
        <v>42573.327986111108</v>
      </c>
      <c r="R2254" s="12">
        <f t="shared" si="106"/>
        <v>42588.327986111108</v>
      </c>
      <c r="S2254">
        <f t="shared" si="107"/>
        <v>2016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2">
        <f t="shared" si="105"/>
        <v>42296.631331018521</v>
      </c>
      <c r="R2255" s="12">
        <f t="shared" si="106"/>
        <v>42326.672997685186</v>
      </c>
      <c r="S2255">
        <f t="shared" si="107"/>
        <v>2015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2">
        <f t="shared" si="105"/>
        <v>42752.647777777776</v>
      </c>
      <c r="R2256" s="12">
        <f t="shared" si="106"/>
        <v>42759.647777777776</v>
      </c>
      <c r="S2256">
        <f t="shared" si="107"/>
        <v>2017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2">
        <f t="shared" si="105"/>
        <v>42467.951979166668</v>
      </c>
      <c r="R2257" s="12">
        <f t="shared" si="106"/>
        <v>42497.951979166668</v>
      </c>
      <c r="S2257">
        <f t="shared" si="107"/>
        <v>2016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2">
        <f t="shared" si="105"/>
        <v>42682.451921296291</v>
      </c>
      <c r="R2258" s="12">
        <f t="shared" si="106"/>
        <v>42696.451921296291</v>
      </c>
      <c r="S2258">
        <f t="shared" si="107"/>
        <v>2016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2">
        <f t="shared" si="105"/>
        <v>42505.936678240745</v>
      </c>
      <c r="R2259" s="12">
        <f t="shared" si="106"/>
        <v>42540.958333333328</v>
      </c>
      <c r="S2259">
        <f t="shared" si="107"/>
        <v>2016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2">
        <f t="shared" si="105"/>
        <v>42136.75100694444</v>
      </c>
      <c r="R2260" s="12">
        <f t="shared" si="106"/>
        <v>42166.75100694444</v>
      </c>
      <c r="S2260">
        <f t="shared" si="107"/>
        <v>2015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2">
        <f t="shared" si="105"/>
        <v>42702.804814814815</v>
      </c>
      <c r="R2261" s="12">
        <f t="shared" si="106"/>
        <v>42712.804814814815</v>
      </c>
      <c r="S2261">
        <f t="shared" si="107"/>
        <v>2016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2">
        <f t="shared" si="105"/>
        <v>41695.016782407409</v>
      </c>
      <c r="R2262" s="12">
        <f t="shared" si="106"/>
        <v>41724.975115740745</v>
      </c>
      <c r="S2262">
        <f t="shared" si="107"/>
        <v>2014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2">
        <f t="shared" si="105"/>
        <v>42759.724768518514</v>
      </c>
      <c r="R2263" s="12">
        <f t="shared" si="106"/>
        <v>42780.724768518514</v>
      </c>
      <c r="S2263">
        <f t="shared" si="107"/>
        <v>2017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2">
        <f t="shared" si="105"/>
        <v>41926.585162037038</v>
      </c>
      <c r="R2264" s="12">
        <f t="shared" si="106"/>
        <v>41961</v>
      </c>
      <c r="S2264">
        <f t="shared" si="107"/>
        <v>2014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2">
        <f t="shared" si="105"/>
        <v>42014.832326388889</v>
      </c>
      <c r="R2265" s="12">
        <f t="shared" si="106"/>
        <v>42035.832326388889</v>
      </c>
      <c r="S2265">
        <f t="shared" si="107"/>
        <v>2015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2">
        <f t="shared" si="105"/>
        <v>42496.582337962958</v>
      </c>
      <c r="R2266" s="12">
        <f t="shared" si="106"/>
        <v>42513.125</v>
      </c>
      <c r="S2266">
        <f t="shared" si="107"/>
        <v>2016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2">
        <f t="shared" si="105"/>
        <v>42689.853090277778</v>
      </c>
      <c r="R2267" s="12">
        <f t="shared" si="106"/>
        <v>42696.853090277778</v>
      </c>
      <c r="S2267">
        <f t="shared" si="107"/>
        <v>2016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2">
        <f t="shared" si="105"/>
        <v>42469.874907407408</v>
      </c>
      <c r="R2268" s="12">
        <f t="shared" si="106"/>
        <v>42487.083333333328</v>
      </c>
      <c r="S2268">
        <f t="shared" si="107"/>
        <v>2016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2">
        <f t="shared" si="105"/>
        <v>41968.829826388886</v>
      </c>
      <c r="R2269" s="12">
        <f t="shared" si="106"/>
        <v>41994.041666666672</v>
      </c>
      <c r="S2269">
        <f t="shared" si="107"/>
        <v>2014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2">
        <f t="shared" si="105"/>
        <v>42776.082349537035</v>
      </c>
      <c r="R2270" s="12">
        <f t="shared" si="106"/>
        <v>42806.082349537035</v>
      </c>
      <c r="S2270">
        <f t="shared" si="107"/>
        <v>2017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2">
        <f t="shared" si="105"/>
        <v>42776.704432870371</v>
      </c>
      <c r="R2271" s="12">
        <f t="shared" si="106"/>
        <v>42801.208333333328</v>
      </c>
      <c r="S2271">
        <f t="shared" si="107"/>
        <v>2017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2">
        <f t="shared" si="105"/>
        <v>42725.869363425925</v>
      </c>
      <c r="R2272" s="12">
        <f t="shared" si="106"/>
        <v>42745.915972222225</v>
      </c>
      <c r="S2272">
        <f t="shared" si="107"/>
        <v>2016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2">
        <f t="shared" si="105"/>
        <v>42684.000046296293</v>
      </c>
      <c r="R2273" s="12">
        <f t="shared" si="106"/>
        <v>42714.000046296293</v>
      </c>
      <c r="S2273">
        <f t="shared" si="107"/>
        <v>2016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2">
        <f t="shared" si="105"/>
        <v>42315.699490740735</v>
      </c>
      <c r="R2274" s="12">
        <f t="shared" si="106"/>
        <v>42345.699490740735</v>
      </c>
      <c r="S2274">
        <f t="shared" si="107"/>
        <v>2015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2">
        <f t="shared" si="105"/>
        <v>42781.549097222218</v>
      </c>
      <c r="R2275" s="12">
        <f t="shared" si="106"/>
        <v>42806.507430555561</v>
      </c>
      <c r="S2275">
        <f t="shared" si="107"/>
        <v>2017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2">
        <f t="shared" si="105"/>
        <v>41663.500659722224</v>
      </c>
      <c r="R2276" s="12">
        <f t="shared" si="106"/>
        <v>41693.500659722224</v>
      </c>
      <c r="S2276">
        <f t="shared" si="107"/>
        <v>2014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2">
        <f t="shared" si="105"/>
        <v>41965.616655092599</v>
      </c>
      <c r="R2277" s="12">
        <f t="shared" si="106"/>
        <v>41995.616655092599</v>
      </c>
      <c r="S2277">
        <f t="shared" si="107"/>
        <v>2014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2">
        <f t="shared" si="105"/>
        <v>41614.651493055557</v>
      </c>
      <c r="R2278" s="12">
        <f t="shared" si="106"/>
        <v>41644.651493055557</v>
      </c>
      <c r="S2278">
        <f t="shared" si="107"/>
        <v>2013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2">
        <f t="shared" si="105"/>
        <v>40936.678506944445</v>
      </c>
      <c r="R2279" s="12">
        <f t="shared" si="106"/>
        <v>40966.678506944445</v>
      </c>
      <c r="S2279">
        <f t="shared" si="107"/>
        <v>2012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2">
        <f t="shared" si="105"/>
        <v>42338.709108796291</v>
      </c>
      <c r="R2280" s="12">
        <f t="shared" si="106"/>
        <v>42372.957638888889</v>
      </c>
      <c r="S2280">
        <f t="shared" si="107"/>
        <v>2015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2">
        <f t="shared" si="105"/>
        <v>42020.806701388887</v>
      </c>
      <c r="R2281" s="12">
        <f t="shared" si="106"/>
        <v>42039.166666666672</v>
      </c>
      <c r="S2281">
        <f t="shared" si="107"/>
        <v>2015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2">
        <f t="shared" si="105"/>
        <v>42234.624895833331</v>
      </c>
      <c r="R2282" s="12">
        <f t="shared" si="106"/>
        <v>42264.624895833331</v>
      </c>
      <c r="S2282">
        <f t="shared" si="107"/>
        <v>2015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2">
        <f t="shared" si="105"/>
        <v>40687.285844907405</v>
      </c>
      <c r="R2283" s="12">
        <f t="shared" si="106"/>
        <v>40749.284722222219</v>
      </c>
      <c r="S2283">
        <f t="shared" si="107"/>
        <v>2011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2">
        <f t="shared" si="105"/>
        <v>42323.17460648148</v>
      </c>
      <c r="R2284" s="12">
        <f t="shared" si="106"/>
        <v>42383.17460648148</v>
      </c>
      <c r="S2284">
        <f t="shared" si="107"/>
        <v>2015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2">
        <f t="shared" si="105"/>
        <v>40978.125046296293</v>
      </c>
      <c r="R2285" s="12">
        <f t="shared" si="106"/>
        <v>41038.083379629628</v>
      </c>
      <c r="S2285">
        <f t="shared" si="107"/>
        <v>2012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2">
        <f t="shared" si="105"/>
        <v>40585.796817129631</v>
      </c>
      <c r="R2286" s="12">
        <f t="shared" si="106"/>
        <v>40614.166666666664</v>
      </c>
      <c r="S2286">
        <f t="shared" si="107"/>
        <v>2011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2">
        <f t="shared" si="105"/>
        <v>41059.185682870368</v>
      </c>
      <c r="R2287" s="12">
        <f t="shared" si="106"/>
        <v>41089.185682870368</v>
      </c>
      <c r="S2287">
        <f t="shared" si="107"/>
        <v>2012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2">
        <f t="shared" si="105"/>
        <v>41494.963587962964</v>
      </c>
      <c r="R2288" s="12">
        <f t="shared" si="106"/>
        <v>41523.165972222225</v>
      </c>
      <c r="S2288">
        <f t="shared" si="107"/>
        <v>2013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2">
        <f t="shared" si="105"/>
        <v>41792.667361111111</v>
      </c>
      <c r="R2289" s="12">
        <f t="shared" si="106"/>
        <v>41813.667361111111</v>
      </c>
      <c r="S2289">
        <f t="shared" si="107"/>
        <v>2014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2">
        <f t="shared" si="105"/>
        <v>41067.827418981484</v>
      </c>
      <c r="R2290" s="12">
        <f t="shared" si="106"/>
        <v>41086.75</v>
      </c>
      <c r="S2290">
        <f t="shared" si="107"/>
        <v>2012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2">
        <f t="shared" si="105"/>
        <v>41571.998379629629</v>
      </c>
      <c r="R2291" s="12">
        <f t="shared" si="106"/>
        <v>41614.973611111112</v>
      </c>
      <c r="S2291">
        <f t="shared" si="107"/>
        <v>2013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2">
        <f t="shared" si="105"/>
        <v>40070.253819444442</v>
      </c>
      <c r="R2292" s="12">
        <f t="shared" si="106"/>
        <v>40148.708333333336</v>
      </c>
      <c r="S2292">
        <f t="shared" si="107"/>
        <v>2009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2">
        <f t="shared" si="105"/>
        <v>40987.977060185185</v>
      </c>
      <c r="R2293" s="12">
        <f t="shared" si="106"/>
        <v>41022.166666666664</v>
      </c>
      <c r="S2293">
        <f t="shared" si="107"/>
        <v>2012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2">
        <f t="shared" si="105"/>
        <v>40987.697638888887</v>
      </c>
      <c r="R2294" s="12">
        <f t="shared" si="106"/>
        <v>41017.697638888887</v>
      </c>
      <c r="S2294">
        <f t="shared" si="107"/>
        <v>2012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2">
        <f t="shared" si="105"/>
        <v>41151.708321759259</v>
      </c>
      <c r="R2295" s="12">
        <f t="shared" si="106"/>
        <v>41177.165972222225</v>
      </c>
      <c r="S2295">
        <f t="shared" si="107"/>
        <v>2012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2">
        <f t="shared" si="105"/>
        <v>41264.72314814815</v>
      </c>
      <c r="R2296" s="12">
        <f t="shared" si="106"/>
        <v>41294.72314814815</v>
      </c>
      <c r="S2296">
        <f t="shared" si="107"/>
        <v>2012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2">
        <f t="shared" si="105"/>
        <v>41270.954351851848</v>
      </c>
      <c r="R2297" s="12">
        <f t="shared" si="106"/>
        <v>41300.954351851848</v>
      </c>
      <c r="S2297">
        <f t="shared" si="107"/>
        <v>2012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2">
        <f t="shared" si="105"/>
        <v>40927.731782407405</v>
      </c>
      <c r="R2298" s="12">
        <f t="shared" si="106"/>
        <v>40962.731782407405</v>
      </c>
      <c r="S2298">
        <f t="shared" si="107"/>
        <v>2012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2">
        <f t="shared" si="105"/>
        <v>40948.042233796295</v>
      </c>
      <c r="R2299" s="12">
        <f t="shared" si="106"/>
        <v>40982.165972222225</v>
      </c>
      <c r="S2299">
        <f t="shared" si="107"/>
        <v>2012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2">
        <f t="shared" si="105"/>
        <v>41694.84065972222</v>
      </c>
      <c r="R2300" s="12">
        <f t="shared" si="106"/>
        <v>41724.798993055556</v>
      </c>
      <c r="S2300">
        <f t="shared" si="107"/>
        <v>2014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2">
        <f t="shared" si="105"/>
        <v>40565.032511574071</v>
      </c>
      <c r="R2301" s="12">
        <f t="shared" si="106"/>
        <v>40580.032511574071</v>
      </c>
      <c r="S2301">
        <f t="shared" si="107"/>
        <v>2011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2">
        <f t="shared" si="105"/>
        <v>41074.727037037039</v>
      </c>
      <c r="R2302" s="12">
        <f t="shared" si="106"/>
        <v>41088.727037037039</v>
      </c>
      <c r="S2302">
        <f t="shared" si="107"/>
        <v>2012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2">
        <f t="shared" si="105"/>
        <v>41416.146944444445</v>
      </c>
      <c r="R2303" s="12">
        <f t="shared" si="106"/>
        <v>41446.146944444445</v>
      </c>
      <c r="S2303">
        <f t="shared" si="107"/>
        <v>2013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2">
        <f t="shared" si="105"/>
        <v>41605.868449074071</v>
      </c>
      <c r="R2304" s="12">
        <f t="shared" si="106"/>
        <v>41639.291666666664</v>
      </c>
      <c r="S2304">
        <f t="shared" si="107"/>
        <v>2013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2">
        <f t="shared" si="105"/>
        <v>40850.111064814817</v>
      </c>
      <c r="R2305" s="12">
        <f t="shared" si="106"/>
        <v>40890.152731481481</v>
      </c>
      <c r="S2305">
        <f t="shared" si="107"/>
        <v>2011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2">
        <f t="shared" si="105"/>
        <v>40502.815868055557</v>
      </c>
      <c r="R2306" s="12">
        <f t="shared" si="106"/>
        <v>40544.207638888889</v>
      </c>
      <c r="S2306">
        <f t="shared" si="107"/>
        <v>2010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2">
        <f t="shared" ref="Q2307:Q2370" si="108">(((J2307/60)/60)/24)+DATE(1970,1,1)</f>
        <v>41834.695277777777</v>
      </c>
      <c r="R2307" s="12">
        <f t="shared" ref="R2307:R2370" si="109">(((I2307/60)/60)/24)+DATE(1970,1,1)</f>
        <v>41859.75</v>
      </c>
      <c r="S2307">
        <f t="shared" ref="S2307:S2370" si="110">YEAR(Q2307)</f>
        <v>2014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2">
        <f t="shared" si="108"/>
        <v>40948.16815972222</v>
      </c>
      <c r="R2308" s="12">
        <f t="shared" si="109"/>
        <v>40978.16815972222</v>
      </c>
      <c r="S2308">
        <f t="shared" si="110"/>
        <v>2012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2">
        <f t="shared" si="108"/>
        <v>41004.802465277775</v>
      </c>
      <c r="R2309" s="12">
        <f t="shared" si="109"/>
        <v>41034.802407407406</v>
      </c>
      <c r="S2309">
        <f t="shared" si="110"/>
        <v>2012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2">
        <f t="shared" si="108"/>
        <v>41851.962916666671</v>
      </c>
      <c r="R2310" s="12">
        <f t="shared" si="109"/>
        <v>41880.041666666664</v>
      </c>
      <c r="S2310">
        <f t="shared" si="110"/>
        <v>2014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2">
        <f t="shared" si="108"/>
        <v>41307.987696759257</v>
      </c>
      <c r="R2311" s="12">
        <f t="shared" si="109"/>
        <v>41342.987696759257</v>
      </c>
      <c r="S2311">
        <f t="shared" si="110"/>
        <v>2013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2">
        <f t="shared" si="108"/>
        <v>41324.79415509259</v>
      </c>
      <c r="R2312" s="12">
        <f t="shared" si="109"/>
        <v>41354.752488425926</v>
      </c>
      <c r="S2312">
        <f t="shared" si="110"/>
        <v>2013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2">
        <f t="shared" si="108"/>
        <v>41736.004502314812</v>
      </c>
      <c r="R2313" s="12">
        <f t="shared" si="109"/>
        <v>41766.004502314812</v>
      </c>
      <c r="S2313">
        <f t="shared" si="110"/>
        <v>2014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2">
        <f t="shared" si="108"/>
        <v>41716.632847222223</v>
      </c>
      <c r="R2314" s="12">
        <f t="shared" si="109"/>
        <v>41747.958333333336</v>
      </c>
      <c r="S2314">
        <f t="shared" si="110"/>
        <v>2014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2">
        <f t="shared" si="108"/>
        <v>41002.958634259259</v>
      </c>
      <c r="R2315" s="12">
        <f t="shared" si="109"/>
        <v>41032.958634259259</v>
      </c>
      <c r="S2315">
        <f t="shared" si="110"/>
        <v>2012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2">
        <f t="shared" si="108"/>
        <v>41037.551585648151</v>
      </c>
      <c r="R2316" s="12">
        <f t="shared" si="109"/>
        <v>41067.551585648151</v>
      </c>
      <c r="S2316">
        <f t="shared" si="110"/>
        <v>2012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2">
        <f t="shared" si="108"/>
        <v>41004.72619212963</v>
      </c>
      <c r="R2317" s="12">
        <f t="shared" si="109"/>
        <v>41034.72619212963</v>
      </c>
      <c r="S2317">
        <f t="shared" si="110"/>
        <v>2012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2">
        <f t="shared" si="108"/>
        <v>40079.725115740745</v>
      </c>
      <c r="R2318" s="12">
        <f t="shared" si="109"/>
        <v>40156.76666666667</v>
      </c>
      <c r="S2318">
        <f t="shared" si="110"/>
        <v>2009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2">
        <f t="shared" si="108"/>
        <v>40192.542233796295</v>
      </c>
      <c r="R2319" s="12">
        <f t="shared" si="109"/>
        <v>40224.208333333336</v>
      </c>
      <c r="S2319">
        <f t="shared" si="110"/>
        <v>2010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2">
        <f t="shared" si="108"/>
        <v>40050.643680555557</v>
      </c>
      <c r="R2320" s="12">
        <f t="shared" si="109"/>
        <v>40082.165972222225</v>
      </c>
      <c r="S2320">
        <f t="shared" si="110"/>
        <v>2009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2">
        <f t="shared" si="108"/>
        <v>41593.082002314812</v>
      </c>
      <c r="R2321" s="12">
        <f t="shared" si="109"/>
        <v>41623.082002314812</v>
      </c>
      <c r="S2321">
        <f t="shared" si="110"/>
        <v>2013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2">
        <f t="shared" si="108"/>
        <v>41696.817129629628</v>
      </c>
      <c r="R2322" s="12">
        <f t="shared" si="109"/>
        <v>41731.775462962964</v>
      </c>
      <c r="S2322">
        <f t="shared" si="110"/>
        <v>2014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2">
        <f t="shared" si="108"/>
        <v>42799.260428240741</v>
      </c>
      <c r="R2323" s="12">
        <f t="shared" si="109"/>
        <v>42829.21876157407</v>
      </c>
      <c r="S2323">
        <f t="shared" si="110"/>
        <v>2017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2">
        <f t="shared" si="108"/>
        <v>42804.895474537043</v>
      </c>
      <c r="R2324" s="12">
        <f t="shared" si="109"/>
        <v>42834.853807870371</v>
      </c>
      <c r="S2324">
        <f t="shared" si="110"/>
        <v>2017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2">
        <f t="shared" si="108"/>
        <v>42807.755173611105</v>
      </c>
      <c r="R2325" s="12">
        <f t="shared" si="109"/>
        <v>42814.755173611105</v>
      </c>
      <c r="S2325">
        <f t="shared" si="110"/>
        <v>2017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2">
        <f t="shared" si="108"/>
        <v>42790.885243055556</v>
      </c>
      <c r="R2326" s="12">
        <f t="shared" si="109"/>
        <v>42820.843576388885</v>
      </c>
      <c r="S2326">
        <f t="shared" si="110"/>
        <v>2017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2">
        <f t="shared" si="108"/>
        <v>42794.022349537037</v>
      </c>
      <c r="R2327" s="12">
        <f t="shared" si="109"/>
        <v>42823.980682870373</v>
      </c>
      <c r="S2327">
        <f t="shared" si="110"/>
        <v>2017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2">
        <f t="shared" si="108"/>
        <v>42804.034120370372</v>
      </c>
      <c r="R2328" s="12">
        <f t="shared" si="109"/>
        <v>42855.708333333328</v>
      </c>
      <c r="S2328">
        <f t="shared" si="110"/>
        <v>2017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2">
        <f t="shared" si="108"/>
        <v>41842.917129629634</v>
      </c>
      <c r="R2329" s="12">
        <f t="shared" si="109"/>
        <v>41877.917129629634</v>
      </c>
      <c r="S2329">
        <f t="shared" si="110"/>
        <v>2014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2">
        <f t="shared" si="108"/>
        <v>42139.781678240746</v>
      </c>
      <c r="R2330" s="12">
        <f t="shared" si="109"/>
        <v>42169.781678240746</v>
      </c>
      <c r="S2330">
        <f t="shared" si="110"/>
        <v>2015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2">
        <f t="shared" si="108"/>
        <v>41807.624374999999</v>
      </c>
      <c r="R2331" s="12">
        <f t="shared" si="109"/>
        <v>41837.624374999999</v>
      </c>
      <c r="S2331">
        <f t="shared" si="110"/>
        <v>2014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2">
        <f t="shared" si="108"/>
        <v>42332.89980324074</v>
      </c>
      <c r="R2332" s="12">
        <f t="shared" si="109"/>
        <v>42363</v>
      </c>
      <c r="S2332">
        <f t="shared" si="110"/>
        <v>2015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2">
        <f t="shared" si="108"/>
        <v>41839.005671296298</v>
      </c>
      <c r="R2333" s="12">
        <f t="shared" si="109"/>
        <v>41869.005671296298</v>
      </c>
      <c r="S2333">
        <f t="shared" si="110"/>
        <v>2014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2">
        <f t="shared" si="108"/>
        <v>42011.628136574072</v>
      </c>
      <c r="R2334" s="12">
        <f t="shared" si="109"/>
        <v>42041.628136574072</v>
      </c>
      <c r="S2334">
        <f t="shared" si="110"/>
        <v>2015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2">
        <f t="shared" si="108"/>
        <v>41767.650347222225</v>
      </c>
      <c r="R2335" s="12">
        <f t="shared" si="109"/>
        <v>41788.743055555555</v>
      </c>
      <c r="S2335">
        <f t="shared" si="110"/>
        <v>2014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2">
        <f t="shared" si="108"/>
        <v>41918.670115740737</v>
      </c>
      <c r="R2336" s="12">
        <f t="shared" si="109"/>
        <v>41948.731944444444</v>
      </c>
      <c r="S2336">
        <f t="shared" si="110"/>
        <v>2014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2">
        <f t="shared" si="108"/>
        <v>41771.572256944448</v>
      </c>
      <c r="R2337" s="12">
        <f t="shared" si="109"/>
        <v>41801.572256944448</v>
      </c>
      <c r="S2337">
        <f t="shared" si="110"/>
        <v>2014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2">
        <f t="shared" si="108"/>
        <v>41666.924710648149</v>
      </c>
      <c r="R2338" s="12">
        <f t="shared" si="109"/>
        <v>41706.924710648149</v>
      </c>
      <c r="S2338">
        <f t="shared" si="110"/>
        <v>2014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2">
        <f t="shared" si="108"/>
        <v>41786.640543981484</v>
      </c>
      <c r="R2339" s="12">
        <f t="shared" si="109"/>
        <v>41816.640543981484</v>
      </c>
      <c r="S2339">
        <f t="shared" si="110"/>
        <v>2014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2">
        <f t="shared" si="108"/>
        <v>41789.896805555552</v>
      </c>
      <c r="R2340" s="12">
        <f t="shared" si="109"/>
        <v>41819.896805555552</v>
      </c>
      <c r="S2340">
        <f t="shared" si="110"/>
        <v>2014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2">
        <f t="shared" si="108"/>
        <v>42692.79987268518</v>
      </c>
      <c r="R2341" s="12">
        <f t="shared" si="109"/>
        <v>42723.332638888889</v>
      </c>
      <c r="S2341">
        <f t="shared" si="110"/>
        <v>2016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2">
        <f t="shared" si="108"/>
        <v>42643.642800925925</v>
      </c>
      <c r="R2342" s="12">
        <f t="shared" si="109"/>
        <v>42673.642800925925</v>
      </c>
      <c r="S2342">
        <f t="shared" si="110"/>
        <v>2016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2">
        <f t="shared" si="108"/>
        <v>42167.813703703709</v>
      </c>
      <c r="R2343" s="12">
        <f t="shared" si="109"/>
        <v>42197.813703703709</v>
      </c>
      <c r="S2343">
        <f t="shared" si="110"/>
        <v>2015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2">
        <f t="shared" si="108"/>
        <v>41897.702199074076</v>
      </c>
      <c r="R2344" s="12">
        <f t="shared" si="109"/>
        <v>41918.208333333336</v>
      </c>
      <c r="S2344">
        <f t="shared" si="110"/>
        <v>2014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2">
        <f t="shared" si="108"/>
        <v>42327.825289351851</v>
      </c>
      <c r="R2345" s="12">
        <f t="shared" si="109"/>
        <v>42377.82430555555</v>
      </c>
      <c r="S2345">
        <f t="shared" si="110"/>
        <v>2015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2">
        <f t="shared" si="108"/>
        <v>42515.727650462963</v>
      </c>
      <c r="R2346" s="12">
        <f t="shared" si="109"/>
        <v>42545.727650462963</v>
      </c>
      <c r="S2346">
        <f t="shared" si="110"/>
        <v>2016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2">
        <f t="shared" si="108"/>
        <v>42060.001805555556</v>
      </c>
      <c r="R2347" s="12">
        <f t="shared" si="109"/>
        <v>42094.985416666663</v>
      </c>
      <c r="S2347">
        <f t="shared" si="110"/>
        <v>2015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2">
        <f t="shared" si="108"/>
        <v>42615.79896990741</v>
      </c>
      <c r="R2348" s="12">
        <f t="shared" si="109"/>
        <v>42660.79896990741</v>
      </c>
      <c r="S2348">
        <f t="shared" si="110"/>
        <v>2016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2">
        <f t="shared" si="108"/>
        <v>42577.607361111113</v>
      </c>
      <c r="R2349" s="12">
        <f t="shared" si="109"/>
        <v>42607.607361111113</v>
      </c>
      <c r="S2349">
        <f t="shared" si="110"/>
        <v>2016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2">
        <f t="shared" si="108"/>
        <v>42360.932152777779</v>
      </c>
      <c r="R2350" s="12">
        <f t="shared" si="109"/>
        <v>42420.932152777779</v>
      </c>
      <c r="S2350">
        <f t="shared" si="110"/>
        <v>2015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2">
        <f t="shared" si="108"/>
        <v>42198.775787037041</v>
      </c>
      <c r="R2351" s="12">
        <f t="shared" si="109"/>
        <v>42227.775787037041</v>
      </c>
      <c r="S2351">
        <f t="shared" si="110"/>
        <v>2015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2">
        <f t="shared" si="108"/>
        <v>42708.842245370368</v>
      </c>
      <c r="R2352" s="12">
        <f t="shared" si="109"/>
        <v>42738.842245370368</v>
      </c>
      <c r="S2352">
        <f t="shared" si="110"/>
        <v>2016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2">
        <f t="shared" si="108"/>
        <v>42094.101145833338</v>
      </c>
      <c r="R2353" s="12">
        <f t="shared" si="109"/>
        <v>42124.101145833338</v>
      </c>
      <c r="S2353">
        <f t="shared" si="110"/>
        <v>2015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2">
        <f t="shared" si="108"/>
        <v>42101.633703703701</v>
      </c>
      <c r="R2354" s="12">
        <f t="shared" si="109"/>
        <v>42161.633703703701</v>
      </c>
      <c r="S2354">
        <f t="shared" si="110"/>
        <v>2015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2">
        <f t="shared" si="108"/>
        <v>42103.676180555558</v>
      </c>
      <c r="R2355" s="12">
        <f t="shared" si="109"/>
        <v>42115.676180555558</v>
      </c>
      <c r="S2355">
        <f t="shared" si="110"/>
        <v>2015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2">
        <f t="shared" si="108"/>
        <v>41954.722916666666</v>
      </c>
      <c r="R2356" s="12">
        <f t="shared" si="109"/>
        <v>42014.722916666666</v>
      </c>
      <c r="S2356">
        <f t="shared" si="110"/>
        <v>2014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2">
        <f t="shared" si="108"/>
        <v>42096.918240740735</v>
      </c>
      <c r="R2357" s="12">
        <f t="shared" si="109"/>
        <v>42126.918240740735</v>
      </c>
      <c r="S2357">
        <f t="shared" si="110"/>
        <v>2015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2">
        <f t="shared" si="108"/>
        <v>42130.78361111111</v>
      </c>
      <c r="R2358" s="12">
        <f t="shared" si="109"/>
        <v>42160.78361111111</v>
      </c>
      <c r="S2358">
        <f t="shared" si="110"/>
        <v>2015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2">
        <f t="shared" si="108"/>
        <v>42264.620115740734</v>
      </c>
      <c r="R2359" s="12">
        <f t="shared" si="109"/>
        <v>42294.620115740734</v>
      </c>
      <c r="S2359">
        <f t="shared" si="110"/>
        <v>2015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2">
        <f t="shared" si="108"/>
        <v>41978.930972222224</v>
      </c>
      <c r="R2360" s="12">
        <f t="shared" si="109"/>
        <v>42035.027083333334</v>
      </c>
      <c r="S2360">
        <f t="shared" si="110"/>
        <v>2014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2">
        <f t="shared" si="108"/>
        <v>42159.649583333332</v>
      </c>
      <c r="R2361" s="12">
        <f t="shared" si="109"/>
        <v>42219.649583333332</v>
      </c>
      <c r="S2361">
        <f t="shared" si="110"/>
        <v>2015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2">
        <f t="shared" si="108"/>
        <v>42377.70694444445</v>
      </c>
      <c r="R2362" s="12">
        <f t="shared" si="109"/>
        <v>42407.70694444445</v>
      </c>
      <c r="S2362">
        <f t="shared" si="110"/>
        <v>2016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2">
        <f t="shared" si="108"/>
        <v>42466.858888888892</v>
      </c>
      <c r="R2363" s="12">
        <f t="shared" si="109"/>
        <v>42490.916666666672</v>
      </c>
      <c r="S2363">
        <f t="shared" si="110"/>
        <v>2016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2">
        <f t="shared" si="108"/>
        <v>41954.688310185185</v>
      </c>
      <c r="R2364" s="12">
        <f t="shared" si="109"/>
        <v>41984.688310185185</v>
      </c>
      <c r="S2364">
        <f t="shared" si="110"/>
        <v>2014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2">
        <f t="shared" si="108"/>
        <v>42322.011574074073</v>
      </c>
      <c r="R2365" s="12">
        <f t="shared" si="109"/>
        <v>42367.011574074073</v>
      </c>
      <c r="S2365">
        <f t="shared" si="110"/>
        <v>2015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2">
        <f t="shared" si="108"/>
        <v>42248.934675925921</v>
      </c>
      <c r="R2366" s="12">
        <f t="shared" si="109"/>
        <v>42303.934675925921</v>
      </c>
      <c r="S2366">
        <f t="shared" si="110"/>
        <v>2015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2">
        <f t="shared" si="108"/>
        <v>42346.736400462964</v>
      </c>
      <c r="R2367" s="12">
        <f t="shared" si="109"/>
        <v>42386.958333333328</v>
      </c>
      <c r="S2367">
        <f t="shared" si="110"/>
        <v>2015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2">
        <f t="shared" si="108"/>
        <v>42268.531631944439</v>
      </c>
      <c r="R2368" s="12">
        <f t="shared" si="109"/>
        <v>42298.531631944439</v>
      </c>
      <c r="S2368">
        <f t="shared" si="110"/>
        <v>2015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2">
        <f t="shared" si="108"/>
        <v>42425.970092592594</v>
      </c>
      <c r="R2369" s="12">
        <f t="shared" si="109"/>
        <v>42485.928425925929</v>
      </c>
      <c r="S2369">
        <f t="shared" si="110"/>
        <v>2016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2">
        <f t="shared" si="108"/>
        <v>42063.721817129626</v>
      </c>
      <c r="R2370" s="12">
        <f t="shared" si="109"/>
        <v>42108.680150462969</v>
      </c>
      <c r="S2370">
        <f t="shared" si="110"/>
        <v>2015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2">
        <f t="shared" ref="Q2371:Q2434" si="111">(((J2371/60)/60)/24)+DATE(1970,1,1)</f>
        <v>42380.812627314815</v>
      </c>
      <c r="R2371" s="12">
        <f t="shared" ref="R2371:R2434" si="112">(((I2371/60)/60)/24)+DATE(1970,1,1)</f>
        <v>42410.812627314815</v>
      </c>
      <c r="S2371">
        <f t="shared" ref="S2371:S2434" si="113">YEAR(Q2371)</f>
        <v>2016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2">
        <f t="shared" si="111"/>
        <v>41961.18913194444</v>
      </c>
      <c r="R2372" s="12">
        <f t="shared" si="112"/>
        <v>41991.18913194444</v>
      </c>
      <c r="S2372">
        <f t="shared" si="113"/>
        <v>2014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2">
        <f t="shared" si="111"/>
        <v>42150.777731481481</v>
      </c>
      <c r="R2373" s="12">
        <f t="shared" si="112"/>
        <v>42180.777731481481</v>
      </c>
      <c r="S2373">
        <f t="shared" si="113"/>
        <v>2015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2">
        <f t="shared" si="111"/>
        <v>42088.069108796291</v>
      </c>
      <c r="R2374" s="12">
        <f t="shared" si="112"/>
        <v>42118.069108796291</v>
      </c>
      <c r="S2374">
        <f t="shared" si="113"/>
        <v>2015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2">
        <f t="shared" si="111"/>
        <v>42215.662314814821</v>
      </c>
      <c r="R2375" s="12">
        <f t="shared" si="112"/>
        <v>42245.662314814821</v>
      </c>
      <c r="S2375">
        <f t="shared" si="113"/>
        <v>2015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2">
        <f t="shared" si="111"/>
        <v>42017.843287037031</v>
      </c>
      <c r="R2376" s="12">
        <f t="shared" si="112"/>
        <v>42047.843287037031</v>
      </c>
      <c r="S2376">
        <f t="shared" si="113"/>
        <v>2015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2">
        <f t="shared" si="111"/>
        <v>42592.836076388892</v>
      </c>
      <c r="R2377" s="12">
        <f t="shared" si="112"/>
        <v>42622.836076388892</v>
      </c>
      <c r="S2377">
        <f t="shared" si="113"/>
        <v>2016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2">
        <f t="shared" si="111"/>
        <v>42318.925532407404</v>
      </c>
      <c r="R2378" s="12">
        <f t="shared" si="112"/>
        <v>42348.925532407404</v>
      </c>
      <c r="S2378">
        <f t="shared" si="113"/>
        <v>2015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2">
        <f t="shared" si="111"/>
        <v>42669.870173611111</v>
      </c>
      <c r="R2379" s="12">
        <f t="shared" si="112"/>
        <v>42699.911840277782</v>
      </c>
      <c r="S2379">
        <f t="shared" si="113"/>
        <v>2016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2">
        <f t="shared" si="111"/>
        <v>42213.013078703705</v>
      </c>
      <c r="R2380" s="12">
        <f t="shared" si="112"/>
        <v>42242.013078703705</v>
      </c>
      <c r="S2380">
        <f t="shared" si="113"/>
        <v>2015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2">
        <f t="shared" si="111"/>
        <v>42237.016388888893</v>
      </c>
      <c r="R2381" s="12">
        <f t="shared" si="112"/>
        <v>42282.016388888893</v>
      </c>
      <c r="S2381">
        <f t="shared" si="113"/>
        <v>2015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2">
        <f t="shared" si="111"/>
        <v>42248.793310185181</v>
      </c>
      <c r="R2382" s="12">
        <f t="shared" si="112"/>
        <v>42278.793310185181</v>
      </c>
      <c r="S2382">
        <f t="shared" si="113"/>
        <v>2015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2">
        <f t="shared" si="111"/>
        <v>42074.935740740737</v>
      </c>
      <c r="R2383" s="12">
        <f t="shared" si="112"/>
        <v>42104.935740740737</v>
      </c>
      <c r="S2383">
        <f t="shared" si="113"/>
        <v>2015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2">
        <f t="shared" si="111"/>
        <v>42195.187534722223</v>
      </c>
      <c r="R2384" s="12">
        <f t="shared" si="112"/>
        <v>42220.187534722223</v>
      </c>
      <c r="S2384">
        <f t="shared" si="113"/>
        <v>2015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2">
        <f t="shared" si="111"/>
        <v>42027.056793981479</v>
      </c>
      <c r="R2385" s="12">
        <f t="shared" si="112"/>
        <v>42057.056793981479</v>
      </c>
      <c r="S2385">
        <f t="shared" si="113"/>
        <v>2015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2">
        <f t="shared" si="111"/>
        <v>41927.067627314813</v>
      </c>
      <c r="R2386" s="12">
        <f t="shared" si="112"/>
        <v>41957.109293981484</v>
      </c>
      <c r="S2386">
        <f t="shared" si="113"/>
        <v>2014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2">
        <f t="shared" si="111"/>
        <v>42191.70175925926</v>
      </c>
      <c r="R2387" s="12">
        <f t="shared" si="112"/>
        <v>42221.70175925926</v>
      </c>
      <c r="S2387">
        <f t="shared" si="113"/>
        <v>2015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2">
        <f t="shared" si="111"/>
        <v>41954.838240740741</v>
      </c>
      <c r="R2388" s="12">
        <f t="shared" si="112"/>
        <v>42014.838240740741</v>
      </c>
      <c r="S2388">
        <f t="shared" si="113"/>
        <v>2014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2">
        <f t="shared" si="111"/>
        <v>42528.626620370371</v>
      </c>
      <c r="R2389" s="12">
        <f t="shared" si="112"/>
        <v>42573.626620370371</v>
      </c>
      <c r="S2389">
        <f t="shared" si="113"/>
        <v>2016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2">
        <f t="shared" si="111"/>
        <v>41989.853692129633</v>
      </c>
      <c r="R2390" s="12">
        <f t="shared" si="112"/>
        <v>42019.811805555553</v>
      </c>
      <c r="S2390">
        <f t="shared" si="113"/>
        <v>2014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2">
        <f t="shared" si="111"/>
        <v>42179.653379629628</v>
      </c>
      <c r="R2391" s="12">
        <f t="shared" si="112"/>
        <v>42210.915972222225</v>
      </c>
      <c r="S2391">
        <f t="shared" si="113"/>
        <v>2015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2">
        <f t="shared" si="111"/>
        <v>41968.262314814812</v>
      </c>
      <c r="R2392" s="12">
        <f t="shared" si="112"/>
        <v>42008.262314814812</v>
      </c>
      <c r="S2392">
        <f t="shared" si="113"/>
        <v>2014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2">
        <f t="shared" si="111"/>
        <v>42064.794490740736</v>
      </c>
      <c r="R2393" s="12">
        <f t="shared" si="112"/>
        <v>42094.752824074079</v>
      </c>
      <c r="S2393">
        <f t="shared" si="113"/>
        <v>2015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2">
        <f t="shared" si="111"/>
        <v>42276.120636574073</v>
      </c>
      <c r="R2394" s="12">
        <f t="shared" si="112"/>
        <v>42306.120636574073</v>
      </c>
      <c r="S2394">
        <f t="shared" si="113"/>
        <v>2015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2">
        <f t="shared" si="111"/>
        <v>42194.648344907408</v>
      </c>
      <c r="R2395" s="12">
        <f t="shared" si="112"/>
        <v>42224.648344907408</v>
      </c>
      <c r="S2395">
        <f t="shared" si="113"/>
        <v>2015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2">
        <f t="shared" si="111"/>
        <v>42031.362187499995</v>
      </c>
      <c r="R2396" s="12">
        <f t="shared" si="112"/>
        <v>42061.362187499995</v>
      </c>
      <c r="S2396">
        <f t="shared" si="113"/>
        <v>2015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2">
        <f t="shared" si="111"/>
        <v>42717.121377314819</v>
      </c>
      <c r="R2397" s="12">
        <f t="shared" si="112"/>
        <v>42745.372916666667</v>
      </c>
      <c r="S2397">
        <f t="shared" si="113"/>
        <v>2016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2">
        <f t="shared" si="111"/>
        <v>42262.849050925928</v>
      </c>
      <c r="R2398" s="12">
        <f t="shared" si="112"/>
        <v>42292.849050925928</v>
      </c>
      <c r="S2398">
        <f t="shared" si="113"/>
        <v>2015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2">
        <f t="shared" si="111"/>
        <v>41976.88490740741</v>
      </c>
      <c r="R2399" s="12">
        <f t="shared" si="112"/>
        <v>42006.88490740741</v>
      </c>
      <c r="S2399">
        <f t="shared" si="113"/>
        <v>2014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2">
        <f t="shared" si="111"/>
        <v>42157.916481481487</v>
      </c>
      <c r="R2400" s="12">
        <f t="shared" si="112"/>
        <v>42187.916481481487</v>
      </c>
      <c r="S2400">
        <f t="shared" si="113"/>
        <v>2015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2">
        <f t="shared" si="111"/>
        <v>41956.853078703702</v>
      </c>
      <c r="R2401" s="12">
        <f t="shared" si="112"/>
        <v>41991.853078703702</v>
      </c>
      <c r="S2401">
        <f t="shared" si="113"/>
        <v>2014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2">
        <f t="shared" si="111"/>
        <v>42444.268101851849</v>
      </c>
      <c r="R2402" s="12">
        <f t="shared" si="112"/>
        <v>42474.268101851849</v>
      </c>
      <c r="S2402">
        <f t="shared" si="113"/>
        <v>2016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2">
        <f t="shared" si="111"/>
        <v>42374.822870370372</v>
      </c>
      <c r="R2403" s="12">
        <f t="shared" si="112"/>
        <v>42434.822870370372</v>
      </c>
      <c r="S2403">
        <f t="shared" si="113"/>
        <v>2016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2">
        <f t="shared" si="111"/>
        <v>42107.679756944446</v>
      </c>
      <c r="R2404" s="12">
        <f t="shared" si="112"/>
        <v>42137.679756944446</v>
      </c>
      <c r="S2404">
        <f t="shared" si="113"/>
        <v>2015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2">
        <f t="shared" si="111"/>
        <v>42399.882615740738</v>
      </c>
      <c r="R2405" s="12">
        <f t="shared" si="112"/>
        <v>42459.840949074074</v>
      </c>
      <c r="S2405">
        <f t="shared" si="113"/>
        <v>2016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2">
        <f t="shared" si="111"/>
        <v>42342.03943287037</v>
      </c>
      <c r="R2406" s="12">
        <f t="shared" si="112"/>
        <v>42372.03943287037</v>
      </c>
      <c r="S2406">
        <f t="shared" si="113"/>
        <v>2015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2">
        <f t="shared" si="111"/>
        <v>42595.585358796292</v>
      </c>
      <c r="R2407" s="12">
        <f t="shared" si="112"/>
        <v>42616.585358796292</v>
      </c>
      <c r="S2407">
        <f t="shared" si="113"/>
        <v>2016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2">
        <f t="shared" si="111"/>
        <v>41983.110995370371</v>
      </c>
      <c r="R2408" s="12">
        <f t="shared" si="112"/>
        <v>42023.110995370371</v>
      </c>
      <c r="S2408">
        <f t="shared" si="113"/>
        <v>2014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2">
        <f t="shared" si="111"/>
        <v>42082.575555555552</v>
      </c>
      <c r="R2409" s="12">
        <f t="shared" si="112"/>
        <v>42105.25</v>
      </c>
      <c r="S2409">
        <f t="shared" si="113"/>
        <v>2015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2">
        <f t="shared" si="111"/>
        <v>41919.140706018516</v>
      </c>
      <c r="R2410" s="12">
        <f t="shared" si="112"/>
        <v>41949.182372685187</v>
      </c>
      <c r="S2410">
        <f t="shared" si="113"/>
        <v>2014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2">
        <f t="shared" si="111"/>
        <v>42204.875868055555</v>
      </c>
      <c r="R2411" s="12">
        <f t="shared" si="112"/>
        <v>42234.875868055555</v>
      </c>
      <c r="S2411">
        <f t="shared" si="113"/>
        <v>2015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2">
        <f t="shared" si="111"/>
        <v>42224.408275462964</v>
      </c>
      <c r="R2412" s="12">
        <f t="shared" si="112"/>
        <v>42254.408275462964</v>
      </c>
      <c r="S2412">
        <f t="shared" si="113"/>
        <v>2015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2">
        <f t="shared" si="111"/>
        <v>42211.732430555552</v>
      </c>
      <c r="R2413" s="12">
        <f t="shared" si="112"/>
        <v>42241.732430555552</v>
      </c>
      <c r="S2413">
        <f t="shared" si="113"/>
        <v>2015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2">
        <f t="shared" si="111"/>
        <v>42655.736956018518</v>
      </c>
      <c r="R2414" s="12">
        <f t="shared" si="112"/>
        <v>42700.778622685189</v>
      </c>
      <c r="S2414">
        <f t="shared" si="113"/>
        <v>2016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2">
        <f t="shared" si="111"/>
        <v>41760.10974537037</v>
      </c>
      <c r="R2415" s="12">
        <f t="shared" si="112"/>
        <v>41790.979166666664</v>
      </c>
      <c r="S2415">
        <f t="shared" si="113"/>
        <v>2014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2">
        <f t="shared" si="111"/>
        <v>42198.695138888885</v>
      </c>
      <c r="R2416" s="12">
        <f t="shared" si="112"/>
        <v>42238.165972222225</v>
      </c>
      <c r="S2416">
        <f t="shared" si="113"/>
        <v>2015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2">
        <f t="shared" si="111"/>
        <v>42536.862800925926</v>
      </c>
      <c r="R2417" s="12">
        <f t="shared" si="112"/>
        <v>42566.862800925926</v>
      </c>
      <c r="S2417">
        <f t="shared" si="113"/>
        <v>2016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2">
        <f t="shared" si="111"/>
        <v>42019.737766203703</v>
      </c>
      <c r="R2418" s="12">
        <f t="shared" si="112"/>
        <v>42077.625</v>
      </c>
      <c r="S2418">
        <f t="shared" si="113"/>
        <v>2015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2">
        <f t="shared" si="111"/>
        <v>41831.884108796294</v>
      </c>
      <c r="R2419" s="12">
        <f t="shared" si="112"/>
        <v>41861.884108796294</v>
      </c>
      <c r="S2419">
        <f t="shared" si="113"/>
        <v>2014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2">
        <f t="shared" si="111"/>
        <v>42027.856990740736</v>
      </c>
      <c r="R2420" s="12">
        <f t="shared" si="112"/>
        <v>42087.815324074079</v>
      </c>
      <c r="S2420">
        <f t="shared" si="113"/>
        <v>2015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2">
        <f t="shared" si="111"/>
        <v>41993.738298611104</v>
      </c>
      <c r="R2421" s="12">
        <f t="shared" si="112"/>
        <v>42053.738298611104</v>
      </c>
      <c r="S2421">
        <f t="shared" si="113"/>
        <v>2014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2">
        <f t="shared" si="111"/>
        <v>41893.028877314813</v>
      </c>
      <c r="R2422" s="12">
        <f t="shared" si="112"/>
        <v>41953.070543981477</v>
      </c>
      <c r="S2422">
        <f t="shared" si="113"/>
        <v>2014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2">
        <f t="shared" si="111"/>
        <v>42026.687453703707</v>
      </c>
      <c r="R2423" s="12">
        <f t="shared" si="112"/>
        <v>42056.687453703707</v>
      </c>
      <c r="S2423">
        <f t="shared" si="113"/>
        <v>2015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2">
        <f t="shared" si="111"/>
        <v>42044.724953703699</v>
      </c>
      <c r="R2424" s="12">
        <f t="shared" si="112"/>
        <v>42074.683287037042</v>
      </c>
      <c r="S2424">
        <f t="shared" si="113"/>
        <v>2015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2">
        <f t="shared" si="111"/>
        <v>41974.704745370371</v>
      </c>
      <c r="R2425" s="12">
        <f t="shared" si="112"/>
        <v>42004.704745370371</v>
      </c>
      <c r="S2425">
        <f t="shared" si="113"/>
        <v>2014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2">
        <f t="shared" si="111"/>
        <v>41909.892453703702</v>
      </c>
      <c r="R2426" s="12">
        <f t="shared" si="112"/>
        <v>41939.892453703702</v>
      </c>
      <c r="S2426">
        <f t="shared" si="113"/>
        <v>2014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2">
        <f t="shared" si="111"/>
        <v>42502.913761574076</v>
      </c>
      <c r="R2427" s="12">
        <f t="shared" si="112"/>
        <v>42517.919444444444</v>
      </c>
      <c r="S2427">
        <f t="shared" si="113"/>
        <v>2016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2">
        <f t="shared" si="111"/>
        <v>42164.170046296291</v>
      </c>
      <c r="R2428" s="12">
        <f t="shared" si="112"/>
        <v>42224.170046296291</v>
      </c>
      <c r="S2428">
        <f t="shared" si="113"/>
        <v>2015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2">
        <f t="shared" si="111"/>
        <v>42412.318668981476</v>
      </c>
      <c r="R2429" s="12">
        <f t="shared" si="112"/>
        <v>42452.277002314819</v>
      </c>
      <c r="S2429">
        <f t="shared" si="113"/>
        <v>2016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2">
        <f t="shared" si="111"/>
        <v>42045.784155092595</v>
      </c>
      <c r="R2430" s="12">
        <f t="shared" si="112"/>
        <v>42075.742488425924</v>
      </c>
      <c r="S2430">
        <f t="shared" si="113"/>
        <v>2015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2">
        <f t="shared" si="111"/>
        <v>42734.879236111112</v>
      </c>
      <c r="R2431" s="12">
        <f t="shared" si="112"/>
        <v>42771.697222222225</v>
      </c>
      <c r="S2431">
        <f t="shared" si="113"/>
        <v>2016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2">
        <f t="shared" si="111"/>
        <v>42382.130833333329</v>
      </c>
      <c r="R2432" s="12">
        <f t="shared" si="112"/>
        <v>42412.130833333329</v>
      </c>
      <c r="S2432">
        <f t="shared" si="113"/>
        <v>2016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2">
        <f t="shared" si="111"/>
        <v>42489.099687499998</v>
      </c>
      <c r="R2433" s="12">
        <f t="shared" si="112"/>
        <v>42549.099687499998</v>
      </c>
      <c r="S2433">
        <f t="shared" si="113"/>
        <v>2016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2">
        <f t="shared" si="111"/>
        <v>42041.218715277777</v>
      </c>
      <c r="R2434" s="12">
        <f t="shared" si="112"/>
        <v>42071.218715277777</v>
      </c>
      <c r="S2434">
        <f t="shared" si="113"/>
        <v>2015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2">
        <f t="shared" ref="Q2435:Q2498" si="114">(((J2435/60)/60)/24)+DATE(1970,1,1)</f>
        <v>42397.89980324074</v>
      </c>
      <c r="R2435" s="12">
        <f t="shared" ref="R2435:R2498" si="115">(((I2435/60)/60)/24)+DATE(1970,1,1)</f>
        <v>42427.89980324074</v>
      </c>
      <c r="S2435">
        <f t="shared" ref="S2435:S2498" si="116">YEAR(Q2435)</f>
        <v>2016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2">
        <f t="shared" si="114"/>
        <v>42180.18604166666</v>
      </c>
      <c r="R2436" s="12">
        <f t="shared" si="115"/>
        <v>42220.18604166666</v>
      </c>
      <c r="S2436">
        <f t="shared" si="116"/>
        <v>2015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2">
        <f t="shared" si="114"/>
        <v>42252.277615740735</v>
      </c>
      <c r="R2437" s="12">
        <f t="shared" si="115"/>
        <v>42282.277615740735</v>
      </c>
      <c r="S2437">
        <f t="shared" si="116"/>
        <v>2015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2">
        <f t="shared" si="114"/>
        <v>42338.615393518514</v>
      </c>
      <c r="R2438" s="12">
        <f t="shared" si="115"/>
        <v>42398.615393518514</v>
      </c>
      <c r="S2438">
        <f t="shared" si="116"/>
        <v>2015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2">
        <f t="shared" si="114"/>
        <v>42031.965138888889</v>
      </c>
      <c r="R2439" s="12">
        <f t="shared" si="115"/>
        <v>42080.75</v>
      </c>
      <c r="S2439">
        <f t="shared" si="116"/>
        <v>2015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2">
        <f t="shared" si="114"/>
        <v>42285.91506944444</v>
      </c>
      <c r="R2440" s="12">
        <f t="shared" si="115"/>
        <v>42345.956736111111</v>
      </c>
      <c r="S2440">
        <f t="shared" si="116"/>
        <v>2015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2">
        <f t="shared" si="114"/>
        <v>42265.818622685183</v>
      </c>
      <c r="R2441" s="12">
        <f t="shared" si="115"/>
        <v>42295.818622685183</v>
      </c>
      <c r="S2441">
        <f t="shared" si="116"/>
        <v>2015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2">
        <f t="shared" si="114"/>
        <v>42383.899456018517</v>
      </c>
      <c r="R2442" s="12">
        <f t="shared" si="115"/>
        <v>42413.899456018517</v>
      </c>
      <c r="S2442">
        <f t="shared" si="116"/>
        <v>2016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2">
        <f t="shared" si="114"/>
        <v>42187.125625000001</v>
      </c>
      <c r="R2443" s="12">
        <f t="shared" si="115"/>
        <v>42208.207638888889</v>
      </c>
      <c r="S2443">
        <f t="shared" si="116"/>
        <v>2015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2">
        <f t="shared" si="114"/>
        <v>42052.666990740734</v>
      </c>
      <c r="R2444" s="12">
        <f t="shared" si="115"/>
        <v>42082.625324074077</v>
      </c>
      <c r="S2444">
        <f t="shared" si="116"/>
        <v>2015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2">
        <f t="shared" si="114"/>
        <v>41836.625254629631</v>
      </c>
      <c r="R2445" s="12">
        <f t="shared" si="115"/>
        <v>41866.625254629631</v>
      </c>
      <c r="S2445">
        <f t="shared" si="116"/>
        <v>2014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2">
        <f t="shared" si="114"/>
        <v>42485.754525462966</v>
      </c>
      <c r="R2446" s="12">
        <f t="shared" si="115"/>
        <v>42515.754525462966</v>
      </c>
      <c r="S2446">
        <f t="shared" si="116"/>
        <v>2016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2">
        <f t="shared" si="114"/>
        <v>42243.190057870372</v>
      </c>
      <c r="R2447" s="12">
        <f t="shared" si="115"/>
        <v>42273.190057870372</v>
      </c>
      <c r="S2447">
        <f t="shared" si="116"/>
        <v>2015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2">
        <f t="shared" si="114"/>
        <v>42670.602673611109</v>
      </c>
      <c r="R2448" s="12">
        <f t="shared" si="115"/>
        <v>42700.64434027778</v>
      </c>
      <c r="S2448">
        <f t="shared" si="116"/>
        <v>2016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2">
        <f t="shared" si="114"/>
        <v>42654.469826388886</v>
      </c>
      <c r="R2449" s="12">
        <f t="shared" si="115"/>
        <v>42686.166666666672</v>
      </c>
      <c r="S2449">
        <f t="shared" si="116"/>
        <v>2016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2">
        <f t="shared" si="114"/>
        <v>42607.316122685181</v>
      </c>
      <c r="R2450" s="12">
        <f t="shared" si="115"/>
        <v>42613.233333333337</v>
      </c>
      <c r="S2450">
        <f t="shared" si="116"/>
        <v>2016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2">
        <f t="shared" si="114"/>
        <v>41943.142534722225</v>
      </c>
      <c r="R2451" s="12">
        <f t="shared" si="115"/>
        <v>41973.184201388889</v>
      </c>
      <c r="S2451">
        <f t="shared" si="116"/>
        <v>2014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2">
        <f t="shared" si="114"/>
        <v>41902.07240740741</v>
      </c>
      <c r="R2452" s="12">
        <f t="shared" si="115"/>
        <v>41940.132638888892</v>
      </c>
      <c r="S2452">
        <f t="shared" si="116"/>
        <v>2014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2">
        <f t="shared" si="114"/>
        <v>42779.908449074079</v>
      </c>
      <c r="R2453" s="12">
        <f t="shared" si="115"/>
        <v>42799.908449074079</v>
      </c>
      <c r="S2453">
        <f t="shared" si="116"/>
        <v>2017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2">
        <f t="shared" si="114"/>
        <v>42338.84375</v>
      </c>
      <c r="R2454" s="12">
        <f t="shared" si="115"/>
        <v>42367.958333333328</v>
      </c>
      <c r="S2454">
        <f t="shared" si="116"/>
        <v>2015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2">
        <f t="shared" si="114"/>
        <v>42738.692233796297</v>
      </c>
      <c r="R2455" s="12">
        <f t="shared" si="115"/>
        <v>42768.692233796297</v>
      </c>
      <c r="S2455">
        <f t="shared" si="116"/>
        <v>2017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2">
        <f t="shared" si="114"/>
        <v>42770.201481481476</v>
      </c>
      <c r="R2456" s="12">
        <f t="shared" si="115"/>
        <v>42805.201481481476</v>
      </c>
      <c r="S2456">
        <f t="shared" si="116"/>
        <v>2017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2">
        <f t="shared" si="114"/>
        <v>42452.781828703708</v>
      </c>
      <c r="R2457" s="12">
        <f t="shared" si="115"/>
        <v>42480.781828703708</v>
      </c>
      <c r="S2457">
        <f t="shared" si="116"/>
        <v>2016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2">
        <f t="shared" si="114"/>
        <v>42761.961099537039</v>
      </c>
      <c r="R2458" s="12">
        <f t="shared" si="115"/>
        <v>42791.961099537039</v>
      </c>
      <c r="S2458">
        <f t="shared" si="116"/>
        <v>2017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2">
        <f t="shared" si="114"/>
        <v>42423.602500000001</v>
      </c>
      <c r="R2459" s="12">
        <f t="shared" si="115"/>
        <v>42453.560833333337</v>
      </c>
      <c r="S2459">
        <f t="shared" si="116"/>
        <v>2016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2">
        <f t="shared" si="114"/>
        <v>42495.871736111112</v>
      </c>
      <c r="R2460" s="12">
        <f t="shared" si="115"/>
        <v>42530.791666666672</v>
      </c>
      <c r="S2460">
        <f t="shared" si="116"/>
        <v>2016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2">
        <f t="shared" si="114"/>
        <v>42407.637557870374</v>
      </c>
      <c r="R2461" s="12">
        <f t="shared" si="115"/>
        <v>42452.595891203702</v>
      </c>
      <c r="S2461">
        <f t="shared" si="116"/>
        <v>2016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2">
        <f t="shared" si="114"/>
        <v>42704.187118055561</v>
      </c>
      <c r="R2462" s="12">
        <f t="shared" si="115"/>
        <v>42738.178472222222</v>
      </c>
      <c r="S2462">
        <f t="shared" si="116"/>
        <v>2016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2">
        <f t="shared" si="114"/>
        <v>40784.012696759259</v>
      </c>
      <c r="R2463" s="12">
        <f t="shared" si="115"/>
        <v>40817.125</v>
      </c>
      <c r="S2463">
        <f t="shared" si="116"/>
        <v>2011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2">
        <f t="shared" si="114"/>
        <v>41089.186296296299</v>
      </c>
      <c r="R2464" s="12">
        <f t="shared" si="115"/>
        <v>41109.186296296299</v>
      </c>
      <c r="S2464">
        <f t="shared" si="116"/>
        <v>2012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2">
        <f t="shared" si="114"/>
        <v>41341.111400462964</v>
      </c>
      <c r="R2465" s="12">
        <f t="shared" si="115"/>
        <v>41380.791666666664</v>
      </c>
      <c r="S2465">
        <f t="shared" si="116"/>
        <v>2013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2">
        <f t="shared" si="114"/>
        <v>42248.90042824074</v>
      </c>
      <c r="R2466" s="12">
        <f t="shared" si="115"/>
        <v>42277.811805555553</v>
      </c>
      <c r="S2466">
        <f t="shared" si="116"/>
        <v>2015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2">
        <f t="shared" si="114"/>
        <v>41145.719305555554</v>
      </c>
      <c r="R2467" s="12">
        <f t="shared" si="115"/>
        <v>41175.719305555554</v>
      </c>
      <c r="S2467">
        <f t="shared" si="116"/>
        <v>2012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2">
        <f t="shared" si="114"/>
        <v>41373.102465277778</v>
      </c>
      <c r="R2468" s="12">
        <f t="shared" si="115"/>
        <v>41403.102465277778</v>
      </c>
      <c r="S2468">
        <f t="shared" si="116"/>
        <v>2013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2">
        <f t="shared" si="114"/>
        <v>41025.874201388891</v>
      </c>
      <c r="R2469" s="12">
        <f t="shared" si="115"/>
        <v>41039.708333333336</v>
      </c>
      <c r="S2469">
        <f t="shared" si="116"/>
        <v>2012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2">
        <f t="shared" si="114"/>
        <v>41174.154178240737</v>
      </c>
      <c r="R2470" s="12">
        <f t="shared" si="115"/>
        <v>41210.208333333336</v>
      </c>
      <c r="S2470">
        <f t="shared" si="116"/>
        <v>2012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2">
        <f t="shared" si="114"/>
        <v>40557.429733796293</v>
      </c>
      <c r="R2471" s="12">
        <f t="shared" si="115"/>
        <v>40582.429733796293</v>
      </c>
      <c r="S2471">
        <f t="shared" si="116"/>
        <v>2011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2">
        <f t="shared" si="114"/>
        <v>41023.07471064815</v>
      </c>
      <c r="R2472" s="12">
        <f t="shared" si="115"/>
        <v>41053.07471064815</v>
      </c>
      <c r="S2472">
        <f t="shared" si="116"/>
        <v>2012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2">
        <f t="shared" si="114"/>
        <v>40893.992962962962</v>
      </c>
      <c r="R2473" s="12">
        <f t="shared" si="115"/>
        <v>40933.992962962962</v>
      </c>
      <c r="S2473">
        <f t="shared" si="116"/>
        <v>2011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2">
        <f t="shared" si="114"/>
        <v>40354.11550925926</v>
      </c>
      <c r="R2474" s="12">
        <f t="shared" si="115"/>
        <v>40425.043749999997</v>
      </c>
      <c r="S2474">
        <f t="shared" si="116"/>
        <v>2010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2">
        <f t="shared" si="114"/>
        <v>41193.748483796298</v>
      </c>
      <c r="R2475" s="12">
        <f t="shared" si="115"/>
        <v>41223.790150462963</v>
      </c>
      <c r="S2475">
        <f t="shared" si="116"/>
        <v>2012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2">
        <f t="shared" si="114"/>
        <v>40417.011296296296</v>
      </c>
      <c r="R2476" s="12">
        <f t="shared" si="115"/>
        <v>40462.011296296296</v>
      </c>
      <c r="S2476">
        <f t="shared" si="116"/>
        <v>2010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2">
        <f t="shared" si="114"/>
        <v>40310.287673611114</v>
      </c>
      <c r="R2477" s="12">
        <f t="shared" si="115"/>
        <v>40369.916666666664</v>
      </c>
      <c r="S2477">
        <f t="shared" si="116"/>
        <v>2010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2">
        <f t="shared" si="114"/>
        <v>41913.328356481477</v>
      </c>
      <c r="R2478" s="12">
        <f t="shared" si="115"/>
        <v>41946.370023148149</v>
      </c>
      <c r="S2478">
        <f t="shared" si="116"/>
        <v>2014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2">
        <f t="shared" si="114"/>
        <v>41088.691493055558</v>
      </c>
      <c r="R2479" s="12">
        <f t="shared" si="115"/>
        <v>41133.691493055558</v>
      </c>
      <c r="S2479">
        <f t="shared" si="116"/>
        <v>2012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2">
        <f t="shared" si="114"/>
        <v>41257.950381944444</v>
      </c>
      <c r="R2480" s="12">
        <f t="shared" si="115"/>
        <v>41287.950381944444</v>
      </c>
      <c r="S2480">
        <f t="shared" si="116"/>
        <v>2012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2">
        <f t="shared" si="114"/>
        <v>41107.726782407408</v>
      </c>
      <c r="R2481" s="12">
        <f t="shared" si="115"/>
        <v>41118.083333333336</v>
      </c>
      <c r="S2481">
        <f t="shared" si="116"/>
        <v>2012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2">
        <f t="shared" si="114"/>
        <v>42227.936157407406</v>
      </c>
      <c r="R2482" s="12">
        <f t="shared" si="115"/>
        <v>42287.936157407406</v>
      </c>
      <c r="S2482">
        <f t="shared" si="116"/>
        <v>2015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2">
        <f t="shared" si="114"/>
        <v>40999.645925925928</v>
      </c>
      <c r="R2483" s="12">
        <f t="shared" si="115"/>
        <v>41029.645925925928</v>
      </c>
      <c r="S2483">
        <f t="shared" si="116"/>
        <v>2012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2">
        <f t="shared" si="114"/>
        <v>40711.782210648147</v>
      </c>
      <c r="R2484" s="12">
        <f t="shared" si="115"/>
        <v>40756.782210648147</v>
      </c>
      <c r="S2484">
        <f t="shared" si="116"/>
        <v>2011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2">
        <f t="shared" si="114"/>
        <v>40970.750034722223</v>
      </c>
      <c r="R2485" s="12">
        <f t="shared" si="115"/>
        <v>41030.708368055559</v>
      </c>
      <c r="S2485">
        <f t="shared" si="116"/>
        <v>2012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2">
        <f t="shared" si="114"/>
        <v>40771.916701388887</v>
      </c>
      <c r="R2486" s="12">
        <f t="shared" si="115"/>
        <v>40801.916701388887</v>
      </c>
      <c r="S2486">
        <f t="shared" si="116"/>
        <v>2011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2">
        <f t="shared" si="114"/>
        <v>40793.998599537037</v>
      </c>
      <c r="R2487" s="12">
        <f t="shared" si="115"/>
        <v>40828.998599537037</v>
      </c>
      <c r="S2487">
        <f t="shared" si="116"/>
        <v>2011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2">
        <f t="shared" si="114"/>
        <v>40991.708055555559</v>
      </c>
      <c r="R2488" s="12">
        <f t="shared" si="115"/>
        <v>41021.708055555559</v>
      </c>
      <c r="S2488">
        <f t="shared" si="116"/>
        <v>2012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2">
        <f t="shared" si="114"/>
        <v>41026.083298611113</v>
      </c>
      <c r="R2489" s="12">
        <f t="shared" si="115"/>
        <v>41056.083298611113</v>
      </c>
      <c r="S2489">
        <f t="shared" si="116"/>
        <v>2012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2">
        <f t="shared" si="114"/>
        <v>40833.633194444446</v>
      </c>
      <c r="R2490" s="12">
        <f t="shared" si="115"/>
        <v>40863.674861111111</v>
      </c>
      <c r="S2490">
        <f t="shared" si="116"/>
        <v>2011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2">
        <f t="shared" si="114"/>
        <v>41373.690266203703</v>
      </c>
      <c r="R2491" s="12">
        <f t="shared" si="115"/>
        <v>41403.690266203703</v>
      </c>
      <c r="S2491">
        <f t="shared" si="116"/>
        <v>2013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2">
        <f t="shared" si="114"/>
        <v>41023.227731481478</v>
      </c>
      <c r="R2492" s="12">
        <f t="shared" si="115"/>
        <v>41083.227731481478</v>
      </c>
      <c r="S2492">
        <f t="shared" si="116"/>
        <v>2012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2">
        <f t="shared" si="114"/>
        <v>40542.839282407411</v>
      </c>
      <c r="R2493" s="12">
        <f t="shared" si="115"/>
        <v>40559.07708333333</v>
      </c>
      <c r="S2493">
        <f t="shared" si="116"/>
        <v>2010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2">
        <f t="shared" si="114"/>
        <v>41024.985972222225</v>
      </c>
      <c r="R2494" s="12">
        <f t="shared" si="115"/>
        <v>41076.415972222225</v>
      </c>
      <c r="S2494">
        <f t="shared" si="116"/>
        <v>2012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2">
        <f t="shared" si="114"/>
        <v>41348.168287037035</v>
      </c>
      <c r="R2495" s="12">
        <f t="shared" si="115"/>
        <v>41393.168287037035</v>
      </c>
      <c r="S2495">
        <f t="shared" si="116"/>
        <v>2013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2">
        <f t="shared" si="114"/>
        <v>41022.645185185182</v>
      </c>
      <c r="R2496" s="12">
        <f t="shared" si="115"/>
        <v>41052.645185185182</v>
      </c>
      <c r="S2496">
        <f t="shared" si="116"/>
        <v>2012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2">
        <f t="shared" si="114"/>
        <v>41036.946469907409</v>
      </c>
      <c r="R2497" s="12">
        <f t="shared" si="115"/>
        <v>41066.946469907409</v>
      </c>
      <c r="S2497">
        <f t="shared" si="116"/>
        <v>2012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2">
        <f t="shared" si="114"/>
        <v>41327.996435185189</v>
      </c>
      <c r="R2498" s="12">
        <f t="shared" si="115"/>
        <v>41362.954768518517</v>
      </c>
      <c r="S2498">
        <f t="shared" si="116"/>
        <v>2013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2">
        <f t="shared" ref="Q2499:Q2562" si="117">(((J2499/60)/60)/24)+DATE(1970,1,1)</f>
        <v>40730.878912037035</v>
      </c>
      <c r="R2499" s="12">
        <f t="shared" ref="R2499:R2562" si="118">(((I2499/60)/60)/24)+DATE(1970,1,1)</f>
        <v>40760.878912037035</v>
      </c>
      <c r="S2499">
        <f t="shared" ref="S2499:S2562" si="119">YEAR(Q2499)</f>
        <v>2011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2">
        <f t="shared" si="117"/>
        <v>42017.967442129629</v>
      </c>
      <c r="R2500" s="12">
        <f t="shared" si="118"/>
        <v>42031.967442129629</v>
      </c>
      <c r="S2500">
        <f t="shared" si="119"/>
        <v>2015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2">
        <f t="shared" si="117"/>
        <v>41226.648576388885</v>
      </c>
      <c r="R2501" s="12">
        <f t="shared" si="118"/>
        <v>41274.75</v>
      </c>
      <c r="S2501">
        <f t="shared" si="119"/>
        <v>2012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2">
        <f t="shared" si="117"/>
        <v>41053.772858796299</v>
      </c>
      <c r="R2502" s="12">
        <f t="shared" si="118"/>
        <v>41083.772858796299</v>
      </c>
      <c r="S2502">
        <f t="shared" si="119"/>
        <v>2012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2">
        <f t="shared" si="117"/>
        <v>42244.776666666665</v>
      </c>
      <c r="R2503" s="12">
        <f t="shared" si="118"/>
        <v>42274.776666666665</v>
      </c>
      <c r="S2503">
        <f t="shared" si="119"/>
        <v>2015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2">
        <f t="shared" si="117"/>
        <v>41858.825439814813</v>
      </c>
      <c r="R2504" s="12">
        <f t="shared" si="118"/>
        <v>41903.825439814813</v>
      </c>
      <c r="S2504">
        <f t="shared" si="119"/>
        <v>2014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2">
        <f t="shared" si="117"/>
        <v>42498.899398148147</v>
      </c>
      <c r="R2505" s="12">
        <f t="shared" si="118"/>
        <v>42528.879166666666</v>
      </c>
      <c r="S2505">
        <f t="shared" si="119"/>
        <v>2016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2">
        <f t="shared" si="117"/>
        <v>41928.015439814815</v>
      </c>
      <c r="R2506" s="12">
        <f t="shared" si="118"/>
        <v>41958.057106481487</v>
      </c>
      <c r="S2506">
        <f t="shared" si="119"/>
        <v>2014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2">
        <f t="shared" si="117"/>
        <v>42047.05574074074</v>
      </c>
      <c r="R2507" s="12">
        <f t="shared" si="118"/>
        <v>42077.014074074075</v>
      </c>
      <c r="S2507">
        <f t="shared" si="119"/>
        <v>2015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2">
        <f t="shared" si="117"/>
        <v>42258.297094907408</v>
      </c>
      <c r="R2508" s="12">
        <f t="shared" si="118"/>
        <v>42280.875</v>
      </c>
      <c r="S2508">
        <f t="shared" si="119"/>
        <v>2015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2">
        <f t="shared" si="117"/>
        <v>42105.072962962964</v>
      </c>
      <c r="R2509" s="12">
        <f t="shared" si="118"/>
        <v>42135.072962962964</v>
      </c>
      <c r="S2509">
        <f t="shared" si="119"/>
        <v>2015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2">
        <f t="shared" si="117"/>
        <v>41835.951782407406</v>
      </c>
      <c r="R2510" s="12">
        <f t="shared" si="118"/>
        <v>41865.951782407406</v>
      </c>
      <c r="S2510">
        <f t="shared" si="119"/>
        <v>2014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2">
        <f t="shared" si="117"/>
        <v>42058.809594907405</v>
      </c>
      <c r="R2511" s="12">
        <f t="shared" si="118"/>
        <v>42114.767928240741</v>
      </c>
      <c r="S2511">
        <f t="shared" si="119"/>
        <v>2015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2">
        <f t="shared" si="117"/>
        <v>42078.997361111105</v>
      </c>
      <c r="R2512" s="12">
        <f t="shared" si="118"/>
        <v>42138.997361111105</v>
      </c>
      <c r="S2512">
        <f t="shared" si="119"/>
        <v>2015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2">
        <f t="shared" si="117"/>
        <v>42371.446909722217</v>
      </c>
      <c r="R2513" s="12">
        <f t="shared" si="118"/>
        <v>42401.446909722217</v>
      </c>
      <c r="S2513">
        <f t="shared" si="119"/>
        <v>2016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2">
        <f t="shared" si="117"/>
        <v>41971.876863425925</v>
      </c>
      <c r="R2514" s="12">
        <f t="shared" si="118"/>
        <v>41986.876863425925</v>
      </c>
      <c r="S2514">
        <f t="shared" si="119"/>
        <v>2014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2">
        <f t="shared" si="117"/>
        <v>42732.00681712963</v>
      </c>
      <c r="R2515" s="12">
        <f t="shared" si="118"/>
        <v>42792.00681712963</v>
      </c>
      <c r="S2515">
        <f t="shared" si="119"/>
        <v>2016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2">
        <f t="shared" si="117"/>
        <v>41854.389780092592</v>
      </c>
      <c r="R2516" s="12">
        <f t="shared" si="118"/>
        <v>41871.389780092592</v>
      </c>
      <c r="S2516">
        <f t="shared" si="119"/>
        <v>2014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2">
        <f t="shared" si="117"/>
        <v>42027.839733796296</v>
      </c>
      <c r="R2517" s="12">
        <f t="shared" si="118"/>
        <v>42057.839733796296</v>
      </c>
      <c r="S2517">
        <f t="shared" si="119"/>
        <v>2015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2">
        <f t="shared" si="117"/>
        <v>41942.653379629628</v>
      </c>
      <c r="R2518" s="12">
        <f t="shared" si="118"/>
        <v>41972.6950462963</v>
      </c>
      <c r="S2518">
        <f t="shared" si="119"/>
        <v>2014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2">
        <f t="shared" si="117"/>
        <v>42052.802430555559</v>
      </c>
      <c r="R2519" s="12">
        <f t="shared" si="118"/>
        <v>42082.760763888888</v>
      </c>
      <c r="S2519">
        <f t="shared" si="119"/>
        <v>2015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2">
        <f t="shared" si="117"/>
        <v>41926.680879629632</v>
      </c>
      <c r="R2520" s="12">
        <f t="shared" si="118"/>
        <v>41956.722546296296</v>
      </c>
      <c r="S2520">
        <f t="shared" si="119"/>
        <v>2014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2">
        <f t="shared" si="117"/>
        <v>41809.155138888891</v>
      </c>
      <c r="R2521" s="12">
        <f t="shared" si="118"/>
        <v>41839.155138888891</v>
      </c>
      <c r="S2521">
        <f t="shared" si="119"/>
        <v>2014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2">
        <f t="shared" si="117"/>
        <v>42612.600520833337</v>
      </c>
      <c r="R2522" s="12">
        <f t="shared" si="118"/>
        <v>42658.806249999994</v>
      </c>
      <c r="S2522">
        <f t="shared" si="119"/>
        <v>2016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2">
        <f t="shared" si="117"/>
        <v>42269.967835648145</v>
      </c>
      <c r="R2523" s="12">
        <f t="shared" si="118"/>
        <v>42290.967835648145</v>
      </c>
      <c r="S2523">
        <f t="shared" si="119"/>
        <v>2015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2">
        <f t="shared" si="117"/>
        <v>42460.573611111111</v>
      </c>
      <c r="R2524" s="12">
        <f t="shared" si="118"/>
        <v>42482.619444444441</v>
      </c>
      <c r="S2524">
        <f t="shared" si="119"/>
        <v>2016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2">
        <f t="shared" si="117"/>
        <v>41930.975601851853</v>
      </c>
      <c r="R2525" s="12">
        <f t="shared" si="118"/>
        <v>41961.017268518524</v>
      </c>
      <c r="S2525">
        <f t="shared" si="119"/>
        <v>2014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2">
        <f t="shared" si="117"/>
        <v>41961.807372685187</v>
      </c>
      <c r="R2526" s="12">
        <f t="shared" si="118"/>
        <v>41994.1875</v>
      </c>
      <c r="S2526">
        <f t="shared" si="119"/>
        <v>2014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2">
        <f t="shared" si="117"/>
        <v>41058.844571759262</v>
      </c>
      <c r="R2527" s="12">
        <f t="shared" si="118"/>
        <v>41088.844571759262</v>
      </c>
      <c r="S2527">
        <f t="shared" si="119"/>
        <v>2012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2">
        <f t="shared" si="117"/>
        <v>41953.091134259259</v>
      </c>
      <c r="R2528" s="12">
        <f t="shared" si="118"/>
        <v>41981.207638888889</v>
      </c>
      <c r="S2528">
        <f t="shared" si="119"/>
        <v>2014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2">
        <f t="shared" si="117"/>
        <v>41546.75105324074</v>
      </c>
      <c r="R2529" s="12">
        <f t="shared" si="118"/>
        <v>41565.165972222225</v>
      </c>
      <c r="S2529">
        <f t="shared" si="119"/>
        <v>2013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2">
        <f t="shared" si="117"/>
        <v>42217.834525462968</v>
      </c>
      <c r="R2530" s="12">
        <f t="shared" si="118"/>
        <v>42236.458333333328</v>
      </c>
      <c r="S2530">
        <f t="shared" si="119"/>
        <v>2015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2">
        <f t="shared" si="117"/>
        <v>40948.080729166664</v>
      </c>
      <c r="R2531" s="12">
        <f t="shared" si="118"/>
        <v>40993.0390625</v>
      </c>
      <c r="S2531">
        <f t="shared" si="119"/>
        <v>2012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2">
        <f t="shared" si="117"/>
        <v>42081.864641203705</v>
      </c>
      <c r="R2532" s="12">
        <f t="shared" si="118"/>
        <v>42114.201388888891</v>
      </c>
      <c r="S2532">
        <f t="shared" si="119"/>
        <v>2015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2">
        <f t="shared" si="117"/>
        <v>42208.680023148147</v>
      </c>
      <c r="R2533" s="12">
        <f t="shared" si="118"/>
        <v>42231.165972222225</v>
      </c>
      <c r="S2533">
        <f t="shared" si="119"/>
        <v>2015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2">
        <f t="shared" si="117"/>
        <v>41107.849143518521</v>
      </c>
      <c r="R2534" s="12">
        <f t="shared" si="118"/>
        <v>41137.849143518521</v>
      </c>
      <c r="S2534">
        <f t="shared" si="119"/>
        <v>2012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2">
        <f t="shared" si="117"/>
        <v>41304.751284722224</v>
      </c>
      <c r="R2535" s="12">
        <f t="shared" si="118"/>
        <v>41334.750787037039</v>
      </c>
      <c r="S2535">
        <f t="shared" si="119"/>
        <v>2013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2">
        <f t="shared" si="117"/>
        <v>40127.700370370374</v>
      </c>
      <c r="R2536" s="12">
        <f t="shared" si="118"/>
        <v>40179.25</v>
      </c>
      <c r="S2536">
        <f t="shared" si="119"/>
        <v>2009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2">
        <f t="shared" si="117"/>
        <v>41943.791030092594</v>
      </c>
      <c r="R2537" s="12">
        <f t="shared" si="118"/>
        <v>41974.832696759258</v>
      </c>
      <c r="S2537">
        <f t="shared" si="119"/>
        <v>2014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2">
        <f t="shared" si="117"/>
        <v>41464.106087962966</v>
      </c>
      <c r="R2538" s="12">
        <f t="shared" si="118"/>
        <v>41485.106087962966</v>
      </c>
      <c r="S2538">
        <f t="shared" si="119"/>
        <v>2013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2">
        <f t="shared" si="117"/>
        <v>40696.648784722223</v>
      </c>
      <c r="R2539" s="12">
        <f t="shared" si="118"/>
        <v>40756.648784722223</v>
      </c>
      <c r="S2539">
        <f t="shared" si="119"/>
        <v>2011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2">
        <f t="shared" si="117"/>
        <v>41298.509965277779</v>
      </c>
      <c r="R2540" s="12">
        <f t="shared" si="118"/>
        <v>41329.207638888889</v>
      </c>
      <c r="S2540">
        <f t="shared" si="119"/>
        <v>2013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2">
        <f t="shared" si="117"/>
        <v>41977.902222222227</v>
      </c>
      <c r="R2541" s="12">
        <f t="shared" si="118"/>
        <v>42037.902222222227</v>
      </c>
      <c r="S2541">
        <f t="shared" si="119"/>
        <v>2014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2">
        <f t="shared" si="117"/>
        <v>40785.675011574072</v>
      </c>
      <c r="R2542" s="12">
        <f t="shared" si="118"/>
        <v>40845.675011574072</v>
      </c>
      <c r="S2542">
        <f t="shared" si="119"/>
        <v>2011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2">
        <f t="shared" si="117"/>
        <v>41483.449282407404</v>
      </c>
      <c r="R2543" s="12">
        <f t="shared" si="118"/>
        <v>41543.449282407404</v>
      </c>
      <c r="S2543">
        <f t="shared" si="119"/>
        <v>2013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2">
        <f t="shared" si="117"/>
        <v>41509.426585648151</v>
      </c>
      <c r="R2544" s="12">
        <f t="shared" si="118"/>
        <v>41548.165972222225</v>
      </c>
      <c r="S2544">
        <f t="shared" si="119"/>
        <v>2013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2">
        <f t="shared" si="117"/>
        <v>40514.107615740737</v>
      </c>
      <c r="R2545" s="12">
        <f t="shared" si="118"/>
        <v>40545.125</v>
      </c>
      <c r="S2545">
        <f t="shared" si="119"/>
        <v>2010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2">
        <f t="shared" si="117"/>
        <v>41068.520474537036</v>
      </c>
      <c r="R2546" s="12">
        <f t="shared" si="118"/>
        <v>41098.520474537036</v>
      </c>
      <c r="S2546">
        <f t="shared" si="119"/>
        <v>2012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2">
        <f t="shared" si="117"/>
        <v>42027.13817129629</v>
      </c>
      <c r="R2547" s="12">
        <f t="shared" si="118"/>
        <v>42062.020833333328</v>
      </c>
      <c r="S2547">
        <f t="shared" si="119"/>
        <v>2015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2">
        <f t="shared" si="117"/>
        <v>41524.858553240738</v>
      </c>
      <c r="R2548" s="12">
        <f t="shared" si="118"/>
        <v>41552.208333333336</v>
      </c>
      <c r="S2548">
        <f t="shared" si="119"/>
        <v>2013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2">
        <f t="shared" si="117"/>
        <v>40973.773182870369</v>
      </c>
      <c r="R2549" s="12">
        <f t="shared" si="118"/>
        <v>41003.731516203705</v>
      </c>
      <c r="S2549">
        <f t="shared" si="119"/>
        <v>2012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2">
        <f t="shared" si="117"/>
        <v>42618.625428240746</v>
      </c>
      <c r="R2550" s="12">
        <f t="shared" si="118"/>
        <v>42643.185416666667</v>
      </c>
      <c r="S2550">
        <f t="shared" si="119"/>
        <v>2016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2">
        <f t="shared" si="117"/>
        <v>41390.757754629631</v>
      </c>
      <c r="R2551" s="12">
        <f t="shared" si="118"/>
        <v>41425.708333333336</v>
      </c>
      <c r="S2551">
        <f t="shared" si="119"/>
        <v>2013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2">
        <f t="shared" si="117"/>
        <v>42228.634328703702</v>
      </c>
      <c r="R2552" s="12">
        <f t="shared" si="118"/>
        <v>42285.165972222225</v>
      </c>
      <c r="S2552">
        <f t="shared" si="119"/>
        <v>2015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2">
        <f t="shared" si="117"/>
        <v>40961.252141203702</v>
      </c>
      <c r="R2553" s="12">
        <f t="shared" si="118"/>
        <v>40989.866666666669</v>
      </c>
      <c r="S2553">
        <f t="shared" si="119"/>
        <v>2012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2">
        <f t="shared" si="117"/>
        <v>42769.809965277775</v>
      </c>
      <c r="R2554" s="12">
        <f t="shared" si="118"/>
        <v>42799.809965277775</v>
      </c>
      <c r="S2554">
        <f t="shared" si="119"/>
        <v>2017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2">
        <f t="shared" si="117"/>
        <v>41113.199155092596</v>
      </c>
      <c r="R2555" s="12">
        <f t="shared" si="118"/>
        <v>41173.199155092596</v>
      </c>
      <c r="S2555">
        <f t="shared" si="119"/>
        <v>2012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2">
        <f t="shared" si="117"/>
        <v>42125.078275462962</v>
      </c>
      <c r="R2556" s="12">
        <f t="shared" si="118"/>
        <v>42156.165972222225</v>
      </c>
      <c r="S2556">
        <f t="shared" si="119"/>
        <v>2015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2">
        <f t="shared" si="117"/>
        <v>41026.655011574076</v>
      </c>
      <c r="R2557" s="12">
        <f t="shared" si="118"/>
        <v>41057.655011574076</v>
      </c>
      <c r="S2557">
        <f t="shared" si="119"/>
        <v>2012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2">
        <f t="shared" si="117"/>
        <v>41222.991400462961</v>
      </c>
      <c r="R2558" s="12">
        <f t="shared" si="118"/>
        <v>41267.991400462961</v>
      </c>
      <c r="S2558">
        <f t="shared" si="119"/>
        <v>2012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2">
        <f t="shared" si="117"/>
        <v>41744.745208333334</v>
      </c>
      <c r="R2559" s="12">
        <f t="shared" si="118"/>
        <v>41774.745208333334</v>
      </c>
      <c r="S2559">
        <f t="shared" si="119"/>
        <v>2014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2">
        <f t="shared" si="117"/>
        <v>42093.860023148154</v>
      </c>
      <c r="R2560" s="12">
        <f t="shared" si="118"/>
        <v>42125.582638888889</v>
      </c>
      <c r="S2560">
        <f t="shared" si="119"/>
        <v>2015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2">
        <f t="shared" si="117"/>
        <v>40829.873657407406</v>
      </c>
      <c r="R2561" s="12">
        <f t="shared" si="118"/>
        <v>40862.817361111112</v>
      </c>
      <c r="S2561">
        <f t="shared" si="119"/>
        <v>2011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2">
        <f t="shared" si="117"/>
        <v>42039.951087962967</v>
      </c>
      <c r="R2562" s="12">
        <f t="shared" si="118"/>
        <v>42069.951087962967</v>
      </c>
      <c r="S2562">
        <f t="shared" si="119"/>
        <v>2015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2">
        <f t="shared" ref="Q2563:Q2626" si="120">(((J2563/60)/60)/24)+DATE(1970,1,1)</f>
        <v>42260.528807870374</v>
      </c>
      <c r="R2563" s="12">
        <f t="shared" ref="R2563:R2626" si="121">(((I2563/60)/60)/24)+DATE(1970,1,1)</f>
        <v>42290.528807870374</v>
      </c>
      <c r="S2563">
        <f t="shared" ref="S2563:S2626" si="122">YEAR(Q2563)</f>
        <v>2015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2">
        <f t="shared" si="120"/>
        <v>42594.524756944447</v>
      </c>
      <c r="R2564" s="12">
        <f t="shared" si="121"/>
        <v>42654.524756944447</v>
      </c>
      <c r="S2564">
        <f t="shared" si="122"/>
        <v>2016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2">
        <f t="shared" si="120"/>
        <v>42155.139479166668</v>
      </c>
      <c r="R2565" s="12">
        <f t="shared" si="121"/>
        <v>42215.139479166668</v>
      </c>
      <c r="S2565">
        <f t="shared" si="122"/>
        <v>2015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2">
        <f t="shared" si="120"/>
        <v>41822.040497685186</v>
      </c>
      <c r="R2566" s="12">
        <f t="shared" si="121"/>
        <v>41852.040497685186</v>
      </c>
      <c r="S2566">
        <f t="shared" si="122"/>
        <v>2014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2">
        <f t="shared" si="120"/>
        <v>42440.650335648148</v>
      </c>
      <c r="R2567" s="12">
        <f t="shared" si="121"/>
        <v>42499.868055555555</v>
      </c>
      <c r="S2567">
        <f t="shared" si="122"/>
        <v>2016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2">
        <f t="shared" si="120"/>
        <v>41842.980879629627</v>
      </c>
      <c r="R2568" s="12">
        <f t="shared" si="121"/>
        <v>41872.980879629627</v>
      </c>
      <c r="S2568">
        <f t="shared" si="122"/>
        <v>2014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2">
        <f t="shared" si="120"/>
        <v>42087.878912037035</v>
      </c>
      <c r="R2569" s="12">
        <f t="shared" si="121"/>
        <v>42117.878912037035</v>
      </c>
      <c r="S2569">
        <f t="shared" si="122"/>
        <v>2015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2">
        <f t="shared" si="120"/>
        <v>42584.666597222225</v>
      </c>
      <c r="R2570" s="12">
        <f t="shared" si="121"/>
        <v>42614.666597222225</v>
      </c>
      <c r="S2570">
        <f t="shared" si="122"/>
        <v>2016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2">
        <f t="shared" si="120"/>
        <v>42234.105462962965</v>
      </c>
      <c r="R2571" s="12">
        <f t="shared" si="121"/>
        <v>42264.105462962965</v>
      </c>
      <c r="S2571">
        <f t="shared" si="122"/>
        <v>2015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2">
        <f t="shared" si="120"/>
        <v>42744.903182870374</v>
      </c>
      <c r="R2572" s="12">
        <f t="shared" si="121"/>
        <v>42774.903182870374</v>
      </c>
      <c r="S2572">
        <f t="shared" si="122"/>
        <v>2017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2">
        <f t="shared" si="120"/>
        <v>42449.341678240744</v>
      </c>
      <c r="R2573" s="12">
        <f t="shared" si="121"/>
        <v>42509.341678240744</v>
      </c>
      <c r="S2573">
        <f t="shared" si="122"/>
        <v>2016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2">
        <f t="shared" si="120"/>
        <v>42077.119409722218</v>
      </c>
      <c r="R2574" s="12">
        <f t="shared" si="121"/>
        <v>42107.119409722218</v>
      </c>
      <c r="S2574">
        <f t="shared" si="122"/>
        <v>2015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2">
        <f t="shared" si="120"/>
        <v>41829.592002314814</v>
      </c>
      <c r="R2575" s="12">
        <f t="shared" si="121"/>
        <v>41874.592002314814</v>
      </c>
      <c r="S2575">
        <f t="shared" si="122"/>
        <v>2014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2">
        <f t="shared" si="120"/>
        <v>42487.825752314813</v>
      </c>
      <c r="R2576" s="12">
        <f t="shared" si="121"/>
        <v>42508.825752314813</v>
      </c>
      <c r="S2576">
        <f t="shared" si="122"/>
        <v>2016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2">
        <f t="shared" si="120"/>
        <v>41986.108726851846</v>
      </c>
      <c r="R2577" s="12">
        <f t="shared" si="121"/>
        <v>42016.108726851846</v>
      </c>
      <c r="S2577">
        <f t="shared" si="122"/>
        <v>2014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2">
        <f t="shared" si="120"/>
        <v>42060.00980324074</v>
      </c>
      <c r="R2578" s="12">
        <f t="shared" si="121"/>
        <v>42104.968136574069</v>
      </c>
      <c r="S2578">
        <f t="shared" si="122"/>
        <v>2015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2">
        <f t="shared" si="120"/>
        <v>41830.820567129631</v>
      </c>
      <c r="R2579" s="12">
        <f t="shared" si="121"/>
        <v>41855.820567129631</v>
      </c>
      <c r="S2579">
        <f t="shared" si="122"/>
        <v>2014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2">
        <f t="shared" si="120"/>
        <v>42238.022905092599</v>
      </c>
      <c r="R2580" s="12">
        <f t="shared" si="121"/>
        <v>42286.708333333328</v>
      </c>
      <c r="S2580">
        <f t="shared" si="122"/>
        <v>2015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2">
        <f t="shared" si="120"/>
        <v>41837.829895833333</v>
      </c>
      <c r="R2581" s="12">
        <f t="shared" si="121"/>
        <v>41897.829895833333</v>
      </c>
      <c r="S2581">
        <f t="shared" si="122"/>
        <v>2014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2">
        <f t="shared" si="120"/>
        <v>42110.326423611114</v>
      </c>
      <c r="R2582" s="12">
        <f t="shared" si="121"/>
        <v>42140.125</v>
      </c>
      <c r="S2582">
        <f t="shared" si="122"/>
        <v>2015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2">
        <f t="shared" si="120"/>
        <v>42294.628449074073</v>
      </c>
      <c r="R2583" s="12">
        <f t="shared" si="121"/>
        <v>42324.670115740737</v>
      </c>
      <c r="S2583">
        <f t="shared" si="122"/>
        <v>2015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2">
        <f t="shared" si="120"/>
        <v>42642.988819444443</v>
      </c>
      <c r="R2584" s="12">
        <f t="shared" si="121"/>
        <v>42672.988819444443</v>
      </c>
      <c r="S2584">
        <f t="shared" si="122"/>
        <v>2016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2">
        <f t="shared" si="120"/>
        <v>42019.76944444445</v>
      </c>
      <c r="R2585" s="12">
        <f t="shared" si="121"/>
        <v>42079.727777777778</v>
      </c>
      <c r="S2585">
        <f t="shared" si="122"/>
        <v>2015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2">
        <f t="shared" si="120"/>
        <v>42140.173252314817</v>
      </c>
      <c r="R2586" s="12">
        <f t="shared" si="121"/>
        <v>42170.173252314817</v>
      </c>
      <c r="S2586">
        <f t="shared" si="122"/>
        <v>2015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2">
        <f t="shared" si="120"/>
        <v>41795.963333333333</v>
      </c>
      <c r="R2587" s="12">
        <f t="shared" si="121"/>
        <v>41825.963333333333</v>
      </c>
      <c r="S2587">
        <f t="shared" si="122"/>
        <v>2014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2">
        <f t="shared" si="120"/>
        <v>42333.330277777779</v>
      </c>
      <c r="R2588" s="12">
        <f t="shared" si="121"/>
        <v>42363.330277777779</v>
      </c>
      <c r="S2588">
        <f t="shared" si="122"/>
        <v>2015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2">
        <f t="shared" si="120"/>
        <v>42338.675381944442</v>
      </c>
      <c r="R2589" s="12">
        <f t="shared" si="121"/>
        <v>42368.675381944442</v>
      </c>
      <c r="S2589">
        <f t="shared" si="122"/>
        <v>2015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2">
        <f t="shared" si="120"/>
        <v>42042.676226851851</v>
      </c>
      <c r="R2590" s="12">
        <f t="shared" si="121"/>
        <v>42094.551388888889</v>
      </c>
      <c r="S2590">
        <f t="shared" si="122"/>
        <v>2015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2">
        <f t="shared" si="120"/>
        <v>42422.536192129628</v>
      </c>
      <c r="R2591" s="12">
        <f t="shared" si="121"/>
        <v>42452.494525462964</v>
      </c>
      <c r="S2591">
        <f t="shared" si="122"/>
        <v>2016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2">
        <f t="shared" si="120"/>
        <v>42388.589085648149</v>
      </c>
      <c r="R2592" s="12">
        <f t="shared" si="121"/>
        <v>42395.589085648149</v>
      </c>
      <c r="S2592">
        <f t="shared" si="122"/>
        <v>2016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2">
        <f t="shared" si="120"/>
        <v>42382.906527777777</v>
      </c>
      <c r="R2593" s="12">
        <f t="shared" si="121"/>
        <v>42442.864861111113</v>
      </c>
      <c r="S2593">
        <f t="shared" si="122"/>
        <v>2016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2">
        <f t="shared" si="120"/>
        <v>41887.801168981481</v>
      </c>
      <c r="R2594" s="12">
        <f t="shared" si="121"/>
        <v>41917.801168981481</v>
      </c>
      <c r="S2594">
        <f t="shared" si="122"/>
        <v>2014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2">
        <f t="shared" si="120"/>
        <v>42089.84520833334</v>
      </c>
      <c r="R2595" s="12">
        <f t="shared" si="121"/>
        <v>42119.84520833334</v>
      </c>
      <c r="S2595">
        <f t="shared" si="122"/>
        <v>2015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2">
        <f t="shared" si="120"/>
        <v>41828.967916666668</v>
      </c>
      <c r="R2596" s="12">
        <f t="shared" si="121"/>
        <v>41858.967916666668</v>
      </c>
      <c r="S2596">
        <f t="shared" si="122"/>
        <v>2014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2">
        <f t="shared" si="120"/>
        <v>42760.244212962964</v>
      </c>
      <c r="R2597" s="12">
        <f t="shared" si="121"/>
        <v>42790.244212962964</v>
      </c>
      <c r="S2597">
        <f t="shared" si="122"/>
        <v>2017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2">
        <f t="shared" si="120"/>
        <v>41828.664456018516</v>
      </c>
      <c r="R2598" s="12">
        <f t="shared" si="121"/>
        <v>41858.664456018516</v>
      </c>
      <c r="S2598">
        <f t="shared" si="122"/>
        <v>2014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2">
        <f t="shared" si="120"/>
        <v>42510.341631944444</v>
      </c>
      <c r="R2599" s="12">
        <f t="shared" si="121"/>
        <v>42540.341631944444</v>
      </c>
      <c r="S2599">
        <f t="shared" si="122"/>
        <v>2016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2">
        <f t="shared" si="120"/>
        <v>42240.840289351851</v>
      </c>
      <c r="R2600" s="12">
        <f t="shared" si="121"/>
        <v>42270.840289351851</v>
      </c>
      <c r="S2600">
        <f t="shared" si="122"/>
        <v>2015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2">
        <f t="shared" si="120"/>
        <v>41809.754016203704</v>
      </c>
      <c r="R2601" s="12">
        <f t="shared" si="121"/>
        <v>41854.754016203704</v>
      </c>
      <c r="S2601">
        <f t="shared" si="122"/>
        <v>2014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2">
        <f t="shared" si="120"/>
        <v>42394.900462962964</v>
      </c>
      <c r="R2602" s="12">
        <f t="shared" si="121"/>
        <v>42454.858796296292</v>
      </c>
      <c r="S2602">
        <f t="shared" si="122"/>
        <v>2016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2">
        <f t="shared" si="120"/>
        <v>41150.902187499996</v>
      </c>
      <c r="R2603" s="12">
        <f t="shared" si="121"/>
        <v>41165.165972222225</v>
      </c>
      <c r="S2603">
        <f t="shared" si="122"/>
        <v>2012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2">
        <f t="shared" si="120"/>
        <v>41915.747314814813</v>
      </c>
      <c r="R2604" s="12">
        <f t="shared" si="121"/>
        <v>41955.888888888891</v>
      </c>
      <c r="S2604">
        <f t="shared" si="122"/>
        <v>2014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2">
        <f t="shared" si="120"/>
        <v>41617.912662037037</v>
      </c>
      <c r="R2605" s="12">
        <f t="shared" si="121"/>
        <v>41631.912662037037</v>
      </c>
      <c r="S2605">
        <f t="shared" si="122"/>
        <v>2013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2">
        <f t="shared" si="120"/>
        <v>40998.051192129627</v>
      </c>
      <c r="R2606" s="12">
        <f t="shared" si="121"/>
        <v>41028.051192129627</v>
      </c>
      <c r="S2606">
        <f t="shared" si="122"/>
        <v>2012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2">
        <f t="shared" si="120"/>
        <v>42508.541550925926</v>
      </c>
      <c r="R2607" s="12">
        <f t="shared" si="121"/>
        <v>42538.541550925926</v>
      </c>
      <c r="S2607">
        <f t="shared" si="122"/>
        <v>2016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2">
        <f t="shared" si="120"/>
        <v>41726.712754629632</v>
      </c>
      <c r="R2608" s="12">
        <f t="shared" si="121"/>
        <v>41758.712754629632</v>
      </c>
      <c r="S2608">
        <f t="shared" si="122"/>
        <v>2014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2">
        <f t="shared" si="120"/>
        <v>42184.874675925923</v>
      </c>
      <c r="R2609" s="12">
        <f t="shared" si="121"/>
        <v>42228.083333333328</v>
      </c>
      <c r="S2609">
        <f t="shared" si="122"/>
        <v>2015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2">
        <f t="shared" si="120"/>
        <v>42767.801712962959</v>
      </c>
      <c r="R2610" s="12">
        <f t="shared" si="121"/>
        <v>42809</v>
      </c>
      <c r="S2610">
        <f t="shared" si="122"/>
        <v>2017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2">
        <f t="shared" si="120"/>
        <v>41075.237858796296</v>
      </c>
      <c r="R2611" s="12">
        <f t="shared" si="121"/>
        <v>41105.237858796296</v>
      </c>
      <c r="S2611">
        <f t="shared" si="122"/>
        <v>2012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2">
        <f t="shared" si="120"/>
        <v>42564.881076388891</v>
      </c>
      <c r="R2612" s="12">
        <f t="shared" si="121"/>
        <v>42604.290972222225</v>
      </c>
      <c r="S2612">
        <f t="shared" si="122"/>
        <v>2016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2">
        <f t="shared" si="120"/>
        <v>42704.335810185185</v>
      </c>
      <c r="R2613" s="12">
        <f t="shared" si="121"/>
        <v>42737.957638888889</v>
      </c>
      <c r="S2613">
        <f t="shared" si="122"/>
        <v>2016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2">
        <f t="shared" si="120"/>
        <v>41982.143171296295</v>
      </c>
      <c r="R2614" s="12">
        <f t="shared" si="121"/>
        <v>42013.143171296295</v>
      </c>
      <c r="S2614">
        <f t="shared" si="122"/>
        <v>2014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2">
        <f t="shared" si="120"/>
        <v>41143.81821759259</v>
      </c>
      <c r="R2615" s="12">
        <f t="shared" si="121"/>
        <v>41173.81821759259</v>
      </c>
      <c r="S2615">
        <f t="shared" si="122"/>
        <v>2012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2">
        <f t="shared" si="120"/>
        <v>41730.708472222221</v>
      </c>
      <c r="R2616" s="12">
        <f t="shared" si="121"/>
        <v>41759.208333333336</v>
      </c>
      <c r="S2616">
        <f t="shared" si="122"/>
        <v>2014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2">
        <f t="shared" si="120"/>
        <v>42453.49726851852</v>
      </c>
      <c r="R2617" s="12">
        <f t="shared" si="121"/>
        <v>42490.5</v>
      </c>
      <c r="S2617">
        <f t="shared" si="122"/>
        <v>2016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2">
        <f t="shared" si="120"/>
        <v>42211.99454861111</v>
      </c>
      <c r="R2618" s="12">
        <f t="shared" si="121"/>
        <v>42241.99454861111</v>
      </c>
      <c r="S2618">
        <f t="shared" si="122"/>
        <v>2015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2">
        <f t="shared" si="120"/>
        <v>41902.874432870369</v>
      </c>
      <c r="R2619" s="12">
        <f t="shared" si="121"/>
        <v>41932.874432870369</v>
      </c>
      <c r="S2619">
        <f t="shared" si="122"/>
        <v>2014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2">
        <f t="shared" si="120"/>
        <v>42279.792372685188</v>
      </c>
      <c r="R2620" s="12">
        <f t="shared" si="121"/>
        <v>42339.834039351852</v>
      </c>
      <c r="S2620">
        <f t="shared" si="122"/>
        <v>2015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2">
        <f t="shared" si="120"/>
        <v>42273.884305555555</v>
      </c>
      <c r="R2621" s="12">
        <f t="shared" si="121"/>
        <v>42300.458333333328</v>
      </c>
      <c r="S2621">
        <f t="shared" si="122"/>
        <v>2015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2">
        <f t="shared" si="120"/>
        <v>42251.16715277778</v>
      </c>
      <c r="R2622" s="12">
        <f t="shared" si="121"/>
        <v>42288.041666666672</v>
      </c>
      <c r="S2622">
        <f t="shared" si="122"/>
        <v>2015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2">
        <f t="shared" si="120"/>
        <v>42115.74754629629</v>
      </c>
      <c r="R2623" s="12">
        <f t="shared" si="121"/>
        <v>42145.74754629629</v>
      </c>
      <c r="S2623">
        <f t="shared" si="122"/>
        <v>2015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2">
        <f t="shared" si="120"/>
        <v>42689.74324074074</v>
      </c>
      <c r="R2624" s="12">
        <f t="shared" si="121"/>
        <v>42734.74324074074</v>
      </c>
      <c r="S2624">
        <f t="shared" si="122"/>
        <v>2016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2">
        <f t="shared" si="120"/>
        <v>42692.256550925929</v>
      </c>
      <c r="R2625" s="12">
        <f t="shared" si="121"/>
        <v>42706.256550925929</v>
      </c>
      <c r="S2625">
        <f t="shared" si="122"/>
        <v>2016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2">
        <f t="shared" si="120"/>
        <v>41144.42155092593</v>
      </c>
      <c r="R2626" s="12">
        <f t="shared" si="121"/>
        <v>41165.42155092593</v>
      </c>
      <c r="S2626">
        <f t="shared" si="122"/>
        <v>2012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2">
        <f t="shared" ref="Q2627:Q2690" si="123">(((J2627/60)/60)/24)+DATE(1970,1,1)</f>
        <v>42658.810277777782</v>
      </c>
      <c r="R2627" s="12">
        <f t="shared" ref="R2627:R2690" si="124">(((I2627/60)/60)/24)+DATE(1970,1,1)</f>
        <v>42683.851944444439</v>
      </c>
      <c r="S2627">
        <f t="shared" ref="S2627:S2690" si="125">YEAR(Q2627)</f>
        <v>2016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2">
        <f t="shared" si="123"/>
        <v>42128.628113425926</v>
      </c>
      <c r="R2628" s="12">
        <f t="shared" si="124"/>
        <v>42158.628113425926</v>
      </c>
      <c r="S2628">
        <f t="shared" si="125"/>
        <v>2015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2">
        <f t="shared" si="123"/>
        <v>42304.829409722224</v>
      </c>
      <c r="R2629" s="12">
        <f t="shared" si="124"/>
        <v>42334.871076388896</v>
      </c>
      <c r="S2629">
        <f t="shared" si="125"/>
        <v>2015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2">
        <f t="shared" si="123"/>
        <v>41953.966053240743</v>
      </c>
      <c r="R2630" s="12">
        <f t="shared" si="124"/>
        <v>41973.966053240743</v>
      </c>
      <c r="S2630">
        <f t="shared" si="125"/>
        <v>2014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2">
        <f t="shared" si="123"/>
        <v>42108.538449074069</v>
      </c>
      <c r="R2631" s="12">
        <f t="shared" si="124"/>
        <v>42138.538449074069</v>
      </c>
      <c r="S2631">
        <f t="shared" si="125"/>
        <v>2015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2">
        <f t="shared" si="123"/>
        <v>42524.105462962965</v>
      </c>
      <c r="R2632" s="12">
        <f t="shared" si="124"/>
        <v>42551.416666666672</v>
      </c>
      <c r="S2632">
        <f t="shared" si="125"/>
        <v>2016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2">
        <f t="shared" si="123"/>
        <v>42218.169293981482</v>
      </c>
      <c r="R2633" s="12">
        <f t="shared" si="124"/>
        <v>42246.169293981482</v>
      </c>
      <c r="S2633">
        <f t="shared" si="125"/>
        <v>2015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2">
        <f t="shared" si="123"/>
        <v>42494.061793981484</v>
      </c>
      <c r="R2634" s="12">
        <f t="shared" si="124"/>
        <v>42519.061793981484</v>
      </c>
      <c r="S2634">
        <f t="shared" si="125"/>
        <v>2016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2">
        <f t="shared" si="123"/>
        <v>41667.823287037041</v>
      </c>
      <c r="R2635" s="12">
        <f t="shared" si="124"/>
        <v>41697.958333333336</v>
      </c>
      <c r="S2635">
        <f t="shared" si="125"/>
        <v>2014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2">
        <f t="shared" si="123"/>
        <v>42612.656493055561</v>
      </c>
      <c r="R2636" s="12">
        <f t="shared" si="124"/>
        <v>42642.656493055561</v>
      </c>
      <c r="S2636">
        <f t="shared" si="125"/>
        <v>2016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2">
        <f t="shared" si="123"/>
        <v>42037.950937500005</v>
      </c>
      <c r="R2637" s="12">
        <f t="shared" si="124"/>
        <v>42072.909270833334</v>
      </c>
      <c r="S2637">
        <f t="shared" si="125"/>
        <v>2015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2">
        <f t="shared" si="123"/>
        <v>42636.614745370374</v>
      </c>
      <c r="R2638" s="12">
        <f t="shared" si="124"/>
        <v>42659.041666666672</v>
      </c>
      <c r="S2638">
        <f t="shared" si="125"/>
        <v>2016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2">
        <f t="shared" si="123"/>
        <v>42639.549479166672</v>
      </c>
      <c r="R2639" s="12">
        <f t="shared" si="124"/>
        <v>42655.549479166672</v>
      </c>
      <c r="S2639">
        <f t="shared" si="125"/>
        <v>2016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2">
        <f t="shared" si="123"/>
        <v>41989.913136574076</v>
      </c>
      <c r="R2640" s="12">
        <f t="shared" si="124"/>
        <v>42019.913136574076</v>
      </c>
      <c r="S2640">
        <f t="shared" si="125"/>
        <v>2014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2">
        <f t="shared" si="123"/>
        <v>42024.86513888889</v>
      </c>
      <c r="R2641" s="12">
        <f t="shared" si="124"/>
        <v>42054.86513888889</v>
      </c>
      <c r="S2641">
        <f t="shared" si="125"/>
        <v>2015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2">
        <f t="shared" si="123"/>
        <v>42103.160578703704</v>
      </c>
      <c r="R2642" s="12">
        <f t="shared" si="124"/>
        <v>42163.160578703704</v>
      </c>
      <c r="S2642">
        <f t="shared" si="125"/>
        <v>2015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2">
        <f t="shared" si="123"/>
        <v>41880.827118055553</v>
      </c>
      <c r="R2643" s="12">
        <f t="shared" si="124"/>
        <v>41897.839583333334</v>
      </c>
      <c r="S2643">
        <f t="shared" si="125"/>
        <v>2014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2">
        <f t="shared" si="123"/>
        <v>42536.246620370366</v>
      </c>
      <c r="R2644" s="12">
        <f t="shared" si="124"/>
        <v>42566.289583333331</v>
      </c>
      <c r="S2644">
        <f t="shared" si="125"/>
        <v>2016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2">
        <f t="shared" si="123"/>
        <v>42689.582349537035</v>
      </c>
      <c r="R2645" s="12">
        <f t="shared" si="124"/>
        <v>42725.332638888889</v>
      </c>
      <c r="S2645">
        <f t="shared" si="125"/>
        <v>2016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2">
        <f t="shared" si="123"/>
        <v>42774.792071759264</v>
      </c>
      <c r="R2646" s="12">
        <f t="shared" si="124"/>
        <v>42804.792071759264</v>
      </c>
      <c r="S2646">
        <f t="shared" si="125"/>
        <v>2017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2">
        <f t="shared" si="123"/>
        <v>41921.842627314814</v>
      </c>
      <c r="R2647" s="12">
        <f t="shared" si="124"/>
        <v>41951.884293981479</v>
      </c>
      <c r="S2647">
        <f t="shared" si="125"/>
        <v>2014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2">
        <f t="shared" si="123"/>
        <v>42226.313298611116</v>
      </c>
      <c r="R2648" s="12">
        <f t="shared" si="124"/>
        <v>42256.313298611116</v>
      </c>
      <c r="S2648">
        <f t="shared" si="125"/>
        <v>2015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2">
        <f t="shared" si="123"/>
        <v>42200.261793981481</v>
      </c>
      <c r="R2649" s="12">
        <f t="shared" si="124"/>
        <v>42230.261793981481</v>
      </c>
      <c r="S2649">
        <f t="shared" si="125"/>
        <v>2015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2">
        <f t="shared" si="123"/>
        <v>42408.714814814812</v>
      </c>
      <c r="R2650" s="12">
        <f t="shared" si="124"/>
        <v>42438.714814814812</v>
      </c>
      <c r="S2650">
        <f t="shared" si="125"/>
        <v>2016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2">
        <f t="shared" si="123"/>
        <v>42341.99700231482</v>
      </c>
      <c r="R2651" s="12">
        <f t="shared" si="124"/>
        <v>42401.99700231482</v>
      </c>
      <c r="S2651">
        <f t="shared" si="125"/>
        <v>2015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2">
        <f t="shared" si="123"/>
        <v>42695.624340277776</v>
      </c>
      <c r="R2652" s="12">
        <f t="shared" si="124"/>
        <v>42725.624340277776</v>
      </c>
      <c r="S2652">
        <f t="shared" si="125"/>
        <v>2016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2">
        <f t="shared" si="123"/>
        <v>42327.805659722217</v>
      </c>
      <c r="R2653" s="12">
        <f t="shared" si="124"/>
        <v>42355.805659722217</v>
      </c>
      <c r="S2653">
        <f t="shared" si="125"/>
        <v>2015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2">
        <f t="shared" si="123"/>
        <v>41953.158854166672</v>
      </c>
      <c r="R2654" s="12">
        <f t="shared" si="124"/>
        <v>41983.158854166672</v>
      </c>
      <c r="S2654">
        <f t="shared" si="125"/>
        <v>2014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2">
        <f t="shared" si="123"/>
        <v>41771.651932870373</v>
      </c>
      <c r="R2655" s="12">
        <f t="shared" si="124"/>
        <v>41803.166666666664</v>
      </c>
      <c r="S2655">
        <f t="shared" si="125"/>
        <v>2014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2">
        <f t="shared" si="123"/>
        <v>42055.600995370376</v>
      </c>
      <c r="R2656" s="12">
        <f t="shared" si="124"/>
        <v>42115.559328703705</v>
      </c>
      <c r="S2656">
        <f t="shared" si="125"/>
        <v>2015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2">
        <f t="shared" si="123"/>
        <v>42381.866284722222</v>
      </c>
      <c r="R2657" s="12">
        <f t="shared" si="124"/>
        <v>42409.833333333328</v>
      </c>
      <c r="S2657">
        <f t="shared" si="125"/>
        <v>2016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2">
        <f t="shared" si="123"/>
        <v>42767.688518518517</v>
      </c>
      <c r="R2658" s="12">
        <f t="shared" si="124"/>
        <v>42806.791666666672</v>
      </c>
      <c r="S2658">
        <f t="shared" si="125"/>
        <v>2017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2">
        <f t="shared" si="123"/>
        <v>42551.928854166668</v>
      </c>
      <c r="R2659" s="12">
        <f t="shared" si="124"/>
        <v>42585.0625</v>
      </c>
      <c r="S2659">
        <f t="shared" si="125"/>
        <v>2016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2">
        <f t="shared" si="123"/>
        <v>42551.884189814817</v>
      </c>
      <c r="R2660" s="12">
        <f t="shared" si="124"/>
        <v>42581.884189814817</v>
      </c>
      <c r="S2660">
        <f t="shared" si="125"/>
        <v>2016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2">
        <f t="shared" si="123"/>
        <v>42082.069560185191</v>
      </c>
      <c r="R2661" s="12">
        <f t="shared" si="124"/>
        <v>42112.069560185191</v>
      </c>
      <c r="S2661">
        <f t="shared" si="125"/>
        <v>2015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2">
        <f t="shared" si="123"/>
        <v>42272.713171296295</v>
      </c>
      <c r="R2662" s="12">
        <f t="shared" si="124"/>
        <v>42332.754837962959</v>
      </c>
      <c r="S2662">
        <f t="shared" si="125"/>
        <v>2015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2">
        <f t="shared" si="123"/>
        <v>41542.958449074074</v>
      </c>
      <c r="R2663" s="12">
        <f t="shared" si="124"/>
        <v>41572.958449074074</v>
      </c>
      <c r="S2663">
        <f t="shared" si="125"/>
        <v>2013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2">
        <f t="shared" si="123"/>
        <v>42207.746678240743</v>
      </c>
      <c r="R2664" s="12">
        <f t="shared" si="124"/>
        <v>42237.746678240743</v>
      </c>
      <c r="S2664">
        <f t="shared" si="125"/>
        <v>2015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2">
        <f t="shared" si="123"/>
        <v>42222.622766203705</v>
      </c>
      <c r="R2665" s="12">
        <f t="shared" si="124"/>
        <v>42251.625</v>
      </c>
      <c r="S2665">
        <f t="shared" si="125"/>
        <v>2015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2">
        <f t="shared" si="123"/>
        <v>42313.02542824074</v>
      </c>
      <c r="R2666" s="12">
        <f t="shared" si="124"/>
        <v>42347.290972222225</v>
      </c>
      <c r="S2666">
        <f t="shared" si="125"/>
        <v>2015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2">
        <f t="shared" si="123"/>
        <v>42083.895532407405</v>
      </c>
      <c r="R2667" s="12">
        <f t="shared" si="124"/>
        <v>42128.895532407405</v>
      </c>
      <c r="S2667">
        <f t="shared" si="125"/>
        <v>2015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2">
        <f t="shared" si="123"/>
        <v>42235.764340277776</v>
      </c>
      <c r="R2668" s="12">
        <f t="shared" si="124"/>
        <v>42272.875</v>
      </c>
      <c r="S2668">
        <f t="shared" si="125"/>
        <v>2015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2">
        <f t="shared" si="123"/>
        <v>42380.926111111112</v>
      </c>
      <c r="R2669" s="12">
        <f t="shared" si="124"/>
        <v>42410.926111111112</v>
      </c>
      <c r="S2669">
        <f t="shared" si="125"/>
        <v>2016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2">
        <f t="shared" si="123"/>
        <v>42275.588715277772</v>
      </c>
      <c r="R2670" s="12">
        <f t="shared" si="124"/>
        <v>42317.60555555555</v>
      </c>
      <c r="S2670">
        <f t="shared" si="125"/>
        <v>2015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2">
        <f t="shared" si="123"/>
        <v>42319.035833333335</v>
      </c>
      <c r="R2671" s="12">
        <f t="shared" si="124"/>
        <v>42379.035833333335</v>
      </c>
      <c r="S2671">
        <f t="shared" si="125"/>
        <v>2015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2">
        <f t="shared" si="123"/>
        <v>41821.020601851851</v>
      </c>
      <c r="R2672" s="12">
        <f t="shared" si="124"/>
        <v>41849.020601851851</v>
      </c>
      <c r="S2672">
        <f t="shared" si="125"/>
        <v>2014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2">
        <f t="shared" si="123"/>
        <v>41962.749027777783</v>
      </c>
      <c r="R2673" s="12">
        <f t="shared" si="124"/>
        <v>41992.818055555559</v>
      </c>
      <c r="S2673">
        <f t="shared" si="125"/>
        <v>2014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2">
        <f t="shared" si="123"/>
        <v>42344.884143518517</v>
      </c>
      <c r="R2674" s="12">
        <f t="shared" si="124"/>
        <v>42366.25</v>
      </c>
      <c r="S2674">
        <f t="shared" si="125"/>
        <v>2015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2">
        <f t="shared" si="123"/>
        <v>41912.541655092595</v>
      </c>
      <c r="R2675" s="12">
        <f t="shared" si="124"/>
        <v>41941.947916666664</v>
      </c>
      <c r="S2675">
        <f t="shared" si="125"/>
        <v>2014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2">
        <f t="shared" si="123"/>
        <v>42529.632754629631</v>
      </c>
      <c r="R2676" s="12">
        <f t="shared" si="124"/>
        <v>42556.207638888889</v>
      </c>
      <c r="S2676">
        <f t="shared" si="125"/>
        <v>2016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2">
        <f t="shared" si="123"/>
        <v>41923.857511574075</v>
      </c>
      <c r="R2677" s="12">
        <f t="shared" si="124"/>
        <v>41953.899178240739</v>
      </c>
      <c r="S2677">
        <f t="shared" si="125"/>
        <v>2014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2">
        <f t="shared" si="123"/>
        <v>42482.624699074076</v>
      </c>
      <c r="R2678" s="12">
        <f t="shared" si="124"/>
        <v>42512.624699074076</v>
      </c>
      <c r="S2678">
        <f t="shared" si="125"/>
        <v>2016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2">
        <f t="shared" si="123"/>
        <v>41793.029432870368</v>
      </c>
      <c r="R2679" s="12">
        <f t="shared" si="124"/>
        <v>41823.029432870368</v>
      </c>
      <c r="S2679">
        <f t="shared" si="125"/>
        <v>2014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2">
        <f t="shared" si="123"/>
        <v>42241.798206018517</v>
      </c>
      <c r="R2680" s="12">
        <f t="shared" si="124"/>
        <v>42271.798206018517</v>
      </c>
      <c r="S2680">
        <f t="shared" si="125"/>
        <v>2015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2">
        <f t="shared" si="123"/>
        <v>42033.001087962963</v>
      </c>
      <c r="R2681" s="12">
        <f t="shared" si="124"/>
        <v>42063.001087962963</v>
      </c>
      <c r="S2681">
        <f t="shared" si="125"/>
        <v>2015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2">
        <f t="shared" si="123"/>
        <v>42436.211701388893</v>
      </c>
      <c r="R2682" s="12">
        <f t="shared" si="124"/>
        <v>42466.170034722221</v>
      </c>
      <c r="S2682">
        <f t="shared" si="125"/>
        <v>2016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2">
        <f t="shared" si="123"/>
        <v>41805.895254629628</v>
      </c>
      <c r="R2683" s="12">
        <f t="shared" si="124"/>
        <v>41830.895254629628</v>
      </c>
      <c r="S2683">
        <f t="shared" si="125"/>
        <v>2014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2">
        <f t="shared" si="123"/>
        <v>41932.871990740743</v>
      </c>
      <c r="R2684" s="12">
        <f t="shared" si="124"/>
        <v>41965.249305555553</v>
      </c>
      <c r="S2684">
        <f t="shared" si="125"/>
        <v>2014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2">
        <f t="shared" si="123"/>
        <v>42034.75509259259</v>
      </c>
      <c r="R2685" s="12">
        <f t="shared" si="124"/>
        <v>42064.75509259259</v>
      </c>
      <c r="S2685">
        <f t="shared" si="125"/>
        <v>2015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2">
        <f t="shared" si="123"/>
        <v>41820.914641203701</v>
      </c>
      <c r="R2686" s="12">
        <f t="shared" si="124"/>
        <v>41860.914641203701</v>
      </c>
      <c r="S2686">
        <f t="shared" si="125"/>
        <v>2014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2">
        <f t="shared" si="123"/>
        <v>42061.69594907407</v>
      </c>
      <c r="R2687" s="12">
        <f t="shared" si="124"/>
        <v>42121.654282407413</v>
      </c>
      <c r="S2687">
        <f t="shared" si="125"/>
        <v>2015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2">
        <f t="shared" si="123"/>
        <v>41892.974803240737</v>
      </c>
      <c r="R2688" s="12">
        <f t="shared" si="124"/>
        <v>41912.974803240737</v>
      </c>
      <c r="S2688">
        <f t="shared" si="125"/>
        <v>2014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2">
        <f t="shared" si="123"/>
        <v>42154.64025462963</v>
      </c>
      <c r="R2689" s="12">
        <f t="shared" si="124"/>
        <v>42184.64025462963</v>
      </c>
      <c r="S2689">
        <f t="shared" si="125"/>
        <v>2015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2">
        <f t="shared" si="123"/>
        <v>42028.118865740747</v>
      </c>
      <c r="R2690" s="12">
        <f t="shared" si="124"/>
        <v>42059.125</v>
      </c>
      <c r="S2690">
        <f t="shared" si="125"/>
        <v>2015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2">
        <f t="shared" ref="Q2691:Q2754" si="126">(((J2691/60)/60)/24)+DATE(1970,1,1)</f>
        <v>42551.961689814809</v>
      </c>
      <c r="R2691" s="12">
        <f t="shared" ref="R2691:R2754" si="127">(((I2691/60)/60)/24)+DATE(1970,1,1)</f>
        <v>42581.961689814809</v>
      </c>
      <c r="S2691">
        <f t="shared" ref="S2691:S2754" si="128">YEAR(Q2691)</f>
        <v>2016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2">
        <f t="shared" si="126"/>
        <v>42113.105046296296</v>
      </c>
      <c r="R2692" s="12">
        <f t="shared" si="127"/>
        <v>42158.105046296296</v>
      </c>
      <c r="S2692">
        <f t="shared" si="128"/>
        <v>2015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2">
        <f t="shared" si="126"/>
        <v>42089.724039351851</v>
      </c>
      <c r="R2693" s="12">
        <f t="shared" si="127"/>
        <v>42134.724039351851</v>
      </c>
      <c r="S2693">
        <f t="shared" si="128"/>
        <v>2015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2">
        <f t="shared" si="126"/>
        <v>42058.334027777775</v>
      </c>
      <c r="R2694" s="12">
        <f t="shared" si="127"/>
        <v>42088.292361111111</v>
      </c>
      <c r="S2694">
        <f t="shared" si="128"/>
        <v>2015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2">
        <f t="shared" si="126"/>
        <v>41834.138495370367</v>
      </c>
      <c r="R2695" s="12">
        <f t="shared" si="127"/>
        <v>41864.138495370367</v>
      </c>
      <c r="S2695">
        <f t="shared" si="128"/>
        <v>2014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2">
        <f t="shared" si="126"/>
        <v>41878.140497685185</v>
      </c>
      <c r="R2696" s="12">
        <f t="shared" si="127"/>
        <v>41908.140497685185</v>
      </c>
      <c r="S2696">
        <f t="shared" si="128"/>
        <v>2014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2">
        <f t="shared" si="126"/>
        <v>42048.181921296295</v>
      </c>
      <c r="R2697" s="12">
        <f t="shared" si="127"/>
        <v>42108.14025462963</v>
      </c>
      <c r="S2697">
        <f t="shared" si="128"/>
        <v>2015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2">
        <f t="shared" si="126"/>
        <v>41964.844444444447</v>
      </c>
      <c r="R2698" s="12">
        <f t="shared" si="127"/>
        <v>41998.844444444447</v>
      </c>
      <c r="S2698">
        <f t="shared" si="128"/>
        <v>2014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2">
        <f t="shared" si="126"/>
        <v>42187.940081018518</v>
      </c>
      <c r="R2699" s="12">
        <f t="shared" si="127"/>
        <v>42218.916666666672</v>
      </c>
      <c r="S2699">
        <f t="shared" si="128"/>
        <v>2015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2">
        <f t="shared" si="126"/>
        <v>41787.898240740738</v>
      </c>
      <c r="R2700" s="12">
        <f t="shared" si="127"/>
        <v>41817.898240740738</v>
      </c>
      <c r="S2700">
        <f t="shared" si="128"/>
        <v>2014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2">
        <f t="shared" si="126"/>
        <v>41829.896562499998</v>
      </c>
      <c r="R2701" s="12">
        <f t="shared" si="127"/>
        <v>41859.896562499998</v>
      </c>
      <c r="S2701">
        <f t="shared" si="128"/>
        <v>2014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2">
        <f t="shared" si="126"/>
        <v>41870.87467592593</v>
      </c>
      <c r="R2702" s="12">
        <f t="shared" si="127"/>
        <v>41900.87467592593</v>
      </c>
      <c r="S2702">
        <f t="shared" si="128"/>
        <v>2014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2">
        <f t="shared" si="126"/>
        <v>42801.774699074071</v>
      </c>
      <c r="R2703" s="12">
        <f t="shared" si="127"/>
        <v>42832.733032407406</v>
      </c>
      <c r="S2703">
        <f t="shared" si="128"/>
        <v>2017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2">
        <f t="shared" si="126"/>
        <v>42800.801817129628</v>
      </c>
      <c r="R2704" s="12">
        <f t="shared" si="127"/>
        <v>42830.760150462964</v>
      </c>
      <c r="S2704">
        <f t="shared" si="128"/>
        <v>2017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2">
        <f t="shared" si="126"/>
        <v>42756.690162037034</v>
      </c>
      <c r="R2705" s="12">
        <f t="shared" si="127"/>
        <v>42816.648495370369</v>
      </c>
      <c r="S2705">
        <f t="shared" si="128"/>
        <v>2017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2">
        <f t="shared" si="126"/>
        <v>42787.862430555557</v>
      </c>
      <c r="R2706" s="12">
        <f t="shared" si="127"/>
        <v>42830.820763888885</v>
      </c>
      <c r="S2706">
        <f t="shared" si="128"/>
        <v>2017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2">
        <f t="shared" si="126"/>
        <v>42773.916180555556</v>
      </c>
      <c r="R2707" s="12">
        <f t="shared" si="127"/>
        <v>42818.874513888892</v>
      </c>
      <c r="S2707">
        <f t="shared" si="128"/>
        <v>2017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2">
        <f t="shared" si="126"/>
        <v>41899.294942129629</v>
      </c>
      <c r="R2708" s="12">
        <f t="shared" si="127"/>
        <v>41928.290972222225</v>
      </c>
      <c r="S2708">
        <f t="shared" si="128"/>
        <v>2014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2">
        <f t="shared" si="126"/>
        <v>41391.782905092594</v>
      </c>
      <c r="R2709" s="12">
        <f t="shared" si="127"/>
        <v>41421.290972222225</v>
      </c>
      <c r="S2709">
        <f t="shared" si="128"/>
        <v>2013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2">
        <f t="shared" si="126"/>
        <v>42512.698217592595</v>
      </c>
      <c r="R2710" s="12">
        <f t="shared" si="127"/>
        <v>42572.698217592595</v>
      </c>
      <c r="S2710">
        <f t="shared" si="128"/>
        <v>2016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2">
        <f t="shared" si="126"/>
        <v>42612.149780092594</v>
      </c>
      <c r="R2711" s="12">
        <f t="shared" si="127"/>
        <v>42647.165972222225</v>
      </c>
      <c r="S2711">
        <f t="shared" si="128"/>
        <v>2016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2">
        <f t="shared" si="126"/>
        <v>41828.229490740741</v>
      </c>
      <c r="R2712" s="12">
        <f t="shared" si="127"/>
        <v>41860.083333333336</v>
      </c>
      <c r="S2712">
        <f t="shared" si="128"/>
        <v>2014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2">
        <f t="shared" si="126"/>
        <v>41780.745254629634</v>
      </c>
      <c r="R2713" s="12">
        <f t="shared" si="127"/>
        <v>41810.917361111111</v>
      </c>
      <c r="S2713">
        <f t="shared" si="128"/>
        <v>2014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2">
        <f t="shared" si="126"/>
        <v>41432.062037037038</v>
      </c>
      <c r="R2714" s="12">
        <f t="shared" si="127"/>
        <v>41468.75</v>
      </c>
      <c r="S2714">
        <f t="shared" si="128"/>
        <v>2013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2">
        <f t="shared" si="126"/>
        <v>42322.653749999998</v>
      </c>
      <c r="R2715" s="12">
        <f t="shared" si="127"/>
        <v>42362.653749999998</v>
      </c>
      <c r="S2715">
        <f t="shared" si="128"/>
        <v>2015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2">
        <f t="shared" si="126"/>
        <v>42629.655046296291</v>
      </c>
      <c r="R2716" s="12">
        <f t="shared" si="127"/>
        <v>42657.958333333328</v>
      </c>
      <c r="S2716">
        <f t="shared" si="128"/>
        <v>2016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2">
        <f t="shared" si="126"/>
        <v>42387.398472222223</v>
      </c>
      <c r="R2717" s="12">
        <f t="shared" si="127"/>
        <v>42421.398472222223</v>
      </c>
      <c r="S2717">
        <f t="shared" si="128"/>
        <v>2016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2">
        <f t="shared" si="126"/>
        <v>42255.333252314813</v>
      </c>
      <c r="R2718" s="12">
        <f t="shared" si="127"/>
        <v>42285.333252314813</v>
      </c>
      <c r="S2718">
        <f t="shared" si="128"/>
        <v>2015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2">
        <f t="shared" si="126"/>
        <v>41934.914918981485</v>
      </c>
      <c r="R2719" s="12">
        <f t="shared" si="127"/>
        <v>41979.956585648149</v>
      </c>
      <c r="S2719">
        <f t="shared" si="128"/>
        <v>2014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2">
        <f t="shared" si="126"/>
        <v>42465.596585648149</v>
      </c>
      <c r="R2720" s="12">
        <f t="shared" si="127"/>
        <v>42493.958333333328</v>
      </c>
      <c r="S2720">
        <f t="shared" si="128"/>
        <v>2016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2">
        <f t="shared" si="126"/>
        <v>42418.031180555554</v>
      </c>
      <c r="R2721" s="12">
        <f t="shared" si="127"/>
        <v>42477.989513888882</v>
      </c>
      <c r="S2721">
        <f t="shared" si="128"/>
        <v>2016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2">
        <f t="shared" si="126"/>
        <v>42655.465891203698</v>
      </c>
      <c r="R2722" s="12">
        <f t="shared" si="127"/>
        <v>42685.507557870369</v>
      </c>
      <c r="S2722">
        <f t="shared" si="128"/>
        <v>2016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2">
        <f t="shared" si="126"/>
        <v>41493.543958333335</v>
      </c>
      <c r="R2723" s="12">
        <f t="shared" si="127"/>
        <v>41523.791666666664</v>
      </c>
      <c r="S2723">
        <f t="shared" si="128"/>
        <v>2013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2">
        <f t="shared" si="126"/>
        <v>42704.857094907406</v>
      </c>
      <c r="R2724" s="12">
        <f t="shared" si="127"/>
        <v>42764.857094907406</v>
      </c>
      <c r="S2724">
        <f t="shared" si="128"/>
        <v>2016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2">
        <f t="shared" si="126"/>
        <v>41944.83898148148</v>
      </c>
      <c r="R2725" s="12">
        <f t="shared" si="127"/>
        <v>42004.880648148144</v>
      </c>
      <c r="S2725">
        <f t="shared" si="128"/>
        <v>2014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2">
        <f t="shared" si="126"/>
        <v>42199.32707175926</v>
      </c>
      <c r="R2726" s="12">
        <f t="shared" si="127"/>
        <v>42231.32707175926</v>
      </c>
      <c r="S2726">
        <f t="shared" si="128"/>
        <v>2015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2">
        <f t="shared" si="126"/>
        <v>42745.744618055556</v>
      </c>
      <c r="R2727" s="12">
        <f t="shared" si="127"/>
        <v>42795.744618055556</v>
      </c>
      <c r="S2727">
        <f t="shared" si="128"/>
        <v>2017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2">
        <f t="shared" si="126"/>
        <v>42452.579988425925</v>
      </c>
      <c r="R2728" s="12">
        <f t="shared" si="127"/>
        <v>42482.579988425925</v>
      </c>
      <c r="S2728">
        <f t="shared" si="128"/>
        <v>2016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2">
        <f t="shared" si="126"/>
        <v>42198.676655092597</v>
      </c>
      <c r="R2729" s="12">
        <f t="shared" si="127"/>
        <v>42223.676655092597</v>
      </c>
      <c r="S2729">
        <f t="shared" si="128"/>
        <v>2015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2">
        <f t="shared" si="126"/>
        <v>42333.59993055556</v>
      </c>
      <c r="R2730" s="12">
        <f t="shared" si="127"/>
        <v>42368.59993055556</v>
      </c>
      <c r="S2730">
        <f t="shared" si="128"/>
        <v>2015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2">
        <f t="shared" si="126"/>
        <v>42095.240706018521</v>
      </c>
      <c r="R2731" s="12">
        <f t="shared" si="127"/>
        <v>42125.240706018521</v>
      </c>
      <c r="S2731">
        <f t="shared" si="128"/>
        <v>2015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2">
        <f t="shared" si="126"/>
        <v>41351.541377314818</v>
      </c>
      <c r="R2732" s="12">
        <f t="shared" si="127"/>
        <v>41386.541377314818</v>
      </c>
      <c r="S2732">
        <f t="shared" si="128"/>
        <v>2013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2">
        <f t="shared" si="126"/>
        <v>41872.525717592594</v>
      </c>
      <c r="R2733" s="12">
        <f t="shared" si="127"/>
        <v>41930.166666666664</v>
      </c>
      <c r="S2733">
        <f t="shared" si="128"/>
        <v>2014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2">
        <f t="shared" si="126"/>
        <v>41389.808194444442</v>
      </c>
      <c r="R2734" s="12">
        <f t="shared" si="127"/>
        <v>41422</v>
      </c>
      <c r="S2734">
        <f t="shared" si="128"/>
        <v>2013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2">
        <f t="shared" si="126"/>
        <v>42044.272847222222</v>
      </c>
      <c r="R2735" s="12">
        <f t="shared" si="127"/>
        <v>42104.231180555551</v>
      </c>
      <c r="S2735">
        <f t="shared" si="128"/>
        <v>2015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2">
        <f t="shared" si="126"/>
        <v>42626.668888888889</v>
      </c>
      <c r="R2736" s="12">
        <f t="shared" si="127"/>
        <v>42656.915972222225</v>
      </c>
      <c r="S2736">
        <f t="shared" si="128"/>
        <v>2016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2">
        <f t="shared" si="126"/>
        <v>41316.120949074073</v>
      </c>
      <c r="R2737" s="12">
        <f t="shared" si="127"/>
        <v>41346.833333333336</v>
      </c>
      <c r="S2737">
        <f t="shared" si="128"/>
        <v>2013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2">
        <f t="shared" si="126"/>
        <v>41722.666354166664</v>
      </c>
      <c r="R2738" s="12">
        <f t="shared" si="127"/>
        <v>41752.666354166664</v>
      </c>
      <c r="S2738">
        <f t="shared" si="128"/>
        <v>2014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2">
        <f t="shared" si="126"/>
        <v>41611.917673611111</v>
      </c>
      <c r="R2739" s="12">
        <f t="shared" si="127"/>
        <v>41654.791666666664</v>
      </c>
      <c r="S2739">
        <f t="shared" si="128"/>
        <v>2013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2">
        <f t="shared" si="126"/>
        <v>42620.143564814818</v>
      </c>
      <c r="R2740" s="12">
        <f t="shared" si="127"/>
        <v>42680.143564814818</v>
      </c>
      <c r="S2740">
        <f t="shared" si="128"/>
        <v>2016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2">
        <f t="shared" si="126"/>
        <v>41719.887928240743</v>
      </c>
      <c r="R2741" s="12">
        <f t="shared" si="127"/>
        <v>41764.887928240743</v>
      </c>
      <c r="S2741">
        <f t="shared" si="128"/>
        <v>2014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2">
        <f t="shared" si="126"/>
        <v>42045.031851851847</v>
      </c>
      <c r="R2742" s="12">
        <f t="shared" si="127"/>
        <v>42074.99018518519</v>
      </c>
      <c r="S2742">
        <f t="shared" si="128"/>
        <v>2015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2">
        <f t="shared" si="126"/>
        <v>41911.657430555555</v>
      </c>
      <c r="R2743" s="12">
        <f t="shared" si="127"/>
        <v>41932.088194444441</v>
      </c>
      <c r="S2743">
        <f t="shared" si="128"/>
        <v>2014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2">
        <f t="shared" si="126"/>
        <v>41030.719756944447</v>
      </c>
      <c r="R2744" s="12">
        <f t="shared" si="127"/>
        <v>41044.719756944447</v>
      </c>
      <c r="S2744">
        <f t="shared" si="128"/>
        <v>2012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2">
        <f t="shared" si="126"/>
        <v>42632.328784722224</v>
      </c>
      <c r="R2745" s="12">
        <f t="shared" si="127"/>
        <v>42662.328784722224</v>
      </c>
      <c r="S2745">
        <f t="shared" si="128"/>
        <v>2016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2">
        <f t="shared" si="126"/>
        <v>40938.062476851854</v>
      </c>
      <c r="R2746" s="12">
        <f t="shared" si="127"/>
        <v>40968.062476851854</v>
      </c>
      <c r="S2746">
        <f t="shared" si="128"/>
        <v>2012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2">
        <f t="shared" si="126"/>
        <v>41044.988055555557</v>
      </c>
      <c r="R2747" s="12">
        <f t="shared" si="127"/>
        <v>41104.988055555557</v>
      </c>
      <c r="S2747">
        <f t="shared" si="128"/>
        <v>2012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2">
        <f t="shared" si="126"/>
        <v>41850.781377314815</v>
      </c>
      <c r="R2748" s="12">
        <f t="shared" si="127"/>
        <v>41880.781377314815</v>
      </c>
      <c r="S2748">
        <f t="shared" si="128"/>
        <v>2014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2">
        <f t="shared" si="126"/>
        <v>41044.64811342593</v>
      </c>
      <c r="R2749" s="12">
        <f t="shared" si="127"/>
        <v>41076.131944444445</v>
      </c>
      <c r="S2749">
        <f t="shared" si="128"/>
        <v>2012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2">
        <f t="shared" si="126"/>
        <v>42585.7106712963</v>
      </c>
      <c r="R2750" s="12">
        <f t="shared" si="127"/>
        <v>42615.7106712963</v>
      </c>
      <c r="S2750">
        <f t="shared" si="128"/>
        <v>2016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2">
        <f t="shared" si="126"/>
        <v>42068.799039351856</v>
      </c>
      <c r="R2751" s="12">
        <f t="shared" si="127"/>
        <v>42098.757372685184</v>
      </c>
      <c r="S2751">
        <f t="shared" si="128"/>
        <v>2015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2">
        <f t="shared" si="126"/>
        <v>41078.899826388886</v>
      </c>
      <c r="R2752" s="12">
        <f t="shared" si="127"/>
        <v>41090.833333333336</v>
      </c>
      <c r="S2752">
        <f t="shared" si="128"/>
        <v>2012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2">
        <f t="shared" si="126"/>
        <v>41747.887060185189</v>
      </c>
      <c r="R2753" s="12">
        <f t="shared" si="127"/>
        <v>41807.887060185189</v>
      </c>
      <c r="S2753">
        <f t="shared" si="128"/>
        <v>2014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2">
        <f t="shared" si="126"/>
        <v>40855.765092592592</v>
      </c>
      <c r="R2754" s="12">
        <f t="shared" si="127"/>
        <v>40895.765092592592</v>
      </c>
      <c r="S2754">
        <f t="shared" si="128"/>
        <v>2011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2">
        <f t="shared" ref="Q2755:Q2818" si="129">(((J2755/60)/60)/24)+DATE(1970,1,1)</f>
        <v>41117.900729166664</v>
      </c>
      <c r="R2755" s="12">
        <f t="shared" ref="R2755:R2818" si="130">(((I2755/60)/60)/24)+DATE(1970,1,1)</f>
        <v>41147.900729166664</v>
      </c>
      <c r="S2755">
        <f t="shared" ref="S2755:S2818" si="131">YEAR(Q2755)</f>
        <v>2012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2">
        <f t="shared" si="129"/>
        <v>41863.636006944449</v>
      </c>
      <c r="R2756" s="12">
        <f t="shared" si="130"/>
        <v>41893.636006944449</v>
      </c>
      <c r="S2756">
        <f t="shared" si="131"/>
        <v>2014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2">
        <f t="shared" si="129"/>
        <v>42072.790821759263</v>
      </c>
      <c r="R2757" s="12">
        <f t="shared" si="130"/>
        <v>42102.790821759263</v>
      </c>
      <c r="S2757">
        <f t="shared" si="131"/>
        <v>2015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2">
        <f t="shared" si="129"/>
        <v>41620.90047453704</v>
      </c>
      <c r="R2758" s="12">
        <f t="shared" si="130"/>
        <v>41650.90047453704</v>
      </c>
      <c r="S2758">
        <f t="shared" si="131"/>
        <v>2013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2">
        <f t="shared" si="129"/>
        <v>42573.65662037037</v>
      </c>
      <c r="R2759" s="12">
        <f t="shared" si="130"/>
        <v>42588.65662037037</v>
      </c>
      <c r="S2759">
        <f t="shared" si="131"/>
        <v>2016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2">
        <f t="shared" si="129"/>
        <v>42639.441932870366</v>
      </c>
      <c r="R2760" s="12">
        <f t="shared" si="130"/>
        <v>42653.441932870366</v>
      </c>
      <c r="S2760">
        <f t="shared" si="131"/>
        <v>2016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2">
        <f t="shared" si="129"/>
        <v>42524.36650462963</v>
      </c>
      <c r="R2761" s="12">
        <f t="shared" si="130"/>
        <v>42567.36650462963</v>
      </c>
      <c r="S2761">
        <f t="shared" si="131"/>
        <v>2016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2">
        <f t="shared" si="129"/>
        <v>41415.461319444446</v>
      </c>
      <c r="R2762" s="12">
        <f t="shared" si="130"/>
        <v>41445.461319444446</v>
      </c>
      <c r="S2762">
        <f t="shared" si="131"/>
        <v>2013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2">
        <f t="shared" si="129"/>
        <v>41247.063576388886</v>
      </c>
      <c r="R2763" s="12">
        <f t="shared" si="130"/>
        <v>41277.063576388886</v>
      </c>
      <c r="S2763">
        <f t="shared" si="131"/>
        <v>2012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2">
        <f t="shared" si="129"/>
        <v>40927.036979166667</v>
      </c>
      <c r="R2764" s="12">
        <f t="shared" si="130"/>
        <v>40986.995312500003</v>
      </c>
      <c r="S2764">
        <f t="shared" si="131"/>
        <v>2012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2">
        <f t="shared" si="129"/>
        <v>41373.579675925925</v>
      </c>
      <c r="R2765" s="12">
        <f t="shared" si="130"/>
        <v>41418.579675925925</v>
      </c>
      <c r="S2765">
        <f t="shared" si="131"/>
        <v>2013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2">
        <f t="shared" si="129"/>
        <v>41030.292025462964</v>
      </c>
      <c r="R2766" s="12">
        <f t="shared" si="130"/>
        <v>41059.791666666664</v>
      </c>
      <c r="S2766">
        <f t="shared" si="131"/>
        <v>2012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2">
        <f t="shared" si="129"/>
        <v>41194.579027777778</v>
      </c>
      <c r="R2767" s="12">
        <f t="shared" si="130"/>
        <v>41210.579027777778</v>
      </c>
      <c r="S2767">
        <f t="shared" si="131"/>
        <v>2012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2">
        <f t="shared" si="129"/>
        <v>40736.668032407404</v>
      </c>
      <c r="R2768" s="12">
        <f t="shared" si="130"/>
        <v>40766.668032407404</v>
      </c>
      <c r="S2768">
        <f t="shared" si="131"/>
        <v>2011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2">
        <f t="shared" si="129"/>
        <v>42172.958912037036</v>
      </c>
      <c r="R2769" s="12">
        <f t="shared" si="130"/>
        <v>42232.958912037036</v>
      </c>
      <c r="S2769">
        <f t="shared" si="131"/>
        <v>2015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2">
        <f t="shared" si="129"/>
        <v>40967.614849537036</v>
      </c>
      <c r="R2770" s="12">
        <f t="shared" si="130"/>
        <v>40997.573182870372</v>
      </c>
      <c r="S2770">
        <f t="shared" si="131"/>
        <v>2012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2">
        <f t="shared" si="129"/>
        <v>41745.826273148145</v>
      </c>
      <c r="R2771" s="12">
        <f t="shared" si="130"/>
        <v>41795.826273148145</v>
      </c>
      <c r="S2771">
        <f t="shared" si="131"/>
        <v>2014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2">
        <f t="shared" si="129"/>
        <v>41686.705208333333</v>
      </c>
      <c r="R2772" s="12">
        <f t="shared" si="130"/>
        <v>41716.663541666669</v>
      </c>
      <c r="S2772">
        <f t="shared" si="131"/>
        <v>2014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2">
        <f t="shared" si="129"/>
        <v>41257.531712962962</v>
      </c>
      <c r="R2773" s="12">
        <f t="shared" si="130"/>
        <v>41306.708333333336</v>
      </c>
      <c r="S2773">
        <f t="shared" si="131"/>
        <v>2012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2">
        <f t="shared" si="129"/>
        <v>41537.869143518517</v>
      </c>
      <c r="R2774" s="12">
        <f t="shared" si="130"/>
        <v>41552.869143518517</v>
      </c>
      <c r="S2774">
        <f t="shared" si="131"/>
        <v>2013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2">
        <f t="shared" si="129"/>
        <v>42474.86482638889</v>
      </c>
      <c r="R2775" s="12">
        <f t="shared" si="130"/>
        <v>42484.86482638889</v>
      </c>
      <c r="S2775">
        <f t="shared" si="131"/>
        <v>2016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2">
        <f t="shared" si="129"/>
        <v>41311.126481481479</v>
      </c>
      <c r="R2776" s="12">
        <f t="shared" si="130"/>
        <v>41341.126481481479</v>
      </c>
      <c r="S2776">
        <f t="shared" si="131"/>
        <v>2013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2">
        <f t="shared" si="129"/>
        <v>40863.013356481482</v>
      </c>
      <c r="R2777" s="12">
        <f t="shared" si="130"/>
        <v>40893.013356481482</v>
      </c>
      <c r="S2777">
        <f t="shared" si="131"/>
        <v>2011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2">
        <f t="shared" si="129"/>
        <v>42136.297175925924</v>
      </c>
      <c r="R2778" s="12">
        <f t="shared" si="130"/>
        <v>42167.297175925924</v>
      </c>
      <c r="S2778">
        <f t="shared" si="131"/>
        <v>2015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2">
        <f t="shared" si="129"/>
        <v>42172.669027777782</v>
      </c>
      <c r="R2779" s="12">
        <f t="shared" si="130"/>
        <v>42202.669027777782</v>
      </c>
      <c r="S2779">
        <f t="shared" si="131"/>
        <v>2015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2">
        <f t="shared" si="129"/>
        <v>41846.978078703702</v>
      </c>
      <c r="R2780" s="12">
        <f t="shared" si="130"/>
        <v>41876.978078703702</v>
      </c>
      <c r="S2780">
        <f t="shared" si="131"/>
        <v>2014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2">
        <f t="shared" si="129"/>
        <v>42300.585891203707</v>
      </c>
      <c r="R2781" s="12">
        <f t="shared" si="130"/>
        <v>42330.627557870372</v>
      </c>
      <c r="S2781">
        <f t="shared" si="131"/>
        <v>2015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2">
        <f t="shared" si="129"/>
        <v>42774.447777777779</v>
      </c>
      <c r="R2782" s="12">
        <f t="shared" si="130"/>
        <v>42804.447777777779</v>
      </c>
      <c r="S2782">
        <f t="shared" si="131"/>
        <v>2017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2">
        <f t="shared" si="129"/>
        <v>42018.94159722222</v>
      </c>
      <c r="R2783" s="12">
        <f t="shared" si="130"/>
        <v>42047.291666666672</v>
      </c>
      <c r="S2783">
        <f t="shared" si="131"/>
        <v>2015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2">
        <f t="shared" si="129"/>
        <v>42026.924976851849</v>
      </c>
      <c r="R2784" s="12">
        <f t="shared" si="130"/>
        <v>42052.207638888889</v>
      </c>
      <c r="S2784">
        <f t="shared" si="131"/>
        <v>2015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2">
        <f t="shared" si="129"/>
        <v>42103.535254629634</v>
      </c>
      <c r="R2785" s="12">
        <f t="shared" si="130"/>
        <v>42117.535254629634</v>
      </c>
      <c r="S2785">
        <f t="shared" si="131"/>
        <v>2015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2">
        <f t="shared" si="129"/>
        <v>41920.787534722222</v>
      </c>
      <c r="R2786" s="12">
        <f t="shared" si="130"/>
        <v>41941.787534722222</v>
      </c>
      <c r="S2786">
        <f t="shared" si="131"/>
        <v>2014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2">
        <f t="shared" si="129"/>
        <v>42558.189432870371</v>
      </c>
      <c r="R2787" s="12">
        <f t="shared" si="130"/>
        <v>42587.875</v>
      </c>
      <c r="S2787">
        <f t="shared" si="131"/>
        <v>2016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2">
        <f t="shared" si="129"/>
        <v>41815.569212962961</v>
      </c>
      <c r="R2788" s="12">
        <f t="shared" si="130"/>
        <v>41829.569212962961</v>
      </c>
      <c r="S2788">
        <f t="shared" si="131"/>
        <v>2014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2">
        <f t="shared" si="129"/>
        <v>41808.198518518519</v>
      </c>
      <c r="R2789" s="12">
        <f t="shared" si="130"/>
        <v>41838.198518518519</v>
      </c>
      <c r="S2789">
        <f t="shared" si="131"/>
        <v>2014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2">
        <f t="shared" si="129"/>
        <v>42550.701886574068</v>
      </c>
      <c r="R2790" s="12">
        <f t="shared" si="130"/>
        <v>42580.701886574068</v>
      </c>
      <c r="S2790">
        <f t="shared" si="131"/>
        <v>2016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2">
        <f t="shared" si="129"/>
        <v>42056.013124999998</v>
      </c>
      <c r="R2791" s="12">
        <f t="shared" si="130"/>
        <v>42075.166666666672</v>
      </c>
      <c r="S2791">
        <f t="shared" si="131"/>
        <v>2015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2">
        <f t="shared" si="129"/>
        <v>42016.938692129625</v>
      </c>
      <c r="R2792" s="12">
        <f t="shared" si="130"/>
        <v>42046.938692129625</v>
      </c>
      <c r="S2792">
        <f t="shared" si="131"/>
        <v>2015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2">
        <f t="shared" si="129"/>
        <v>42591.899988425925</v>
      </c>
      <c r="R2793" s="12">
        <f t="shared" si="130"/>
        <v>42622.166666666672</v>
      </c>
      <c r="S2793">
        <f t="shared" si="131"/>
        <v>2016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2">
        <f t="shared" si="129"/>
        <v>42183.231006944443</v>
      </c>
      <c r="R2794" s="12">
        <f t="shared" si="130"/>
        <v>42228.231006944443</v>
      </c>
      <c r="S2794">
        <f t="shared" si="131"/>
        <v>2015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2">
        <f t="shared" si="129"/>
        <v>42176.419039351851</v>
      </c>
      <c r="R2795" s="12">
        <f t="shared" si="130"/>
        <v>42206.419039351851</v>
      </c>
      <c r="S2795">
        <f t="shared" si="131"/>
        <v>2015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2">
        <f t="shared" si="129"/>
        <v>42416.691655092596</v>
      </c>
      <c r="R2796" s="12">
        <f t="shared" si="130"/>
        <v>42432.791666666672</v>
      </c>
      <c r="S2796">
        <f t="shared" si="131"/>
        <v>2016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2">
        <f t="shared" si="129"/>
        <v>41780.525937500002</v>
      </c>
      <c r="R2797" s="12">
        <f t="shared" si="130"/>
        <v>41796.958333333336</v>
      </c>
      <c r="S2797">
        <f t="shared" si="131"/>
        <v>2014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2">
        <f t="shared" si="129"/>
        <v>41795.528101851851</v>
      </c>
      <c r="R2798" s="12">
        <f t="shared" si="130"/>
        <v>41825.528101851851</v>
      </c>
      <c r="S2798">
        <f t="shared" si="131"/>
        <v>2014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2">
        <f t="shared" si="129"/>
        <v>41798.94027777778</v>
      </c>
      <c r="R2799" s="12">
        <f t="shared" si="130"/>
        <v>41828.94027777778</v>
      </c>
      <c r="S2799">
        <f t="shared" si="131"/>
        <v>2014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2">
        <f t="shared" si="129"/>
        <v>42201.675011574072</v>
      </c>
      <c r="R2800" s="12">
        <f t="shared" si="130"/>
        <v>42216.666666666672</v>
      </c>
      <c r="S2800">
        <f t="shared" si="131"/>
        <v>2015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2">
        <f t="shared" si="129"/>
        <v>42507.264699074076</v>
      </c>
      <c r="R2801" s="12">
        <f t="shared" si="130"/>
        <v>42538.666666666672</v>
      </c>
      <c r="S2801">
        <f t="shared" si="131"/>
        <v>2016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2">
        <f t="shared" si="129"/>
        <v>41948.552847222221</v>
      </c>
      <c r="R2802" s="12">
        <f t="shared" si="130"/>
        <v>42008.552847222221</v>
      </c>
      <c r="S2802">
        <f t="shared" si="131"/>
        <v>2014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2">
        <f t="shared" si="129"/>
        <v>41900.243159722224</v>
      </c>
      <c r="R2803" s="12">
        <f t="shared" si="130"/>
        <v>41922.458333333336</v>
      </c>
      <c r="S2803">
        <f t="shared" si="131"/>
        <v>2014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2">
        <f t="shared" si="129"/>
        <v>42192.64707175926</v>
      </c>
      <c r="R2804" s="12">
        <f t="shared" si="130"/>
        <v>42222.64707175926</v>
      </c>
      <c r="S2804">
        <f t="shared" si="131"/>
        <v>2015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2">
        <f t="shared" si="129"/>
        <v>42158.065694444449</v>
      </c>
      <c r="R2805" s="12">
        <f t="shared" si="130"/>
        <v>42201</v>
      </c>
      <c r="S2805">
        <f t="shared" si="131"/>
        <v>2015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2">
        <f t="shared" si="129"/>
        <v>41881.453587962962</v>
      </c>
      <c r="R2806" s="12">
        <f t="shared" si="130"/>
        <v>41911.453587962962</v>
      </c>
      <c r="S2806">
        <f t="shared" si="131"/>
        <v>2014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2">
        <f t="shared" si="129"/>
        <v>42213.505474537036</v>
      </c>
      <c r="R2807" s="12">
        <f t="shared" si="130"/>
        <v>42238.505474537036</v>
      </c>
      <c r="S2807">
        <f t="shared" si="131"/>
        <v>2015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2">
        <f t="shared" si="129"/>
        <v>42185.267245370371</v>
      </c>
      <c r="R2808" s="12">
        <f t="shared" si="130"/>
        <v>42221.458333333328</v>
      </c>
      <c r="S2808">
        <f t="shared" si="131"/>
        <v>2015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2">
        <f t="shared" si="129"/>
        <v>42154.873124999998</v>
      </c>
      <c r="R2809" s="12">
        <f t="shared" si="130"/>
        <v>42184.873124999998</v>
      </c>
      <c r="S2809">
        <f t="shared" si="131"/>
        <v>2015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2">
        <f t="shared" si="129"/>
        <v>42208.84646990741</v>
      </c>
      <c r="R2810" s="12">
        <f t="shared" si="130"/>
        <v>42238.84646990741</v>
      </c>
      <c r="S2810">
        <f t="shared" si="131"/>
        <v>2015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2">
        <f t="shared" si="129"/>
        <v>42451.496817129635</v>
      </c>
      <c r="R2811" s="12">
        <f t="shared" si="130"/>
        <v>42459.610416666663</v>
      </c>
      <c r="S2811">
        <f t="shared" si="131"/>
        <v>2016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2">
        <f t="shared" si="129"/>
        <v>41759.13962962963</v>
      </c>
      <c r="R2812" s="12">
        <f t="shared" si="130"/>
        <v>41791.165972222225</v>
      </c>
      <c r="S2812">
        <f t="shared" si="131"/>
        <v>2014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2">
        <f t="shared" si="129"/>
        <v>42028.496562500004</v>
      </c>
      <c r="R2813" s="12">
        <f t="shared" si="130"/>
        <v>42058.496562500004</v>
      </c>
      <c r="S2813">
        <f t="shared" si="131"/>
        <v>2015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2">
        <f t="shared" si="129"/>
        <v>42054.74418981481</v>
      </c>
      <c r="R2814" s="12">
        <f t="shared" si="130"/>
        <v>42100.166666666672</v>
      </c>
      <c r="S2814">
        <f t="shared" si="131"/>
        <v>2015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2">
        <f t="shared" si="129"/>
        <v>42693.742604166662</v>
      </c>
      <c r="R2815" s="12">
        <f t="shared" si="130"/>
        <v>42718.742604166662</v>
      </c>
      <c r="S2815">
        <f t="shared" si="131"/>
        <v>2016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2">
        <f t="shared" si="129"/>
        <v>42103.399479166663</v>
      </c>
      <c r="R2816" s="12">
        <f t="shared" si="130"/>
        <v>42133.399479166663</v>
      </c>
      <c r="S2816">
        <f t="shared" si="131"/>
        <v>2015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2">
        <f t="shared" si="129"/>
        <v>42559.776724537034</v>
      </c>
      <c r="R2817" s="12">
        <f t="shared" si="130"/>
        <v>42589.776724537034</v>
      </c>
      <c r="S2817">
        <f t="shared" si="131"/>
        <v>2016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2">
        <f t="shared" si="129"/>
        <v>42188.467499999999</v>
      </c>
      <c r="R2818" s="12">
        <f t="shared" si="130"/>
        <v>42218.666666666672</v>
      </c>
      <c r="S2818">
        <f t="shared" si="131"/>
        <v>2015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2">
        <f t="shared" ref="Q2819:Q2882" si="132">(((J2819/60)/60)/24)+DATE(1970,1,1)</f>
        <v>42023.634976851856</v>
      </c>
      <c r="R2819" s="12">
        <f t="shared" ref="R2819:R2882" si="133">(((I2819/60)/60)/24)+DATE(1970,1,1)</f>
        <v>42063.634976851856</v>
      </c>
      <c r="S2819">
        <f t="shared" ref="S2819:S2882" si="134">YEAR(Q2819)</f>
        <v>2015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2">
        <f t="shared" si="132"/>
        <v>42250.598217592589</v>
      </c>
      <c r="R2820" s="12">
        <f t="shared" si="133"/>
        <v>42270.598217592589</v>
      </c>
      <c r="S2820">
        <f t="shared" si="134"/>
        <v>2015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2">
        <f t="shared" si="132"/>
        <v>42139.525567129633</v>
      </c>
      <c r="R2821" s="12">
        <f t="shared" si="133"/>
        <v>42169.525567129633</v>
      </c>
      <c r="S2821">
        <f t="shared" si="134"/>
        <v>2015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2">
        <f t="shared" si="132"/>
        <v>42401.610983796301</v>
      </c>
      <c r="R2822" s="12">
        <f t="shared" si="133"/>
        <v>42426</v>
      </c>
      <c r="S2822">
        <f t="shared" si="134"/>
        <v>2016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2">
        <f t="shared" si="132"/>
        <v>41875.922858796301</v>
      </c>
      <c r="R2823" s="12">
        <f t="shared" si="133"/>
        <v>41905.922858796301</v>
      </c>
      <c r="S2823">
        <f t="shared" si="134"/>
        <v>2014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2">
        <f t="shared" si="132"/>
        <v>42060.683935185181</v>
      </c>
      <c r="R2824" s="12">
        <f t="shared" si="133"/>
        <v>42090.642268518524</v>
      </c>
      <c r="S2824">
        <f t="shared" si="134"/>
        <v>2015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2">
        <f t="shared" si="132"/>
        <v>42067.011643518519</v>
      </c>
      <c r="R2825" s="12">
        <f t="shared" si="133"/>
        <v>42094.957638888889</v>
      </c>
      <c r="S2825">
        <f t="shared" si="134"/>
        <v>2015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2">
        <f t="shared" si="132"/>
        <v>42136.270787037036</v>
      </c>
      <c r="R2826" s="12">
        <f t="shared" si="133"/>
        <v>42168.071527777778</v>
      </c>
      <c r="S2826">
        <f t="shared" si="134"/>
        <v>2015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2">
        <f t="shared" si="132"/>
        <v>42312.792662037042</v>
      </c>
      <c r="R2827" s="12">
        <f t="shared" si="133"/>
        <v>42342.792662037042</v>
      </c>
      <c r="S2827">
        <f t="shared" si="134"/>
        <v>2015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2">
        <f t="shared" si="132"/>
        <v>42171.034861111111</v>
      </c>
      <c r="R2828" s="12">
        <f t="shared" si="133"/>
        <v>42195.291666666672</v>
      </c>
      <c r="S2828">
        <f t="shared" si="134"/>
        <v>2015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2">
        <f t="shared" si="132"/>
        <v>42494.683634259258</v>
      </c>
      <c r="R2829" s="12">
        <f t="shared" si="133"/>
        <v>42524.6875</v>
      </c>
      <c r="S2829">
        <f t="shared" si="134"/>
        <v>2016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2">
        <f t="shared" si="132"/>
        <v>42254.264687499999</v>
      </c>
      <c r="R2830" s="12">
        <f t="shared" si="133"/>
        <v>42279.958333333328</v>
      </c>
      <c r="S2830">
        <f t="shared" si="134"/>
        <v>2015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2">
        <f t="shared" si="132"/>
        <v>42495.434236111112</v>
      </c>
      <c r="R2831" s="12">
        <f t="shared" si="133"/>
        <v>42523.434236111112</v>
      </c>
      <c r="S2831">
        <f t="shared" si="134"/>
        <v>2016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2">
        <f t="shared" si="132"/>
        <v>41758.839675925927</v>
      </c>
      <c r="R2832" s="12">
        <f t="shared" si="133"/>
        <v>41771.165972222225</v>
      </c>
      <c r="S2832">
        <f t="shared" si="134"/>
        <v>2014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2">
        <f t="shared" si="132"/>
        <v>42171.824884259258</v>
      </c>
      <c r="R2833" s="12">
        <f t="shared" si="133"/>
        <v>42201.824884259258</v>
      </c>
      <c r="S2833">
        <f t="shared" si="134"/>
        <v>2015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2">
        <f t="shared" si="132"/>
        <v>41938.709421296298</v>
      </c>
      <c r="R2834" s="12">
        <f t="shared" si="133"/>
        <v>41966.916666666672</v>
      </c>
      <c r="S2834">
        <f t="shared" si="134"/>
        <v>2014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2">
        <f t="shared" si="132"/>
        <v>42268.127696759257</v>
      </c>
      <c r="R2835" s="12">
        <f t="shared" si="133"/>
        <v>42288.083333333328</v>
      </c>
      <c r="S2835">
        <f t="shared" si="134"/>
        <v>2015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2">
        <f t="shared" si="132"/>
        <v>42019.959837962961</v>
      </c>
      <c r="R2836" s="12">
        <f t="shared" si="133"/>
        <v>42034.959837962961</v>
      </c>
      <c r="S2836">
        <f t="shared" si="134"/>
        <v>2015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2">
        <f t="shared" si="132"/>
        <v>42313.703900462962</v>
      </c>
      <c r="R2837" s="12">
        <f t="shared" si="133"/>
        <v>42343</v>
      </c>
      <c r="S2837">
        <f t="shared" si="134"/>
        <v>2015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2">
        <f t="shared" si="132"/>
        <v>42746.261782407411</v>
      </c>
      <c r="R2838" s="12">
        <f t="shared" si="133"/>
        <v>42784.207638888889</v>
      </c>
      <c r="S2838">
        <f t="shared" si="134"/>
        <v>2017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2">
        <f t="shared" si="132"/>
        <v>42307.908379629633</v>
      </c>
      <c r="R2839" s="12">
        <f t="shared" si="133"/>
        <v>42347.950046296297</v>
      </c>
      <c r="S2839">
        <f t="shared" si="134"/>
        <v>2015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2">
        <f t="shared" si="132"/>
        <v>41842.607592592591</v>
      </c>
      <c r="R2840" s="12">
        <f t="shared" si="133"/>
        <v>41864.916666666664</v>
      </c>
      <c r="S2840">
        <f t="shared" si="134"/>
        <v>2014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2">
        <f t="shared" si="132"/>
        <v>41853.240208333329</v>
      </c>
      <c r="R2841" s="12">
        <f t="shared" si="133"/>
        <v>41876.207638888889</v>
      </c>
      <c r="S2841">
        <f t="shared" si="134"/>
        <v>2014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2">
        <f t="shared" si="132"/>
        <v>42060.035636574074</v>
      </c>
      <c r="R2842" s="12">
        <f t="shared" si="133"/>
        <v>42081.708333333328</v>
      </c>
      <c r="S2842">
        <f t="shared" si="134"/>
        <v>2015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2">
        <f t="shared" si="132"/>
        <v>42291.739548611105</v>
      </c>
      <c r="R2843" s="12">
        <f t="shared" si="133"/>
        <v>42351.781215277777</v>
      </c>
      <c r="S2843">
        <f t="shared" si="134"/>
        <v>2015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2">
        <f t="shared" si="132"/>
        <v>41784.952488425923</v>
      </c>
      <c r="R2844" s="12">
        <f t="shared" si="133"/>
        <v>41811.458333333336</v>
      </c>
      <c r="S2844">
        <f t="shared" si="134"/>
        <v>2014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2">
        <f t="shared" si="132"/>
        <v>42492.737847222219</v>
      </c>
      <c r="R2845" s="12">
        <f t="shared" si="133"/>
        <v>42534.166666666672</v>
      </c>
      <c r="S2845">
        <f t="shared" si="134"/>
        <v>2016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2">
        <f t="shared" si="132"/>
        <v>42709.546064814815</v>
      </c>
      <c r="R2846" s="12">
        <f t="shared" si="133"/>
        <v>42739.546064814815</v>
      </c>
      <c r="S2846">
        <f t="shared" si="134"/>
        <v>2016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2">
        <f t="shared" si="132"/>
        <v>42103.016585648147</v>
      </c>
      <c r="R2847" s="12">
        <f t="shared" si="133"/>
        <v>42163.016585648147</v>
      </c>
      <c r="S2847">
        <f t="shared" si="134"/>
        <v>2015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2">
        <f t="shared" si="132"/>
        <v>42108.692060185189</v>
      </c>
      <c r="R2848" s="12">
        <f t="shared" si="133"/>
        <v>42153.692060185189</v>
      </c>
      <c r="S2848">
        <f t="shared" si="134"/>
        <v>2015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2">
        <f t="shared" si="132"/>
        <v>42453.806307870371</v>
      </c>
      <c r="R2849" s="12">
        <f t="shared" si="133"/>
        <v>42513.806307870371</v>
      </c>
      <c r="S2849">
        <f t="shared" si="134"/>
        <v>2016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2">
        <f t="shared" si="132"/>
        <v>42123.648831018523</v>
      </c>
      <c r="R2850" s="12">
        <f t="shared" si="133"/>
        <v>42153.648831018523</v>
      </c>
      <c r="S2850">
        <f t="shared" si="134"/>
        <v>2015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2">
        <f t="shared" si="132"/>
        <v>42453.428240740745</v>
      </c>
      <c r="R2851" s="12">
        <f t="shared" si="133"/>
        <v>42483.428240740745</v>
      </c>
      <c r="S2851">
        <f t="shared" si="134"/>
        <v>2016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2">
        <f t="shared" si="132"/>
        <v>41858.007071759261</v>
      </c>
      <c r="R2852" s="12">
        <f t="shared" si="133"/>
        <v>41888.007071759261</v>
      </c>
      <c r="S2852">
        <f t="shared" si="134"/>
        <v>2014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2">
        <f t="shared" si="132"/>
        <v>42390.002650462964</v>
      </c>
      <c r="R2853" s="12">
        <f t="shared" si="133"/>
        <v>42398.970138888893</v>
      </c>
      <c r="S2853">
        <f t="shared" si="134"/>
        <v>2016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2">
        <f t="shared" si="132"/>
        <v>41781.045173611114</v>
      </c>
      <c r="R2854" s="12">
        <f t="shared" si="133"/>
        <v>41811.045173611114</v>
      </c>
      <c r="S2854">
        <f t="shared" si="134"/>
        <v>2014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2">
        <f t="shared" si="132"/>
        <v>41836.190937499996</v>
      </c>
      <c r="R2855" s="12">
        <f t="shared" si="133"/>
        <v>41896.190937499996</v>
      </c>
      <c r="S2855">
        <f t="shared" si="134"/>
        <v>2014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2">
        <f t="shared" si="132"/>
        <v>42111.71665509259</v>
      </c>
      <c r="R2856" s="12">
        <f t="shared" si="133"/>
        <v>42131.71665509259</v>
      </c>
      <c r="S2856">
        <f t="shared" si="134"/>
        <v>2015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2">
        <f t="shared" si="132"/>
        <v>42370.007766203707</v>
      </c>
      <c r="R2857" s="12">
        <f t="shared" si="133"/>
        <v>42398.981944444444</v>
      </c>
      <c r="S2857">
        <f t="shared" si="134"/>
        <v>2016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2">
        <f t="shared" si="132"/>
        <v>42165.037581018521</v>
      </c>
      <c r="R2858" s="12">
        <f t="shared" si="133"/>
        <v>42224.898611111115</v>
      </c>
      <c r="S2858">
        <f t="shared" si="134"/>
        <v>2015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2">
        <f t="shared" si="132"/>
        <v>42726.920081018514</v>
      </c>
      <c r="R2859" s="12">
        <f t="shared" si="133"/>
        <v>42786.75</v>
      </c>
      <c r="S2859">
        <f t="shared" si="134"/>
        <v>2016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2">
        <f t="shared" si="132"/>
        <v>41954.545081018514</v>
      </c>
      <c r="R2860" s="12">
        <f t="shared" si="133"/>
        <v>41978.477777777778</v>
      </c>
      <c r="S2860">
        <f t="shared" si="134"/>
        <v>2014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2">
        <f t="shared" si="132"/>
        <v>42233.362314814818</v>
      </c>
      <c r="R2861" s="12">
        <f t="shared" si="133"/>
        <v>42293.362314814818</v>
      </c>
      <c r="S2861">
        <f t="shared" si="134"/>
        <v>2015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2">
        <f t="shared" si="132"/>
        <v>42480.800648148142</v>
      </c>
      <c r="R2862" s="12">
        <f t="shared" si="133"/>
        <v>42540.800648148142</v>
      </c>
      <c r="S2862">
        <f t="shared" si="134"/>
        <v>2016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2">
        <f t="shared" si="132"/>
        <v>42257.590833333335</v>
      </c>
      <c r="R2863" s="12">
        <f t="shared" si="133"/>
        <v>42271.590833333335</v>
      </c>
      <c r="S2863">
        <f t="shared" si="134"/>
        <v>2015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2">
        <f t="shared" si="132"/>
        <v>41784.789687500001</v>
      </c>
      <c r="R2864" s="12">
        <f t="shared" si="133"/>
        <v>41814.789687500001</v>
      </c>
      <c r="S2864">
        <f t="shared" si="134"/>
        <v>2014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2">
        <f t="shared" si="132"/>
        <v>41831.675034722226</v>
      </c>
      <c r="R2865" s="12">
        <f t="shared" si="133"/>
        <v>41891.675034722226</v>
      </c>
      <c r="S2865">
        <f t="shared" si="134"/>
        <v>2014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2">
        <f t="shared" si="132"/>
        <v>42172.613506944443</v>
      </c>
      <c r="R2866" s="12">
        <f t="shared" si="133"/>
        <v>42202.554166666669</v>
      </c>
      <c r="S2866">
        <f t="shared" si="134"/>
        <v>2015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2">
        <f t="shared" si="132"/>
        <v>41950.114108796297</v>
      </c>
      <c r="R2867" s="12">
        <f t="shared" si="133"/>
        <v>42010.114108796297</v>
      </c>
      <c r="S2867">
        <f t="shared" si="134"/>
        <v>2014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2">
        <f t="shared" si="132"/>
        <v>42627.955104166671</v>
      </c>
      <c r="R2868" s="12">
        <f t="shared" si="133"/>
        <v>42657.916666666672</v>
      </c>
      <c r="S2868">
        <f t="shared" si="134"/>
        <v>2016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2">
        <f t="shared" si="132"/>
        <v>42531.195277777777</v>
      </c>
      <c r="R2869" s="12">
        <f t="shared" si="133"/>
        <v>42555.166666666672</v>
      </c>
      <c r="S2869">
        <f t="shared" si="134"/>
        <v>2016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2">
        <f t="shared" si="132"/>
        <v>42618.827013888891</v>
      </c>
      <c r="R2870" s="12">
        <f t="shared" si="133"/>
        <v>42648.827013888891</v>
      </c>
      <c r="S2870">
        <f t="shared" si="134"/>
        <v>2016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2">
        <f t="shared" si="132"/>
        <v>42540.593530092592</v>
      </c>
      <c r="R2871" s="12">
        <f t="shared" si="133"/>
        <v>42570.593530092592</v>
      </c>
      <c r="S2871">
        <f t="shared" si="134"/>
        <v>2016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2">
        <f t="shared" si="132"/>
        <v>41746.189409722225</v>
      </c>
      <c r="R2872" s="12">
        <f t="shared" si="133"/>
        <v>41776.189409722225</v>
      </c>
      <c r="S2872">
        <f t="shared" si="134"/>
        <v>2014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2">
        <f t="shared" si="132"/>
        <v>41974.738576388889</v>
      </c>
      <c r="R2873" s="12">
        <f t="shared" si="133"/>
        <v>41994.738576388889</v>
      </c>
      <c r="S2873">
        <f t="shared" si="134"/>
        <v>2014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2">
        <f t="shared" si="132"/>
        <v>42115.11618055556</v>
      </c>
      <c r="R2874" s="12">
        <f t="shared" si="133"/>
        <v>42175.11618055556</v>
      </c>
      <c r="S2874">
        <f t="shared" si="134"/>
        <v>2015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2">
        <f t="shared" si="132"/>
        <v>42002.817488425921</v>
      </c>
      <c r="R2875" s="12">
        <f t="shared" si="133"/>
        <v>42032.817488425921</v>
      </c>
      <c r="S2875">
        <f t="shared" si="134"/>
        <v>2014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2">
        <f t="shared" si="132"/>
        <v>42722.84474537037</v>
      </c>
      <c r="R2876" s="12">
        <f t="shared" si="133"/>
        <v>42752.84474537037</v>
      </c>
      <c r="S2876">
        <f t="shared" si="134"/>
        <v>2016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2">
        <f t="shared" si="132"/>
        <v>42465.128391203703</v>
      </c>
      <c r="R2877" s="12">
        <f t="shared" si="133"/>
        <v>42495.128391203703</v>
      </c>
      <c r="S2877">
        <f t="shared" si="134"/>
        <v>2016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2">
        <f t="shared" si="132"/>
        <v>42171.743969907402</v>
      </c>
      <c r="R2878" s="12">
        <f t="shared" si="133"/>
        <v>42201.743969907402</v>
      </c>
      <c r="S2878">
        <f t="shared" si="134"/>
        <v>2015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2">
        <f t="shared" si="132"/>
        <v>42672.955138888887</v>
      </c>
      <c r="R2879" s="12">
        <f t="shared" si="133"/>
        <v>42704.708333333328</v>
      </c>
      <c r="S2879">
        <f t="shared" si="134"/>
        <v>2016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2">
        <f t="shared" si="132"/>
        <v>42128.615682870368</v>
      </c>
      <c r="R2880" s="12">
        <f t="shared" si="133"/>
        <v>42188.615682870368</v>
      </c>
      <c r="S2880">
        <f t="shared" si="134"/>
        <v>2015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2">
        <f t="shared" si="132"/>
        <v>42359.725243055553</v>
      </c>
      <c r="R2881" s="12">
        <f t="shared" si="133"/>
        <v>42389.725243055553</v>
      </c>
      <c r="S2881">
        <f t="shared" si="134"/>
        <v>2015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2">
        <f t="shared" si="132"/>
        <v>42192.905694444446</v>
      </c>
      <c r="R2882" s="12">
        <f t="shared" si="133"/>
        <v>42236.711805555555</v>
      </c>
      <c r="S2882">
        <f t="shared" si="134"/>
        <v>2015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2">
        <f t="shared" ref="Q2883:Q2946" si="135">(((J2883/60)/60)/24)+DATE(1970,1,1)</f>
        <v>41916.597638888888</v>
      </c>
      <c r="R2883" s="12">
        <f t="shared" ref="R2883:R2946" si="136">(((I2883/60)/60)/24)+DATE(1970,1,1)</f>
        <v>41976.639305555553</v>
      </c>
      <c r="S2883">
        <f t="shared" ref="S2883:S2946" si="137">YEAR(Q2883)</f>
        <v>2014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2">
        <f t="shared" si="135"/>
        <v>42461.596273148149</v>
      </c>
      <c r="R2884" s="12">
        <f t="shared" si="136"/>
        <v>42491.596273148149</v>
      </c>
      <c r="S2884">
        <f t="shared" si="137"/>
        <v>2016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2">
        <f t="shared" si="135"/>
        <v>42370.90320601852</v>
      </c>
      <c r="R2885" s="12">
        <f t="shared" si="136"/>
        <v>42406.207638888889</v>
      </c>
      <c r="S2885">
        <f t="shared" si="137"/>
        <v>2016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2">
        <f t="shared" si="135"/>
        <v>41948.727256944447</v>
      </c>
      <c r="R2886" s="12">
        <f t="shared" si="136"/>
        <v>41978.727256944447</v>
      </c>
      <c r="S2886">
        <f t="shared" si="137"/>
        <v>2014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2">
        <f t="shared" si="135"/>
        <v>42047.07640046296</v>
      </c>
      <c r="R2887" s="12">
        <f t="shared" si="136"/>
        <v>42077.034733796296</v>
      </c>
      <c r="S2887">
        <f t="shared" si="137"/>
        <v>2015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2">
        <f t="shared" si="135"/>
        <v>42261.632916666669</v>
      </c>
      <c r="R2888" s="12">
        <f t="shared" si="136"/>
        <v>42266.165972222225</v>
      </c>
      <c r="S2888">
        <f t="shared" si="137"/>
        <v>2015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2">
        <f t="shared" si="135"/>
        <v>41985.427361111113</v>
      </c>
      <c r="R2889" s="12">
        <f t="shared" si="136"/>
        <v>42015.427361111113</v>
      </c>
      <c r="S2889">
        <f t="shared" si="137"/>
        <v>2014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2">
        <f t="shared" si="135"/>
        <v>41922.535185185188</v>
      </c>
      <c r="R2890" s="12">
        <f t="shared" si="136"/>
        <v>41930.207638888889</v>
      </c>
      <c r="S2890">
        <f t="shared" si="137"/>
        <v>2014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2">
        <f t="shared" si="135"/>
        <v>41850.863252314812</v>
      </c>
      <c r="R2891" s="12">
        <f t="shared" si="136"/>
        <v>41880.863252314812</v>
      </c>
      <c r="S2891">
        <f t="shared" si="137"/>
        <v>2014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2">
        <f t="shared" si="135"/>
        <v>41831.742962962962</v>
      </c>
      <c r="R2892" s="12">
        <f t="shared" si="136"/>
        <v>41860.125</v>
      </c>
      <c r="S2892">
        <f t="shared" si="137"/>
        <v>2014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2">
        <f t="shared" si="135"/>
        <v>42415.883425925931</v>
      </c>
      <c r="R2893" s="12">
        <f t="shared" si="136"/>
        <v>42475.84175925926</v>
      </c>
      <c r="S2893">
        <f t="shared" si="137"/>
        <v>2016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2">
        <f t="shared" si="135"/>
        <v>41869.714166666665</v>
      </c>
      <c r="R2894" s="12">
        <f t="shared" si="136"/>
        <v>41876.875</v>
      </c>
      <c r="S2894">
        <f t="shared" si="137"/>
        <v>2014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2">
        <f t="shared" si="135"/>
        <v>41953.773090277777</v>
      </c>
      <c r="R2895" s="12">
        <f t="shared" si="136"/>
        <v>42013.083333333328</v>
      </c>
      <c r="S2895">
        <f t="shared" si="137"/>
        <v>2014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2">
        <f t="shared" si="135"/>
        <v>42037.986284722225</v>
      </c>
      <c r="R2896" s="12">
        <f t="shared" si="136"/>
        <v>42097.944618055553</v>
      </c>
      <c r="S2896">
        <f t="shared" si="137"/>
        <v>2015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2">
        <f t="shared" si="135"/>
        <v>41811.555462962962</v>
      </c>
      <c r="R2897" s="12">
        <f t="shared" si="136"/>
        <v>41812.875</v>
      </c>
      <c r="S2897">
        <f t="shared" si="137"/>
        <v>2014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2">
        <f t="shared" si="135"/>
        <v>42701.908807870372</v>
      </c>
      <c r="R2898" s="12">
        <f t="shared" si="136"/>
        <v>42716.25</v>
      </c>
      <c r="S2898">
        <f t="shared" si="137"/>
        <v>2016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2">
        <f t="shared" si="135"/>
        <v>42258.646504629629</v>
      </c>
      <c r="R2899" s="12">
        <f t="shared" si="136"/>
        <v>42288.645196759258</v>
      </c>
      <c r="S2899">
        <f t="shared" si="137"/>
        <v>2015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2">
        <f t="shared" si="135"/>
        <v>42278.664965277778</v>
      </c>
      <c r="R2900" s="12">
        <f t="shared" si="136"/>
        <v>42308.664965277778</v>
      </c>
      <c r="S2900">
        <f t="shared" si="137"/>
        <v>2015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2">
        <f t="shared" si="135"/>
        <v>42515.078217592592</v>
      </c>
      <c r="R2901" s="12">
        <f t="shared" si="136"/>
        <v>42575.078217592592</v>
      </c>
      <c r="S2901">
        <f t="shared" si="137"/>
        <v>2016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2">
        <f t="shared" si="135"/>
        <v>41830.234166666669</v>
      </c>
      <c r="R2902" s="12">
        <f t="shared" si="136"/>
        <v>41860.234166666669</v>
      </c>
      <c r="S2902">
        <f t="shared" si="137"/>
        <v>2014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2">
        <f t="shared" si="135"/>
        <v>41982.904386574075</v>
      </c>
      <c r="R2903" s="12">
        <f t="shared" si="136"/>
        <v>42042.904386574075</v>
      </c>
      <c r="S2903">
        <f t="shared" si="137"/>
        <v>2014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2">
        <f t="shared" si="135"/>
        <v>42210.439768518518</v>
      </c>
      <c r="R2904" s="12">
        <f t="shared" si="136"/>
        <v>42240.439768518518</v>
      </c>
      <c r="S2904">
        <f t="shared" si="137"/>
        <v>2015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2">
        <f t="shared" si="135"/>
        <v>42196.166874999995</v>
      </c>
      <c r="R2905" s="12">
        <f t="shared" si="136"/>
        <v>42256.166874999995</v>
      </c>
      <c r="S2905">
        <f t="shared" si="137"/>
        <v>2015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2">
        <f t="shared" si="135"/>
        <v>41940.967951388891</v>
      </c>
      <c r="R2906" s="12">
        <f t="shared" si="136"/>
        <v>41952.5</v>
      </c>
      <c r="S2906">
        <f t="shared" si="137"/>
        <v>2014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2">
        <f t="shared" si="135"/>
        <v>42606.056863425925</v>
      </c>
      <c r="R2907" s="12">
        <f t="shared" si="136"/>
        <v>42620.056863425925</v>
      </c>
      <c r="S2907">
        <f t="shared" si="137"/>
        <v>2016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2">
        <f t="shared" si="135"/>
        <v>42199.648912037039</v>
      </c>
      <c r="R2908" s="12">
        <f t="shared" si="136"/>
        <v>42217.041666666672</v>
      </c>
      <c r="S2908">
        <f t="shared" si="137"/>
        <v>2015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2">
        <f t="shared" si="135"/>
        <v>42444.877743055549</v>
      </c>
      <c r="R2909" s="12">
        <f t="shared" si="136"/>
        <v>42504.877743055549</v>
      </c>
      <c r="S2909">
        <f t="shared" si="137"/>
        <v>2016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2">
        <f t="shared" si="135"/>
        <v>42499.731701388882</v>
      </c>
      <c r="R2910" s="12">
        <f t="shared" si="136"/>
        <v>42529.731701388882</v>
      </c>
      <c r="S2910">
        <f t="shared" si="137"/>
        <v>2016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2">
        <f t="shared" si="135"/>
        <v>41929.266215277778</v>
      </c>
      <c r="R2911" s="12">
        <f t="shared" si="136"/>
        <v>41968.823611111111</v>
      </c>
      <c r="S2911">
        <f t="shared" si="137"/>
        <v>2014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2">
        <f t="shared" si="135"/>
        <v>42107.841284722221</v>
      </c>
      <c r="R2912" s="12">
        <f t="shared" si="136"/>
        <v>42167.841284722221</v>
      </c>
      <c r="S2912">
        <f t="shared" si="137"/>
        <v>2015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2">
        <f t="shared" si="135"/>
        <v>42142.768819444449</v>
      </c>
      <c r="R2913" s="12">
        <f t="shared" si="136"/>
        <v>42182.768819444449</v>
      </c>
      <c r="S2913">
        <f t="shared" si="137"/>
        <v>2015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2">
        <f t="shared" si="135"/>
        <v>42354.131643518514</v>
      </c>
      <c r="R2914" s="12">
        <f t="shared" si="136"/>
        <v>42384.131643518514</v>
      </c>
      <c r="S2914">
        <f t="shared" si="137"/>
        <v>2015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2">
        <f t="shared" si="135"/>
        <v>41828.922905092593</v>
      </c>
      <c r="R2915" s="12">
        <f t="shared" si="136"/>
        <v>41888.922905092593</v>
      </c>
      <c r="S2915">
        <f t="shared" si="137"/>
        <v>2014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2">
        <f t="shared" si="135"/>
        <v>42017.907337962963</v>
      </c>
      <c r="R2916" s="12">
        <f t="shared" si="136"/>
        <v>42077.865671296298</v>
      </c>
      <c r="S2916">
        <f t="shared" si="137"/>
        <v>2015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2">
        <f t="shared" si="135"/>
        <v>42415.398032407407</v>
      </c>
      <c r="R2917" s="12">
        <f t="shared" si="136"/>
        <v>42445.356365740736</v>
      </c>
      <c r="S2917">
        <f t="shared" si="137"/>
        <v>2016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2">
        <f t="shared" si="135"/>
        <v>41755.476724537039</v>
      </c>
      <c r="R2918" s="12">
        <f t="shared" si="136"/>
        <v>41778.476724537039</v>
      </c>
      <c r="S2918">
        <f t="shared" si="137"/>
        <v>2014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2">
        <f t="shared" si="135"/>
        <v>42245.234340277777</v>
      </c>
      <c r="R2919" s="12">
        <f t="shared" si="136"/>
        <v>42263.234340277777</v>
      </c>
      <c r="S2919">
        <f t="shared" si="137"/>
        <v>2015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2">
        <f t="shared" si="135"/>
        <v>42278.629710648151</v>
      </c>
      <c r="R2920" s="12">
        <f t="shared" si="136"/>
        <v>42306.629710648151</v>
      </c>
      <c r="S2920">
        <f t="shared" si="137"/>
        <v>2015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2">
        <f t="shared" si="135"/>
        <v>41826.61954861111</v>
      </c>
      <c r="R2921" s="12">
        <f t="shared" si="136"/>
        <v>41856.61954861111</v>
      </c>
      <c r="S2921">
        <f t="shared" si="137"/>
        <v>2014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2">
        <f t="shared" si="135"/>
        <v>42058.792476851857</v>
      </c>
      <c r="R2922" s="12">
        <f t="shared" si="136"/>
        <v>42088.750810185185</v>
      </c>
      <c r="S2922">
        <f t="shared" si="137"/>
        <v>2015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2">
        <f t="shared" si="135"/>
        <v>41877.886620370373</v>
      </c>
      <c r="R2923" s="12">
        <f t="shared" si="136"/>
        <v>41907.886620370373</v>
      </c>
      <c r="S2923">
        <f t="shared" si="137"/>
        <v>2014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2">
        <f t="shared" si="135"/>
        <v>42097.874155092592</v>
      </c>
      <c r="R2924" s="12">
        <f t="shared" si="136"/>
        <v>42142.874155092592</v>
      </c>
      <c r="S2924">
        <f t="shared" si="137"/>
        <v>2015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2">
        <f t="shared" si="135"/>
        <v>42013.15253472222</v>
      </c>
      <c r="R2925" s="12">
        <f t="shared" si="136"/>
        <v>42028.125</v>
      </c>
      <c r="S2925">
        <f t="shared" si="137"/>
        <v>2015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2">
        <f t="shared" si="135"/>
        <v>42103.556828703702</v>
      </c>
      <c r="R2926" s="12">
        <f t="shared" si="136"/>
        <v>42133.165972222225</v>
      </c>
      <c r="S2926">
        <f t="shared" si="137"/>
        <v>2015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2">
        <f t="shared" si="135"/>
        <v>41863.584120370368</v>
      </c>
      <c r="R2927" s="12">
        <f t="shared" si="136"/>
        <v>41893.584120370368</v>
      </c>
      <c r="S2927">
        <f t="shared" si="137"/>
        <v>2014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2">
        <f t="shared" si="135"/>
        <v>42044.765960648147</v>
      </c>
      <c r="R2928" s="12">
        <f t="shared" si="136"/>
        <v>42058.765960648147</v>
      </c>
      <c r="S2928">
        <f t="shared" si="137"/>
        <v>2015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2">
        <f t="shared" si="135"/>
        <v>41806.669317129628</v>
      </c>
      <c r="R2929" s="12">
        <f t="shared" si="136"/>
        <v>41835.208333333336</v>
      </c>
      <c r="S2929">
        <f t="shared" si="137"/>
        <v>2014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2">
        <f t="shared" si="135"/>
        <v>42403.998217592598</v>
      </c>
      <c r="R2930" s="12">
        <f t="shared" si="136"/>
        <v>42433.998217592598</v>
      </c>
      <c r="S2930">
        <f t="shared" si="137"/>
        <v>2016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2">
        <f t="shared" si="135"/>
        <v>41754.564328703702</v>
      </c>
      <c r="R2931" s="12">
        <f t="shared" si="136"/>
        <v>41784.564328703702</v>
      </c>
      <c r="S2931">
        <f t="shared" si="137"/>
        <v>2014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2">
        <f t="shared" si="135"/>
        <v>42101.584074074075</v>
      </c>
      <c r="R2932" s="12">
        <f t="shared" si="136"/>
        <v>42131.584074074075</v>
      </c>
      <c r="S2932">
        <f t="shared" si="137"/>
        <v>2015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2">
        <f t="shared" si="135"/>
        <v>41872.291238425925</v>
      </c>
      <c r="R2933" s="12">
        <f t="shared" si="136"/>
        <v>41897.255555555559</v>
      </c>
      <c r="S2933">
        <f t="shared" si="137"/>
        <v>2014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2">
        <f t="shared" si="135"/>
        <v>42025.164780092593</v>
      </c>
      <c r="R2934" s="12">
        <f t="shared" si="136"/>
        <v>42056.458333333328</v>
      </c>
      <c r="S2934">
        <f t="shared" si="137"/>
        <v>2015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2">
        <f t="shared" si="135"/>
        <v>42495.956631944442</v>
      </c>
      <c r="R2935" s="12">
        <f t="shared" si="136"/>
        <v>42525.956631944442</v>
      </c>
      <c r="S2935">
        <f t="shared" si="137"/>
        <v>2016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2">
        <f t="shared" si="135"/>
        <v>41775.636157407411</v>
      </c>
      <c r="R2936" s="12">
        <f t="shared" si="136"/>
        <v>41805.636157407411</v>
      </c>
      <c r="S2936">
        <f t="shared" si="137"/>
        <v>2014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2">
        <f t="shared" si="135"/>
        <v>42553.583425925928</v>
      </c>
      <c r="R2937" s="12">
        <f t="shared" si="136"/>
        <v>42611.708333333328</v>
      </c>
      <c r="S2937">
        <f t="shared" si="137"/>
        <v>2016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2">
        <f t="shared" si="135"/>
        <v>41912.650729166664</v>
      </c>
      <c r="R2938" s="12">
        <f t="shared" si="136"/>
        <v>41925.207638888889</v>
      </c>
      <c r="S2938">
        <f t="shared" si="137"/>
        <v>2014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2">
        <f t="shared" si="135"/>
        <v>41803.457326388889</v>
      </c>
      <c r="R2939" s="12">
        <f t="shared" si="136"/>
        <v>41833.457326388889</v>
      </c>
      <c r="S2939">
        <f t="shared" si="137"/>
        <v>2014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2">
        <f t="shared" si="135"/>
        <v>42004.703865740739</v>
      </c>
      <c r="R2940" s="12">
        <f t="shared" si="136"/>
        <v>42034.703865740739</v>
      </c>
      <c r="S2940">
        <f t="shared" si="137"/>
        <v>2014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2">
        <f t="shared" si="135"/>
        <v>41845.809166666666</v>
      </c>
      <c r="R2941" s="12">
        <f t="shared" si="136"/>
        <v>41879.041666666664</v>
      </c>
      <c r="S2941">
        <f t="shared" si="137"/>
        <v>2014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2">
        <f t="shared" si="135"/>
        <v>41982.773356481484</v>
      </c>
      <c r="R2942" s="12">
        <f t="shared" si="136"/>
        <v>42022.773356481484</v>
      </c>
      <c r="S2942">
        <f t="shared" si="137"/>
        <v>2014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2">
        <f t="shared" si="135"/>
        <v>42034.960127314815</v>
      </c>
      <c r="R2943" s="12">
        <f t="shared" si="136"/>
        <v>42064.960127314815</v>
      </c>
      <c r="S2943">
        <f t="shared" si="137"/>
        <v>2015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2">
        <f t="shared" si="135"/>
        <v>42334.803923611107</v>
      </c>
      <c r="R2944" s="12">
        <f t="shared" si="136"/>
        <v>42354.845833333333</v>
      </c>
      <c r="S2944">
        <f t="shared" si="137"/>
        <v>2015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2">
        <f t="shared" si="135"/>
        <v>42077.129398148143</v>
      </c>
      <c r="R2945" s="12">
        <f t="shared" si="136"/>
        <v>42107.129398148143</v>
      </c>
      <c r="S2945">
        <f t="shared" si="137"/>
        <v>2015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2">
        <f t="shared" si="135"/>
        <v>42132.9143287037</v>
      </c>
      <c r="R2946" s="12">
        <f t="shared" si="136"/>
        <v>42162.9143287037</v>
      </c>
      <c r="S2946">
        <f t="shared" si="137"/>
        <v>2015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2">
        <f t="shared" ref="Q2947:Q3010" si="138">(((J2947/60)/60)/24)+DATE(1970,1,1)</f>
        <v>42118.139583333337</v>
      </c>
      <c r="R2947" s="12">
        <f t="shared" ref="R2947:R3010" si="139">(((I2947/60)/60)/24)+DATE(1970,1,1)</f>
        <v>42148.139583333337</v>
      </c>
      <c r="S2947">
        <f t="shared" ref="S2947:S3010" si="140">YEAR(Q2947)</f>
        <v>2015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2">
        <f t="shared" si="138"/>
        <v>42567.531157407408</v>
      </c>
      <c r="R2948" s="12">
        <f t="shared" si="139"/>
        <v>42597.531157407408</v>
      </c>
      <c r="S2948">
        <f t="shared" si="140"/>
        <v>2016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2">
        <f t="shared" si="138"/>
        <v>42649.562118055561</v>
      </c>
      <c r="R2949" s="12">
        <f t="shared" si="139"/>
        <v>42698.715972222228</v>
      </c>
      <c r="S2949">
        <f t="shared" si="140"/>
        <v>2016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2">
        <f t="shared" si="138"/>
        <v>42097.649224537032</v>
      </c>
      <c r="R2950" s="12">
        <f t="shared" si="139"/>
        <v>42157.649224537032</v>
      </c>
      <c r="S2950">
        <f t="shared" si="140"/>
        <v>2015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2">
        <f t="shared" si="138"/>
        <v>42297.823113425926</v>
      </c>
      <c r="R2951" s="12">
        <f t="shared" si="139"/>
        <v>42327.864780092597</v>
      </c>
      <c r="S2951">
        <f t="shared" si="140"/>
        <v>2015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2">
        <f t="shared" si="138"/>
        <v>42362.36518518519</v>
      </c>
      <c r="R2952" s="12">
        <f t="shared" si="139"/>
        <v>42392.36518518519</v>
      </c>
      <c r="S2952">
        <f t="shared" si="140"/>
        <v>2015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2">
        <f t="shared" si="138"/>
        <v>41872.802928240737</v>
      </c>
      <c r="R2953" s="12">
        <f t="shared" si="139"/>
        <v>41917.802928240737</v>
      </c>
      <c r="S2953">
        <f t="shared" si="140"/>
        <v>2014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2">
        <f t="shared" si="138"/>
        <v>42628.690266203703</v>
      </c>
      <c r="R2954" s="12">
        <f t="shared" si="139"/>
        <v>42660.166666666672</v>
      </c>
      <c r="S2954">
        <f t="shared" si="140"/>
        <v>2016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2">
        <f t="shared" si="138"/>
        <v>42255.791909722218</v>
      </c>
      <c r="R2955" s="12">
        <f t="shared" si="139"/>
        <v>42285.791909722218</v>
      </c>
      <c r="S2955">
        <f t="shared" si="140"/>
        <v>2015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2">
        <f t="shared" si="138"/>
        <v>42790.583368055552</v>
      </c>
      <c r="R2956" s="12">
        <f t="shared" si="139"/>
        <v>42810.541701388895</v>
      </c>
      <c r="S2956">
        <f t="shared" si="140"/>
        <v>2017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2">
        <f t="shared" si="138"/>
        <v>42141.741307870368</v>
      </c>
      <c r="R2957" s="12">
        <f t="shared" si="139"/>
        <v>42171.741307870368</v>
      </c>
      <c r="S2957">
        <f t="shared" si="140"/>
        <v>2015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2">
        <f t="shared" si="138"/>
        <v>42464.958912037036</v>
      </c>
      <c r="R2958" s="12">
        <f t="shared" si="139"/>
        <v>42494.958912037036</v>
      </c>
      <c r="S2958">
        <f t="shared" si="140"/>
        <v>2016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2">
        <f t="shared" si="138"/>
        <v>42031.011249999996</v>
      </c>
      <c r="R2959" s="12">
        <f t="shared" si="139"/>
        <v>42090.969583333332</v>
      </c>
      <c r="S2959">
        <f t="shared" si="140"/>
        <v>2015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2">
        <f t="shared" si="138"/>
        <v>42438.779131944444</v>
      </c>
      <c r="R2960" s="12">
        <f t="shared" si="139"/>
        <v>42498.73746527778</v>
      </c>
      <c r="S2960">
        <f t="shared" si="140"/>
        <v>2016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2">
        <f t="shared" si="138"/>
        <v>42498.008391203708</v>
      </c>
      <c r="R2961" s="12">
        <f t="shared" si="139"/>
        <v>42528.008391203708</v>
      </c>
      <c r="S2961">
        <f t="shared" si="140"/>
        <v>2016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2">
        <f t="shared" si="138"/>
        <v>41863.757210648146</v>
      </c>
      <c r="R2962" s="12">
        <f t="shared" si="139"/>
        <v>41893.757210648146</v>
      </c>
      <c r="S2962">
        <f t="shared" si="140"/>
        <v>2014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2">
        <f t="shared" si="138"/>
        <v>42061.212488425925</v>
      </c>
      <c r="R2963" s="12">
        <f t="shared" si="139"/>
        <v>42089.166666666672</v>
      </c>
      <c r="S2963">
        <f t="shared" si="140"/>
        <v>2015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2">
        <f t="shared" si="138"/>
        <v>42036.24428240741</v>
      </c>
      <c r="R2964" s="12">
        <f t="shared" si="139"/>
        <v>42064.290972222225</v>
      </c>
      <c r="S2964">
        <f t="shared" si="140"/>
        <v>2015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2">
        <f t="shared" si="138"/>
        <v>42157.470185185186</v>
      </c>
      <c r="R2965" s="12">
        <f t="shared" si="139"/>
        <v>42187.470185185186</v>
      </c>
      <c r="S2965">
        <f t="shared" si="140"/>
        <v>2015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2">
        <f t="shared" si="138"/>
        <v>41827.909942129627</v>
      </c>
      <c r="R2966" s="12">
        <f t="shared" si="139"/>
        <v>41857.897222222222</v>
      </c>
      <c r="S2966">
        <f t="shared" si="140"/>
        <v>2014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2">
        <f t="shared" si="138"/>
        <v>42162.729548611111</v>
      </c>
      <c r="R2967" s="12">
        <f t="shared" si="139"/>
        <v>42192.729548611111</v>
      </c>
      <c r="S2967">
        <f t="shared" si="140"/>
        <v>2015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2">
        <f t="shared" si="138"/>
        <v>42233.738564814819</v>
      </c>
      <c r="R2968" s="12">
        <f t="shared" si="139"/>
        <v>42263.738564814819</v>
      </c>
      <c r="S2968">
        <f t="shared" si="140"/>
        <v>2015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2">
        <f t="shared" si="138"/>
        <v>42042.197824074072</v>
      </c>
      <c r="R2969" s="12">
        <f t="shared" si="139"/>
        <v>42072.156157407408</v>
      </c>
      <c r="S2969">
        <f t="shared" si="140"/>
        <v>2015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2">
        <f t="shared" si="138"/>
        <v>42585.523842592593</v>
      </c>
      <c r="R2970" s="12">
        <f t="shared" si="139"/>
        <v>42599.165972222225</v>
      </c>
      <c r="S2970">
        <f t="shared" si="140"/>
        <v>2016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2">
        <f t="shared" si="138"/>
        <v>42097.786493055552</v>
      </c>
      <c r="R2971" s="12">
        <f t="shared" si="139"/>
        <v>42127.952083333337</v>
      </c>
      <c r="S2971">
        <f t="shared" si="140"/>
        <v>2015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2">
        <f t="shared" si="138"/>
        <v>41808.669571759259</v>
      </c>
      <c r="R2972" s="12">
        <f t="shared" si="139"/>
        <v>41838.669571759259</v>
      </c>
      <c r="S2972">
        <f t="shared" si="140"/>
        <v>2014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2">
        <f t="shared" si="138"/>
        <v>41852.658310185187</v>
      </c>
      <c r="R2973" s="12">
        <f t="shared" si="139"/>
        <v>41882.658310185187</v>
      </c>
      <c r="S2973">
        <f t="shared" si="140"/>
        <v>2014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2">
        <f t="shared" si="138"/>
        <v>42694.110185185185</v>
      </c>
      <c r="R2974" s="12">
        <f t="shared" si="139"/>
        <v>42709.041666666672</v>
      </c>
      <c r="S2974">
        <f t="shared" si="140"/>
        <v>2016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2">
        <f t="shared" si="138"/>
        <v>42341.818379629629</v>
      </c>
      <c r="R2975" s="12">
        <f t="shared" si="139"/>
        <v>42370.166666666672</v>
      </c>
      <c r="S2975">
        <f t="shared" si="140"/>
        <v>2015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2">
        <f t="shared" si="138"/>
        <v>41880.061006944445</v>
      </c>
      <c r="R2976" s="12">
        <f t="shared" si="139"/>
        <v>41908.065972222219</v>
      </c>
      <c r="S2976">
        <f t="shared" si="140"/>
        <v>2014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2">
        <f t="shared" si="138"/>
        <v>41941.683865740742</v>
      </c>
      <c r="R2977" s="12">
        <f t="shared" si="139"/>
        <v>41970.125</v>
      </c>
      <c r="S2977">
        <f t="shared" si="140"/>
        <v>2014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2">
        <f t="shared" si="138"/>
        <v>42425.730671296296</v>
      </c>
      <c r="R2978" s="12">
        <f t="shared" si="139"/>
        <v>42442.5</v>
      </c>
      <c r="S2978">
        <f t="shared" si="140"/>
        <v>2016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2">
        <f t="shared" si="138"/>
        <v>42026.88118055556</v>
      </c>
      <c r="R2979" s="12">
        <f t="shared" si="139"/>
        <v>42086.093055555553</v>
      </c>
      <c r="S2979">
        <f t="shared" si="140"/>
        <v>2015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2">
        <f t="shared" si="138"/>
        <v>41922.640590277777</v>
      </c>
      <c r="R2980" s="12">
        <f t="shared" si="139"/>
        <v>41932.249305555553</v>
      </c>
      <c r="S2980">
        <f t="shared" si="140"/>
        <v>2014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2">
        <f t="shared" si="138"/>
        <v>41993.824340277773</v>
      </c>
      <c r="R2981" s="12">
        <f t="shared" si="139"/>
        <v>42010.25</v>
      </c>
      <c r="S2981">
        <f t="shared" si="140"/>
        <v>2014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2">
        <f t="shared" si="138"/>
        <v>42219.915856481486</v>
      </c>
      <c r="R2982" s="12">
        <f t="shared" si="139"/>
        <v>42240.083333333328</v>
      </c>
      <c r="S2982">
        <f t="shared" si="140"/>
        <v>2015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2">
        <f t="shared" si="138"/>
        <v>42225.559675925921</v>
      </c>
      <c r="R2983" s="12">
        <f t="shared" si="139"/>
        <v>42270.559675925921</v>
      </c>
      <c r="S2983">
        <f t="shared" si="140"/>
        <v>2015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2">
        <f t="shared" si="138"/>
        <v>42381.686840277776</v>
      </c>
      <c r="R2984" s="12">
        <f t="shared" si="139"/>
        <v>42411.686840277776</v>
      </c>
      <c r="S2984">
        <f t="shared" si="140"/>
        <v>2016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2">
        <f t="shared" si="138"/>
        <v>41894.632361111115</v>
      </c>
      <c r="R2985" s="12">
        <f t="shared" si="139"/>
        <v>41954.674027777779</v>
      </c>
      <c r="S2985">
        <f t="shared" si="140"/>
        <v>2014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2">
        <f t="shared" si="138"/>
        <v>42576.278715277775</v>
      </c>
      <c r="R2986" s="12">
        <f t="shared" si="139"/>
        <v>42606.278715277775</v>
      </c>
      <c r="S2986">
        <f t="shared" si="140"/>
        <v>2016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2">
        <f t="shared" si="138"/>
        <v>42654.973703703698</v>
      </c>
      <c r="R2987" s="12">
        <f t="shared" si="139"/>
        <v>42674.166666666672</v>
      </c>
      <c r="S2987">
        <f t="shared" si="140"/>
        <v>2016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2">
        <f t="shared" si="138"/>
        <v>42431.500069444446</v>
      </c>
      <c r="R2988" s="12">
        <f t="shared" si="139"/>
        <v>42491.458402777775</v>
      </c>
      <c r="S2988">
        <f t="shared" si="140"/>
        <v>2016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2">
        <f t="shared" si="138"/>
        <v>42627.307303240741</v>
      </c>
      <c r="R2989" s="12">
        <f t="shared" si="139"/>
        <v>42656</v>
      </c>
      <c r="S2989">
        <f t="shared" si="140"/>
        <v>2016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2">
        <f t="shared" si="138"/>
        <v>42511.362048611118</v>
      </c>
      <c r="R2990" s="12">
        <f t="shared" si="139"/>
        <v>42541.362048611118</v>
      </c>
      <c r="S2990">
        <f t="shared" si="140"/>
        <v>2016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2">
        <f t="shared" si="138"/>
        <v>42337.02039351852</v>
      </c>
      <c r="R2991" s="12">
        <f t="shared" si="139"/>
        <v>42359.207638888889</v>
      </c>
      <c r="S2991">
        <f t="shared" si="140"/>
        <v>2015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2">
        <f t="shared" si="138"/>
        <v>42341.57430555555</v>
      </c>
      <c r="R2992" s="12">
        <f t="shared" si="139"/>
        <v>42376.57430555555</v>
      </c>
      <c r="S2992">
        <f t="shared" si="140"/>
        <v>2015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2">
        <f t="shared" si="138"/>
        <v>42740.837152777778</v>
      </c>
      <c r="R2993" s="12">
        <f t="shared" si="139"/>
        <v>42762.837152777778</v>
      </c>
      <c r="S2993">
        <f t="shared" si="140"/>
        <v>2017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2">
        <f t="shared" si="138"/>
        <v>42622.767476851848</v>
      </c>
      <c r="R2994" s="12">
        <f t="shared" si="139"/>
        <v>42652.767476851848</v>
      </c>
      <c r="S2994">
        <f t="shared" si="140"/>
        <v>2016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2">
        <f t="shared" si="138"/>
        <v>42390.838738425926</v>
      </c>
      <c r="R2995" s="12">
        <f t="shared" si="139"/>
        <v>42420.838738425926</v>
      </c>
      <c r="S2995">
        <f t="shared" si="140"/>
        <v>2016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2">
        <f t="shared" si="138"/>
        <v>41885.478842592594</v>
      </c>
      <c r="R2996" s="12">
        <f t="shared" si="139"/>
        <v>41915.478842592594</v>
      </c>
      <c r="S2996">
        <f t="shared" si="140"/>
        <v>2014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2">
        <f t="shared" si="138"/>
        <v>42724.665173611109</v>
      </c>
      <c r="R2997" s="12">
        <f t="shared" si="139"/>
        <v>42754.665173611109</v>
      </c>
      <c r="S2997">
        <f t="shared" si="140"/>
        <v>2016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2">
        <f t="shared" si="138"/>
        <v>42090.912500000006</v>
      </c>
      <c r="R2998" s="12">
        <f t="shared" si="139"/>
        <v>42150.912500000006</v>
      </c>
      <c r="S2998">
        <f t="shared" si="140"/>
        <v>2015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2">
        <f t="shared" si="138"/>
        <v>42775.733715277776</v>
      </c>
      <c r="R2999" s="12">
        <f t="shared" si="139"/>
        <v>42793.207638888889</v>
      </c>
      <c r="S2999">
        <f t="shared" si="140"/>
        <v>2017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2">
        <f t="shared" si="138"/>
        <v>41778.193622685183</v>
      </c>
      <c r="R3000" s="12">
        <f t="shared" si="139"/>
        <v>41806.184027777781</v>
      </c>
      <c r="S3000">
        <f t="shared" si="140"/>
        <v>2014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2">
        <f t="shared" si="138"/>
        <v>42780.740277777775</v>
      </c>
      <c r="R3001" s="12">
        <f t="shared" si="139"/>
        <v>42795.083333333328</v>
      </c>
      <c r="S3001">
        <f t="shared" si="140"/>
        <v>2017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2">
        <f t="shared" si="138"/>
        <v>42752.827199074076</v>
      </c>
      <c r="R3002" s="12">
        <f t="shared" si="139"/>
        <v>42766.75</v>
      </c>
      <c r="S3002">
        <f t="shared" si="140"/>
        <v>2017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2">
        <f t="shared" si="138"/>
        <v>42534.895625000005</v>
      </c>
      <c r="R3003" s="12">
        <f t="shared" si="139"/>
        <v>42564.895625000005</v>
      </c>
      <c r="S3003">
        <f t="shared" si="140"/>
        <v>2016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2">
        <f t="shared" si="138"/>
        <v>41239.83625</v>
      </c>
      <c r="R3004" s="12">
        <f t="shared" si="139"/>
        <v>41269.83625</v>
      </c>
      <c r="S3004">
        <f t="shared" si="140"/>
        <v>2012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2">
        <f t="shared" si="138"/>
        <v>42398.849259259259</v>
      </c>
      <c r="R3005" s="12">
        <f t="shared" si="139"/>
        <v>42430.249305555553</v>
      </c>
      <c r="S3005">
        <f t="shared" si="140"/>
        <v>2016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2">
        <f t="shared" si="138"/>
        <v>41928.881064814814</v>
      </c>
      <c r="R3006" s="12">
        <f t="shared" si="139"/>
        <v>41958.922731481478</v>
      </c>
      <c r="S3006">
        <f t="shared" si="140"/>
        <v>2014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2">
        <f t="shared" si="138"/>
        <v>41888.674826388888</v>
      </c>
      <c r="R3007" s="12">
        <f t="shared" si="139"/>
        <v>41918.674826388888</v>
      </c>
      <c r="S3007">
        <f t="shared" si="140"/>
        <v>2014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2">
        <f t="shared" si="138"/>
        <v>41957.756840277783</v>
      </c>
      <c r="R3008" s="12">
        <f t="shared" si="139"/>
        <v>41987.756840277783</v>
      </c>
      <c r="S3008">
        <f t="shared" si="140"/>
        <v>2014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2">
        <f t="shared" si="138"/>
        <v>42098.216238425928</v>
      </c>
      <c r="R3009" s="12">
        <f t="shared" si="139"/>
        <v>42119.216238425928</v>
      </c>
      <c r="S3009">
        <f t="shared" si="140"/>
        <v>2015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2">
        <f t="shared" si="138"/>
        <v>42360.212025462963</v>
      </c>
      <c r="R3010" s="12">
        <f t="shared" si="139"/>
        <v>42390.212025462963</v>
      </c>
      <c r="S3010">
        <f t="shared" si="140"/>
        <v>2015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2">
        <f t="shared" ref="Q3011:Q3074" si="141">(((J3011/60)/60)/24)+DATE(1970,1,1)</f>
        <v>41939.569907407407</v>
      </c>
      <c r="R3011" s="12">
        <f t="shared" ref="R3011:R3074" si="142">(((I3011/60)/60)/24)+DATE(1970,1,1)</f>
        <v>41969.611574074079</v>
      </c>
      <c r="S3011">
        <f t="shared" ref="S3011:S3074" si="143">YEAR(Q3011)</f>
        <v>2014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2">
        <f t="shared" si="141"/>
        <v>41996.832395833335</v>
      </c>
      <c r="R3012" s="12">
        <f t="shared" si="142"/>
        <v>42056.832395833335</v>
      </c>
      <c r="S3012">
        <f t="shared" si="143"/>
        <v>2014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2">
        <f t="shared" si="141"/>
        <v>42334.468935185185</v>
      </c>
      <c r="R3013" s="12">
        <f t="shared" si="142"/>
        <v>42361.957638888889</v>
      </c>
      <c r="S3013">
        <f t="shared" si="143"/>
        <v>2015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2">
        <f t="shared" si="141"/>
        <v>42024.702893518523</v>
      </c>
      <c r="R3014" s="12">
        <f t="shared" si="142"/>
        <v>42045.702893518523</v>
      </c>
      <c r="S3014">
        <f t="shared" si="143"/>
        <v>2015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2">
        <f t="shared" si="141"/>
        <v>42146.836215277777</v>
      </c>
      <c r="R3015" s="12">
        <f t="shared" si="142"/>
        <v>42176.836215277777</v>
      </c>
      <c r="S3015">
        <f t="shared" si="143"/>
        <v>2015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2">
        <f t="shared" si="141"/>
        <v>41920.123611111114</v>
      </c>
      <c r="R3016" s="12">
        <f t="shared" si="142"/>
        <v>41948.208333333336</v>
      </c>
      <c r="S3016">
        <f t="shared" si="143"/>
        <v>2014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2">
        <f t="shared" si="141"/>
        <v>41785.72729166667</v>
      </c>
      <c r="R3017" s="12">
        <f t="shared" si="142"/>
        <v>41801.166666666664</v>
      </c>
      <c r="S3017">
        <f t="shared" si="143"/>
        <v>2014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2">
        <f t="shared" si="141"/>
        <v>41778.548055555555</v>
      </c>
      <c r="R3018" s="12">
        <f t="shared" si="142"/>
        <v>41838.548055555555</v>
      </c>
      <c r="S3018">
        <f t="shared" si="143"/>
        <v>2014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2">
        <f t="shared" si="141"/>
        <v>41841.850034722222</v>
      </c>
      <c r="R3019" s="12">
        <f t="shared" si="142"/>
        <v>41871.850034722222</v>
      </c>
      <c r="S3019">
        <f t="shared" si="143"/>
        <v>2014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2">
        <f t="shared" si="141"/>
        <v>42163.29833333334</v>
      </c>
      <c r="R3020" s="12">
        <f t="shared" si="142"/>
        <v>42205.916666666672</v>
      </c>
      <c r="S3020">
        <f t="shared" si="143"/>
        <v>2015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2">
        <f t="shared" si="141"/>
        <v>41758.833564814813</v>
      </c>
      <c r="R3021" s="12">
        <f t="shared" si="142"/>
        <v>41786.125</v>
      </c>
      <c r="S3021">
        <f t="shared" si="143"/>
        <v>2014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2">
        <f t="shared" si="141"/>
        <v>42170.846446759257</v>
      </c>
      <c r="R3022" s="12">
        <f t="shared" si="142"/>
        <v>42230.846446759257</v>
      </c>
      <c r="S3022">
        <f t="shared" si="143"/>
        <v>2015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2">
        <f t="shared" si="141"/>
        <v>42660.618854166663</v>
      </c>
      <c r="R3023" s="12">
        <f t="shared" si="142"/>
        <v>42696.249305555553</v>
      </c>
      <c r="S3023">
        <f t="shared" si="143"/>
        <v>2016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2">
        <f t="shared" si="141"/>
        <v>42564.95380787037</v>
      </c>
      <c r="R3024" s="12">
        <f t="shared" si="142"/>
        <v>42609.95380787037</v>
      </c>
      <c r="S3024">
        <f t="shared" si="143"/>
        <v>2016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2">
        <f t="shared" si="141"/>
        <v>42121.675763888896</v>
      </c>
      <c r="R3025" s="12">
        <f t="shared" si="142"/>
        <v>42166.675763888896</v>
      </c>
      <c r="S3025">
        <f t="shared" si="143"/>
        <v>2015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2">
        <f t="shared" si="141"/>
        <v>41158.993923611109</v>
      </c>
      <c r="R3026" s="12">
        <f t="shared" si="142"/>
        <v>41188.993923611109</v>
      </c>
      <c r="S3026">
        <f t="shared" si="143"/>
        <v>2012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2">
        <f t="shared" si="141"/>
        <v>41761.509409722225</v>
      </c>
      <c r="R3027" s="12">
        <f t="shared" si="142"/>
        <v>41789.666666666664</v>
      </c>
      <c r="S3027">
        <f t="shared" si="143"/>
        <v>2014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2">
        <f t="shared" si="141"/>
        <v>42783.459398148145</v>
      </c>
      <c r="R3028" s="12">
        <f t="shared" si="142"/>
        <v>42797.459398148145</v>
      </c>
      <c r="S3028">
        <f t="shared" si="143"/>
        <v>2017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2">
        <f t="shared" si="141"/>
        <v>42053.704293981486</v>
      </c>
      <c r="R3029" s="12">
        <f t="shared" si="142"/>
        <v>42083.662627314814</v>
      </c>
      <c r="S3029">
        <f t="shared" si="143"/>
        <v>2015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2">
        <f t="shared" si="141"/>
        <v>42567.264178240745</v>
      </c>
      <c r="R3030" s="12">
        <f t="shared" si="142"/>
        <v>42597.264178240745</v>
      </c>
      <c r="S3030">
        <f t="shared" si="143"/>
        <v>2016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2">
        <f t="shared" si="141"/>
        <v>41932.708877314813</v>
      </c>
      <c r="R3031" s="12">
        <f t="shared" si="142"/>
        <v>41961.190972222219</v>
      </c>
      <c r="S3031">
        <f t="shared" si="143"/>
        <v>2014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2">
        <f t="shared" si="141"/>
        <v>42233.747349537036</v>
      </c>
      <c r="R3032" s="12">
        <f t="shared" si="142"/>
        <v>42263.747349537036</v>
      </c>
      <c r="S3032">
        <f t="shared" si="143"/>
        <v>2015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2">
        <f t="shared" si="141"/>
        <v>42597.882488425923</v>
      </c>
      <c r="R3033" s="12">
        <f t="shared" si="142"/>
        <v>42657.882488425923</v>
      </c>
      <c r="S3033">
        <f t="shared" si="143"/>
        <v>2016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2">
        <f t="shared" si="141"/>
        <v>42228.044664351852</v>
      </c>
      <c r="R3034" s="12">
        <f t="shared" si="142"/>
        <v>42258.044664351852</v>
      </c>
      <c r="S3034">
        <f t="shared" si="143"/>
        <v>2015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2">
        <f t="shared" si="141"/>
        <v>42570.110243055555</v>
      </c>
      <c r="R3035" s="12">
        <f t="shared" si="142"/>
        <v>42600.110243055555</v>
      </c>
      <c r="S3035">
        <f t="shared" si="143"/>
        <v>2016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2">
        <f t="shared" si="141"/>
        <v>42644.535358796296</v>
      </c>
      <c r="R3036" s="12">
        <f t="shared" si="142"/>
        <v>42675.165972222225</v>
      </c>
      <c r="S3036">
        <f t="shared" si="143"/>
        <v>2016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2">
        <f t="shared" si="141"/>
        <v>41368.560289351852</v>
      </c>
      <c r="R3037" s="12">
        <f t="shared" si="142"/>
        <v>41398.560289351852</v>
      </c>
      <c r="S3037">
        <f t="shared" si="143"/>
        <v>2013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2">
        <f t="shared" si="141"/>
        <v>41466.785231481481</v>
      </c>
      <c r="R3038" s="12">
        <f t="shared" si="142"/>
        <v>41502.499305555553</v>
      </c>
      <c r="S3038">
        <f t="shared" si="143"/>
        <v>2013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2">
        <f t="shared" si="141"/>
        <v>40378.893206018518</v>
      </c>
      <c r="R3039" s="12">
        <f t="shared" si="142"/>
        <v>40453.207638888889</v>
      </c>
      <c r="S3039">
        <f t="shared" si="143"/>
        <v>2010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2">
        <f t="shared" si="141"/>
        <v>42373.252280092594</v>
      </c>
      <c r="R3040" s="12">
        <f t="shared" si="142"/>
        <v>42433.252280092594</v>
      </c>
      <c r="S3040">
        <f t="shared" si="143"/>
        <v>2016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2">
        <f t="shared" si="141"/>
        <v>41610.794421296298</v>
      </c>
      <c r="R3041" s="12">
        <f t="shared" si="142"/>
        <v>41637.332638888889</v>
      </c>
      <c r="S3041">
        <f t="shared" si="143"/>
        <v>2013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2">
        <f t="shared" si="141"/>
        <v>42177.791909722218</v>
      </c>
      <c r="R3042" s="12">
        <f t="shared" si="142"/>
        <v>42181.958333333328</v>
      </c>
      <c r="S3042">
        <f t="shared" si="143"/>
        <v>2015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2">
        <f t="shared" si="141"/>
        <v>42359.868611111116</v>
      </c>
      <c r="R3043" s="12">
        <f t="shared" si="142"/>
        <v>42389.868611111116</v>
      </c>
      <c r="S3043">
        <f t="shared" si="143"/>
        <v>2015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2">
        <f t="shared" si="141"/>
        <v>42253.688043981485</v>
      </c>
      <c r="R3044" s="12">
        <f t="shared" si="142"/>
        <v>42283.688043981485</v>
      </c>
      <c r="S3044">
        <f t="shared" si="143"/>
        <v>2015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2">
        <f t="shared" si="141"/>
        <v>42083.070590277777</v>
      </c>
      <c r="R3045" s="12">
        <f t="shared" si="142"/>
        <v>42110.118055555555</v>
      </c>
      <c r="S3045">
        <f t="shared" si="143"/>
        <v>2015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2">
        <f t="shared" si="141"/>
        <v>42387.7268287037</v>
      </c>
      <c r="R3046" s="12">
        <f t="shared" si="142"/>
        <v>42402.7268287037</v>
      </c>
      <c r="S3046">
        <f t="shared" si="143"/>
        <v>2016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2">
        <f t="shared" si="141"/>
        <v>41843.155729166669</v>
      </c>
      <c r="R3047" s="12">
        <f t="shared" si="142"/>
        <v>41873.155729166669</v>
      </c>
      <c r="S3047">
        <f t="shared" si="143"/>
        <v>2014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2">
        <f t="shared" si="141"/>
        <v>41862.803078703706</v>
      </c>
      <c r="R3048" s="12">
        <f t="shared" si="142"/>
        <v>41892.202777777777</v>
      </c>
      <c r="S3048">
        <f t="shared" si="143"/>
        <v>2014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2">
        <f t="shared" si="141"/>
        <v>42443.989050925928</v>
      </c>
      <c r="R3049" s="12">
        <f t="shared" si="142"/>
        <v>42487.552777777775</v>
      </c>
      <c r="S3049">
        <f t="shared" si="143"/>
        <v>2016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2">
        <f t="shared" si="141"/>
        <v>41975.901180555549</v>
      </c>
      <c r="R3050" s="12">
        <f t="shared" si="142"/>
        <v>42004.890277777777</v>
      </c>
      <c r="S3050">
        <f t="shared" si="143"/>
        <v>2014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2">
        <f t="shared" si="141"/>
        <v>42139.014525462961</v>
      </c>
      <c r="R3051" s="12">
        <f t="shared" si="142"/>
        <v>42169.014525462961</v>
      </c>
      <c r="S3051">
        <f t="shared" si="143"/>
        <v>2015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2">
        <f t="shared" si="141"/>
        <v>42465.16851851852</v>
      </c>
      <c r="R3052" s="12">
        <f t="shared" si="142"/>
        <v>42495.16851851852</v>
      </c>
      <c r="S3052">
        <f t="shared" si="143"/>
        <v>2016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2">
        <f t="shared" si="141"/>
        <v>42744.416030092587</v>
      </c>
      <c r="R3053" s="12">
        <f t="shared" si="142"/>
        <v>42774.416030092587</v>
      </c>
      <c r="S3053">
        <f t="shared" si="143"/>
        <v>2017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2">
        <f t="shared" si="141"/>
        <v>42122.670069444444</v>
      </c>
      <c r="R3054" s="12">
        <f t="shared" si="142"/>
        <v>42152.665972222225</v>
      </c>
      <c r="S3054">
        <f t="shared" si="143"/>
        <v>2015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2">
        <f t="shared" si="141"/>
        <v>41862.761724537035</v>
      </c>
      <c r="R3055" s="12">
        <f t="shared" si="142"/>
        <v>41914.165972222225</v>
      </c>
      <c r="S3055">
        <f t="shared" si="143"/>
        <v>2014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2">
        <f t="shared" si="141"/>
        <v>42027.832800925928</v>
      </c>
      <c r="R3056" s="12">
        <f t="shared" si="142"/>
        <v>42065.044444444444</v>
      </c>
      <c r="S3056">
        <f t="shared" si="143"/>
        <v>2015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2">
        <f t="shared" si="141"/>
        <v>41953.95821759259</v>
      </c>
      <c r="R3057" s="12">
        <f t="shared" si="142"/>
        <v>42013.95821759259</v>
      </c>
      <c r="S3057">
        <f t="shared" si="143"/>
        <v>2014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2">
        <f t="shared" si="141"/>
        <v>41851.636388888888</v>
      </c>
      <c r="R3058" s="12">
        <f t="shared" si="142"/>
        <v>41911.636388888888</v>
      </c>
      <c r="S3058">
        <f t="shared" si="143"/>
        <v>2014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2">
        <f t="shared" si="141"/>
        <v>42433.650590277779</v>
      </c>
      <c r="R3059" s="12">
        <f t="shared" si="142"/>
        <v>42463.608923611115</v>
      </c>
      <c r="S3059">
        <f t="shared" si="143"/>
        <v>2016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2">
        <f t="shared" si="141"/>
        <v>42460.374305555553</v>
      </c>
      <c r="R3060" s="12">
        <f t="shared" si="142"/>
        <v>42510.374305555553</v>
      </c>
      <c r="S3060">
        <f t="shared" si="143"/>
        <v>2016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2">
        <f t="shared" si="141"/>
        <v>41829.935717592591</v>
      </c>
      <c r="R3061" s="12">
        <f t="shared" si="142"/>
        <v>41859.935717592591</v>
      </c>
      <c r="S3061">
        <f t="shared" si="143"/>
        <v>2014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2">
        <f t="shared" si="141"/>
        <v>42245.274699074071</v>
      </c>
      <c r="R3062" s="12">
        <f t="shared" si="142"/>
        <v>42275.274699074071</v>
      </c>
      <c r="S3062">
        <f t="shared" si="143"/>
        <v>2015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2">
        <f t="shared" si="141"/>
        <v>41834.784120370372</v>
      </c>
      <c r="R3063" s="12">
        <f t="shared" si="142"/>
        <v>41864.784120370372</v>
      </c>
      <c r="S3063">
        <f t="shared" si="143"/>
        <v>2014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2">
        <f t="shared" si="141"/>
        <v>42248.535787037035</v>
      </c>
      <c r="R3064" s="12">
        <f t="shared" si="142"/>
        <v>42277.75</v>
      </c>
      <c r="S3064">
        <f t="shared" si="143"/>
        <v>2015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2">
        <f t="shared" si="141"/>
        <v>42630.922893518517</v>
      </c>
      <c r="R3065" s="12">
        <f t="shared" si="142"/>
        <v>42665.922893518517</v>
      </c>
      <c r="S3065">
        <f t="shared" si="143"/>
        <v>2016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2">
        <f t="shared" si="141"/>
        <v>42299.130162037036</v>
      </c>
      <c r="R3066" s="12">
        <f t="shared" si="142"/>
        <v>42330.290972222225</v>
      </c>
      <c r="S3066">
        <f t="shared" si="143"/>
        <v>2015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2">
        <f t="shared" si="141"/>
        <v>41825.055231481485</v>
      </c>
      <c r="R3067" s="12">
        <f t="shared" si="142"/>
        <v>41850.055231481485</v>
      </c>
      <c r="S3067">
        <f t="shared" si="143"/>
        <v>2014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2">
        <f t="shared" si="141"/>
        <v>42531.228437500002</v>
      </c>
      <c r="R3068" s="12">
        <f t="shared" si="142"/>
        <v>42561.228437500002</v>
      </c>
      <c r="S3068">
        <f t="shared" si="143"/>
        <v>2016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2">
        <f t="shared" si="141"/>
        <v>42226.938414351855</v>
      </c>
      <c r="R3069" s="12">
        <f t="shared" si="142"/>
        <v>42256.938414351855</v>
      </c>
      <c r="S3069">
        <f t="shared" si="143"/>
        <v>2015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2">
        <f t="shared" si="141"/>
        <v>42263.691574074073</v>
      </c>
      <c r="R3070" s="12">
        <f t="shared" si="142"/>
        <v>42293.691574074073</v>
      </c>
      <c r="S3070">
        <f t="shared" si="143"/>
        <v>2015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2">
        <f t="shared" si="141"/>
        <v>41957.833726851852</v>
      </c>
      <c r="R3071" s="12">
        <f t="shared" si="142"/>
        <v>41987.833726851852</v>
      </c>
      <c r="S3071">
        <f t="shared" si="143"/>
        <v>2014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2">
        <f t="shared" si="141"/>
        <v>42690.733437499999</v>
      </c>
      <c r="R3072" s="12">
        <f t="shared" si="142"/>
        <v>42711.733437499999</v>
      </c>
      <c r="S3072">
        <f t="shared" si="143"/>
        <v>2016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2">
        <f t="shared" si="141"/>
        <v>42097.732418981483</v>
      </c>
      <c r="R3073" s="12">
        <f t="shared" si="142"/>
        <v>42115.249305555553</v>
      </c>
      <c r="S3073">
        <f t="shared" si="143"/>
        <v>2015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2">
        <f t="shared" si="141"/>
        <v>42658.690532407403</v>
      </c>
      <c r="R3074" s="12">
        <f t="shared" si="142"/>
        <v>42673.073611111111</v>
      </c>
      <c r="S3074">
        <f t="shared" si="143"/>
        <v>2016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2">
        <f t="shared" ref="Q3075:Q3138" si="144">(((J3075/60)/60)/24)+DATE(1970,1,1)</f>
        <v>42111.684027777781</v>
      </c>
      <c r="R3075" s="12">
        <f t="shared" ref="R3075:R3138" si="145">(((I3075/60)/60)/24)+DATE(1970,1,1)</f>
        <v>42169.804861111115</v>
      </c>
      <c r="S3075">
        <f t="shared" ref="S3075:S3138" si="146">YEAR(Q3075)</f>
        <v>2015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2">
        <f t="shared" si="144"/>
        <v>42409.571284722217</v>
      </c>
      <c r="R3076" s="12">
        <f t="shared" si="145"/>
        <v>42439.571284722217</v>
      </c>
      <c r="S3076">
        <f t="shared" si="146"/>
        <v>2016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2">
        <f t="shared" si="144"/>
        <v>42551.102314814809</v>
      </c>
      <c r="R3077" s="12">
        <f t="shared" si="145"/>
        <v>42601.102314814809</v>
      </c>
      <c r="S3077">
        <f t="shared" si="146"/>
        <v>2016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2">
        <f t="shared" si="144"/>
        <v>42226.651886574073</v>
      </c>
      <c r="R3078" s="12">
        <f t="shared" si="145"/>
        <v>42286.651886574073</v>
      </c>
      <c r="S3078">
        <f t="shared" si="146"/>
        <v>2015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2">
        <f t="shared" si="144"/>
        <v>42766.956921296296</v>
      </c>
      <c r="R3079" s="12">
        <f t="shared" si="145"/>
        <v>42796.956921296296</v>
      </c>
      <c r="S3079">
        <f t="shared" si="146"/>
        <v>2017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2">
        <f t="shared" si="144"/>
        <v>42031.138831018514</v>
      </c>
      <c r="R3080" s="12">
        <f t="shared" si="145"/>
        <v>42061.138831018514</v>
      </c>
      <c r="S3080">
        <f t="shared" si="146"/>
        <v>2015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2">
        <f t="shared" si="144"/>
        <v>42055.713368055556</v>
      </c>
      <c r="R3081" s="12">
        <f t="shared" si="145"/>
        <v>42085.671701388885</v>
      </c>
      <c r="S3081">
        <f t="shared" si="146"/>
        <v>2015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2">
        <f t="shared" si="144"/>
        <v>41940.028287037036</v>
      </c>
      <c r="R3082" s="12">
        <f t="shared" si="145"/>
        <v>42000.0699537037</v>
      </c>
      <c r="S3082">
        <f t="shared" si="146"/>
        <v>2014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2">
        <f t="shared" si="144"/>
        <v>42237.181608796294</v>
      </c>
      <c r="R3083" s="12">
        <f t="shared" si="145"/>
        <v>42267.181608796294</v>
      </c>
      <c r="S3083">
        <f t="shared" si="146"/>
        <v>2015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2">
        <f t="shared" si="144"/>
        <v>42293.922986111109</v>
      </c>
      <c r="R3084" s="12">
        <f t="shared" si="145"/>
        <v>42323.96465277778</v>
      </c>
      <c r="S3084">
        <f t="shared" si="146"/>
        <v>2015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2">
        <f t="shared" si="144"/>
        <v>41853.563402777778</v>
      </c>
      <c r="R3085" s="12">
        <f t="shared" si="145"/>
        <v>41883.208333333336</v>
      </c>
      <c r="S3085">
        <f t="shared" si="146"/>
        <v>2014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2">
        <f t="shared" si="144"/>
        <v>42100.723738425921</v>
      </c>
      <c r="R3086" s="12">
        <f t="shared" si="145"/>
        <v>42129.783333333333</v>
      </c>
      <c r="S3086">
        <f t="shared" si="146"/>
        <v>2015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2">
        <f t="shared" si="144"/>
        <v>42246.883784722217</v>
      </c>
      <c r="R3087" s="12">
        <f t="shared" si="145"/>
        <v>42276.883784722217</v>
      </c>
      <c r="S3087">
        <f t="shared" si="146"/>
        <v>2015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2">
        <f t="shared" si="144"/>
        <v>42173.67082175926</v>
      </c>
      <c r="R3088" s="12">
        <f t="shared" si="145"/>
        <v>42233.67082175926</v>
      </c>
      <c r="S3088">
        <f t="shared" si="146"/>
        <v>2015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2">
        <f t="shared" si="144"/>
        <v>42665.150347222225</v>
      </c>
      <c r="R3089" s="12">
        <f t="shared" si="145"/>
        <v>42725.192013888889</v>
      </c>
      <c r="S3089">
        <f t="shared" si="146"/>
        <v>2016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2">
        <f t="shared" si="144"/>
        <v>41981.57230324074</v>
      </c>
      <c r="R3090" s="12">
        <f t="shared" si="145"/>
        <v>42012.570138888885</v>
      </c>
      <c r="S3090">
        <f t="shared" si="146"/>
        <v>2014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2">
        <f t="shared" si="144"/>
        <v>42528.542627314819</v>
      </c>
      <c r="R3091" s="12">
        <f t="shared" si="145"/>
        <v>42560.082638888889</v>
      </c>
      <c r="S3091">
        <f t="shared" si="146"/>
        <v>2016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2">
        <f t="shared" si="144"/>
        <v>42065.818807870368</v>
      </c>
      <c r="R3092" s="12">
        <f t="shared" si="145"/>
        <v>42125.777141203704</v>
      </c>
      <c r="S3092">
        <f t="shared" si="146"/>
        <v>2015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2">
        <f t="shared" si="144"/>
        <v>42566.948414351849</v>
      </c>
      <c r="R3093" s="12">
        <f t="shared" si="145"/>
        <v>42596.948414351849</v>
      </c>
      <c r="S3093">
        <f t="shared" si="146"/>
        <v>2016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2">
        <f t="shared" si="144"/>
        <v>42255.619351851856</v>
      </c>
      <c r="R3094" s="12">
        <f t="shared" si="145"/>
        <v>42292.916666666672</v>
      </c>
      <c r="S3094">
        <f t="shared" si="146"/>
        <v>2015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2">
        <f t="shared" si="144"/>
        <v>41760.909039351849</v>
      </c>
      <c r="R3095" s="12">
        <f t="shared" si="145"/>
        <v>41791.165972222225</v>
      </c>
      <c r="S3095">
        <f t="shared" si="146"/>
        <v>2014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2">
        <f t="shared" si="144"/>
        <v>42207.795787037037</v>
      </c>
      <c r="R3096" s="12">
        <f t="shared" si="145"/>
        <v>42267.795787037037</v>
      </c>
      <c r="S3096">
        <f t="shared" si="146"/>
        <v>2015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2">
        <f t="shared" si="144"/>
        <v>42523.025231481486</v>
      </c>
      <c r="R3097" s="12">
        <f t="shared" si="145"/>
        <v>42583.025231481486</v>
      </c>
      <c r="S3097">
        <f t="shared" si="146"/>
        <v>2016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2">
        <f t="shared" si="144"/>
        <v>42114.825532407413</v>
      </c>
      <c r="R3098" s="12">
        <f t="shared" si="145"/>
        <v>42144.825532407413</v>
      </c>
      <c r="S3098">
        <f t="shared" si="146"/>
        <v>2015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2">
        <f t="shared" si="144"/>
        <v>42629.503483796296</v>
      </c>
      <c r="R3099" s="12">
        <f t="shared" si="145"/>
        <v>42650.583333333328</v>
      </c>
      <c r="S3099">
        <f t="shared" si="146"/>
        <v>2016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2">
        <f t="shared" si="144"/>
        <v>42359.792233796295</v>
      </c>
      <c r="R3100" s="12">
        <f t="shared" si="145"/>
        <v>42408.01180555555</v>
      </c>
      <c r="S3100">
        <f t="shared" si="146"/>
        <v>2015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2">
        <f t="shared" si="144"/>
        <v>42382.189710648148</v>
      </c>
      <c r="R3101" s="12">
        <f t="shared" si="145"/>
        <v>42412.189710648148</v>
      </c>
      <c r="S3101">
        <f t="shared" si="146"/>
        <v>2016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2">
        <f t="shared" si="144"/>
        <v>41902.622395833336</v>
      </c>
      <c r="R3102" s="12">
        <f t="shared" si="145"/>
        <v>41932.622395833336</v>
      </c>
      <c r="S3102">
        <f t="shared" si="146"/>
        <v>2014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2">
        <f t="shared" si="144"/>
        <v>42171.383530092593</v>
      </c>
      <c r="R3103" s="12">
        <f t="shared" si="145"/>
        <v>42201.330555555556</v>
      </c>
      <c r="S3103">
        <f t="shared" si="146"/>
        <v>2015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2">
        <f t="shared" si="144"/>
        <v>42555.340486111112</v>
      </c>
      <c r="R3104" s="12">
        <f t="shared" si="145"/>
        <v>42605.340486111112</v>
      </c>
      <c r="S3104">
        <f t="shared" si="146"/>
        <v>2016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2">
        <f t="shared" si="144"/>
        <v>42107.156319444446</v>
      </c>
      <c r="R3105" s="12">
        <f t="shared" si="145"/>
        <v>42167.156319444446</v>
      </c>
      <c r="S3105">
        <f t="shared" si="146"/>
        <v>2015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2">
        <f t="shared" si="144"/>
        <v>42006.908692129626</v>
      </c>
      <c r="R3106" s="12">
        <f t="shared" si="145"/>
        <v>42038.083333333328</v>
      </c>
      <c r="S3106">
        <f t="shared" si="146"/>
        <v>2015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2">
        <f t="shared" si="144"/>
        <v>41876.718935185185</v>
      </c>
      <c r="R3107" s="12">
        <f t="shared" si="145"/>
        <v>41931.208333333336</v>
      </c>
      <c r="S3107">
        <f t="shared" si="146"/>
        <v>2014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2">
        <f t="shared" si="144"/>
        <v>42241.429120370376</v>
      </c>
      <c r="R3108" s="12">
        <f t="shared" si="145"/>
        <v>42263.916666666672</v>
      </c>
      <c r="S3108">
        <f t="shared" si="146"/>
        <v>2015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2">
        <f t="shared" si="144"/>
        <v>42128.814247685179</v>
      </c>
      <c r="R3109" s="12">
        <f t="shared" si="145"/>
        <v>42135.814247685179</v>
      </c>
      <c r="S3109">
        <f t="shared" si="146"/>
        <v>2015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2">
        <f t="shared" si="144"/>
        <v>42062.680486111116</v>
      </c>
      <c r="R3110" s="12">
        <f t="shared" si="145"/>
        <v>42122.638819444444</v>
      </c>
      <c r="S3110">
        <f t="shared" si="146"/>
        <v>2015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2">
        <f t="shared" si="144"/>
        <v>41844.125115740739</v>
      </c>
      <c r="R3111" s="12">
        <f t="shared" si="145"/>
        <v>41879.125115740739</v>
      </c>
      <c r="S3111">
        <f t="shared" si="146"/>
        <v>2014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2">
        <f t="shared" si="144"/>
        <v>42745.031469907408</v>
      </c>
      <c r="R3112" s="12">
        <f t="shared" si="145"/>
        <v>42785.031469907408</v>
      </c>
      <c r="S3112">
        <f t="shared" si="146"/>
        <v>2017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2">
        <f t="shared" si="144"/>
        <v>41885.595138888886</v>
      </c>
      <c r="R3113" s="12">
        <f t="shared" si="145"/>
        <v>41916.595138888886</v>
      </c>
      <c r="S3113">
        <f t="shared" si="146"/>
        <v>2014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2">
        <f t="shared" si="144"/>
        <v>42615.121921296297</v>
      </c>
      <c r="R3114" s="12">
        <f t="shared" si="145"/>
        <v>42675.121921296297</v>
      </c>
      <c r="S3114">
        <f t="shared" si="146"/>
        <v>2016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2">
        <f t="shared" si="144"/>
        <v>42081.731273148151</v>
      </c>
      <c r="R3115" s="12">
        <f t="shared" si="145"/>
        <v>42111.731273148151</v>
      </c>
      <c r="S3115">
        <f t="shared" si="146"/>
        <v>2015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2">
        <f t="shared" si="144"/>
        <v>41843.632523148146</v>
      </c>
      <c r="R3116" s="12">
        <f t="shared" si="145"/>
        <v>41903.632523148146</v>
      </c>
      <c r="S3116">
        <f t="shared" si="146"/>
        <v>2014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2">
        <f t="shared" si="144"/>
        <v>42496.447071759263</v>
      </c>
      <c r="R3117" s="12">
        <f t="shared" si="145"/>
        <v>42526.447071759263</v>
      </c>
      <c r="S3117">
        <f t="shared" si="146"/>
        <v>2016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2">
        <f t="shared" si="144"/>
        <v>42081.515335648146</v>
      </c>
      <c r="R3118" s="12">
        <f t="shared" si="145"/>
        <v>42095.515335648146</v>
      </c>
      <c r="S3118">
        <f t="shared" si="146"/>
        <v>2015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2">
        <f t="shared" si="144"/>
        <v>42509.374537037031</v>
      </c>
      <c r="R3119" s="12">
        <f t="shared" si="145"/>
        <v>42517.55</v>
      </c>
      <c r="S3119">
        <f t="shared" si="146"/>
        <v>2016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2">
        <f t="shared" si="144"/>
        <v>42534.649571759262</v>
      </c>
      <c r="R3120" s="12">
        <f t="shared" si="145"/>
        <v>42553.649571759262</v>
      </c>
      <c r="S3120">
        <f t="shared" si="146"/>
        <v>2016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2">
        <f t="shared" si="144"/>
        <v>42060.04550925926</v>
      </c>
      <c r="R3121" s="12">
        <f t="shared" si="145"/>
        <v>42090.003842592589</v>
      </c>
      <c r="S3121">
        <f t="shared" si="146"/>
        <v>2015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2">
        <f t="shared" si="144"/>
        <v>42435.942083333335</v>
      </c>
      <c r="R3122" s="12">
        <f t="shared" si="145"/>
        <v>42495.900416666671</v>
      </c>
      <c r="S3122">
        <f t="shared" si="146"/>
        <v>2016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2">
        <f t="shared" si="144"/>
        <v>41848.679803240739</v>
      </c>
      <c r="R3123" s="12">
        <f t="shared" si="145"/>
        <v>41908.679803240739</v>
      </c>
      <c r="S3123">
        <f t="shared" si="146"/>
        <v>2014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2">
        <f t="shared" si="144"/>
        <v>42678.932083333333</v>
      </c>
      <c r="R3124" s="12">
        <f t="shared" si="145"/>
        <v>42683.973750000005</v>
      </c>
      <c r="S3124">
        <f t="shared" si="146"/>
        <v>2016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2">
        <f t="shared" si="144"/>
        <v>42530.993032407408</v>
      </c>
      <c r="R3125" s="12">
        <f t="shared" si="145"/>
        <v>42560.993032407408</v>
      </c>
      <c r="S3125">
        <f t="shared" si="146"/>
        <v>2016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2">
        <f t="shared" si="144"/>
        <v>41977.780104166668</v>
      </c>
      <c r="R3126" s="12">
        <f t="shared" si="145"/>
        <v>42037.780104166668</v>
      </c>
      <c r="S3126">
        <f t="shared" si="146"/>
        <v>2014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2">
        <f t="shared" si="144"/>
        <v>42346.20685185185</v>
      </c>
      <c r="R3127" s="12">
        <f t="shared" si="145"/>
        <v>42376.20685185185</v>
      </c>
      <c r="S3127">
        <f t="shared" si="146"/>
        <v>2015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2">
        <f t="shared" si="144"/>
        <v>42427.01807870371</v>
      </c>
      <c r="R3128" s="12">
        <f t="shared" si="145"/>
        <v>42456.976412037038</v>
      </c>
      <c r="S3128">
        <f t="shared" si="146"/>
        <v>2016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2">
        <f t="shared" si="144"/>
        <v>42034.856817129628</v>
      </c>
      <c r="R3129" s="12">
        <f t="shared" si="145"/>
        <v>42064.856817129628</v>
      </c>
      <c r="S3129">
        <f t="shared" si="146"/>
        <v>2015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2">
        <f t="shared" si="144"/>
        <v>42780.825706018513</v>
      </c>
      <c r="R3130" s="12">
        <f t="shared" si="145"/>
        <v>42810.784039351856</v>
      </c>
      <c r="S3130">
        <f t="shared" si="146"/>
        <v>2017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2">
        <f t="shared" si="144"/>
        <v>42803.842812499999</v>
      </c>
      <c r="R3131" s="12">
        <f t="shared" si="145"/>
        <v>42843.801145833335</v>
      </c>
      <c r="S3131">
        <f t="shared" si="146"/>
        <v>2017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2">
        <f t="shared" si="144"/>
        <v>42808.640231481477</v>
      </c>
      <c r="R3132" s="12">
        <f t="shared" si="145"/>
        <v>42839.207638888889</v>
      </c>
      <c r="S3132">
        <f t="shared" si="146"/>
        <v>2017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2">
        <f t="shared" si="144"/>
        <v>42803.579224537039</v>
      </c>
      <c r="R3133" s="12">
        <f t="shared" si="145"/>
        <v>42833.537557870368</v>
      </c>
      <c r="S3133">
        <f t="shared" si="146"/>
        <v>2017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2">
        <f t="shared" si="144"/>
        <v>42786.350231481483</v>
      </c>
      <c r="R3134" s="12">
        <f t="shared" si="145"/>
        <v>42846.308564814812</v>
      </c>
      <c r="S3134">
        <f t="shared" si="146"/>
        <v>2017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2">
        <f t="shared" si="144"/>
        <v>42788.565208333333</v>
      </c>
      <c r="R3135" s="12">
        <f t="shared" si="145"/>
        <v>42818.523541666669</v>
      </c>
      <c r="S3135">
        <f t="shared" si="146"/>
        <v>2017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2">
        <f t="shared" si="144"/>
        <v>42800.720127314817</v>
      </c>
      <c r="R3136" s="12">
        <f t="shared" si="145"/>
        <v>42821.678460648152</v>
      </c>
      <c r="S3136">
        <f t="shared" si="146"/>
        <v>2017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2">
        <f t="shared" si="144"/>
        <v>42807.151863425926</v>
      </c>
      <c r="R3137" s="12">
        <f t="shared" si="145"/>
        <v>42829.151863425926</v>
      </c>
      <c r="S3137">
        <f t="shared" si="146"/>
        <v>2017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2">
        <f t="shared" si="144"/>
        <v>42789.462430555555</v>
      </c>
      <c r="R3138" s="12">
        <f t="shared" si="145"/>
        <v>42825.957638888889</v>
      </c>
      <c r="S3138">
        <f t="shared" si="146"/>
        <v>2017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2">
        <f t="shared" ref="Q3139:Q3202" si="147">(((J3139/60)/60)/24)+DATE(1970,1,1)</f>
        <v>42807.885057870371</v>
      </c>
      <c r="R3139" s="12">
        <f t="shared" ref="R3139:R3202" si="148">(((I3139/60)/60)/24)+DATE(1970,1,1)</f>
        <v>42858.8</v>
      </c>
      <c r="S3139">
        <f t="shared" ref="S3139:S3202" si="149">YEAR(Q3139)</f>
        <v>2017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2">
        <f t="shared" si="147"/>
        <v>42809.645914351851</v>
      </c>
      <c r="R3140" s="12">
        <f t="shared" si="148"/>
        <v>42828.645914351851</v>
      </c>
      <c r="S3140">
        <f t="shared" si="149"/>
        <v>2017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2">
        <f t="shared" si="147"/>
        <v>42785.270370370374</v>
      </c>
      <c r="R3141" s="12">
        <f t="shared" si="148"/>
        <v>42819.189583333333</v>
      </c>
      <c r="S3141">
        <f t="shared" si="149"/>
        <v>2017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2">
        <f t="shared" si="147"/>
        <v>42802.718784722223</v>
      </c>
      <c r="R3142" s="12">
        <f t="shared" si="148"/>
        <v>42832.677118055552</v>
      </c>
      <c r="S3142">
        <f t="shared" si="149"/>
        <v>2017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2">
        <f t="shared" si="147"/>
        <v>42800.753333333334</v>
      </c>
      <c r="R3143" s="12">
        <f t="shared" si="148"/>
        <v>42841.833333333328</v>
      </c>
      <c r="S3143">
        <f t="shared" si="149"/>
        <v>2017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2">
        <f t="shared" si="147"/>
        <v>42783.513182870374</v>
      </c>
      <c r="R3144" s="12">
        <f t="shared" si="148"/>
        <v>42813.471516203703</v>
      </c>
      <c r="S3144">
        <f t="shared" si="149"/>
        <v>2017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2">
        <f t="shared" si="147"/>
        <v>42808.358287037037</v>
      </c>
      <c r="R3145" s="12">
        <f t="shared" si="148"/>
        <v>42834.358287037037</v>
      </c>
      <c r="S3145">
        <f t="shared" si="149"/>
        <v>2017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2">
        <f t="shared" si="147"/>
        <v>42796.538275462968</v>
      </c>
      <c r="R3146" s="12">
        <f t="shared" si="148"/>
        <v>42813.25</v>
      </c>
      <c r="S3146">
        <f t="shared" si="149"/>
        <v>2017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2">
        <f t="shared" si="147"/>
        <v>42762.040902777779</v>
      </c>
      <c r="R3147" s="12">
        <f t="shared" si="148"/>
        <v>42821.999236111107</v>
      </c>
      <c r="S3147">
        <f t="shared" si="149"/>
        <v>2017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2">
        <f t="shared" si="147"/>
        <v>42796.682476851856</v>
      </c>
      <c r="R3148" s="12">
        <f t="shared" si="148"/>
        <v>42841.640810185185</v>
      </c>
      <c r="S3148">
        <f t="shared" si="149"/>
        <v>2017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2">
        <f t="shared" si="147"/>
        <v>41909.969386574077</v>
      </c>
      <c r="R3149" s="12">
        <f t="shared" si="148"/>
        <v>41950.011053240742</v>
      </c>
      <c r="S3149">
        <f t="shared" si="149"/>
        <v>2014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2">
        <f t="shared" si="147"/>
        <v>41891.665324074071</v>
      </c>
      <c r="R3150" s="12">
        <f t="shared" si="148"/>
        <v>41913.166666666664</v>
      </c>
      <c r="S3150">
        <f t="shared" si="149"/>
        <v>2014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2">
        <f t="shared" si="147"/>
        <v>41226.017361111109</v>
      </c>
      <c r="R3151" s="12">
        <f t="shared" si="148"/>
        <v>41250.083333333336</v>
      </c>
      <c r="S3151">
        <f t="shared" si="149"/>
        <v>2012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2">
        <f t="shared" si="147"/>
        <v>40478.263923611114</v>
      </c>
      <c r="R3152" s="12">
        <f t="shared" si="148"/>
        <v>40568.166666666664</v>
      </c>
      <c r="S3152">
        <f t="shared" si="149"/>
        <v>2010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2">
        <f t="shared" si="147"/>
        <v>41862.83997685185</v>
      </c>
      <c r="R3153" s="12">
        <f t="shared" si="148"/>
        <v>41892.83997685185</v>
      </c>
      <c r="S3153">
        <f t="shared" si="149"/>
        <v>2014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2">
        <f t="shared" si="147"/>
        <v>41550.867673611108</v>
      </c>
      <c r="R3154" s="12">
        <f t="shared" si="148"/>
        <v>41580.867673611108</v>
      </c>
      <c r="S3154">
        <f t="shared" si="149"/>
        <v>2013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2">
        <f t="shared" si="147"/>
        <v>40633.154363425929</v>
      </c>
      <c r="R3155" s="12">
        <f t="shared" si="148"/>
        <v>40664.207638888889</v>
      </c>
      <c r="S3155">
        <f t="shared" si="149"/>
        <v>2011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2">
        <f t="shared" si="147"/>
        <v>40970.875671296293</v>
      </c>
      <c r="R3156" s="12">
        <f t="shared" si="148"/>
        <v>41000.834004629629</v>
      </c>
      <c r="S3156">
        <f t="shared" si="149"/>
        <v>2012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2">
        <f t="shared" si="147"/>
        <v>41233.499131944445</v>
      </c>
      <c r="R3157" s="12">
        <f t="shared" si="148"/>
        <v>41263.499131944445</v>
      </c>
      <c r="S3157">
        <f t="shared" si="149"/>
        <v>2012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2">
        <f t="shared" si="147"/>
        <v>41026.953055555554</v>
      </c>
      <c r="R3158" s="12">
        <f t="shared" si="148"/>
        <v>41061.953055555554</v>
      </c>
      <c r="S3158">
        <f t="shared" si="149"/>
        <v>2012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2">
        <f t="shared" si="147"/>
        <v>41829.788252314815</v>
      </c>
      <c r="R3159" s="12">
        <f t="shared" si="148"/>
        <v>41839.208333333336</v>
      </c>
      <c r="S3159">
        <f t="shared" si="149"/>
        <v>2014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2">
        <f t="shared" si="147"/>
        <v>41447.839722222219</v>
      </c>
      <c r="R3160" s="12">
        <f t="shared" si="148"/>
        <v>41477.839722222219</v>
      </c>
      <c r="S3160">
        <f t="shared" si="149"/>
        <v>2013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2">
        <f t="shared" si="147"/>
        <v>40884.066678240742</v>
      </c>
      <c r="R3161" s="12">
        <f t="shared" si="148"/>
        <v>40926.958333333336</v>
      </c>
      <c r="S3161">
        <f t="shared" si="149"/>
        <v>2011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2">
        <f t="shared" si="147"/>
        <v>41841.26489583333</v>
      </c>
      <c r="R3162" s="12">
        <f t="shared" si="148"/>
        <v>41864.207638888889</v>
      </c>
      <c r="S3162">
        <f t="shared" si="149"/>
        <v>2014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2">
        <f t="shared" si="147"/>
        <v>41897.536134259259</v>
      </c>
      <c r="R3163" s="12">
        <f t="shared" si="148"/>
        <v>41927.536134259259</v>
      </c>
      <c r="S3163">
        <f t="shared" si="149"/>
        <v>2014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2">
        <f t="shared" si="147"/>
        <v>41799.685902777775</v>
      </c>
      <c r="R3164" s="12">
        <f t="shared" si="148"/>
        <v>41827.083333333336</v>
      </c>
      <c r="S3164">
        <f t="shared" si="149"/>
        <v>2014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2">
        <f t="shared" si="147"/>
        <v>41775.753761574073</v>
      </c>
      <c r="R3165" s="12">
        <f t="shared" si="148"/>
        <v>41805.753761574073</v>
      </c>
      <c r="S3165">
        <f t="shared" si="149"/>
        <v>2014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2">
        <f t="shared" si="147"/>
        <v>41766.80572916667</v>
      </c>
      <c r="R3166" s="12">
        <f t="shared" si="148"/>
        <v>41799.80572916667</v>
      </c>
      <c r="S3166">
        <f t="shared" si="149"/>
        <v>2014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2">
        <f t="shared" si="147"/>
        <v>40644.159259259257</v>
      </c>
      <c r="R3167" s="12">
        <f t="shared" si="148"/>
        <v>40666.165972222225</v>
      </c>
      <c r="S3167">
        <f t="shared" si="149"/>
        <v>2011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2">
        <f t="shared" si="147"/>
        <v>41940.69158564815</v>
      </c>
      <c r="R3168" s="12">
        <f t="shared" si="148"/>
        <v>41969.332638888889</v>
      </c>
      <c r="S3168">
        <f t="shared" si="149"/>
        <v>2014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2">
        <f t="shared" si="147"/>
        <v>41839.175706018519</v>
      </c>
      <c r="R3169" s="12">
        <f t="shared" si="148"/>
        <v>41853.175706018519</v>
      </c>
      <c r="S3169">
        <f t="shared" si="149"/>
        <v>2014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2">
        <f t="shared" si="147"/>
        <v>41772.105937500004</v>
      </c>
      <c r="R3170" s="12">
        <f t="shared" si="148"/>
        <v>41803.916666666664</v>
      </c>
      <c r="S3170">
        <f t="shared" si="149"/>
        <v>2014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2">
        <f t="shared" si="147"/>
        <v>41591.737974537034</v>
      </c>
      <c r="R3171" s="12">
        <f t="shared" si="148"/>
        <v>41621.207638888889</v>
      </c>
      <c r="S3171">
        <f t="shared" si="149"/>
        <v>2013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2">
        <f t="shared" si="147"/>
        <v>41789.080370370371</v>
      </c>
      <c r="R3172" s="12">
        <f t="shared" si="148"/>
        <v>41822.166666666664</v>
      </c>
      <c r="S3172">
        <f t="shared" si="149"/>
        <v>2014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2">
        <f t="shared" si="147"/>
        <v>42466.608310185184</v>
      </c>
      <c r="R3173" s="12">
        <f t="shared" si="148"/>
        <v>42496.608310185184</v>
      </c>
      <c r="S3173">
        <f t="shared" si="149"/>
        <v>2016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2">
        <f t="shared" si="147"/>
        <v>40923.729953703703</v>
      </c>
      <c r="R3174" s="12">
        <f t="shared" si="148"/>
        <v>40953.729953703703</v>
      </c>
      <c r="S3174">
        <f t="shared" si="149"/>
        <v>2012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2">
        <f t="shared" si="147"/>
        <v>41878.878379629627</v>
      </c>
      <c r="R3175" s="12">
        <f t="shared" si="148"/>
        <v>41908.878379629627</v>
      </c>
      <c r="S3175">
        <f t="shared" si="149"/>
        <v>2014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2">
        <f t="shared" si="147"/>
        <v>41862.864675925928</v>
      </c>
      <c r="R3176" s="12">
        <f t="shared" si="148"/>
        <v>41876.864675925928</v>
      </c>
      <c r="S3176">
        <f t="shared" si="149"/>
        <v>2014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2">
        <f t="shared" si="147"/>
        <v>40531.886886574073</v>
      </c>
      <c r="R3177" s="12">
        <f t="shared" si="148"/>
        <v>40591.886886574073</v>
      </c>
      <c r="S3177">
        <f t="shared" si="149"/>
        <v>2010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2">
        <f t="shared" si="147"/>
        <v>41477.930914351848</v>
      </c>
      <c r="R3178" s="12">
        <f t="shared" si="148"/>
        <v>41504.625</v>
      </c>
      <c r="S3178">
        <f t="shared" si="149"/>
        <v>2013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2">
        <f t="shared" si="147"/>
        <v>41781.666770833333</v>
      </c>
      <c r="R3179" s="12">
        <f t="shared" si="148"/>
        <v>41811.666770833333</v>
      </c>
      <c r="S3179">
        <f t="shared" si="149"/>
        <v>2014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2">
        <f t="shared" si="147"/>
        <v>41806.605034722219</v>
      </c>
      <c r="R3180" s="12">
        <f t="shared" si="148"/>
        <v>41836.605034722219</v>
      </c>
      <c r="S3180">
        <f t="shared" si="149"/>
        <v>2014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2">
        <f t="shared" si="147"/>
        <v>41375.702210648145</v>
      </c>
      <c r="R3181" s="12">
        <f t="shared" si="148"/>
        <v>41400.702210648145</v>
      </c>
      <c r="S3181">
        <f t="shared" si="149"/>
        <v>2013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2">
        <f t="shared" si="147"/>
        <v>41780.412604166668</v>
      </c>
      <c r="R3182" s="12">
        <f t="shared" si="148"/>
        <v>41810.412604166668</v>
      </c>
      <c r="S3182">
        <f t="shared" si="149"/>
        <v>2014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2">
        <f t="shared" si="147"/>
        <v>41779.310034722221</v>
      </c>
      <c r="R3183" s="12">
        <f t="shared" si="148"/>
        <v>41805.666666666664</v>
      </c>
      <c r="S3183">
        <f t="shared" si="149"/>
        <v>2014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2">
        <f t="shared" si="147"/>
        <v>40883.949317129627</v>
      </c>
      <c r="R3184" s="12">
        <f t="shared" si="148"/>
        <v>40939.708333333336</v>
      </c>
      <c r="S3184">
        <f t="shared" si="149"/>
        <v>2011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2">
        <f t="shared" si="147"/>
        <v>41491.79478009259</v>
      </c>
      <c r="R3185" s="12">
        <f t="shared" si="148"/>
        <v>41509.79478009259</v>
      </c>
      <c r="S3185">
        <f t="shared" si="149"/>
        <v>2013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2">
        <f t="shared" si="147"/>
        <v>41791.993414351848</v>
      </c>
      <c r="R3186" s="12">
        <f t="shared" si="148"/>
        <v>41821.993414351848</v>
      </c>
      <c r="S3186">
        <f t="shared" si="149"/>
        <v>2014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2">
        <f t="shared" si="147"/>
        <v>41829.977326388893</v>
      </c>
      <c r="R3187" s="12">
        <f t="shared" si="148"/>
        <v>41836.977326388893</v>
      </c>
      <c r="S3187">
        <f t="shared" si="149"/>
        <v>2014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2">
        <f t="shared" si="147"/>
        <v>41868.924050925925</v>
      </c>
      <c r="R3188" s="12">
        <f t="shared" si="148"/>
        <v>41898.875</v>
      </c>
      <c r="S3188">
        <f t="shared" si="149"/>
        <v>2014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2">
        <f t="shared" si="147"/>
        <v>41835.666354166664</v>
      </c>
      <c r="R3189" s="12">
        <f t="shared" si="148"/>
        <v>41855.666354166664</v>
      </c>
      <c r="S3189">
        <f t="shared" si="149"/>
        <v>2014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2">
        <f t="shared" si="147"/>
        <v>42144.415532407409</v>
      </c>
      <c r="R3190" s="12">
        <f t="shared" si="148"/>
        <v>42165.415532407409</v>
      </c>
      <c r="S3190">
        <f t="shared" si="149"/>
        <v>2015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2">
        <f t="shared" si="147"/>
        <v>42118.346435185187</v>
      </c>
      <c r="R3191" s="12">
        <f t="shared" si="148"/>
        <v>42148.346435185187</v>
      </c>
      <c r="S3191">
        <f t="shared" si="149"/>
        <v>2015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2">
        <f t="shared" si="147"/>
        <v>42683.151331018518</v>
      </c>
      <c r="R3192" s="12">
        <f t="shared" si="148"/>
        <v>42713.192997685182</v>
      </c>
      <c r="S3192">
        <f t="shared" si="149"/>
        <v>2016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2">
        <f t="shared" si="147"/>
        <v>42538.755428240736</v>
      </c>
      <c r="R3193" s="12">
        <f t="shared" si="148"/>
        <v>42598.755428240736</v>
      </c>
      <c r="S3193">
        <f t="shared" si="149"/>
        <v>2016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2">
        <f t="shared" si="147"/>
        <v>42018.94049768518</v>
      </c>
      <c r="R3194" s="12">
        <f t="shared" si="148"/>
        <v>42063.916666666672</v>
      </c>
      <c r="S3194">
        <f t="shared" si="149"/>
        <v>2015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2">
        <f t="shared" si="147"/>
        <v>42010.968240740738</v>
      </c>
      <c r="R3195" s="12">
        <f t="shared" si="148"/>
        <v>42055.968240740738</v>
      </c>
      <c r="S3195">
        <f t="shared" si="149"/>
        <v>2015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2">
        <f t="shared" si="147"/>
        <v>42182.062476851846</v>
      </c>
      <c r="R3196" s="12">
        <f t="shared" si="148"/>
        <v>42212.062476851846</v>
      </c>
      <c r="S3196">
        <f t="shared" si="149"/>
        <v>2015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2">
        <f t="shared" si="147"/>
        <v>42017.594236111108</v>
      </c>
      <c r="R3197" s="12">
        <f t="shared" si="148"/>
        <v>42047.594236111108</v>
      </c>
      <c r="S3197">
        <f t="shared" si="149"/>
        <v>2015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2">
        <f t="shared" si="147"/>
        <v>42157.598090277781</v>
      </c>
      <c r="R3198" s="12">
        <f t="shared" si="148"/>
        <v>42217.583333333328</v>
      </c>
      <c r="S3198">
        <f t="shared" si="149"/>
        <v>2015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2">
        <f t="shared" si="147"/>
        <v>42009.493263888886</v>
      </c>
      <c r="R3199" s="12">
        <f t="shared" si="148"/>
        <v>42039.493263888886</v>
      </c>
      <c r="S3199">
        <f t="shared" si="149"/>
        <v>2015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2">
        <f t="shared" si="147"/>
        <v>42013.424502314811</v>
      </c>
      <c r="R3200" s="12">
        <f t="shared" si="148"/>
        <v>42051.424502314811</v>
      </c>
      <c r="S3200">
        <f t="shared" si="149"/>
        <v>2015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2">
        <f t="shared" si="147"/>
        <v>41858.761782407404</v>
      </c>
      <c r="R3201" s="12">
        <f t="shared" si="148"/>
        <v>41888.875</v>
      </c>
      <c r="S3201">
        <f t="shared" si="149"/>
        <v>2014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2">
        <f t="shared" si="147"/>
        <v>42460.320613425924</v>
      </c>
      <c r="R3202" s="12">
        <f t="shared" si="148"/>
        <v>42490.231944444444</v>
      </c>
      <c r="S3202">
        <f t="shared" si="149"/>
        <v>2016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2">
        <f t="shared" ref="Q3203:Q3266" si="150">(((J3203/60)/60)/24)+DATE(1970,1,1)</f>
        <v>41861.767094907409</v>
      </c>
      <c r="R3203" s="12">
        <f t="shared" ref="R3203:R3266" si="151">(((I3203/60)/60)/24)+DATE(1970,1,1)</f>
        <v>41882.767094907409</v>
      </c>
      <c r="S3203">
        <f t="shared" ref="S3203:S3266" si="152">YEAR(Q3203)</f>
        <v>2014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2">
        <f t="shared" si="150"/>
        <v>42293.853541666671</v>
      </c>
      <c r="R3204" s="12">
        <f t="shared" si="151"/>
        <v>42352.249305555553</v>
      </c>
      <c r="S3204">
        <f t="shared" si="152"/>
        <v>2015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2">
        <f t="shared" si="150"/>
        <v>42242.988680555558</v>
      </c>
      <c r="R3205" s="12">
        <f t="shared" si="151"/>
        <v>42272.988680555558</v>
      </c>
      <c r="S3205">
        <f t="shared" si="152"/>
        <v>2015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2">
        <f t="shared" si="150"/>
        <v>42172.686099537037</v>
      </c>
      <c r="R3206" s="12">
        <f t="shared" si="151"/>
        <v>42202.676388888889</v>
      </c>
      <c r="S3206">
        <f t="shared" si="152"/>
        <v>2015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2">
        <f t="shared" si="150"/>
        <v>42095.374675925923</v>
      </c>
      <c r="R3207" s="12">
        <f t="shared" si="151"/>
        <v>42125.374675925923</v>
      </c>
      <c r="S3207">
        <f t="shared" si="152"/>
        <v>2015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2">
        <f t="shared" si="150"/>
        <v>42236.276053240741</v>
      </c>
      <c r="R3208" s="12">
        <f t="shared" si="151"/>
        <v>42266.276053240741</v>
      </c>
      <c r="S3208">
        <f t="shared" si="152"/>
        <v>2015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2">
        <f t="shared" si="150"/>
        <v>42057.277858796297</v>
      </c>
      <c r="R3209" s="12">
        <f t="shared" si="151"/>
        <v>42117.236192129625</v>
      </c>
      <c r="S3209">
        <f t="shared" si="152"/>
        <v>2015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2">
        <f t="shared" si="150"/>
        <v>41827.605057870373</v>
      </c>
      <c r="R3210" s="12">
        <f t="shared" si="151"/>
        <v>41848.605057870373</v>
      </c>
      <c r="S3210">
        <f t="shared" si="152"/>
        <v>2014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2">
        <f t="shared" si="150"/>
        <v>41778.637245370373</v>
      </c>
      <c r="R3211" s="12">
        <f t="shared" si="151"/>
        <v>41810.958333333336</v>
      </c>
      <c r="S3211">
        <f t="shared" si="152"/>
        <v>2014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2">
        <f t="shared" si="150"/>
        <v>41013.936562499999</v>
      </c>
      <c r="R3212" s="12">
        <f t="shared" si="151"/>
        <v>41061.165972222225</v>
      </c>
      <c r="S3212">
        <f t="shared" si="152"/>
        <v>2012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2">
        <f t="shared" si="150"/>
        <v>41834.586574074077</v>
      </c>
      <c r="R3213" s="12">
        <f t="shared" si="151"/>
        <v>41866.083333333336</v>
      </c>
      <c r="S3213">
        <f t="shared" si="152"/>
        <v>2014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2">
        <f t="shared" si="150"/>
        <v>41829.795729166668</v>
      </c>
      <c r="R3214" s="12">
        <f t="shared" si="151"/>
        <v>41859.795729166668</v>
      </c>
      <c r="S3214">
        <f t="shared" si="152"/>
        <v>2014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2">
        <f t="shared" si="150"/>
        <v>42171.763414351852</v>
      </c>
      <c r="R3215" s="12">
        <f t="shared" si="151"/>
        <v>42211.763414351852</v>
      </c>
      <c r="S3215">
        <f t="shared" si="152"/>
        <v>2015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2">
        <f t="shared" si="150"/>
        <v>42337.792511574073</v>
      </c>
      <c r="R3216" s="12">
        <f t="shared" si="151"/>
        <v>42374.996527777781</v>
      </c>
      <c r="S3216">
        <f t="shared" si="152"/>
        <v>2015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2">
        <f t="shared" si="150"/>
        <v>42219.665173611109</v>
      </c>
      <c r="R3217" s="12">
        <f t="shared" si="151"/>
        <v>42257.165972222225</v>
      </c>
      <c r="S3217">
        <f t="shared" si="152"/>
        <v>2015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2">
        <f t="shared" si="150"/>
        <v>42165.462627314817</v>
      </c>
      <c r="R3218" s="12">
        <f t="shared" si="151"/>
        <v>42196.604166666672</v>
      </c>
      <c r="S3218">
        <f t="shared" si="152"/>
        <v>2015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2">
        <f t="shared" si="150"/>
        <v>42648.546111111107</v>
      </c>
      <c r="R3219" s="12">
        <f t="shared" si="151"/>
        <v>42678.546111111107</v>
      </c>
      <c r="S3219">
        <f t="shared" si="152"/>
        <v>2016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2">
        <f t="shared" si="150"/>
        <v>41971.002152777779</v>
      </c>
      <c r="R3220" s="12">
        <f t="shared" si="151"/>
        <v>42004</v>
      </c>
      <c r="S3220">
        <f t="shared" si="152"/>
        <v>2014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2">
        <f t="shared" si="150"/>
        <v>42050.983182870375</v>
      </c>
      <c r="R3221" s="12">
        <f t="shared" si="151"/>
        <v>42085.941516203704</v>
      </c>
      <c r="S3221">
        <f t="shared" si="152"/>
        <v>2015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2">
        <f t="shared" si="150"/>
        <v>42772.833379629628</v>
      </c>
      <c r="R3222" s="12">
        <f t="shared" si="151"/>
        <v>42806.875</v>
      </c>
      <c r="S3222">
        <f t="shared" si="152"/>
        <v>2017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2">
        <f t="shared" si="150"/>
        <v>42155.696793981479</v>
      </c>
      <c r="R3223" s="12">
        <f t="shared" si="151"/>
        <v>42190.696793981479</v>
      </c>
      <c r="S3223">
        <f t="shared" si="152"/>
        <v>2015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2">
        <f t="shared" si="150"/>
        <v>42270.582141203704</v>
      </c>
      <c r="R3224" s="12">
        <f t="shared" si="151"/>
        <v>42301.895138888889</v>
      </c>
      <c r="S3224">
        <f t="shared" si="152"/>
        <v>2015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2">
        <f t="shared" si="150"/>
        <v>42206.835370370376</v>
      </c>
      <c r="R3225" s="12">
        <f t="shared" si="151"/>
        <v>42236.835370370376</v>
      </c>
      <c r="S3225">
        <f t="shared" si="152"/>
        <v>2015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2">
        <f t="shared" si="150"/>
        <v>42697.850844907407</v>
      </c>
      <c r="R3226" s="12">
        <f t="shared" si="151"/>
        <v>42745.208333333328</v>
      </c>
      <c r="S3226">
        <f t="shared" si="152"/>
        <v>2016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2">
        <f t="shared" si="150"/>
        <v>42503.559467592597</v>
      </c>
      <c r="R3227" s="12">
        <f t="shared" si="151"/>
        <v>42524.875</v>
      </c>
      <c r="S3227">
        <f t="shared" si="152"/>
        <v>2016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2">
        <f t="shared" si="150"/>
        <v>42277.583472222221</v>
      </c>
      <c r="R3228" s="12">
        <f t="shared" si="151"/>
        <v>42307.583472222221</v>
      </c>
      <c r="S3228">
        <f t="shared" si="152"/>
        <v>2015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2">
        <f t="shared" si="150"/>
        <v>42722.882361111115</v>
      </c>
      <c r="R3229" s="12">
        <f t="shared" si="151"/>
        <v>42752.882361111115</v>
      </c>
      <c r="S3229">
        <f t="shared" si="152"/>
        <v>2016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2">
        <f t="shared" si="150"/>
        <v>42323.70930555556</v>
      </c>
      <c r="R3230" s="12">
        <f t="shared" si="151"/>
        <v>42355.207638888889</v>
      </c>
      <c r="S3230">
        <f t="shared" si="152"/>
        <v>2015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2">
        <f t="shared" si="150"/>
        <v>41933.291643518518</v>
      </c>
      <c r="R3231" s="12">
        <f t="shared" si="151"/>
        <v>41963.333310185189</v>
      </c>
      <c r="S3231">
        <f t="shared" si="152"/>
        <v>2014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2">
        <f t="shared" si="150"/>
        <v>41898.168125000004</v>
      </c>
      <c r="R3232" s="12">
        <f t="shared" si="151"/>
        <v>41913.165972222225</v>
      </c>
      <c r="S3232">
        <f t="shared" si="152"/>
        <v>2014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2">
        <f t="shared" si="150"/>
        <v>42446.943831018521</v>
      </c>
      <c r="R3233" s="12">
        <f t="shared" si="151"/>
        <v>42476.943831018521</v>
      </c>
      <c r="S3233">
        <f t="shared" si="152"/>
        <v>2016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2">
        <f t="shared" si="150"/>
        <v>42463.81385416667</v>
      </c>
      <c r="R3234" s="12">
        <f t="shared" si="151"/>
        <v>42494.165972222225</v>
      </c>
      <c r="S3234">
        <f t="shared" si="152"/>
        <v>2016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2">
        <f t="shared" si="150"/>
        <v>42766.805034722223</v>
      </c>
      <c r="R3235" s="12">
        <f t="shared" si="151"/>
        <v>42796.805034722223</v>
      </c>
      <c r="S3235">
        <f t="shared" si="152"/>
        <v>2017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2">
        <f t="shared" si="150"/>
        <v>42734.789444444439</v>
      </c>
      <c r="R3236" s="12">
        <f t="shared" si="151"/>
        <v>42767.979861111111</v>
      </c>
      <c r="S3236">
        <f t="shared" si="152"/>
        <v>2016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2">
        <f t="shared" si="150"/>
        <v>42522.347812499997</v>
      </c>
      <c r="R3237" s="12">
        <f t="shared" si="151"/>
        <v>42552.347812499997</v>
      </c>
      <c r="S3237">
        <f t="shared" si="152"/>
        <v>2016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2">
        <f t="shared" si="150"/>
        <v>42702.917048611111</v>
      </c>
      <c r="R3238" s="12">
        <f t="shared" si="151"/>
        <v>42732.917048611111</v>
      </c>
      <c r="S3238">
        <f t="shared" si="152"/>
        <v>2016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2">
        <f t="shared" si="150"/>
        <v>42252.474351851852</v>
      </c>
      <c r="R3239" s="12">
        <f t="shared" si="151"/>
        <v>42276.165972222225</v>
      </c>
      <c r="S3239">
        <f t="shared" si="152"/>
        <v>2015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2">
        <f t="shared" si="150"/>
        <v>42156.510393518518</v>
      </c>
      <c r="R3240" s="12">
        <f t="shared" si="151"/>
        <v>42186.510393518518</v>
      </c>
      <c r="S3240">
        <f t="shared" si="152"/>
        <v>2015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2">
        <f t="shared" si="150"/>
        <v>42278.089039351849</v>
      </c>
      <c r="R3241" s="12">
        <f t="shared" si="151"/>
        <v>42302.999305555553</v>
      </c>
      <c r="S3241">
        <f t="shared" si="152"/>
        <v>2015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2">
        <f t="shared" si="150"/>
        <v>42754.693842592591</v>
      </c>
      <c r="R3242" s="12">
        <f t="shared" si="151"/>
        <v>42782.958333333328</v>
      </c>
      <c r="S3242">
        <f t="shared" si="152"/>
        <v>2017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2">
        <f t="shared" si="150"/>
        <v>41893.324884259258</v>
      </c>
      <c r="R3243" s="12">
        <f t="shared" si="151"/>
        <v>41926.290972222225</v>
      </c>
      <c r="S3243">
        <f t="shared" si="152"/>
        <v>2014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2">
        <f t="shared" si="150"/>
        <v>41871.755694444444</v>
      </c>
      <c r="R3244" s="12">
        <f t="shared" si="151"/>
        <v>41901.755694444444</v>
      </c>
      <c r="S3244">
        <f t="shared" si="152"/>
        <v>2014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2">
        <f t="shared" si="150"/>
        <v>42262.096782407403</v>
      </c>
      <c r="R3245" s="12">
        <f t="shared" si="151"/>
        <v>42286</v>
      </c>
      <c r="S3245">
        <f t="shared" si="152"/>
        <v>2015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2">
        <f t="shared" si="150"/>
        <v>42675.694236111114</v>
      </c>
      <c r="R3246" s="12">
        <f t="shared" si="151"/>
        <v>42705.735902777778</v>
      </c>
      <c r="S3246">
        <f t="shared" si="152"/>
        <v>2016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2">
        <f t="shared" si="150"/>
        <v>42135.60020833333</v>
      </c>
      <c r="R3247" s="12">
        <f t="shared" si="151"/>
        <v>42167.083333333328</v>
      </c>
      <c r="S3247">
        <f t="shared" si="152"/>
        <v>2015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2">
        <f t="shared" si="150"/>
        <v>42230.472222222219</v>
      </c>
      <c r="R3248" s="12">
        <f t="shared" si="151"/>
        <v>42259.165972222225</v>
      </c>
      <c r="S3248">
        <f t="shared" si="152"/>
        <v>2015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2">
        <f t="shared" si="150"/>
        <v>42167.434166666666</v>
      </c>
      <c r="R3249" s="12">
        <f t="shared" si="151"/>
        <v>42197.434166666666</v>
      </c>
      <c r="S3249">
        <f t="shared" si="152"/>
        <v>2015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2">
        <f t="shared" si="150"/>
        <v>42068.888391203705</v>
      </c>
      <c r="R3250" s="12">
        <f t="shared" si="151"/>
        <v>42098.846724537041</v>
      </c>
      <c r="S3250">
        <f t="shared" si="152"/>
        <v>2015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2">
        <f t="shared" si="150"/>
        <v>42145.746689814812</v>
      </c>
      <c r="R3251" s="12">
        <f t="shared" si="151"/>
        <v>42175.746689814812</v>
      </c>
      <c r="S3251">
        <f t="shared" si="152"/>
        <v>2015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2">
        <f t="shared" si="150"/>
        <v>41918.742175925923</v>
      </c>
      <c r="R3252" s="12">
        <f t="shared" si="151"/>
        <v>41948.783842592595</v>
      </c>
      <c r="S3252">
        <f t="shared" si="152"/>
        <v>2014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2">
        <f t="shared" si="150"/>
        <v>42146.731087962966</v>
      </c>
      <c r="R3253" s="12">
        <f t="shared" si="151"/>
        <v>42176.731087962966</v>
      </c>
      <c r="S3253">
        <f t="shared" si="152"/>
        <v>2015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2">
        <f t="shared" si="150"/>
        <v>42590.472685185188</v>
      </c>
      <c r="R3254" s="12">
        <f t="shared" si="151"/>
        <v>42620.472685185188</v>
      </c>
      <c r="S3254">
        <f t="shared" si="152"/>
        <v>2016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2">
        <f t="shared" si="150"/>
        <v>42602.576712962968</v>
      </c>
      <c r="R3255" s="12">
        <f t="shared" si="151"/>
        <v>42621.15625</v>
      </c>
      <c r="S3255">
        <f t="shared" si="152"/>
        <v>2016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2">
        <f t="shared" si="150"/>
        <v>42059.085752314815</v>
      </c>
      <c r="R3256" s="12">
        <f t="shared" si="151"/>
        <v>42089.044085648144</v>
      </c>
      <c r="S3256">
        <f t="shared" si="152"/>
        <v>2015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2">
        <f t="shared" si="150"/>
        <v>41889.768229166664</v>
      </c>
      <c r="R3257" s="12">
        <f t="shared" si="151"/>
        <v>41919.768229166664</v>
      </c>
      <c r="S3257">
        <f t="shared" si="152"/>
        <v>2014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2">
        <f t="shared" si="150"/>
        <v>42144.573807870373</v>
      </c>
      <c r="R3258" s="12">
        <f t="shared" si="151"/>
        <v>42166.165972222225</v>
      </c>
      <c r="S3258">
        <f t="shared" si="152"/>
        <v>2015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2">
        <f t="shared" si="150"/>
        <v>42758.559629629628</v>
      </c>
      <c r="R3259" s="12">
        <f t="shared" si="151"/>
        <v>42788.559629629628</v>
      </c>
      <c r="S3259">
        <f t="shared" si="152"/>
        <v>2017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2">
        <f t="shared" si="150"/>
        <v>41982.887280092589</v>
      </c>
      <c r="R3260" s="12">
        <f t="shared" si="151"/>
        <v>42012.887280092589</v>
      </c>
      <c r="S3260">
        <f t="shared" si="152"/>
        <v>2014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2">
        <f t="shared" si="150"/>
        <v>42614.760937500003</v>
      </c>
      <c r="R3261" s="12">
        <f t="shared" si="151"/>
        <v>42644.165972222225</v>
      </c>
      <c r="S3261">
        <f t="shared" si="152"/>
        <v>2016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2">
        <f t="shared" si="150"/>
        <v>42303.672662037032</v>
      </c>
      <c r="R3262" s="12">
        <f t="shared" si="151"/>
        <v>42338.714328703703</v>
      </c>
      <c r="S3262">
        <f t="shared" si="152"/>
        <v>2015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2">
        <f t="shared" si="150"/>
        <v>42171.725416666668</v>
      </c>
      <c r="R3263" s="12">
        <f t="shared" si="151"/>
        <v>42201.725416666668</v>
      </c>
      <c r="S3263">
        <f t="shared" si="152"/>
        <v>2015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2">
        <f t="shared" si="150"/>
        <v>41964.315532407403</v>
      </c>
      <c r="R3264" s="12">
        <f t="shared" si="151"/>
        <v>41995.166666666672</v>
      </c>
      <c r="S3264">
        <f t="shared" si="152"/>
        <v>2014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2">
        <f t="shared" si="150"/>
        <v>42284.516064814816</v>
      </c>
      <c r="R3265" s="12">
        <f t="shared" si="151"/>
        <v>42307.875</v>
      </c>
      <c r="S3265">
        <f t="shared" si="152"/>
        <v>2015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2">
        <f t="shared" si="150"/>
        <v>42016.800208333334</v>
      </c>
      <c r="R3266" s="12">
        <f t="shared" si="151"/>
        <v>42032.916666666672</v>
      </c>
      <c r="S3266">
        <f t="shared" si="152"/>
        <v>2015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2">
        <f t="shared" ref="Q3267:Q3330" si="153">(((J3267/60)/60)/24)+DATE(1970,1,1)</f>
        <v>42311.711979166663</v>
      </c>
      <c r="R3267" s="12">
        <f t="shared" ref="R3267:R3330" si="154">(((I3267/60)/60)/24)+DATE(1970,1,1)</f>
        <v>42341.708333333328</v>
      </c>
      <c r="S3267">
        <f t="shared" ref="S3267:S3330" si="155">YEAR(Q3267)</f>
        <v>2015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2">
        <f t="shared" si="153"/>
        <v>42136.536134259266</v>
      </c>
      <c r="R3268" s="12">
        <f t="shared" si="154"/>
        <v>42167.875</v>
      </c>
      <c r="S3268">
        <f t="shared" si="155"/>
        <v>2015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2">
        <f t="shared" si="153"/>
        <v>42172.757638888885</v>
      </c>
      <c r="R3269" s="12">
        <f t="shared" si="154"/>
        <v>42202.757638888885</v>
      </c>
      <c r="S3269">
        <f t="shared" si="155"/>
        <v>2015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2">
        <f t="shared" si="153"/>
        <v>42590.90425925926</v>
      </c>
      <c r="R3270" s="12">
        <f t="shared" si="154"/>
        <v>42606.90425925926</v>
      </c>
      <c r="S3270">
        <f t="shared" si="155"/>
        <v>2016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2">
        <f t="shared" si="153"/>
        <v>42137.395798611105</v>
      </c>
      <c r="R3271" s="12">
        <f t="shared" si="154"/>
        <v>42171.458333333328</v>
      </c>
      <c r="S3271">
        <f t="shared" si="155"/>
        <v>2015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2">
        <f t="shared" si="153"/>
        <v>42167.533159722225</v>
      </c>
      <c r="R3272" s="12">
        <f t="shared" si="154"/>
        <v>42197.533159722225</v>
      </c>
      <c r="S3272">
        <f t="shared" si="155"/>
        <v>2015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2">
        <f t="shared" si="153"/>
        <v>41915.437210648146</v>
      </c>
      <c r="R3273" s="12">
        <f t="shared" si="154"/>
        <v>41945.478877314818</v>
      </c>
      <c r="S3273">
        <f t="shared" si="155"/>
        <v>2014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2">
        <f t="shared" si="153"/>
        <v>42284.500104166669</v>
      </c>
      <c r="R3274" s="12">
        <f t="shared" si="154"/>
        <v>42314.541770833333</v>
      </c>
      <c r="S3274">
        <f t="shared" si="155"/>
        <v>2015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2">
        <f t="shared" si="153"/>
        <v>42611.801412037035</v>
      </c>
      <c r="R3275" s="12">
        <f t="shared" si="154"/>
        <v>42627.791666666672</v>
      </c>
      <c r="S3275">
        <f t="shared" si="155"/>
        <v>2016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2">
        <f t="shared" si="153"/>
        <v>42400.704537037032</v>
      </c>
      <c r="R3276" s="12">
        <f t="shared" si="154"/>
        <v>42444.875</v>
      </c>
      <c r="S3276">
        <f t="shared" si="155"/>
        <v>2016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2">
        <f t="shared" si="153"/>
        <v>42017.88045138889</v>
      </c>
      <c r="R3277" s="12">
        <f t="shared" si="154"/>
        <v>42044.1875</v>
      </c>
      <c r="S3277">
        <f t="shared" si="155"/>
        <v>2015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2">
        <f t="shared" si="153"/>
        <v>42426.949988425928</v>
      </c>
      <c r="R3278" s="12">
        <f t="shared" si="154"/>
        <v>42461.165972222225</v>
      </c>
      <c r="S3278">
        <f t="shared" si="155"/>
        <v>2016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2">
        <f t="shared" si="153"/>
        <v>41931.682939814818</v>
      </c>
      <c r="R3279" s="12">
        <f t="shared" si="154"/>
        <v>41961.724606481483</v>
      </c>
      <c r="S3279">
        <f t="shared" si="155"/>
        <v>2014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2">
        <f t="shared" si="153"/>
        <v>42124.848414351851</v>
      </c>
      <c r="R3280" s="12">
        <f t="shared" si="154"/>
        <v>42154.848414351851</v>
      </c>
      <c r="S3280">
        <f t="shared" si="155"/>
        <v>2015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2">
        <f t="shared" si="153"/>
        <v>42431.102534722217</v>
      </c>
      <c r="R3281" s="12">
        <f t="shared" si="154"/>
        <v>42461.06086805556</v>
      </c>
      <c r="S3281">
        <f t="shared" si="155"/>
        <v>2016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2">
        <f t="shared" si="153"/>
        <v>42121.756921296299</v>
      </c>
      <c r="R3282" s="12">
        <f t="shared" si="154"/>
        <v>42156.208333333328</v>
      </c>
      <c r="S3282">
        <f t="shared" si="155"/>
        <v>2015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2">
        <f t="shared" si="153"/>
        <v>42219.019733796296</v>
      </c>
      <c r="R3283" s="12">
        <f t="shared" si="154"/>
        <v>42249.019733796296</v>
      </c>
      <c r="S3283">
        <f t="shared" si="155"/>
        <v>2015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2">
        <f t="shared" si="153"/>
        <v>42445.19430555556</v>
      </c>
      <c r="R3284" s="12">
        <f t="shared" si="154"/>
        <v>42489.19430555556</v>
      </c>
      <c r="S3284">
        <f t="shared" si="155"/>
        <v>2016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2">
        <f t="shared" si="153"/>
        <v>42379.74418981481</v>
      </c>
      <c r="R3285" s="12">
        <f t="shared" si="154"/>
        <v>42410.875</v>
      </c>
      <c r="S3285">
        <f t="shared" si="155"/>
        <v>2016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2">
        <f t="shared" si="153"/>
        <v>42380.884872685187</v>
      </c>
      <c r="R3286" s="12">
        <f t="shared" si="154"/>
        <v>42398.249305555553</v>
      </c>
      <c r="S3286">
        <f t="shared" si="155"/>
        <v>2016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2">
        <f t="shared" si="153"/>
        <v>42762.942430555559</v>
      </c>
      <c r="R3287" s="12">
        <f t="shared" si="154"/>
        <v>42794.208333333328</v>
      </c>
      <c r="S3287">
        <f t="shared" si="155"/>
        <v>2017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2">
        <f t="shared" si="153"/>
        <v>42567.840069444443</v>
      </c>
      <c r="R3288" s="12">
        <f t="shared" si="154"/>
        <v>42597.840069444443</v>
      </c>
      <c r="S3288">
        <f t="shared" si="155"/>
        <v>2016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2">
        <f t="shared" si="153"/>
        <v>42311.750324074077</v>
      </c>
      <c r="R3289" s="12">
        <f t="shared" si="154"/>
        <v>42336.750324074077</v>
      </c>
      <c r="S3289">
        <f t="shared" si="155"/>
        <v>2015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2">
        <f t="shared" si="153"/>
        <v>42505.774479166663</v>
      </c>
      <c r="R3290" s="12">
        <f t="shared" si="154"/>
        <v>42541.958333333328</v>
      </c>
      <c r="S3290">
        <f t="shared" si="155"/>
        <v>2016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2">
        <f t="shared" si="153"/>
        <v>42758.368078703701</v>
      </c>
      <c r="R3291" s="12">
        <f t="shared" si="154"/>
        <v>42786.368078703701</v>
      </c>
      <c r="S3291">
        <f t="shared" si="155"/>
        <v>2017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2">
        <f t="shared" si="153"/>
        <v>42775.51494212963</v>
      </c>
      <c r="R3292" s="12">
        <f t="shared" si="154"/>
        <v>42805.51494212963</v>
      </c>
      <c r="S3292">
        <f t="shared" si="155"/>
        <v>2017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2">
        <f t="shared" si="153"/>
        <v>42232.702546296292</v>
      </c>
      <c r="R3293" s="12">
        <f t="shared" si="154"/>
        <v>42264.165972222225</v>
      </c>
      <c r="S3293">
        <f t="shared" si="155"/>
        <v>2015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2">
        <f t="shared" si="153"/>
        <v>42282.770231481481</v>
      </c>
      <c r="R3294" s="12">
        <f t="shared" si="154"/>
        <v>42342.811898148153</v>
      </c>
      <c r="S3294">
        <f t="shared" si="155"/>
        <v>2015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2">
        <f t="shared" si="153"/>
        <v>42768.425370370373</v>
      </c>
      <c r="R3295" s="12">
        <f t="shared" si="154"/>
        <v>42798.425370370373</v>
      </c>
      <c r="S3295">
        <f t="shared" si="155"/>
        <v>2017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2">
        <f t="shared" si="153"/>
        <v>42141.541134259256</v>
      </c>
      <c r="R3296" s="12">
        <f t="shared" si="154"/>
        <v>42171.541134259256</v>
      </c>
      <c r="S3296">
        <f t="shared" si="155"/>
        <v>2015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2">
        <f t="shared" si="153"/>
        <v>42609.442465277782</v>
      </c>
      <c r="R3297" s="12">
        <f t="shared" si="154"/>
        <v>42639.442465277782</v>
      </c>
      <c r="S3297">
        <f t="shared" si="155"/>
        <v>2016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2">
        <f t="shared" si="153"/>
        <v>42309.756620370375</v>
      </c>
      <c r="R3298" s="12">
        <f t="shared" si="154"/>
        <v>42330.916666666672</v>
      </c>
      <c r="S3298">
        <f t="shared" si="155"/>
        <v>2015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2">
        <f t="shared" si="153"/>
        <v>42193.771481481483</v>
      </c>
      <c r="R3299" s="12">
        <f t="shared" si="154"/>
        <v>42212.957638888889</v>
      </c>
      <c r="S3299">
        <f t="shared" si="155"/>
        <v>2015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2">
        <f t="shared" si="153"/>
        <v>42239.957962962959</v>
      </c>
      <c r="R3300" s="12">
        <f t="shared" si="154"/>
        <v>42260</v>
      </c>
      <c r="S3300">
        <f t="shared" si="155"/>
        <v>2015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2">
        <f t="shared" si="153"/>
        <v>42261.917395833334</v>
      </c>
      <c r="R3301" s="12">
        <f t="shared" si="154"/>
        <v>42291.917395833334</v>
      </c>
      <c r="S3301">
        <f t="shared" si="155"/>
        <v>2015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2">
        <f t="shared" si="153"/>
        <v>42102.743773148148</v>
      </c>
      <c r="R3302" s="12">
        <f t="shared" si="154"/>
        <v>42123.743773148148</v>
      </c>
      <c r="S3302">
        <f t="shared" si="155"/>
        <v>2015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2">
        <f t="shared" si="153"/>
        <v>42538.73583333334</v>
      </c>
      <c r="R3303" s="12">
        <f t="shared" si="154"/>
        <v>42583.290972222225</v>
      </c>
      <c r="S3303">
        <f t="shared" si="155"/>
        <v>2016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2">
        <f t="shared" si="153"/>
        <v>42681.35157407407</v>
      </c>
      <c r="R3304" s="12">
        <f t="shared" si="154"/>
        <v>42711.35157407407</v>
      </c>
      <c r="S3304">
        <f t="shared" si="155"/>
        <v>2016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2">
        <f t="shared" si="153"/>
        <v>42056.65143518518</v>
      </c>
      <c r="R3305" s="12">
        <f t="shared" si="154"/>
        <v>42091.609768518523</v>
      </c>
      <c r="S3305">
        <f t="shared" si="155"/>
        <v>2015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2">
        <f t="shared" si="153"/>
        <v>42696.624444444446</v>
      </c>
      <c r="R3306" s="12">
        <f t="shared" si="154"/>
        <v>42726.624444444446</v>
      </c>
      <c r="S3306">
        <f t="shared" si="155"/>
        <v>2016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2">
        <f t="shared" si="153"/>
        <v>42186.855879629627</v>
      </c>
      <c r="R3307" s="12">
        <f t="shared" si="154"/>
        <v>42216.855879629627</v>
      </c>
      <c r="S3307">
        <f t="shared" si="155"/>
        <v>2015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2">
        <f t="shared" si="153"/>
        <v>42493.219236111108</v>
      </c>
      <c r="R3308" s="12">
        <f t="shared" si="154"/>
        <v>42531.125</v>
      </c>
      <c r="S3308">
        <f t="shared" si="155"/>
        <v>2016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2">
        <f t="shared" si="153"/>
        <v>42475.057164351849</v>
      </c>
      <c r="R3309" s="12">
        <f t="shared" si="154"/>
        <v>42505.057164351849</v>
      </c>
      <c r="S3309">
        <f t="shared" si="155"/>
        <v>2016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2">
        <f t="shared" si="153"/>
        <v>42452.876909722225</v>
      </c>
      <c r="R3310" s="12">
        <f t="shared" si="154"/>
        <v>42473.876909722225</v>
      </c>
      <c r="S3310">
        <f t="shared" si="155"/>
        <v>2016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2">
        <f t="shared" si="153"/>
        <v>42628.650208333333</v>
      </c>
      <c r="R3311" s="12">
        <f t="shared" si="154"/>
        <v>42659.650208333333</v>
      </c>
      <c r="S3311">
        <f t="shared" si="155"/>
        <v>2016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2">
        <f t="shared" si="153"/>
        <v>42253.928530092591</v>
      </c>
      <c r="R3312" s="12">
        <f t="shared" si="154"/>
        <v>42283.928530092591</v>
      </c>
      <c r="S3312">
        <f t="shared" si="155"/>
        <v>2015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2">
        <f t="shared" si="153"/>
        <v>42264.29178240741</v>
      </c>
      <c r="R3313" s="12">
        <f t="shared" si="154"/>
        <v>42294.29178240741</v>
      </c>
      <c r="S3313">
        <f t="shared" si="155"/>
        <v>2015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2">
        <f t="shared" si="153"/>
        <v>42664.809560185182</v>
      </c>
      <c r="R3314" s="12">
        <f t="shared" si="154"/>
        <v>42685.916666666672</v>
      </c>
      <c r="S3314">
        <f t="shared" si="155"/>
        <v>2016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2">
        <f t="shared" si="153"/>
        <v>42382.244409722218</v>
      </c>
      <c r="R3315" s="12">
        <f t="shared" si="154"/>
        <v>42396.041666666672</v>
      </c>
      <c r="S3315">
        <f t="shared" si="155"/>
        <v>2016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2">
        <f t="shared" si="153"/>
        <v>42105.267488425925</v>
      </c>
      <c r="R3316" s="12">
        <f t="shared" si="154"/>
        <v>42132.836805555555</v>
      </c>
      <c r="S3316">
        <f t="shared" si="155"/>
        <v>2015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2">
        <f t="shared" si="153"/>
        <v>42466.303715277783</v>
      </c>
      <c r="R3317" s="12">
        <f t="shared" si="154"/>
        <v>42496.303715277783</v>
      </c>
      <c r="S3317">
        <f t="shared" si="155"/>
        <v>2016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2">
        <f t="shared" si="153"/>
        <v>41826.871238425927</v>
      </c>
      <c r="R3318" s="12">
        <f t="shared" si="154"/>
        <v>41859.57916666667</v>
      </c>
      <c r="S3318">
        <f t="shared" si="155"/>
        <v>2014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2">
        <f t="shared" si="153"/>
        <v>42499.039629629624</v>
      </c>
      <c r="R3319" s="12">
        <f t="shared" si="154"/>
        <v>42529.039629629624</v>
      </c>
      <c r="S3319">
        <f t="shared" si="155"/>
        <v>2016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2">
        <f t="shared" si="153"/>
        <v>42431.302002314813</v>
      </c>
      <c r="R3320" s="12">
        <f t="shared" si="154"/>
        <v>42471.104166666672</v>
      </c>
      <c r="S3320">
        <f t="shared" si="155"/>
        <v>2016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2">
        <f t="shared" si="153"/>
        <v>41990.585486111115</v>
      </c>
      <c r="R3321" s="12">
        <f t="shared" si="154"/>
        <v>42035.585486111115</v>
      </c>
      <c r="S3321">
        <f t="shared" si="155"/>
        <v>2014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2">
        <f t="shared" si="153"/>
        <v>42513.045798611114</v>
      </c>
      <c r="R3322" s="12">
        <f t="shared" si="154"/>
        <v>42543.045798611114</v>
      </c>
      <c r="S3322">
        <f t="shared" si="155"/>
        <v>2016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2">
        <f t="shared" si="153"/>
        <v>41914.100289351853</v>
      </c>
      <c r="R3323" s="12">
        <f t="shared" si="154"/>
        <v>41928.165972222225</v>
      </c>
      <c r="S3323">
        <f t="shared" si="155"/>
        <v>2014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2">
        <f t="shared" si="153"/>
        <v>42521.010370370372</v>
      </c>
      <c r="R3324" s="12">
        <f t="shared" si="154"/>
        <v>42543.163194444445</v>
      </c>
      <c r="S3324">
        <f t="shared" si="155"/>
        <v>2016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2">
        <f t="shared" si="153"/>
        <v>42608.36583333333</v>
      </c>
      <c r="R3325" s="12">
        <f t="shared" si="154"/>
        <v>42638.36583333333</v>
      </c>
      <c r="S3325">
        <f t="shared" si="155"/>
        <v>2016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2">
        <f t="shared" si="153"/>
        <v>42512.58321759259</v>
      </c>
      <c r="R3326" s="12">
        <f t="shared" si="154"/>
        <v>42526.58321759259</v>
      </c>
      <c r="S3326">
        <f t="shared" si="155"/>
        <v>2016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2">
        <f t="shared" si="153"/>
        <v>42064.785613425927</v>
      </c>
      <c r="R3327" s="12">
        <f t="shared" si="154"/>
        <v>42099.743946759263</v>
      </c>
      <c r="S3327">
        <f t="shared" si="155"/>
        <v>2015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2">
        <f t="shared" si="153"/>
        <v>42041.714178240742</v>
      </c>
      <c r="R3328" s="12">
        <f t="shared" si="154"/>
        <v>42071.67251157407</v>
      </c>
      <c r="S3328">
        <f t="shared" si="155"/>
        <v>2015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2">
        <f t="shared" si="153"/>
        <v>42468.374606481477</v>
      </c>
      <c r="R3329" s="12">
        <f t="shared" si="154"/>
        <v>42498.374606481477</v>
      </c>
      <c r="S3329">
        <f t="shared" si="155"/>
        <v>2016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2">
        <f t="shared" si="153"/>
        <v>41822.57503472222</v>
      </c>
      <c r="R3330" s="12">
        <f t="shared" si="154"/>
        <v>41825.041666666664</v>
      </c>
      <c r="S3330">
        <f t="shared" si="155"/>
        <v>2014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2">
        <f t="shared" ref="Q3331:Q3394" si="156">(((J3331/60)/60)/24)+DATE(1970,1,1)</f>
        <v>41837.323009259257</v>
      </c>
      <c r="R3331" s="12">
        <f t="shared" ref="R3331:R3394" si="157">(((I3331/60)/60)/24)+DATE(1970,1,1)</f>
        <v>41847.958333333336</v>
      </c>
      <c r="S3331">
        <f t="shared" ref="S3331:S3394" si="158">YEAR(Q3331)</f>
        <v>2014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2">
        <f t="shared" si="156"/>
        <v>42065.887361111112</v>
      </c>
      <c r="R3332" s="12">
        <f t="shared" si="157"/>
        <v>42095.845694444448</v>
      </c>
      <c r="S3332">
        <f t="shared" si="158"/>
        <v>2015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2">
        <f t="shared" si="156"/>
        <v>42248.697754629626</v>
      </c>
      <c r="R3333" s="12">
        <f t="shared" si="157"/>
        <v>42283.697754629626</v>
      </c>
      <c r="S3333">
        <f t="shared" si="158"/>
        <v>2015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2">
        <f t="shared" si="156"/>
        <v>41809.860300925924</v>
      </c>
      <c r="R3334" s="12">
        <f t="shared" si="157"/>
        <v>41839.860300925924</v>
      </c>
      <c r="S3334">
        <f t="shared" si="158"/>
        <v>2014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2">
        <f t="shared" si="156"/>
        <v>42148.676851851851</v>
      </c>
      <c r="R3335" s="12">
        <f t="shared" si="157"/>
        <v>42170.676851851851</v>
      </c>
      <c r="S3335">
        <f t="shared" si="158"/>
        <v>2015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2">
        <f t="shared" si="156"/>
        <v>42185.521087962959</v>
      </c>
      <c r="R3336" s="12">
        <f t="shared" si="157"/>
        <v>42215.521087962959</v>
      </c>
      <c r="S3336">
        <f t="shared" si="158"/>
        <v>2015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2">
        <f t="shared" si="156"/>
        <v>41827.674143518518</v>
      </c>
      <c r="R3337" s="12">
        <f t="shared" si="157"/>
        <v>41854.958333333336</v>
      </c>
      <c r="S3337">
        <f t="shared" si="158"/>
        <v>2014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2">
        <f t="shared" si="156"/>
        <v>42437.398680555561</v>
      </c>
      <c r="R3338" s="12">
        <f t="shared" si="157"/>
        <v>42465.35701388889</v>
      </c>
      <c r="S3338">
        <f t="shared" si="158"/>
        <v>2016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2">
        <f t="shared" si="156"/>
        <v>41901.282025462962</v>
      </c>
      <c r="R3339" s="12">
        <f t="shared" si="157"/>
        <v>41922.875</v>
      </c>
      <c r="S3339">
        <f t="shared" si="158"/>
        <v>2014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2">
        <f t="shared" si="156"/>
        <v>42769.574999999997</v>
      </c>
      <c r="R3340" s="12">
        <f t="shared" si="157"/>
        <v>42790.574999999997</v>
      </c>
      <c r="S3340">
        <f t="shared" si="158"/>
        <v>2017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2">
        <f t="shared" si="156"/>
        <v>42549.665717592594</v>
      </c>
      <c r="R3341" s="12">
        <f t="shared" si="157"/>
        <v>42579.665717592594</v>
      </c>
      <c r="S3341">
        <f t="shared" si="158"/>
        <v>2016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2">
        <f t="shared" si="156"/>
        <v>42685.974004629628</v>
      </c>
      <c r="R3342" s="12">
        <f t="shared" si="157"/>
        <v>42710.974004629628</v>
      </c>
      <c r="S3342">
        <f t="shared" si="158"/>
        <v>2016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2">
        <f t="shared" si="156"/>
        <v>42510.798854166671</v>
      </c>
      <c r="R3343" s="12">
        <f t="shared" si="157"/>
        <v>42533.708333333328</v>
      </c>
      <c r="S3343">
        <f t="shared" si="158"/>
        <v>2016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2">
        <f t="shared" si="156"/>
        <v>42062.296412037031</v>
      </c>
      <c r="R3344" s="12">
        <f t="shared" si="157"/>
        <v>42095.207638888889</v>
      </c>
      <c r="S3344">
        <f t="shared" si="158"/>
        <v>2015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2">
        <f t="shared" si="156"/>
        <v>42452.916481481487</v>
      </c>
      <c r="R3345" s="12">
        <f t="shared" si="157"/>
        <v>42473.554166666669</v>
      </c>
      <c r="S3345">
        <f t="shared" si="158"/>
        <v>2016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2">
        <f t="shared" si="156"/>
        <v>41851.200150462959</v>
      </c>
      <c r="R3346" s="12">
        <f t="shared" si="157"/>
        <v>41881.200150462959</v>
      </c>
      <c r="S3346">
        <f t="shared" si="158"/>
        <v>2014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2">
        <f t="shared" si="156"/>
        <v>42053.106111111112</v>
      </c>
      <c r="R3347" s="12">
        <f t="shared" si="157"/>
        <v>42112.025694444441</v>
      </c>
      <c r="S3347">
        <f t="shared" si="158"/>
        <v>2015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2">
        <f t="shared" si="156"/>
        <v>42054.024421296301</v>
      </c>
      <c r="R3348" s="12">
        <f t="shared" si="157"/>
        <v>42061.024421296301</v>
      </c>
      <c r="S3348">
        <f t="shared" si="158"/>
        <v>2015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2">
        <f t="shared" si="156"/>
        <v>42484.551550925928</v>
      </c>
      <c r="R3349" s="12">
        <f t="shared" si="157"/>
        <v>42498.875</v>
      </c>
      <c r="S3349">
        <f t="shared" si="158"/>
        <v>2016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2">
        <f t="shared" si="156"/>
        <v>42466.558796296296</v>
      </c>
      <c r="R3350" s="12">
        <f t="shared" si="157"/>
        <v>42490.165972222225</v>
      </c>
      <c r="S3350">
        <f t="shared" si="158"/>
        <v>2016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2">
        <f t="shared" si="156"/>
        <v>42513.110787037032</v>
      </c>
      <c r="R3351" s="12">
        <f t="shared" si="157"/>
        <v>42534.708333333328</v>
      </c>
      <c r="S3351">
        <f t="shared" si="158"/>
        <v>2016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2">
        <f t="shared" si="156"/>
        <v>42302.701516203699</v>
      </c>
      <c r="R3352" s="12">
        <f t="shared" si="157"/>
        <v>42337.958333333328</v>
      </c>
      <c r="S3352">
        <f t="shared" si="158"/>
        <v>2015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2">
        <f t="shared" si="156"/>
        <v>41806.395428240743</v>
      </c>
      <c r="R3353" s="12">
        <f t="shared" si="157"/>
        <v>41843.458333333336</v>
      </c>
      <c r="S3353">
        <f t="shared" si="158"/>
        <v>2014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2">
        <f t="shared" si="156"/>
        <v>42495.992800925931</v>
      </c>
      <c r="R3354" s="12">
        <f t="shared" si="157"/>
        <v>42552.958333333328</v>
      </c>
      <c r="S3354">
        <f t="shared" si="158"/>
        <v>2016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2">
        <f t="shared" si="156"/>
        <v>42479.432291666672</v>
      </c>
      <c r="R3355" s="12">
        <f t="shared" si="157"/>
        <v>42492.958333333328</v>
      </c>
      <c r="S3355">
        <f t="shared" si="158"/>
        <v>2016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2">
        <f t="shared" si="156"/>
        <v>42270.7269212963</v>
      </c>
      <c r="R3356" s="12">
        <f t="shared" si="157"/>
        <v>42306.167361111111</v>
      </c>
      <c r="S3356">
        <f t="shared" si="158"/>
        <v>2015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2">
        <f t="shared" si="156"/>
        <v>42489.619525462964</v>
      </c>
      <c r="R3357" s="12">
        <f t="shared" si="157"/>
        <v>42500.470138888893</v>
      </c>
      <c r="S3357">
        <f t="shared" si="158"/>
        <v>2016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2">
        <f t="shared" si="156"/>
        <v>42536.815648148149</v>
      </c>
      <c r="R3358" s="12">
        <f t="shared" si="157"/>
        <v>42566.815648148149</v>
      </c>
      <c r="S3358">
        <f t="shared" si="158"/>
        <v>2016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2">
        <f t="shared" si="156"/>
        <v>41822.417939814812</v>
      </c>
      <c r="R3359" s="12">
        <f t="shared" si="157"/>
        <v>41852.417939814812</v>
      </c>
      <c r="S3359">
        <f t="shared" si="158"/>
        <v>2014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2">
        <f t="shared" si="156"/>
        <v>41932.311099537037</v>
      </c>
      <c r="R3360" s="12">
        <f t="shared" si="157"/>
        <v>41962.352766203709</v>
      </c>
      <c r="S3360">
        <f t="shared" si="158"/>
        <v>2014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2">
        <f t="shared" si="156"/>
        <v>42746.057106481487</v>
      </c>
      <c r="R3361" s="12">
        <f t="shared" si="157"/>
        <v>42791.057106481487</v>
      </c>
      <c r="S3361">
        <f t="shared" si="158"/>
        <v>2017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2">
        <f t="shared" si="156"/>
        <v>42697.082673611112</v>
      </c>
      <c r="R3362" s="12">
        <f t="shared" si="157"/>
        <v>42718.665972222225</v>
      </c>
      <c r="S3362">
        <f t="shared" si="158"/>
        <v>2016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2">
        <f t="shared" si="156"/>
        <v>41866.025347222225</v>
      </c>
      <c r="R3363" s="12">
        <f t="shared" si="157"/>
        <v>41883.665972222225</v>
      </c>
      <c r="S3363">
        <f t="shared" si="158"/>
        <v>2014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2">
        <f t="shared" si="156"/>
        <v>42056.091631944444</v>
      </c>
      <c r="R3364" s="12">
        <f t="shared" si="157"/>
        <v>42070.204861111109</v>
      </c>
      <c r="S3364">
        <f t="shared" si="158"/>
        <v>2015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2">
        <f t="shared" si="156"/>
        <v>41851.771354166667</v>
      </c>
      <c r="R3365" s="12">
        <f t="shared" si="157"/>
        <v>41870.666666666664</v>
      </c>
      <c r="S3365">
        <f t="shared" si="158"/>
        <v>2014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2">
        <f t="shared" si="156"/>
        <v>42422.977418981478</v>
      </c>
      <c r="R3366" s="12">
        <f t="shared" si="157"/>
        <v>42444.875</v>
      </c>
      <c r="S3366">
        <f t="shared" si="158"/>
        <v>2016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2">
        <f t="shared" si="156"/>
        <v>42321.101759259262</v>
      </c>
      <c r="R3367" s="12">
        <f t="shared" si="157"/>
        <v>42351.101759259262</v>
      </c>
      <c r="S3367">
        <f t="shared" si="158"/>
        <v>2015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2">
        <f t="shared" si="156"/>
        <v>42107.067557870367</v>
      </c>
      <c r="R3368" s="12">
        <f t="shared" si="157"/>
        <v>42137.067557870367</v>
      </c>
      <c r="S3368">
        <f t="shared" si="158"/>
        <v>2015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2">
        <f t="shared" si="156"/>
        <v>42192.933958333335</v>
      </c>
      <c r="R3369" s="12">
        <f t="shared" si="157"/>
        <v>42217.933958333335</v>
      </c>
      <c r="S3369">
        <f t="shared" si="158"/>
        <v>2015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2">
        <f t="shared" si="156"/>
        <v>41969.199756944443</v>
      </c>
      <c r="R3370" s="12">
        <f t="shared" si="157"/>
        <v>42005.208333333328</v>
      </c>
      <c r="S3370">
        <f t="shared" si="158"/>
        <v>2014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2">
        <f t="shared" si="156"/>
        <v>42690.041435185187</v>
      </c>
      <c r="R3371" s="12">
        <f t="shared" si="157"/>
        <v>42750.041435185187</v>
      </c>
      <c r="S3371">
        <f t="shared" si="158"/>
        <v>2016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2">
        <f t="shared" si="156"/>
        <v>42690.334317129629</v>
      </c>
      <c r="R3372" s="12">
        <f t="shared" si="157"/>
        <v>42721.333333333328</v>
      </c>
      <c r="S3372">
        <f t="shared" si="158"/>
        <v>2016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2">
        <f t="shared" si="156"/>
        <v>42312.874594907407</v>
      </c>
      <c r="R3373" s="12">
        <f t="shared" si="157"/>
        <v>42340.874594907407</v>
      </c>
      <c r="S3373">
        <f t="shared" si="158"/>
        <v>2015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2">
        <f t="shared" si="156"/>
        <v>41855.548101851848</v>
      </c>
      <c r="R3374" s="12">
        <f t="shared" si="157"/>
        <v>41876.207638888889</v>
      </c>
      <c r="S3374">
        <f t="shared" si="158"/>
        <v>2014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2">
        <f t="shared" si="156"/>
        <v>42179.854629629626</v>
      </c>
      <c r="R3375" s="12">
        <f t="shared" si="157"/>
        <v>42203.666666666672</v>
      </c>
      <c r="S3375">
        <f t="shared" si="158"/>
        <v>2015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2">
        <f t="shared" si="156"/>
        <v>42275.731666666667</v>
      </c>
      <c r="R3376" s="12">
        <f t="shared" si="157"/>
        <v>42305.731666666667</v>
      </c>
      <c r="S3376">
        <f t="shared" si="158"/>
        <v>2015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2">
        <f t="shared" si="156"/>
        <v>41765.610798611109</v>
      </c>
      <c r="R3377" s="12">
        <f t="shared" si="157"/>
        <v>41777.610798611109</v>
      </c>
      <c r="S3377">
        <f t="shared" si="158"/>
        <v>2014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2">
        <f t="shared" si="156"/>
        <v>42059.701319444444</v>
      </c>
      <c r="R3378" s="12">
        <f t="shared" si="157"/>
        <v>42119.659652777773</v>
      </c>
      <c r="S3378">
        <f t="shared" si="158"/>
        <v>2015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2">
        <f t="shared" si="156"/>
        <v>42053.732627314821</v>
      </c>
      <c r="R3379" s="12">
        <f t="shared" si="157"/>
        <v>42083.705555555556</v>
      </c>
      <c r="S3379">
        <f t="shared" si="158"/>
        <v>2015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2">
        <f t="shared" si="156"/>
        <v>41858.355393518519</v>
      </c>
      <c r="R3380" s="12">
        <f t="shared" si="157"/>
        <v>41882.547222222223</v>
      </c>
      <c r="S3380">
        <f t="shared" si="158"/>
        <v>2014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2">
        <f t="shared" si="156"/>
        <v>42225.513888888891</v>
      </c>
      <c r="R3381" s="12">
        <f t="shared" si="157"/>
        <v>42242.958333333328</v>
      </c>
      <c r="S3381">
        <f t="shared" si="158"/>
        <v>2015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2">
        <f t="shared" si="156"/>
        <v>41937.95344907407</v>
      </c>
      <c r="R3382" s="12">
        <f t="shared" si="157"/>
        <v>41972.995115740734</v>
      </c>
      <c r="S3382">
        <f t="shared" si="158"/>
        <v>2014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2">
        <f t="shared" si="156"/>
        <v>42044.184988425928</v>
      </c>
      <c r="R3383" s="12">
        <f t="shared" si="157"/>
        <v>42074.143321759257</v>
      </c>
      <c r="S3383">
        <f t="shared" si="158"/>
        <v>2015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2">
        <f t="shared" si="156"/>
        <v>42559.431203703702</v>
      </c>
      <c r="R3384" s="12">
        <f t="shared" si="157"/>
        <v>42583.957638888889</v>
      </c>
      <c r="S3384">
        <f t="shared" si="158"/>
        <v>2016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2">
        <f t="shared" si="156"/>
        <v>42524.782638888893</v>
      </c>
      <c r="R3385" s="12">
        <f t="shared" si="157"/>
        <v>42544.782638888893</v>
      </c>
      <c r="S3385">
        <f t="shared" si="158"/>
        <v>2016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2">
        <f t="shared" si="156"/>
        <v>42292.087592592594</v>
      </c>
      <c r="R3386" s="12">
        <f t="shared" si="157"/>
        <v>42329.125</v>
      </c>
      <c r="S3386">
        <f t="shared" si="158"/>
        <v>2015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2">
        <f t="shared" si="156"/>
        <v>41953.8675</v>
      </c>
      <c r="R3387" s="12">
        <f t="shared" si="157"/>
        <v>41983.8675</v>
      </c>
      <c r="S3387">
        <f t="shared" si="158"/>
        <v>2014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2">
        <f t="shared" si="156"/>
        <v>41946.644745370373</v>
      </c>
      <c r="R3388" s="12">
        <f t="shared" si="157"/>
        <v>41976.644745370373</v>
      </c>
      <c r="S3388">
        <f t="shared" si="158"/>
        <v>2014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2">
        <f t="shared" si="156"/>
        <v>41947.762592592589</v>
      </c>
      <c r="R3389" s="12">
        <f t="shared" si="157"/>
        <v>41987.762592592597</v>
      </c>
      <c r="S3389">
        <f t="shared" si="158"/>
        <v>2014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2">
        <f t="shared" si="156"/>
        <v>42143.461122685185</v>
      </c>
      <c r="R3390" s="12">
        <f t="shared" si="157"/>
        <v>42173.461122685185</v>
      </c>
      <c r="S3390">
        <f t="shared" si="158"/>
        <v>2015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2">
        <f t="shared" si="156"/>
        <v>42494.563449074078</v>
      </c>
      <c r="R3391" s="12">
        <f t="shared" si="157"/>
        <v>42524.563449074078</v>
      </c>
      <c r="S3391">
        <f t="shared" si="158"/>
        <v>2016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2">
        <f t="shared" si="156"/>
        <v>41815.774826388886</v>
      </c>
      <c r="R3392" s="12">
        <f t="shared" si="157"/>
        <v>41830.774826388886</v>
      </c>
      <c r="S3392">
        <f t="shared" si="158"/>
        <v>2014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2">
        <f t="shared" si="156"/>
        <v>41830.545694444445</v>
      </c>
      <c r="R3393" s="12">
        <f t="shared" si="157"/>
        <v>41859.936111111114</v>
      </c>
      <c r="S3393">
        <f t="shared" si="158"/>
        <v>2014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2">
        <f t="shared" si="156"/>
        <v>42446.845543981486</v>
      </c>
      <c r="R3394" s="12">
        <f t="shared" si="157"/>
        <v>42496.845543981486</v>
      </c>
      <c r="S3394">
        <f t="shared" si="158"/>
        <v>2016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2">
        <f t="shared" ref="Q3395:Q3458" si="159">(((J3395/60)/60)/24)+DATE(1970,1,1)</f>
        <v>41923.921643518523</v>
      </c>
      <c r="R3395" s="12">
        <f t="shared" ref="R3395:R3458" si="160">(((I3395/60)/60)/24)+DATE(1970,1,1)</f>
        <v>41949.031944444447</v>
      </c>
      <c r="S3395">
        <f t="shared" ref="S3395:S3458" si="161">YEAR(Q3395)</f>
        <v>2014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2">
        <f t="shared" si="159"/>
        <v>41817.59542824074</v>
      </c>
      <c r="R3396" s="12">
        <f t="shared" si="160"/>
        <v>41847.59542824074</v>
      </c>
      <c r="S3396">
        <f t="shared" si="161"/>
        <v>2014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2">
        <f t="shared" si="159"/>
        <v>42140.712314814817</v>
      </c>
      <c r="R3397" s="12">
        <f t="shared" si="160"/>
        <v>42154.756944444445</v>
      </c>
      <c r="S3397">
        <f t="shared" si="161"/>
        <v>2015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2">
        <f t="shared" si="159"/>
        <v>41764.44663194444</v>
      </c>
      <c r="R3398" s="12">
        <f t="shared" si="160"/>
        <v>41791.165972222225</v>
      </c>
      <c r="S3398">
        <f t="shared" si="161"/>
        <v>2014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2">
        <f t="shared" si="159"/>
        <v>42378.478344907402</v>
      </c>
      <c r="R3399" s="12">
        <f t="shared" si="160"/>
        <v>42418.916666666672</v>
      </c>
      <c r="S3399">
        <f t="shared" si="161"/>
        <v>2016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2">
        <f t="shared" si="159"/>
        <v>41941.75203703704</v>
      </c>
      <c r="R3400" s="12">
        <f t="shared" si="160"/>
        <v>41964.708333333328</v>
      </c>
      <c r="S3400">
        <f t="shared" si="161"/>
        <v>2014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2">
        <f t="shared" si="159"/>
        <v>42026.920428240745</v>
      </c>
      <c r="R3401" s="12">
        <f t="shared" si="160"/>
        <v>42056.920428240745</v>
      </c>
      <c r="S3401">
        <f t="shared" si="161"/>
        <v>2015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2">
        <f t="shared" si="159"/>
        <v>41834.953865740739</v>
      </c>
      <c r="R3402" s="12">
        <f t="shared" si="160"/>
        <v>41879.953865740739</v>
      </c>
      <c r="S3402">
        <f t="shared" si="161"/>
        <v>2014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2">
        <f t="shared" si="159"/>
        <v>42193.723912037036</v>
      </c>
      <c r="R3403" s="12">
        <f t="shared" si="160"/>
        <v>42223.723912037036</v>
      </c>
      <c r="S3403">
        <f t="shared" si="161"/>
        <v>2015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2">
        <f t="shared" si="159"/>
        <v>42290.61855324074</v>
      </c>
      <c r="R3404" s="12">
        <f t="shared" si="160"/>
        <v>42320.104861111111</v>
      </c>
      <c r="S3404">
        <f t="shared" si="161"/>
        <v>2015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2">
        <f t="shared" si="159"/>
        <v>42150.462083333332</v>
      </c>
      <c r="R3405" s="12">
        <f t="shared" si="160"/>
        <v>42180.462083333332</v>
      </c>
      <c r="S3405">
        <f t="shared" si="161"/>
        <v>2015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2">
        <f t="shared" si="159"/>
        <v>42152.503495370373</v>
      </c>
      <c r="R3406" s="12">
        <f t="shared" si="160"/>
        <v>42172.503495370373</v>
      </c>
      <c r="S3406">
        <f t="shared" si="161"/>
        <v>2015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2">
        <f t="shared" si="159"/>
        <v>42410.017199074078</v>
      </c>
      <c r="R3407" s="12">
        <f t="shared" si="160"/>
        <v>42430.999305555553</v>
      </c>
      <c r="S3407">
        <f t="shared" si="161"/>
        <v>2016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2">
        <f t="shared" si="159"/>
        <v>41791.492777777778</v>
      </c>
      <c r="R3408" s="12">
        <f t="shared" si="160"/>
        <v>41836.492777777778</v>
      </c>
      <c r="S3408">
        <f t="shared" si="161"/>
        <v>2014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2">
        <f t="shared" si="159"/>
        <v>41796.422326388885</v>
      </c>
      <c r="R3409" s="12">
        <f t="shared" si="160"/>
        <v>41826.422326388885</v>
      </c>
      <c r="S3409">
        <f t="shared" si="161"/>
        <v>2014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2">
        <f t="shared" si="159"/>
        <v>41808.991944444446</v>
      </c>
      <c r="R3410" s="12">
        <f t="shared" si="160"/>
        <v>41838.991944444446</v>
      </c>
      <c r="S3410">
        <f t="shared" si="161"/>
        <v>2014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2">
        <f t="shared" si="159"/>
        <v>42544.814328703709</v>
      </c>
      <c r="R3411" s="12">
        <f t="shared" si="160"/>
        <v>42582.873611111107</v>
      </c>
      <c r="S3411">
        <f t="shared" si="161"/>
        <v>2016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2">
        <f t="shared" si="159"/>
        <v>42500.041550925926</v>
      </c>
      <c r="R3412" s="12">
        <f t="shared" si="160"/>
        <v>42527.291666666672</v>
      </c>
      <c r="S3412">
        <f t="shared" si="161"/>
        <v>2016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2">
        <f t="shared" si="159"/>
        <v>42265.022824074069</v>
      </c>
      <c r="R3413" s="12">
        <f t="shared" si="160"/>
        <v>42285.022824074069</v>
      </c>
      <c r="S3413">
        <f t="shared" si="161"/>
        <v>2015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2">
        <f t="shared" si="159"/>
        <v>41879.959050925929</v>
      </c>
      <c r="R3414" s="12">
        <f t="shared" si="160"/>
        <v>41909.959050925929</v>
      </c>
      <c r="S3414">
        <f t="shared" si="161"/>
        <v>2014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2">
        <f t="shared" si="159"/>
        <v>42053.733078703706</v>
      </c>
      <c r="R3415" s="12">
        <f t="shared" si="160"/>
        <v>42063.207638888889</v>
      </c>
      <c r="S3415">
        <f t="shared" si="161"/>
        <v>2015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2">
        <f t="shared" si="159"/>
        <v>42675.832465277781</v>
      </c>
      <c r="R3416" s="12">
        <f t="shared" si="160"/>
        <v>42705.332638888889</v>
      </c>
      <c r="S3416">
        <f t="shared" si="161"/>
        <v>2016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2">
        <f t="shared" si="159"/>
        <v>42467.144166666665</v>
      </c>
      <c r="R3417" s="12">
        <f t="shared" si="160"/>
        <v>42477.979166666672</v>
      </c>
      <c r="S3417">
        <f t="shared" si="161"/>
        <v>2016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2">
        <f t="shared" si="159"/>
        <v>42089.412557870368</v>
      </c>
      <c r="R3418" s="12">
        <f t="shared" si="160"/>
        <v>42117.770833333328</v>
      </c>
      <c r="S3418">
        <f t="shared" si="161"/>
        <v>2015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2">
        <f t="shared" si="159"/>
        <v>41894.91375</v>
      </c>
      <c r="R3419" s="12">
        <f t="shared" si="160"/>
        <v>41938.029861111114</v>
      </c>
      <c r="S3419">
        <f t="shared" si="161"/>
        <v>2014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2">
        <f t="shared" si="159"/>
        <v>41752.83457175926</v>
      </c>
      <c r="R3420" s="12">
        <f t="shared" si="160"/>
        <v>41782.83457175926</v>
      </c>
      <c r="S3420">
        <f t="shared" si="161"/>
        <v>2014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2">
        <f t="shared" si="159"/>
        <v>42448.821585648147</v>
      </c>
      <c r="R3421" s="12">
        <f t="shared" si="160"/>
        <v>42466.895833333328</v>
      </c>
      <c r="S3421">
        <f t="shared" si="161"/>
        <v>2016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2">
        <f t="shared" si="159"/>
        <v>42405.090300925927</v>
      </c>
      <c r="R3422" s="12">
        <f t="shared" si="160"/>
        <v>42414</v>
      </c>
      <c r="S3422">
        <f t="shared" si="161"/>
        <v>2016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2">
        <f t="shared" si="159"/>
        <v>42037.791238425925</v>
      </c>
      <c r="R3423" s="12">
        <f t="shared" si="160"/>
        <v>42067.791238425925</v>
      </c>
      <c r="S3423">
        <f t="shared" si="161"/>
        <v>2015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2">
        <f t="shared" si="159"/>
        <v>42323.562222222223</v>
      </c>
      <c r="R3424" s="12">
        <f t="shared" si="160"/>
        <v>42352</v>
      </c>
      <c r="S3424">
        <f t="shared" si="161"/>
        <v>2015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2">
        <f t="shared" si="159"/>
        <v>42088.911354166667</v>
      </c>
      <c r="R3425" s="12">
        <f t="shared" si="160"/>
        <v>42118.911354166667</v>
      </c>
      <c r="S3425">
        <f t="shared" si="161"/>
        <v>2015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2">
        <f t="shared" si="159"/>
        <v>42018.676898148144</v>
      </c>
      <c r="R3426" s="12">
        <f t="shared" si="160"/>
        <v>42040.290972222225</v>
      </c>
      <c r="S3426">
        <f t="shared" si="161"/>
        <v>2015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2">
        <f t="shared" si="159"/>
        <v>41884.617314814815</v>
      </c>
      <c r="R3427" s="12">
        <f t="shared" si="160"/>
        <v>41916.617314814815</v>
      </c>
      <c r="S3427">
        <f t="shared" si="161"/>
        <v>2014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2">
        <f t="shared" si="159"/>
        <v>41884.056747685187</v>
      </c>
      <c r="R3428" s="12">
        <f t="shared" si="160"/>
        <v>41903.083333333336</v>
      </c>
      <c r="S3428">
        <f t="shared" si="161"/>
        <v>2014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2">
        <f t="shared" si="159"/>
        <v>41792.645277777774</v>
      </c>
      <c r="R3429" s="12">
        <f t="shared" si="160"/>
        <v>41822.645277777774</v>
      </c>
      <c r="S3429">
        <f t="shared" si="161"/>
        <v>2014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2">
        <f t="shared" si="159"/>
        <v>42038.720451388886</v>
      </c>
      <c r="R3430" s="12">
        <f t="shared" si="160"/>
        <v>42063.708333333328</v>
      </c>
      <c r="S3430">
        <f t="shared" si="161"/>
        <v>2015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2">
        <f t="shared" si="159"/>
        <v>42662.021539351852</v>
      </c>
      <c r="R3431" s="12">
        <f t="shared" si="160"/>
        <v>42676.021539351852</v>
      </c>
      <c r="S3431">
        <f t="shared" si="161"/>
        <v>2016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2">
        <f t="shared" si="159"/>
        <v>41820.945613425924</v>
      </c>
      <c r="R3432" s="12">
        <f t="shared" si="160"/>
        <v>41850.945613425924</v>
      </c>
      <c r="S3432">
        <f t="shared" si="161"/>
        <v>2014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2">
        <f t="shared" si="159"/>
        <v>41839.730937500004</v>
      </c>
      <c r="R3433" s="12">
        <f t="shared" si="160"/>
        <v>41869.730937500004</v>
      </c>
      <c r="S3433">
        <f t="shared" si="161"/>
        <v>2014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2">
        <f t="shared" si="159"/>
        <v>42380.581180555557</v>
      </c>
      <c r="R3434" s="12">
        <f t="shared" si="160"/>
        <v>42405.916666666672</v>
      </c>
      <c r="S3434">
        <f t="shared" si="161"/>
        <v>2016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2">
        <f t="shared" si="159"/>
        <v>41776.063136574077</v>
      </c>
      <c r="R3435" s="12">
        <f t="shared" si="160"/>
        <v>41807.125</v>
      </c>
      <c r="S3435">
        <f t="shared" si="161"/>
        <v>2014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2">
        <f t="shared" si="159"/>
        <v>41800.380428240744</v>
      </c>
      <c r="R3436" s="12">
        <f t="shared" si="160"/>
        <v>41830.380428240744</v>
      </c>
      <c r="S3436">
        <f t="shared" si="161"/>
        <v>2014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2">
        <f t="shared" si="159"/>
        <v>42572.61681712963</v>
      </c>
      <c r="R3437" s="12">
        <f t="shared" si="160"/>
        <v>42589.125</v>
      </c>
      <c r="S3437">
        <f t="shared" si="161"/>
        <v>2016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2">
        <f t="shared" si="159"/>
        <v>41851.541585648149</v>
      </c>
      <c r="R3438" s="12">
        <f t="shared" si="160"/>
        <v>41872.686111111114</v>
      </c>
      <c r="S3438">
        <f t="shared" si="161"/>
        <v>2014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2">
        <f t="shared" si="159"/>
        <v>42205.710879629631</v>
      </c>
      <c r="R3439" s="12">
        <f t="shared" si="160"/>
        <v>42235.710879629631</v>
      </c>
      <c r="S3439">
        <f t="shared" si="161"/>
        <v>2015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2">
        <f t="shared" si="159"/>
        <v>42100.927858796291</v>
      </c>
      <c r="R3440" s="12">
        <f t="shared" si="160"/>
        <v>42126.875</v>
      </c>
      <c r="S3440">
        <f t="shared" si="161"/>
        <v>2015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2">
        <f t="shared" si="159"/>
        <v>42374.911226851851</v>
      </c>
      <c r="R3441" s="12">
        <f t="shared" si="160"/>
        <v>42388.207638888889</v>
      </c>
      <c r="S3441">
        <f t="shared" si="161"/>
        <v>2016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2">
        <f t="shared" si="159"/>
        <v>41809.12300925926</v>
      </c>
      <c r="R3442" s="12">
        <f t="shared" si="160"/>
        <v>41831.677083333336</v>
      </c>
      <c r="S3442">
        <f t="shared" si="161"/>
        <v>2014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2">
        <f t="shared" si="159"/>
        <v>42294.429641203707</v>
      </c>
      <c r="R3443" s="12">
        <f t="shared" si="160"/>
        <v>42321.845138888893</v>
      </c>
      <c r="S3443">
        <f t="shared" si="161"/>
        <v>2015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2">
        <f t="shared" si="159"/>
        <v>42124.841111111105</v>
      </c>
      <c r="R3444" s="12">
        <f t="shared" si="160"/>
        <v>42154.841111111105</v>
      </c>
      <c r="S3444">
        <f t="shared" si="161"/>
        <v>2015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2">
        <f t="shared" si="159"/>
        <v>41861.524837962963</v>
      </c>
      <c r="R3445" s="12">
        <f t="shared" si="160"/>
        <v>41891.524837962963</v>
      </c>
      <c r="S3445">
        <f t="shared" si="161"/>
        <v>2014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2">
        <f t="shared" si="159"/>
        <v>42521.291504629626</v>
      </c>
      <c r="R3446" s="12">
        <f t="shared" si="160"/>
        <v>42529.582638888889</v>
      </c>
      <c r="S3446">
        <f t="shared" si="161"/>
        <v>2016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2">
        <f t="shared" si="159"/>
        <v>42272.530509259261</v>
      </c>
      <c r="R3447" s="12">
        <f t="shared" si="160"/>
        <v>42300.530509259261</v>
      </c>
      <c r="S3447">
        <f t="shared" si="161"/>
        <v>2015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2">
        <f t="shared" si="159"/>
        <v>42016.832465277781</v>
      </c>
      <c r="R3448" s="12">
        <f t="shared" si="160"/>
        <v>42040.513888888891</v>
      </c>
      <c r="S3448">
        <f t="shared" si="161"/>
        <v>2015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2">
        <f t="shared" si="159"/>
        <v>42402.889027777783</v>
      </c>
      <c r="R3449" s="12">
        <f t="shared" si="160"/>
        <v>42447.847361111111</v>
      </c>
      <c r="S3449">
        <f t="shared" si="161"/>
        <v>2016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2">
        <f t="shared" si="159"/>
        <v>41960.119085648148</v>
      </c>
      <c r="R3450" s="12">
        <f t="shared" si="160"/>
        <v>41990.119085648148</v>
      </c>
      <c r="S3450">
        <f t="shared" si="161"/>
        <v>2014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2">
        <f t="shared" si="159"/>
        <v>42532.052523148144</v>
      </c>
      <c r="R3451" s="12">
        <f t="shared" si="160"/>
        <v>42560.166666666672</v>
      </c>
      <c r="S3451">
        <f t="shared" si="161"/>
        <v>2016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2">
        <f t="shared" si="159"/>
        <v>42036.704525462963</v>
      </c>
      <c r="R3452" s="12">
        <f t="shared" si="160"/>
        <v>42096.662858796291</v>
      </c>
      <c r="S3452">
        <f t="shared" si="161"/>
        <v>2015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2">
        <f t="shared" si="159"/>
        <v>42088.723692129628</v>
      </c>
      <c r="R3453" s="12">
        <f t="shared" si="160"/>
        <v>42115.723692129628</v>
      </c>
      <c r="S3453">
        <f t="shared" si="161"/>
        <v>2015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2">
        <f t="shared" si="159"/>
        <v>41820.639189814814</v>
      </c>
      <c r="R3454" s="12">
        <f t="shared" si="160"/>
        <v>41843.165972222225</v>
      </c>
      <c r="S3454">
        <f t="shared" si="161"/>
        <v>2014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2">
        <f t="shared" si="159"/>
        <v>42535.97865740741</v>
      </c>
      <c r="R3455" s="12">
        <f t="shared" si="160"/>
        <v>42595.97865740741</v>
      </c>
      <c r="S3455">
        <f t="shared" si="161"/>
        <v>2016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2">
        <f t="shared" si="159"/>
        <v>41821.698599537034</v>
      </c>
      <c r="R3456" s="12">
        <f t="shared" si="160"/>
        <v>41851.698599537034</v>
      </c>
      <c r="S3456">
        <f t="shared" si="161"/>
        <v>2014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2">
        <f t="shared" si="159"/>
        <v>42626.7503125</v>
      </c>
      <c r="R3457" s="12">
        <f t="shared" si="160"/>
        <v>42656.7503125</v>
      </c>
      <c r="S3457">
        <f t="shared" si="161"/>
        <v>2016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2">
        <f t="shared" si="159"/>
        <v>41821.205636574072</v>
      </c>
      <c r="R3458" s="12">
        <f t="shared" si="160"/>
        <v>41852.290972222225</v>
      </c>
      <c r="S3458">
        <f t="shared" si="161"/>
        <v>2014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2">
        <f t="shared" ref="Q3459:Q3522" si="162">(((J3459/60)/60)/24)+DATE(1970,1,1)</f>
        <v>42016.706678240742</v>
      </c>
      <c r="R3459" s="12">
        <f t="shared" ref="R3459:R3522" si="163">(((I3459/60)/60)/24)+DATE(1970,1,1)</f>
        <v>42047.249305555553</v>
      </c>
      <c r="S3459">
        <f t="shared" ref="S3459:S3522" si="164">YEAR(Q3459)</f>
        <v>2015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2">
        <f t="shared" si="162"/>
        <v>42011.202581018515</v>
      </c>
      <c r="R3460" s="12">
        <f t="shared" si="163"/>
        <v>42038.185416666667</v>
      </c>
      <c r="S3460">
        <f t="shared" si="164"/>
        <v>2015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2">
        <f t="shared" si="162"/>
        <v>42480.479861111111</v>
      </c>
      <c r="R3461" s="12">
        <f t="shared" si="163"/>
        <v>42510.479861111111</v>
      </c>
      <c r="S3461">
        <f t="shared" si="164"/>
        <v>2016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2">
        <f t="shared" si="162"/>
        <v>41852.527222222219</v>
      </c>
      <c r="R3462" s="12">
        <f t="shared" si="163"/>
        <v>41866.527222222219</v>
      </c>
      <c r="S3462">
        <f t="shared" si="164"/>
        <v>2014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2">
        <f t="shared" si="162"/>
        <v>42643.632858796293</v>
      </c>
      <c r="R3463" s="12">
        <f t="shared" si="163"/>
        <v>42672.125</v>
      </c>
      <c r="S3463">
        <f t="shared" si="164"/>
        <v>2016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2">
        <f t="shared" si="162"/>
        <v>42179.898472222223</v>
      </c>
      <c r="R3464" s="12">
        <f t="shared" si="163"/>
        <v>42195.75</v>
      </c>
      <c r="S3464">
        <f t="shared" si="164"/>
        <v>2015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2">
        <f t="shared" si="162"/>
        <v>42612.918807870374</v>
      </c>
      <c r="R3465" s="12">
        <f t="shared" si="163"/>
        <v>42654.165972222225</v>
      </c>
      <c r="S3465">
        <f t="shared" si="164"/>
        <v>2016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2">
        <f t="shared" si="162"/>
        <v>42575.130057870367</v>
      </c>
      <c r="R3466" s="12">
        <f t="shared" si="163"/>
        <v>42605.130057870367</v>
      </c>
      <c r="S3466">
        <f t="shared" si="164"/>
        <v>2016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2">
        <f t="shared" si="162"/>
        <v>42200.625833333332</v>
      </c>
      <c r="R3467" s="12">
        <f t="shared" si="163"/>
        <v>42225.666666666672</v>
      </c>
      <c r="S3467">
        <f t="shared" si="164"/>
        <v>2015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2">
        <f t="shared" si="162"/>
        <v>42420.019097222219</v>
      </c>
      <c r="R3468" s="12">
        <f t="shared" si="163"/>
        <v>42479.977430555555</v>
      </c>
      <c r="S3468">
        <f t="shared" si="164"/>
        <v>2016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2">
        <f t="shared" si="162"/>
        <v>42053.671666666662</v>
      </c>
      <c r="R3469" s="12">
        <f t="shared" si="163"/>
        <v>42083.630000000005</v>
      </c>
      <c r="S3469">
        <f t="shared" si="164"/>
        <v>2015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2">
        <f t="shared" si="162"/>
        <v>42605.765381944439</v>
      </c>
      <c r="R3470" s="12">
        <f t="shared" si="163"/>
        <v>42634.125</v>
      </c>
      <c r="S3470">
        <f t="shared" si="164"/>
        <v>2016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2">
        <f t="shared" si="162"/>
        <v>42458.641724537039</v>
      </c>
      <c r="R3471" s="12">
        <f t="shared" si="163"/>
        <v>42488.641724537039</v>
      </c>
      <c r="S3471">
        <f t="shared" si="164"/>
        <v>2016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2">
        <f t="shared" si="162"/>
        <v>42529.022013888884</v>
      </c>
      <c r="R3472" s="12">
        <f t="shared" si="163"/>
        <v>42566.901388888888</v>
      </c>
      <c r="S3472">
        <f t="shared" si="164"/>
        <v>2016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2">
        <f t="shared" si="162"/>
        <v>41841.820486111108</v>
      </c>
      <c r="R3473" s="12">
        <f t="shared" si="163"/>
        <v>41882.833333333336</v>
      </c>
      <c r="S3473">
        <f t="shared" si="164"/>
        <v>2014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2">
        <f t="shared" si="162"/>
        <v>41928.170497685183</v>
      </c>
      <c r="R3474" s="12">
        <f t="shared" si="163"/>
        <v>41949.249305555553</v>
      </c>
      <c r="S3474">
        <f t="shared" si="164"/>
        <v>2014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2">
        <f t="shared" si="162"/>
        <v>42062.834444444445</v>
      </c>
      <c r="R3475" s="12">
        <f t="shared" si="163"/>
        <v>42083.852083333331</v>
      </c>
      <c r="S3475">
        <f t="shared" si="164"/>
        <v>2015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2">
        <f t="shared" si="162"/>
        <v>42541.501516203702</v>
      </c>
      <c r="R3476" s="12">
        <f t="shared" si="163"/>
        <v>42571.501516203702</v>
      </c>
      <c r="S3476">
        <f t="shared" si="164"/>
        <v>2016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2">
        <f t="shared" si="162"/>
        <v>41918.880833333329</v>
      </c>
      <c r="R3477" s="12">
        <f t="shared" si="163"/>
        <v>41946</v>
      </c>
      <c r="S3477">
        <f t="shared" si="164"/>
        <v>2014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2">
        <f t="shared" si="162"/>
        <v>41921.279976851853</v>
      </c>
      <c r="R3478" s="12">
        <f t="shared" si="163"/>
        <v>41939.125</v>
      </c>
      <c r="S3478">
        <f t="shared" si="164"/>
        <v>2014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2">
        <f t="shared" si="162"/>
        <v>42128.736608796295</v>
      </c>
      <c r="R3479" s="12">
        <f t="shared" si="163"/>
        <v>42141.125</v>
      </c>
      <c r="S3479">
        <f t="shared" si="164"/>
        <v>2015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2">
        <f t="shared" si="162"/>
        <v>42053.916921296302</v>
      </c>
      <c r="R3480" s="12">
        <f t="shared" si="163"/>
        <v>42079.875</v>
      </c>
      <c r="S3480">
        <f t="shared" si="164"/>
        <v>2015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2">
        <f t="shared" si="162"/>
        <v>41781.855092592588</v>
      </c>
      <c r="R3481" s="12">
        <f t="shared" si="163"/>
        <v>41811.855092592588</v>
      </c>
      <c r="S3481">
        <f t="shared" si="164"/>
        <v>2014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2">
        <f t="shared" si="162"/>
        <v>42171.317442129628</v>
      </c>
      <c r="R3482" s="12">
        <f t="shared" si="163"/>
        <v>42195.875</v>
      </c>
      <c r="S3482">
        <f t="shared" si="164"/>
        <v>2015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2">
        <f t="shared" si="162"/>
        <v>41989.24754629629</v>
      </c>
      <c r="R3483" s="12">
        <f t="shared" si="163"/>
        <v>42006.24754629629</v>
      </c>
      <c r="S3483">
        <f t="shared" si="164"/>
        <v>2014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2">
        <f t="shared" si="162"/>
        <v>41796.771597222221</v>
      </c>
      <c r="R3484" s="12">
        <f t="shared" si="163"/>
        <v>41826.771597222221</v>
      </c>
      <c r="S3484">
        <f t="shared" si="164"/>
        <v>2014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2">
        <f t="shared" si="162"/>
        <v>41793.668761574074</v>
      </c>
      <c r="R3485" s="12">
        <f t="shared" si="163"/>
        <v>41823.668761574074</v>
      </c>
      <c r="S3485">
        <f t="shared" si="164"/>
        <v>2014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2">
        <f t="shared" si="162"/>
        <v>42506.760405092587</v>
      </c>
      <c r="R3486" s="12">
        <f t="shared" si="163"/>
        <v>42536.760405092587</v>
      </c>
      <c r="S3486">
        <f t="shared" si="164"/>
        <v>2016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2">
        <f t="shared" si="162"/>
        <v>42372.693055555559</v>
      </c>
      <c r="R3487" s="12">
        <f t="shared" si="163"/>
        <v>42402.693055555559</v>
      </c>
      <c r="S3487">
        <f t="shared" si="164"/>
        <v>2016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2">
        <f t="shared" si="162"/>
        <v>42126.87501157407</v>
      </c>
      <c r="R3488" s="12">
        <f t="shared" si="163"/>
        <v>42158.290972222225</v>
      </c>
      <c r="S3488">
        <f t="shared" si="164"/>
        <v>2015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2">
        <f t="shared" si="162"/>
        <v>42149.940416666665</v>
      </c>
      <c r="R3489" s="12">
        <f t="shared" si="163"/>
        <v>42179.940416666665</v>
      </c>
      <c r="S3489">
        <f t="shared" si="164"/>
        <v>2015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2">
        <f t="shared" si="162"/>
        <v>42087.768055555556</v>
      </c>
      <c r="R3490" s="12">
        <f t="shared" si="163"/>
        <v>42111.666666666672</v>
      </c>
      <c r="S3490">
        <f t="shared" si="164"/>
        <v>2015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2">
        <f t="shared" si="162"/>
        <v>41753.635775462964</v>
      </c>
      <c r="R3491" s="12">
        <f t="shared" si="163"/>
        <v>41783.875</v>
      </c>
      <c r="S3491">
        <f t="shared" si="164"/>
        <v>2014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2">
        <f t="shared" si="162"/>
        <v>42443.802361111113</v>
      </c>
      <c r="R3492" s="12">
        <f t="shared" si="163"/>
        <v>42473.802361111113</v>
      </c>
      <c r="S3492">
        <f t="shared" si="164"/>
        <v>2016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2">
        <f t="shared" si="162"/>
        <v>42121.249814814815</v>
      </c>
      <c r="R3493" s="12">
        <f t="shared" si="163"/>
        <v>42142.249814814815</v>
      </c>
      <c r="S3493">
        <f t="shared" si="164"/>
        <v>2015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2">
        <f t="shared" si="162"/>
        <v>42268.009224537032</v>
      </c>
      <c r="R3494" s="12">
        <f t="shared" si="163"/>
        <v>42303.009224537032</v>
      </c>
      <c r="S3494">
        <f t="shared" si="164"/>
        <v>2015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2">
        <f t="shared" si="162"/>
        <v>41848.866157407407</v>
      </c>
      <c r="R3495" s="12">
        <f t="shared" si="163"/>
        <v>41868.21597222222</v>
      </c>
      <c r="S3495">
        <f t="shared" si="164"/>
        <v>2014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2">
        <f t="shared" si="162"/>
        <v>42689.214988425927</v>
      </c>
      <c r="R3496" s="12">
        <f t="shared" si="163"/>
        <v>42700.25</v>
      </c>
      <c r="S3496">
        <f t="shared" si="164"/>
        <v>2016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2">
        <f t="shared" si="162"/>
        <v>41915.762835648151</v>
      </c>
      <c r="R3497" s="12">
        <f t="shared" si="163"/>
        <v>41944.720833333333</v>
      </c>
      <c r="S3497">
        <f t="shared" si="164"/>
        <v>2014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2">
        <f t="shared" si="162"/>
        <v>42584.846828703703</v>
      </c>
      <c r="R3498" s="12">
        <f t="shared" si="163"/>
        <v>42624.846828703703</v>
      </c>
      <c r="S3498">
        <f t="shared" si="164"/>
        <v>2016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2">
        <f t="shared" si="162"/>
        <v>42511.741944444439</v>
      </c>
      <c r="R3499" s="12">
        <f t="shared" si="163"/>
        <v>42523.916666666672</v>
      </c>
      <c r="S3499">
        <f t="shared" si="164"/>
        <v>2016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2">
        <f t="shared" si="162"/>
        <v>42459.15861111111</v>
      </c>
      <c r="R3500" s="12">
        <f t="shared" si="163"/>
        <v>42518.905555555553</v>
      </c>
      <c r="S3500">
        <f t="shared" si="164"/>
        <v>2016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2">
        <f t="shared" si="162"/>
        <v>42132.036168981482</v>
      </c>
      <c r="R3501" s="12">
        <f t="shared" si="163"/>
        <v>42186.290972222225</v>
      </c>
      <c r="S3501">
        <f t="shared" si="164"/>
        <v>2015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2">
        <f t="shared" si="162"/>
        <v>42419.91942129629</v>
      </c>
      <c r="R3502" s="12">
        <f t="shared" si="163"/>
        <v>42436.207638888889</v>
      </c>
      <c r="S3502">
        <f t="shared" si="164"/>
        <v>2016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2">
        <f t="shared" si="162"/>
        <v>42233.763831018514</v>
      </c>
      <c r="R3503" s="12">
        <f t="shared" si="163"/>
        <v>42258.763831018514</v>
      </c>
      <c r="S3503">
        <f t="shared" si="164"/>
        <v>2015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2">
        <f t="shared" si="162"/>
        <v>42430.839398148149</v>
      </c>
      <c r="R3504" s="12">
        <f t="shared" si="163"/>
        <v>42445.165972222225</v>
      </c>
      <c r="S3504">
        <f t="shared" si="164"/>
        <v>2016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2">
        <f t="shared" si="162"/>
        <v>42545.478333333333</v>
      </c>
      <c r="R3505" s="12">
        <f t="shared" si="163"/>
        <v>42575.478333333333</v>
      </c>
      <c r="S3505">
        <f t="shared" si="164"/>
        <v>2016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2">
        <f t="shared" si="162"/>
        <v>42297.748738425929</v>
      </c>
      <c r="R3506" s="12">
        <f t="shared" si="163"/>
        <v>42327.790405092594</v>
      </c>
      <c r="S3506">
        <f t="shared" si="164"/>
        <v>2015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2">
        <f t="shared" si="162"/>
        <v>41760.935706018521</v>
      </c>
      <c r="R3507" s="12">
        <f t="shared" si="163"/>
        <v>41772.166666666664</v>
      </c>
      <c r="S3507">
        <f t="shared" si="164"/>
        <v>2014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2">
        <f t="shared" si="162"/>
        <v>41829.734259259261</v>
      </c>
      <c r="R3508" s="12">
        <f t="shared" si="163"/>
        <v>41874.734259259261</v>
      </c>
      <c r="S3508">
        <f t="shared" si="164"/>
        <v>2014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2">
        <f t="shared" si="162"/>
        <v>42491.92288194444</v>
      </c>
      <c r="R3509" s="12">
        <f t="shared" si="163"/>
        <v>42521.92288194444</v>
      </c>
      <c r="S3509">
        <f t="shared" si="164"/>
        <v>2016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2">
        <f t="shared" si="162"/>
        <v>42477.729780092588</v>
      </c>
      <c r="R3510" s="12">
        <f t="shared" si="163"/>
        <v>42500.875</v>
      </c>
      <c r="S3510">
        <f t="shared" si="164"/>
        <v>2016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2">
        <f t="shared" si="162"/>
        <v>41950.859560185185</v>
      </c>
      <c r="R3511" s="12">
        <f t="shared" si="163"/>
        <v>41964.204861111109</v>
      </c>
      <c r="S3511">
        <f t="shared" si="164"/>
        <v>2014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2">
        <f t="shared" si="162"/>
        <v>41802.62090277778</v>
      </c>
      <c r="R3512" s="12">
        <f t="shared" si="163"/>
        <v>41822.62090277778</v>
      </c>
      <c r="S3512">
        <f t="shared" si="164"/>
        <v>2014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2">
        <f t="shared" si="162"/>
        <v>41927.873784722222</v>
      </c>
      <c r="R3513" s="12">
        <f t="shared" si="163"/>
        <v>41950.770833333336</v>
      </c>
      <c r="S3513">
        <f t="shared" si="164"/>
        <v>2014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2">
        <f t="shared" si="162"/>
        <v>42057.536944444444</v>
      </c>
      <c r="R3514" s="12">
        <f t="shared" si="163"/>
        <v>42117.49527777778</v>
      </c>
      <c r="S3514">
        <f t="shared" si="164"/>
        <v>2015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2">
        <f t="shared" si="162"/>
        <v>41781.096203703702</v>
      </c>
      <c r="R3515" s="12">
        <f t="shared" si="163"/>
        <v>41794.207638888889</v>
      </c>
      <c r="S3515">
        <f t="shared" si="164"/>
        <v>2014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2">
        <f t="shared" si="162"/>
        <v>42020.846666666665</v>
      </c>
      <c r="R3516" s="12">
        <f t="shared" si="163"/>
        <v>42037.207638888889</v>
      </c>
      <c r="S3516">
        <f t="shared" si="164"/>
        <v>2015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2">
        <f t="shared" si="162"/>
        <v>42125.772812499999</v>
      </c>
      <c r="R3517" s="12">
        <f t="shared" si="163"/>
        <v>42155.772812499999</v>
      </c>
      <c r="S3517">
        <f t="shared" si="164"/>
        <v>2015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2">
        <f t="shared" si="162"/>
        <v>41856.010069444441</v>
      </c>
      <c r="R3518" s="12">
        <f t="shared" si="163"/>
        <v>41890.125</v>
      </c>
      <c r="S3518">
        <f t="shared" si="164"/>
        <v>2014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2">
        <f t="shared" si="162"/>
        <v>41794.817523148151</v>
      </c>
      <c r="R3519" s="12">
        <f t="shared" si="163"/>
        <v>41824.458333333336</v>
      </c>
      <c r="S3519">
        <f t="shared" si="164"/>
        <v>2014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2">
        <f t="shared" si="162"/>
        <v>41893.783553240741</v>
      </c>
      <c r="R3520" s="12">
        <f t="shared" si="163"/>
        <v>41914.597916666666</v>
      </c>
      <c r="S3520">
        <f t="shared" si="164"/>
        <v>2014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2">
        <f t="shared" si="162"/>
        <v>42037.598958333328</v>
      </c>
      <c r="R3521" s="12">
        <f t="shared" si="163"/>
        <v>42067.598958333328</v>
      </c>
      <c r="S3521">
        <f t="shared" si="164"/>
        <v>2015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2">
        <f t="shared" si="162"/>
        <v>42227.824212962965</v>
      </c>
      <c r="R3522" s="12">
        <f t="shared" si="163"/>
        <v>42253.57430555555</v>
      </c>
      <c r="S3522">
        <f t="shared" si="164"/>
        <v>2015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2">
        <f t="shared" ref="Q3523:Q3586" si="165">(((J3523/60)/60)/24)+DATE(1970,1,1)</f>
        <v>41881.361342592594</v>
      </c>
      <c r="R3523" s="12">
        <f t="shared" ref="R3523:R3586" si="166">(((I3523/60)/60)/24)+DATE(1970,1,1)</f>
        <v>41911.361342592594</v>
      </c>
      <c r="S3523">
        <f t="shared" ref="S3523:S3586" si="167">YEAR(Q3523)</f>
        <v>2014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2">
        <f t="shared" si="165"/>
        <v>42234.789884259255</v>
      </c>
      <c r="R3524" s="12">
        <f t="shared" si="166"/>
        <v>42262.420833333337</v>
      </c>
      <c r="S3524">
        <f t="shared" si="167"/>
        <v>2015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2">
        <f t="shared" si="165"/>
        <v>42581.397546296299</v>
      </c>
      <c r="R3525" s="12">
        <f t="shared" si="166"/>
        <v>42638.958333333328</v>
      </c>
      <c r="S3525">
        <f t="shared" si="167"/>
        <v>2016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2">
        <f t="shared" si="165"/>
        <v>41880.76357638889</v>
      </c>
      <c r="R3526" s="12">
        <f t="shared" si="166"/>
        <v>41895.166666666664</v>
      </c>
      <c r="S3526">
        <f t="shared" si="167"/>
        <v>2014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2">
        <f t="shared" si="165"/>
        <v>42214.6956712963</v>
      </c>
      <c r="R3527" s="12">
        <f t="shared" si="166"/>
        <v>42225.666666666672</v>
      </c>
      <c r="S3527">
        <f t="shared" si="167"/>
        <v>2015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2">
        <f t="shared" si="165"/>
        <v>42460.335312499999</v>
      </c>
      <c r="R3528" s="12">
        <f t="shared" si="166"/>
        <v>42488.249305555553</v>
      </c>
      <c r="S3528">
        <f t="shared" si="167"/>
        <v>2016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2">
        <f t="shared" si="165"/>
        <v>42167.023206018523</v>
      </c>
      <c r="R3529" s="12">
        <f t="shared" si="166"/>
        <v>42196.165972222225</v>
      </c>
      <c r="S3529">
        <f t="shared" si="167"/>
        <v>2015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2">
        <f t="shared" si="165"/>
        <v>42733.50136574074</v>
      </c>
      <c r="R3530" s="12">
        <f t="shared" si="166"/>
        <v>42753.50136574074</v>
      </c>
      <c r="S3530">
        <f t="shared" si="167"/>
        <v>2016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2">
        <f t="shared" si="165"/>
        <v>42177.761782407411</v>
      </c>
      <c r="R3531" s="12">
        <f t="shared" si="166"/>
        <v>42198.041666666672</v>
      </c>
      <c r="S3531">
        <f t="shared" si="167"/>
        <v>2015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2">
        <f t="shared" si="165"/>
        <v>42442.623344907406</v>
      </c>
      <c r="R3532" s="12">
        <f t="shared" si="166"/>
        <v>42470.833333333328</v>
      </c>
      <c r="S3532">
        <f t="shared" si="167"/>
        <v>2016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2">
        <f t="shared" si="165"/>
        <v>42521.654328703706</v>
      </c>
      <c r="R3533" s="12">
        <f t="shared" si="166"/>
        <v>42551.654328703706</v>
      </c>
      <c r="S3533">
        <f t="shared" si="167"/>
        <v>2016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2">
        <f t="shared" si="165"/>
        <v>41884.599849537037</v>
      </c>
      <c r="R3534" s="12">
        <f t="shared" si="166"/>
        <v>41900.165972222225</v>
      </c>
      <c r="S3534">
        <f t="shared" si="167"/>
        <v>2014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2">
        <f t="shared" si="165"/>
        <v>42289.761192129634</v>
      </c>
      <c r="R3535" s="12">
        <f t="shared" si="166"/>
        <v>42319.802858796291</v>
      </c>
      <c r="S3535">
        <f t="shared" si="167"/>
        <v>2015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2">
        <f t="shared" si="165"/>
        <v>42243.6252662037</v>
      </c>
      <c r="R3536" s="12">
        <f t="shared" si="166"/>
        <v>42278.6252662037</v>
      </c>
      <c r="S3536">
        <f t="shared" si="167"/>
        <v>2015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2">
        <f t="shared" si="165"/>
        <v>42248.640162037031</v>
      </c>
      <c r="R3537" s="12">
        <f t="shared" si="166"/>
        <v>42279.75</v>
      </c>
      <c r="S3537">
        <f t="shared" si="167"/>
        <v>2015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2">
        <f t="shared" si="165"/>
        <v>42328.727141203708</v>
      </c>
      <c r="R3538" s="12">
        <f t="shared" si="166"/>
        <v>42358.499305555553</v>
      </c>
      <c r="S3538">
        <f t="shared" si="167"/>
        <v>2015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2">
        <f t="shared" si="165"/>
        <v>41923.354351851849</v>
      </c>
      <c r="R3539" s="12">
        <f t="shared" si="166"/>
        <v>41960.332638888889</v>
      </c>
      <c r="S3539">
        <f t="shared" si="167"/>
        <v>2014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2">
        <f t="shared" si="165"/>
        <v>42571.420601851853</v>
      </c>
      <c r="R3540" s="12">
        <f t="shared" si="166"/>
        <v>42599.420601851853</v>
      </c>
      <c r="S3540">
        <f t="shared" si="167"/>
        <v>2016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2">
        <f t="shared" si="165"/>
        <v>42600.756041666667</v>
      </c>
      <c r="R3541" s="12">
        <f t="shared" si="166"/>
        <v>42621.756041666667</v>
      </c>
      <c r="S3541">
        <f t="shared" si="167"/>
        <v>2016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2">
        <f t="shared" si="165"/>
        <v>42517.003368055557</v>
      </c>
      <c r="R3542" s="12">
        <f t="shared" si="166"/>
        <v>42547.003368055557</v>
      </c>
      <c r="S3542">
        <f t="shared" si="167"/>
        <v>2016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2">
        <f t="shared" si="165"/>
        <v>42222.730034722219</v>
      </c>
      <c r="R3543" s="12">
        <f t="shared" si="166"/>
        <v>42247.730034722219</v>
      </c>
      <c r="S3543">
        <f t="shared" si="167"/>
        <v>2015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2">
        <f t="shared" si="165"/>
        <v>41829.599791666667</v>
      </c>
      <c r="R3544" s="12">
        <f t="shared" si="166"/>
        <v>41889.599791666667</v>
      </c>
      <c r="S3544">
        <f t="shared" si="167"/>
        <v>2014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2">
        <f t="shared" si="165"/>
        <v>42150.755312499998</v>
      </c>
      <c r="R3545" s="12">
        <f t="shared" si="166"/>
        <v>42180.755312499998</v>
      </c>
      <c r="S3545">
        <f t="shared" si="167"/>
        <v>2015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2">
        <f t="shared" si="165"/>
        <v>42040.831678240742</v>
      </c>
      <c r="R3546" s="12">
        <f t="shared" si="166"/>
        <v>42070.831678240742</v>
      </c>
      <c r="S3546">
        <f t="shared" si="167"/>
        <v>2015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2">
        <f t="shared" si="165"/>
        <v>42075.807395833333</v>
      </c>
      <c r="R3547" s="12">
        <f t="shared" si="166"/>
        <v>42105.807395833333</v>
      </c>
      <c r="S3547">
        <f t="shared" si="167"/>
        <v>2015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2">
        <f t="shared" si="165"/>
        <v>42073.660694444443</v>
      </c>
      <c r="R3548" s="12">
        <f t="shared" si="166"/>
        <v>42095.165972222225</v>
      </c>
      <c r="S3548">
        <f t="shared" si="167"/>
        <v>2015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2">
        <f t="shared" si="165"/>
        <v>42480.078715277778</v>
      </c>
      <c r="R3549" s="12">
        <f t="shared" si="166"/>
        <v>42504.165972222225</v>
      </c>
      <c r="S3549">
        <f t="shared" si="167"/>
        <v>2016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2">
        <f t="shared" si="165"/>
        <v>42411.942291666666</v>
      </c>
      <c r="R3550" s="12">
        <f t="shared" si="166"/>
        <v>42434.041666666672</v>
      </c>
      <c r="S3550">
        <f t="shared" si="167"/>
        <v>2016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2">
        <f t="shared" si="165"/>
        <v>42223.394363425927</v>
      </c>
      <c r="R3551" s="12">
        <f t="shared" si="166"/>
        <v>42251.394363425927</v>
      </c>
      <c r="S3551">
        <f t="shared" si="167"/>
        <v>2015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2">
        <f t="shared" si="165"/>
        <v>42462.893495370372</v>
      </c>
      <c r="R3552" s="12">
        <f t="shared" si="166"/>
        <v>42492.893495370372</v>
      </c>
      <c r="S3552">
        <f t="shared" si="167"/>
        <v>2016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2">
        <f t="shared" si="165"/>
        <v>41753.515856481477</v>
      </c>
      <c r="R3553" s="12">
        <f t="shared" si="166"/>
        <v>41781.921527777777</v>
      </c>
      <c r="S3553">
        <f t="shared" si="167"/>
        <v>2014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2">
        <f t="shared" si="165"/>
        <v>41788.587083333332</v>
      </c>
      <c r="R3554" s="12">
        <f t="shared" si="166"/>
        <v>41818.587083333332</v>
      </c>
      <c r="S3554">
        <f t="shared" si="167"/>
        <v>2014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2">
        <f t="shared" si="165"/>
        <v>42196.028703703705</v>
      </c>
      <c r="R3555" s="12">
        <f t="shared" si="166"/>
        <v>42228</v>
      </c>
      <c r="S3555">
        <f t="shared" si="167"/>
        <v>2015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2">
        <f t="shared" si="165"/>
        <v>42016.050451388888</v>
      </c>
      <c r="R3556" s="12">
        <f t="shared" si="166"/>
        <v>42046.708333333328</v>
      </c>
      <c r="S3556">
        <f t="shared" si="167"/>
        <v>2015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2">
        <f t="shared" si="165"/>
        <v>42661.442060185189</v>
      </c>
      <c r="R3557" s="12">
        <f t="shared" si="166"/>
        <v>42691.483726851846</v>
      </c>
      <c r="S3557">
        <f t="shared" si="167"/>
        <v>2016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2">
        <f t="shared" si="165"/>
        <v>41808.649583333332</v>
      </c>
      <c r="R3558" s="12">
        <f t="shared" si="166"/>
        <v>41868.649583333332</v>
      </c>
      <c r="S3558">
        <f t="shared" si="167"/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2">
        <f t="shared" si="165"/>
        <v>41730.276747685188</v>
      </c>
      <c r="R3559" s="12">
        <f t="shared" si="166"/>
        <v>41764.276747685188</v>
      </c>
      <c r="S3559">
        <f t="shared" si="167"/>
        <v>2014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2">
        <f t="shared" si="165"/>
        <v>42139.816840277781</v>
      </c>
      <c r="R3560" s="12">
        <f t="shared" si="166"/>
        <v>42181.875</v>
      </c>
      <c r="S3560">
        <f t="shared" si="167"/>
        <v>2015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2">
        <f t="shared" si="165"/>
        <v>42194.096157407403</v>
      </c>
      <c r="R3561" s="12">
        <f t="shared" si="166"/>
        <v>42216.373611111107</v>
      </c>
      <c r="S3561">
        <f t="shared" si="167"/>
        <v>2015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2">
        <f t="shared" si="165"/>
        <v>42115.889652777783</v>
      </c>
      <c r="R3562" s="12">
        <f t="shared" si="166"/>
        <v>42151.114583333328</v>
      </c>
      <c r="S3562">
        <f t="shared" si="167"/>
        <v>2015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2">
        <f t="shared" si="165"/>
        <v>42203.680300925931</v>
      </c>
      <c r="R3563" s="12">
        <f t="shared" si="166"/>
        <v>42221.774999999994</v>
      </c>
      <c r="S3563">
        <f t="shared" si="167"/>
        <v>2015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2">
        <f t="shared" si="165"/>
        <v>42433.761886574073</v>
      </c>
      <c r="R3564" s="12">
        <f t="shared" si="166"/>
        <v>42442.916666666672</v>
      </c>
      <c r="S3564">
        <f t="shared" si="167"/>
        <v>2016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2">
        <f t="shared" si="165"/>
        <v>42555.671944444446</v>
      </c>
      <c r="R3565" s="12">
        <f t="shared" si="166"/>
        <v>42583.791666666672</v>
      </c>
      <c r="S3565">
        <f t="shared" si="167"/>
        <v>2016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2">
        <f t="shared" si="165"/>
        <v>42236.623252314821</v>
      </c>
      <c r="R3566" s="12">
        <f t="shared" si="166"/>
        <v>42282.666666666672</v>
      </c>
      <c r="S3566">
        <f t="shared" si="167"/>
        <v>2015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2">
        <f t="shared" si="165"/>
        <v>41974.743148148147</v>
      </c>
      <c r="R3567" s="12">
        <f t="shared" si="166"/>
        <v>42004.743148148147</v>
      </c>
      <c r="S3567">
        <f t="shared" si="167"/>
        <v>2014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2">
        <f t="shared" si="165"/>
        <v>41997.507905092592</v>
      </c>
      <c r="R3568" s="12">
        <f t="shared" si="166"/>
        <v>42027.507905092592</v>
      </c>
      <c r="S3568">
        <f t="shared" si="167"/>
        <v>2014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2">
        <f t="shared" si="165"/>
        <v>42135.810694444444</v>
      </c>
      <c r="R3569" s="12">
        <f t="shared" si="166"/>
        <v>42165.810694444444</v>
      </c>
      <c r="S3569">
        <f t="shared" si="167"/>
        <v>2015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2">
        <f t="shared" si="165"/>
        <v>41869.740671296298</v>
      </c>
      <c r="R3570" s="12">
        <f t="shared" si="166"/>
        <v>41899.740671296298</v>
      </c>
      <c r="S3570">
        <f t="shared" si="167"/>
        <v>2014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2">
        <f t="shared" si="165"/>
        <v>41982.688611111109</v>
      </c>
      <c r="R3571" s="12">
        <f t="shared" si="166"/>
        <v>42012.688611111109</v>
      </c>
      <c r="S3571">
        <f t="shared" si="167"/>
        <v>2014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2">
        <f t="shared" si="165"/>
        <v>41976.331979166673</v>
      </c>
      <c r="R3572" s="12">
        <f t="shared" si="166"/>
        <v>42004.291666666672</v>
      </c>
      <c r="S3572">
        <f t="shared" si="167"/>
        <v>2014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2">
        <f t="shared" si="165"/>
        <v>41912.858946759261</v>
      </c>
      <c r="R3573" s="12">
        <f t="shared" si="166"/>
        <v>41942.858946759261</v>
      </c>
      <c r="S3573">
        <f t="shared" si="167"/>
        <v>2014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2">
        <f t="shared" si="165"/>
        <v>42146.570393518516</v>
      </c>
      <c r="R3574" s="12">
        <f t="shared" si="166"/>
        <v>42176.570393518516</v>
      </c>
      <c r="S3574">
        <f t="shared" si="167"/>
        <v>2015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2">
        <f t="shared" si="165"/>
        <v>41921.375532407408</v>
      </c>
      <c r="R3575" s="12">
        <f t="shared" si="166"/>
        <v>41951.417199074072</v>
      </c>
      <c r="S3575">
        <f t="shared" si="167"/>
        <v>2014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2">
        <f t="shared" si="165"/>
        <v>41926.942685185182</v>
      </c>
      <c r="R3576" s="12">
        <f t="shared" si="166"/>
        <v>41956.984351851846</v>
      </c>
      <c r="S3576">
        <f t="shared" si="167"/>
        <v>2014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2">
        <f t="shared" si="165"/>
        <v>42561.783877314811</v>
      </c>
      <c r="R3577" s="12">
        <f t="shared" si="166"/>
        <v>42593.165972222225</v>
      </c>
      <c r="S3577">
        <f t="shared" si="167"/>
        <v>2016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2">
        <f t="shared" si="165"/>
        <v>42649.54923611111</v>
      </c>
      <c r="R3578" s="12">
        <f t="shared" si="166"/>
        <v>42709.590902777782</v>
      </c>
      <c r="S3578">
        <f t="shared" si="167"/>
        <v>2016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2">
        <f t="shared" si="165"/>
        <v>42093.786840277782</v>
      </c>
      <c r="R3579" s="12">
        <f t="shared" si="166"/>
        <v>42120.26944444445</v>
      </c>
      <c r="S3579">
        <f t="shared" si="167"/>
        <v>2015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2">
        <f t="shared" si="165"/>
        <v>42460.733530092592</v>
      </c>
      <c r="R3580" s="12">
        <f t="shared" si="166"/>
        <v>42490.733530092592</v>
      </c>
      <c r="S3580">
        <f t="shared" si="167"/>
        <v>2016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2">
        <f t="shared" si="165"/>
        <v>42430.762222222227</v>
      </c>
      <c r="R3581" s="12">
        <f t="shared" si="166"/>
        <v>42460.720555555556</v>
      </c>
      <c r="S3581">
        <f t="shared" si="167"/>
        <v>2016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2">
        <f t="shared" si="165"/>
        <v>42026.176180555558</v>
      </c>
      <c r="R3582" s="12">
        <f t="shared" si="166"/>
        <v>42064.207638888889</v>
      </c>
      <c r="S3582">
        <f t="shared" si="167"/>
        <v>2015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2">
        <f t="shared" si="165"/>
        <v>41836.471180555556</v>
      </c>
      <c r="R3583" s="12">
        <f t="shared" si="166"/>
        <v>41850.471180555556</v>
      </c>
      <c r="S3583">
        <f t="shared" si="167"/>
        <v>2014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2">
        <f t="shared" si="165"/>
        <v>42451.095856481479</v>
      </c>
      <c r="R3584" s="12">
        <f t="shared" si="166"/>
        <v>42465.095856481479</v>
      </c>
      <c r="S3584">
        <f t="shared" si="167"/>
        <v>2016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2">
        <f t="shared" si="165"/>
        <v>42418.425983796296</v>
      </c>
      <c r="R3585" s="12">
        <f t="shared" si="166"/>
        <v>42478.384317129632</v>
      </c>
      <c r="S3585">
        <f t="shared" si="167"/>
        <v>2016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2">
        <f t="shared" si="165"/>
        <v>42168.316481481481</v>
      </c>
      <c r="R3586" s="12">
        <f t="shared" si="166"/>
        <v>42198.316481481481</v>
      </c>
      <c r="S3586">
        <f t="shared" si="167"/>
        <v>2015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2">
        <f t="shared" ref="Q3587:Q3650" si="168">(((J3587/60)/60)/24)+DATE(1970,1,1)</f>
        <v>41964.716319444444</v>
      </c>
      <c r="R3587" s="12">
        <f t="shared" ref="R3587:R3650" si="169">(((I3587/60)/60)/24)+DATE(1970,1,1)</f>
        <v>41994.716319444444</v>
      </c>
      <c r="S3587">
        <f t="shared" ref="S3587:S3650" si="170">YEAR(Q3587)</f>
        <v>2014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2">
        <f t="shared" si="168"/>
        <v>42576.697569444441</v>
      </c>
      <c r="R3588" s="12">
        <f t="shared" si="169"/>
        <v>42636.697569444441</v>
      </c>
      <c r="S3588">
        <f t="shared" si="170"/>
        <v>2016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2">
        <f t="shared" si="168"/>
        <v>42503.539976851855</v>
      </c>
      <c r="R3589" s="12">
        <f t="shared" si="169"/>
        <v>42548.791666666672</v>
      </c>
      <c r="S3589">
        <f t="shared" si="170"/>
        <v>2016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2">
        <f t="shared" si="168"/>
        <v>42101.828819444447</v>
      </c>
      <c r="R3590" s="12">
        <f t="shared" si="169"/>
        <v>42123.958333333328</v>
      </c>
      <c r="S3590">
        <f t="shared" si="170"/>
        <v>2015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2">
        <f t="shared" si="168"/>
        <v>42125.647534722222</v>
      </c>
      <c r="R3591" s="12">
        <f t="shared" si="169"/>
        <v>42150.647534722222</v>
      </c>
      <c r="S3591">
        <f t="shared" si="170"/>
        <v>2015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2">
        <f t="shared" si="168"/>
        <v>41902.333726851852</v>
      </c>
      <c r="R3592" s="12">
        <f t="shared" si="169"/>
        <v>41932.333726851852</v>
      </c>
      <c r="S3592">
        <f t="shared" si="170"/>
        <v>2014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2">
        <f t="shared" si="168"/>
        <v>42003.948425925926</v>
      </c>
      <c r="R3593" s="12">
        <f t="shared" si="169"/>
        <v>42028.207638888889</v>
      </c>
      <c r="S3593">
        <f t="shared" si="170"/>
        <v>2014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2">
        <f t="shared" si="168"/>
        <v>41988.829942129625</v>
      </c>
      <c r="R3594" s="12">
        <f t="shared" si="169"/>
        <v>42046.207638888889</v>
      </c>
      <c r="S3594">
        <f t="shared" si="170"/>
        <v>2014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2">
        <f t="shared" si="168"/>
        <v>41974.898599537039</v>
      </c>
      <c r="R3595" s="12">
        <f t="shared" si="169"/>
        <v>42009.851388888885</v>
      </c>
      <c r="S3595">
        <f t="shared" si="170"/>
        <v>2014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2">
        <f t="shared" si="168"/>
        <v>42592.066921296297</v>
      </c>
      <c r="R3596" s="12">
        <f t="shared" si="169"/>
        <v>42617.066921296297</v>
      </c>
      <c r="S3596">
        <f t="shared" si="170"/>
        <v>2016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2">
        <f t="shared" si="168"/>
        <v>42050.008368055554</v>
      </c>
      <c r="R3597" s="12">
        <f t="shared" si="169"/>
        <v>42076.290972222225</v>
      </c>
      <c r="S3597">
        <f t="shared" si="170"/>
        <v>2015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2">
        <f t="shared" si="168"/>
        <v>41856.715069444443</v>
      </c>
      <c r="R3598" s="12">
        <f t="shared" si="169"/>
        <v>41877.715069444443</v>
      </c>
      <c r="S3598">
        <f t="shared" si="170"/>
        <v>2014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2">
        <f t="shared" si="168"/>
        <v>42417.585532407407</v>
      </c>
      <c r="R3599" s="12">
        <f t="shared" si="169"/>
        <v>42432.249305555553</v>
      </c>
      <c r="S3599">
        <f t="shared" si="170"/>
        <v>2016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2">
        <f t="shared" si="168"/>
        <v>41866.79886574074</v>
      </c>
      <c r="R3600" s="12">
        <f t="shared" si="169"/>
        <v>41885.207638888889</v>
      </c>
      <c r="S3600">
        <f t="shared" si="170"/>
        <v>2014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2">
        <f t="shared" si="168"/>
        <v>42220.79487268519</v>
      </c>
      <c r="R3601" s="12">
        <f t="shared" si="169"/>
        <v>42246</v>
      </c>
      <c r="S3601">
        <f t="shared" si="170"/>
        <v>2015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2">
        <f t="shared" si="168"/>
        <v>42628.849120370374</v>
      </c>
      <c r="R3602" s="12">
        <f t="shared" si="169"/>
        <v>42656.849120370374</v>
      </c>
      <c r="S3602">
        <f t="shared" si="170"/>
        <v>2016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2">
        <f t="shared" si="168"/>
        <v>41990.99863425926</v>
      </c>
      <c r="R3603" s="12">
        <f t="shared" si="169"/>
        <v>42020.99863425926</v>
      </c>
      <c r="S3603">
        <f t="shared" si="170"/>
        <v>2014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2">
        <f t="shared" si="168"/>
        <v>42447.894432870366</v>
      </c>
      <c r="R3604" s="12">
        <f t="shared" si="169"/>
        <v>42507.894432870366</v>
      </c>
      <c r="S3604">
        <f t="shared" si="170"/>
        <v>2016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2">
        <f t="shared" si="168"/>
        <v>42283.864351851851</v>
      </c>
      <c r="R3605" s="12">
        <f t="shared" si="169"/>
        <v>42313.906018518523</v>
      </c>
      <c r="S3605">
        <f t="shared" si="170"/>
        <v>2015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2">
        <f t="shared" si="168"/>
        <v>42483.015694444446</v>
      </c>
      <c r="R3606" s="12">
        <f t="shared" si="169"/>
        <v>42489.290972222225</v>
      </c>
      <c r="S3606">
        <f t="shared" si="170"/>
        <v>2016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2">
        <f t="shared" si="168"/>
        <v>42383.793124999997</v>
      </c>
      <c r="R3607" s="12">
        <f t="shared" si="169"/>
        <v>42413.793124999997</v>
      </c>
      <c r="S3607">
        <f t="shared" si="170"/>
        <v>2016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2">
        <f t="shared" si="168"/>
        <v>42566.604826388888</v>
      </c>
      <c r="R3608" s="12">
        <f t="shared" si="169"/>
        <v>42596.604826388888</v>
      </c>
      <c r="S3608">
        <f t="shared" si="170"/>
        <v>2016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2">
        <f t="shared" si="168"/>
        <v>42338.963912037041</v>
      </c>
      <c r="R3609" s="12">
        <f t="shared" si="169"/>
        <v>42353</v>
      </c>
      <c r="S3609">
        <f t="shared" si="170"/>
        <v>2015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2">
        <f t="shared" si="168"/>
        <v>42506.709375000006</v>
      </c>
      <c r="R3610" s="12">
        <f t="shared" si="169"/>
        <v>42538.583333333328</v>
      </c>
      <c r="S3610">
        <f t="shared" si="170"/>
        <v>2016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2">
        <f t="shared" si="168"/>
        <v>42429.991724537031</v>
      </c>
      <c r="R3611" s="12">
        <f t="shared" si="169"/>
        <v>42459.950057870374</v>
      </c>
      <c r="S3611">
        <f t="shared" si="170"/>
        <v>2016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2">
        <f t="shared" si="168"/>
        <v>42203.432129629626</v>
      </c>
      <c r="R3612" s="12">
        <f t="shared" si="169"/>
        <v>42233.432129629626</v>
      </c>
      <c r="S3612">
        <f t="shared" si="170"/>
        <v>2015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2">
        <f t="shared" si="168"/>
        <v>42072.370381944449</v>
      </c>
      <c r="R3613" s="12">
        <f t="shared" si="169"/>
        <v>42102.370381944449</v>
      </c>
      <c r="S3613">
        <f t="shared" si="170"/>
        <v>2015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2">
        <f t="shared" si="168"/>
        <v>41789.726979166669</v>
      </c>
      <c r="R3614" s="12">
        <f t="shared" si="169"/>
        <v>41799.726979166669</v>
      </c>
      <c r="S3614">
        <f t="shared" si="170"/>
        <v>2014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2">
        <f t="shared" si="168"/>
        <v>41788.58997685185</v>
      </c>
      <c r="R3615" s="12">
        <f t="shared" si="169"/>
        <v>41818.58997685185</v>
      </c>
      <c r="S3615">
        <f t="shared" si="170"/>
        <v>2014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2">
        <f t="shared" si="168"/>
        <v>42144.041851851856</v>
      </c>
      <c r="R3616" s="12">
        <f t="shared" si="169"/>
        <v>42174.041851851856</v>
      </c>
      <c r="S3616">
        <f t="shared" si="170"/>
        <v>2015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2">
        <f t="shared" si="168"/>
        <v>42318.593703703707</v>
      </c>
      <c r="R3617" s="12">
        <f t="shared" si="169"/>
        <v>42348.593703703707</v>
      </c>
      <c r="S3617">
        <f t="shared" si="170"/>
        <v>2015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2">
        <f t="shared" si="168"/>
        <v>42052.949814814812</v>
      </c>
      <c r="R3618" s="12">
        <f t="shared" si="169"/>
        <v>42082.908148148148</v>
      </c>
      <c r="S3618">
        <f t="shared" si="170"/>
        <v>2015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2">
        <f t="shared" si="168"/>
        <v>42779.610289351855</v>
      </c>
      <c r="R3619" s="12">
        <f t="shared" si="169"/>
        <v>42794</v>
      </c>
      <c r="S3619">
        <f t="shared" si="170"/>
        <v>2017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2">
        <f t="shared" si="168"/>
        <v>42128.627893518518</v>
      </c>
      <c r="R3620" s="12">
        <f t="shared" si="169"/>
        <v>42158.627893518518</v>
      </c>
      <c r="S3620">
        <f t="shared" si="170"/>
        <v>2015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2">
        <f t="shared" si="168"/>
        <v>42661.132245370376</v>
      </c>
      <c r="R3621" s="12">
        <f t="shared" si="169"/>
        <v>42693.916666666672</v>
      </c>
      <c r="S3621">
        <f t="shared" si="170"/>
        <v>2016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2">
        <f t="shared" si="168"/>
        <v>42037.938206018516</v>
      </c>
      <c r="R3622" s="12">
        <f t="shared" si="169"/>
        <v>42068.166666666672</v>
      </c>
      <c r="S3622">
        <f t="shared" si="170"/>
        <v>2015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2">
        <f t="shared" si="168"/>
        <v>42619.935694444444</v>
      </c>
      <c r="R3623" s="12">
        <f t="shared" si="169"/>
        <v>42643.875</v>
      </c>
      <c r="S3623">
        <f t="shared" si="170"/>
        <v>2016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2">
        <f t="shared" si="168"/>
        <v>41877.221886574072</v>
      </c>
      <c r="R3624" s="12">
        <f t="shared" si="169"/>
        <v>41910.140972222223</v>
      </c>
      <c r="S3624">
        <f t="shared" si="170"/>
        <v>2014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2">
        <f t="shared" si="168"/>
        <v>41828.736921296295</v>
      </c>
      <c r="R3625" s="12">
        <f t="shared" si="169"/>
        <v>41846.291666666664</v>
      </c>
      <c r="S3625">
        <f t="shared" si="170"/>
        <v>2014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2">
        <f t="shared" si="168"/>
        <v>42545.774189814809</v>
      </c>
      <c r="R3626" s="12">
        <f t="shared" si="169"/>
        <v>42605.774189814809</v>
      </c>
      <c r="S3626">
        <f t="shared" si="170"/>
        <v>2016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2">
        <f t="shared" si="168"/>
        <v>42157.652511574073</v>
      </c>
      <c r="R3627" s="12">
        <f t="shared" si="169"/>
        <v>42187.652511574073</v>
      </c>
      <c r="S3627">
        <f t="shared" si="170"/>
        <v>2015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2">
        <f t="shared" si="168"/>
        <v>41846.667326388888</v>
      </c>
      <c r="R3628" s="12">
        <f t="shared" si="169"/>
        <v>41867.667326388888</v>
      </c>
      <c r="S3628">
        <f t="shared" si="170"/>
        <v>2014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2">
        <f t="shared" si="168"/>
        <v>42460.741747685184</v>
      </c>
      <c r="R3629" s="12">
        <f t="shared" si="169"/>
        <v>42511.165972222225</v>
      </c>
      <c r="S3629">
        <f t="shared" si="170"/>
        <v>2016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2">
        <f t="shared" si="168"/>
        <v>42291.833287037036</v>
      </c>
      <c r="R3630" s="12">
        <f t="shared" si="169"/>
        <v>42351.874953703707</v>
      </c>
      <c r="S3630">
        <f t="shared" si="170"/>
        <v>2015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2">
        <f t="shared" si="168"/>
        <v>42437.094490740739</v>
      </c>
      <c r="R3631" s="12">
        <f t="shared" si="169"/>
        <v>42495.708333333328</v>
      </c>
      <c r="S3631">
        <f t="shared" si="170"/>
        <v>2016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2">
        <f t="shared" si="168"/>
        <v>41942.84710648148</v>
      </c>
      <c r="R3632" s="12">
        <f t="shared" si="169"/>
        <v>41972.888773148152</v>
      </c>
      <c r="S3632">
        <f t="shared" si="170"/>
        <v>2014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2">
        <f t="shared" si="168"/>
        <v>41880.753437499996</v>
      </c>
      <c r="R3633" s="12">
        <f t="shared" si="169"/>
        <v>41905.165972222225</v>
      </c>
      <c r="S3633">
        <f t="shared" si="170"/>
        <v>2014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2">
        <f t="shared" si="168"/>
        <v>41946.936909722222</v>
      </c>
      <c r="R3634" s="12">
        <f t="shared" si="169"/>
        <v>41966.936909722222</v>
      </c>
      <c r="S3634">
        <f t="shared" si="170"/>
        <v>2014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2">
        <f t="shared" si="168"/>
        <v>42649.623460648145</v>
      </c>
      <c r="R3635" s="12">
        <f t="shared" si="169"/>
        <v>42693.041666666672</v>
      </c>
      <c r="S3635">
        <f t="shared" si="170"/>
        <v>2016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2">
        <f t="shared" si="168"/>
        <v>42701.166365740741</v>
      </c>
      <c r="R3636" s="12">
        <f t="shared" si="169"/>
        <v>42749.165972222225</v>
      </c>
      <c r="S3636">
        <f t="shared" si="170"/>
        <v>2016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2">
        <f t="shared" si="168"/>
        <v>42450.88282407407</v>
      </c>
      <c r="R3637" s="12">
        <f t="shared" si="169"/>
        <v>42480.88282407407</v>
      </c>
      <c r="S3637">
        <f t="shared" si="170"/>
        <v>2016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2">
        <f t="shared" si="168"/>
        <v>42226.694780092599</v>
      </c>
      <c r="R3638" s="12">
        <f t="shared" si="169"/>
        <v>42261.694780092599</v>
      </c>
      <c r="S3638">
        <f t="shared" si="170"/>
        <v>2015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2">
        <f t="shared" si="168"/>
        <v>41975.700636574074</v>
      </c>
      <c r="R3639" s="12">
        <f t="shared" si="169"/>
        <v>42005.700636574074</v>
      </c>
      <c r="S3639">
        <f t="shared" si="170"/>
        <v>2014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2">
        <f t="shared" si="168"/>
        <v>42053.672824074078</v>
      </c>
      <c r="R3640" s="12">
        <f t="shared" si="169"/>
        <v>42113.631157407406</v>
      </c>
      <c r="S3640">
        <f t="shared" si="170"/>
        <v>2015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2">
        <f t="shared" si="168"/>
        <v>42590.677152777775</v>
      </c>
      <c r="R3641" s="12">
        <f t="shared" si="169"/>
        <v>42650.632638888885</v>
      </c>
      <c r="S3641">
        <f t="shared" si="170"/>
        <v>2016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2">
        <f t="shared" si="168"/>
        <v>42104.781597222223</v>
      </c>
      <c r="R3642" s="12">
        <f t="shared" si="169"/>
        <v>42134.781597222223</v>
      </c>
      <c r="S3642">
        <f t="shared" si="170"/>
        <v>2015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2">
        <f t="shared" si="168"/>
        <v>41899.627071759263</v>
      </c>
      <c r="R3643" s="12">
        <f t="shared" si="169"/>
        <v>41917.208333333336</v>
      </c>
      <c r="S3643">
        <f t="shared" si="170"/>
        <v>2014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2">
        <f t="shared" si="168"/>
        <v>42297.816284722227</v>
      </c>
      <c r="R3644" s="12">
        <f t="shared" si="169"/>
        <v>42338.708333333328</v>
      </c>
      <c r="S3644">
        <f t="shared" si="170"/>
        <v>2015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2">
        <f t="shared" si="168"/>
        <v>42285.143969907411</v>
      </c>
      <c r="R3645" s="12">
        <f t="shared" si="169"/>
        <v>42325.185636574075</v>
      </c>
      <c r="S3645">
        <f t="shared" si="170"/>
        <v>2015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2">
        <f t="shared" si="168"/>
        <v>42409.241747685184</v>
      </c>
      <c r="R3646" s="12">
        <f t="shared" si="169"/>
        <v>42437.207638888889</v>
      </c>
      <c r="S3646">
        <f t="shared" si="170"/>
        <v>2016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2">
        <f t="shared" si="168"/>
        <v>42665.970347222217</v>
      </c>
      <c r="R3647" s="12">
        <f t="shared" si="169"/>
        <v>42696.012013888889</v>
      </c>
      <c r="S3647">
        <f t="shared" si="170"/>
        <v>2016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2">
        <f t="shared" si="168"/>
        <v>42140.421319444446</v>
      </c>
      <c r="R3648" s="12">
        <f t="shared" si="169"/>
        <v>42171.979166666672</v>
      </c>
      <c r="S3648">
        <f t="shared" si="170"/>
        <v>2015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2">
        <f t="shared" si="168"/>
        <v>42598.749155092592</v>
      </c>
      <c r="R3649" s="12">
        <f t="shared" si="169"/>
        <v>42643.749155092592</v>
      </c>
      <c r="S3649">
        <f t="shared" si="170"/>
        <v>2016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2">
        <f t="shared" si="168"/>
        <v>41887.292187500003</v>
      </c>
      <c r="R3650" s="12">
        <f t="shared" si="169"/>
        <v>41917.292187500003</v>
      </c>
      <c r="S3650">
        <f t="shared" si="170"/>
        <v>2014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2">
        <f t="shared" ref="Q3651:Q3714" si="171">(((J3651/60)/60)/24)+DATE(1970,1,1)</f>
        <v>41780.712893518517</v>
      </c>
      <c r="R3651" s="12">
        <f t="shared" ref="R3651:R3714" si="172">(((I3651/60)/60)/24)+DATE(1970,1,1)</f>
        <v>41806.712893518517</v>
      </c>
      <c r="S3651">
        <f t="shared" ref="S3651:S3714" si="173">YEAR(Q3651)</f>
        <v>2014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2">
        <f t="shared" si="171"/>
        <v>42381.478981481487</v>
      </c>
      <c r="R3652" s="12">
        <f t="shared" si="172"/>
        <v>42402.478981481487</v>
      </c>
      <c r="S3652">
        <f t="shared" si="173"/>
        <v>2016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2">
        <f t="shared" si="171"/>
        <v>41828.646319444444</v>
      </c>
      <c r="R3653" s="12">
        <f t="shared" si="172"/>
        <v>41861.665972222225</v>
      </c>
      <c r="S3653">
        <f t="shared" si="173"/>
        <v>2014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2">
        <f t="shared" si="171"/>
        <v>42596.644699074073</v>
      </c>
      <c r="R3654" s="12">
        <f t="shared" si="172"/>
        <v>42607.165972222225</v>
      </c>
      <c r="S3654">
        <f t="shared" si="173"/>
        <v>2016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2">
        <f t="shared" si="171"/>
        <v>42191.363506944443</v>
      </c>
      <c r="R3655" s="12">
        <f t="shared" si="172"/>
        <v>42221.363506944443</v>
      </c>
      <c r="S3655">
        <f t="shared" si="173"/>
        <v>2015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2">
        <f t="shared" si="171"/>
        <v>42440.416504629626</v>
      </c>
      <c r="R3656" s="12">
        <f t="shared" si="172"/>
        <v>42463.708333333328</v>
      </c>
      <c r="S3656">
        <f t="shared" si="173"/>
        <v>2016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2">
        <f t="shared" si="171"/>
        <v>42173.803217592591</v>
      </c>
      <c r="R3657" s="12">
        <f t="shared" si="172"/>
        <v>42203.290972222225</v>
      </c>
      <c r="S3657">
        <f t="shared" si="173"/>
        <v>2015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2">
        <f t="shared" si="171"/>
        <v>42737.910138888896</v>
      </c>
      <c r="R3658" s="12">
        <f t="shared" si="172"/>
        <v>42767.957638888889</v>
      </c>
      <c r="S3658">
        <f t="shared" si="173"/>
        <v>2017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2">
        <f t="shared" si="171"/>
        <v>42499.629849537043</v>
      </c>
      <c r="R3659" s="12">
        <f t="shared" si="172"/>
        <v>42522.904166666667</v>
      </c>
      <c r="S3659">
        <f t="shared" si="173"/>
        <v>2016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2">
        <f t="shared" si="171"/>
        <v>41775.858564814815</v>
      </c>
      <c r="R3660" s="12">
        <f t="shared" si="172"/>
        <v>41822.165972222225</v>
      </c>
      <c r="S3660">
        <f t="shared" si="173"/>
        <v>2014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2">
        <f t="shared" si="171"/>
        <v>42055.277199074073</v>
      </c>
      <c r="R3661" s="12">
        <f t="shared" si="172"/>
        <v>42082.610416666663</v>
      </c>
      <c r="S3661">
        <f t="shared" si="173"/>
        <v>2015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2">
        <f t="shared" si="171"/>
        <v>41971.881076388891</v>
      </c>
      <c r="R3662" s="12">
        <f t="shared" si="172"/>
        <v>41996.881076388891</v>
      </c>
      <c r="S3662">
        <f t="shared" si="173"/>
        <v>2014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2">
        <f t="shared" si="171"/>
        <v>42447.896666666667</v>
      </c>
      <c r="R3663" s="12">
        <f t="shared" si="172"/>
        <v>42470.166666666672</v>
      </c>
      <c r="S3663">
        <f t="shared" si="173"/>
        <v>2016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2">
        <f t="shared" si="171"/>
        <v>42064.220069444447</v>
      </c>
      <c r="R3664" s="12">
        <f t="shared" si="172"/>
        <v>42094.178402777776</v>
      </c>
      <c r="S3664">
        <f t="shared" si="173"/>
        <v>2015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2">
        <f t="shared" si="171"/>
        <v>42665.451736111107</v>
      </c>
      <c r="R3665" s="12">
        <f t="shared" si="172"/>
        <v>42725.493402777778</v>
      </c>
      <c r="S3665">
        <f t="shared" si="173"/>
        <v>2016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2">
        <f t="shared" si="171"/>
        <v>42523.248715277776</v>
      </c>
      <c r="R3666" s="12">
        <f t="shared" si="172"/>
        <v>42537.248715277776</v>
      </c>
      <c r="S3666">
        <f t="shared" si="173"/>
        <v>2016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2">
        <f t="shared" si="171"/>
        <v>42294.808124999996</v>
      </c>
      <c r="R3667" s="12">
        <f t="shared" si="172"/>
        <v>42305.829166666663</v>
      </c>
      <c r="S3667">
        <f t="shared" si="173"/>
        <v>2015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2">
        <f t="shared" si="171"/>
        <v>41822.90488425926</v>
      </c>
      <c r="R3668" s="12">
        <f t="shared" si="172"/>
        <v>41844.291666666664</v>
      </c>
      <c r="S3668">
        <f t="shared" si="173"/>
        <v>2014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2">
        <f t="shared" si="171"/>
        <v>42173.970127314817</v>
      </c>
      <c r="R3669" s="12">
        <f t="shared" si="172"/>
        <v>42203.970127314817</v>
      </c>
      <c r="S3669">
        <f t="shared" si="173"/>
        <v>2015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2">
        <f t="shared" si="171"/>
        <v>42185.556157407409</v>
      </c>
      <c r="R3670" s="12">
        <f t="shared" si="172"/>
        <v>42208.772916666669</v>
      </c>
      <c r="S3670">
        <f t="shared" si="173"/>
        <v>2015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2">
        <f t="shared" si="171"/>
        <v>42136.675196759257</v>
      </c>
      <c r="R3671" s="12">
        <f t="shared" si="172"/>
        <v>42166.675196759257</v>
      </c>
      <c r="S3671">
        <f t="shared" si="173"/>
        <v>2015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2">
        <f t="shared" si="171"/>
        <v>42142.514016203699</v>
      </c>
      <c r="R3672" s="12">
        <f t="shared" si="172"/>
        <v>42155.958333333328</v>
      </c>
      <c r="S3672">
        <f t="shared" si="173"/>
        <v>2015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2">
        <f t="shared" si="171"/>
        <v>41820.62809027778</v>
      </c>
      <c r="R3673" s="12">
        <f t="shared" si="172"/>
        <v>41841.165972222225</v>
      </c>
      <c r="S3673">
        <f t="shared" si="173"/>
        <v>2014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2">
        <f t="shared" si="171"/>
        <v>41878.946574074071</v>
      </c>
      <c r="R3674" s="12">
        <f t="shared" si="172"/>
        <v>41908.946574074071</v>
      </c>
      <c r="S3674">
        <f t="shared" si="173"/>
        <v>2014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2">
        <f t="shared" si="171"/>
        <v>41914.295104166667</v>
      </c>
      <c r="R3675" s="12">
        <f t="shared" si="172"/>
        <v>41948.536111111112</v>
      </c>
      <c r="S3675">
        <f t="shared" si="173"/>
        <v>2014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2">
        <f t="shared" si="171"/>
        <v>42556.873020833329</v>
      </c>
      <c r="R3676" s="12">
        <f t="shared" si="172"/>
        <v>42616.873020833329</v>
      </c>
      <c r="S3676">
        <f t="shared" si="173"/>
        <v>2016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2">
        <f t="shared" si="171"/>
        <v>42493.597013888888</v>
      </c>
      <c r="R3677" s="12">
        <f t="shared" si="172"/>
        <v>42505.958333333328</v>
      </c>
      <c r="S3677">
        <f t="shared" si="173"/>
        <v>2016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2">
        <f t="shared" si="171"/>
        <v>41876.815787037034</v>
      </c>
      <c r="R3678" s="12">
        <f t="shared" si="172"/>
        <v>41894.815787037034</v>
      </c>
      <c r="S3678">
        <f t="shared" si="173"/>
        <v>2014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2">
        <f t="shared" si="171"/>
        <v>41802.574282407404</v>
      </c>
      <c r="R3679" s="12">
        <f t="shared" si="172"/>
        <v>41823.165972222225</v>
      </c>
      <c r="S3679">
        <f t="shared" si="173"/>
        <v>2014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2">
        <f t="shared" si="171"/>
        <v>42120.531226851846</v>
      </c>
      <c r="R3680" s="12">
        <f t="shared" si="172"/>
        <v>42155.531226851846</v>
      </c>
      <c r="S3680">
        <f t="shared" si="173"/>
        <v>2015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2">
        <f t="shared" si="171"/>
        <v>41786.761354166665</v>
      </c>
      <c r="R3681" s="12">
        <f t="shared" si="172"/>
        <v>41821.207638888889</v>
      </c>
      <c r="S3681">
        <f t="shared" si="173"/>
        <v>2014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2">
        <f t="shared" si="171"/>
        <v>42627.454097222217</v>
      </c>
      <c r="R3682" s="12">
        <f t="shared" si="172"/>
        <v>42648.454097222217</v>
      </c>
      <c r="S3682">
        <f t="shared" si="173"/>
        <v>2016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2">
        <f t="shared" si="171"/>
        <v>42374.651504629626</v>
      </c>
      <c r="R3683" s="12">
        <f t="shared" si="172"/>
        <v>42384.651504629626</v>
      </c>
      <c r="S3683">
        <f t="shared" si="173"/>
        <v>2016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2">
        <f t="shared" si="171"/>
        <v>41772.685393518521</v>
      </c>
      <c r="R3684" s="12">
        <f t="shared" si="172"/>
        <v>41806.290972222225</v>
      </c>
      <c r="S3684">
        <f t="shared" si="173"/>
        <v>2014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2">
        <f t="shared" si="171"/>
        <v>42633.116851851853</v>
      </c>
      <c r="R3685" s="12">
        <f t="shared" si="172"/>
        <v>42663.116851851853</v>
      </c>
      <c r="S3685">
        <f t="shared" si="173"/>
        <v>2016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2">
        <f t="shared" si="171"/>
        <v>42219.180393518516</v>
      </c>
      <c r="R3686" s="12">
        <f t="shared" si="172"/>
        <v>42249.180393518516</v>
      </c>
      <c r="S3686">
        <f t="shared" si="173"/>
        <v>2015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2">
        <f t="shared" si="171"/>
        <v>41753.593275462961</v>
      </c>
      <c r="R3687" s="12">
        <f t="shared" si="172"/>
        <v>41778.875</v>
      </c>
      <c r="S3687">
        <f t="shared" si="173"/>
        <v>2014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2">
        <f t="shared" si="171"/>
        <v>42230.662731481483</v>
      </c>
      <c r="R3688" s="12">
        <f t="shared" si="172"/>
        <v>42245.165972222225</v>
      </c>
      <c r="S3688">
        <f t="shared" si="173"/>
        <v>2015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2">
        <f t="shared" si="171"/>
        <v>41787.218229166669</v>
      </c>
      <c r="R3689" s="12">
        <f t="shared" si="172"/>
        <v>41817.218229166669</v>
      </c>
      <c r="S3689">
        <f t="shared" si="173"/>
        <v>2014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2">
        <f t="shared" si="171"/>
        <v>41829.787083333329</v>
      </c>
      <c r="R3690" s="12">
        <f t="shared" si="172"/>
        <v>41859.787083333329</v>
      </c>
      <c r="S3690">
        <f t="shared" si="173"/>
        <v>2014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2">
        <f t="shared" si="171"/>
        <v>42147.826840277776</v>
      </c>
      <c r="R3691" s="12">
        <f t="shared" si="172"/>
        <v>42176.934027777781</v>
      </c>
      <c r="S3691">
        <f t="shared" si="173"/>
        <v>2015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2">
        <f t="shared" si="171"/>
        <v>41940.598182870373</v>
      </c>
      <c r="R3692" s="12">
        <f t="shared" si="172"/>
        <v>41970.639849537038</v>
      </c>
      <c r="S3692">
        <f t="shared" si="173"/>
        <v>2014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2">
        <f t="shared" si="171"/>
        <v>42020.700567129628</v>
      </c>
      <c r="R3693" s="12">
        <f t="shared" si="172"/>
        <v>42065.207638888889</v>
      </c>
      <c r="S3693">
        <f t="shared" si="173"/>
        <v>2015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2">
        <f t="shared" si="171"/>
        <v>41891.96503472222</v>
      </c>
      <c r="R3694" s="12">
        <f t="shared" si="172"/>
        <v>41901</v>
      </c>
      <c r="S3694">
        <f t="shared" si="173"/>
        <v>2014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2">
        <f t="shared" si="171"/>
        <v>42309.191307870366</v>
      </c>
      <c r="R3695" s="12">
        <f t="shared" si="172"/>
        <v>42338.9375</v>
      </c>
      <c r="S3695">
        <f t="shared" si="173"/>
        <v>2015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2">
        <f t="shared" si="171"/>
        <v>42490.133877314816</v>
      </c>
      <c r="R3696" s="12">
        <f t="shared" si="172"/>
        <v>42527.083333333328</v>
      </c>
      <c r="S3696">
        <f t="shared" si="173"/>
        <v>2016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2">
        <f t="shared" si="171"/>
        <v>41995.870486111111</v>
      </c>
      <c r="R3697" s="12">
        <f t="shared" si="172"/>
        <v>42015.870486111111</v>
      </c>
      <c r="S3697">
        <f t="shared" si="173"/>
        <v>2014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2">
        <f t="shared" si="171"/>
        <v>41988.617083333331</v>
      </c>
      <c r="R3698" s="12">
        <f t="shared" si="172"/>
        <v>42048.617083333331</v>
      </c>
      <c r="S3698">
        <f t="shared" si="173"/>
        <v>2014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2">
        <f t="shared" si="171"/>
        <v>42479.465833333335</v>
      </c>
      <c r="R3699" s="12">
        <f t="shared" si="172"/>
        <v>42500.465833333335</v>
      </c>
      <c r="S3699">
        <f t="shared" si="173"/>
        <v>2016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2">
        <f t="shared" si="171"/>
        <v>42401.806562500002</v>
      </c>
      <c r="R3700" s="12">
        <f t="shared" si="172"/>
        <v>42431.806562500002</v>
      </c>
      <c r="S3700">
        <f t="shared" si="173"/>
        <v>2016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2">
        <f t="shared" si="171"/>
        <v>41897.602037037039</v>
      </c>
      <c r="R3701" s="12">
        <f t="shared" si="172"/>
        <v>41927.602037037039</v>
      </c>
      <c r="S3701">
        <f t="shared" si="173"/>
        <v>2014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2">
        <f t="shared" si="171"/>
        <v>41882.585648148146</v>
      </c>
      <c r="R3702" s="12">
        <f t="shared" si="172"/>
        <v>41912.666666666664</v>
      </c>
      <c r="S3702">
        <f t="shared" si="173"/>
        <v>2014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2">
        <f t="shared" si="171"/>
        <v>42129.541585648149</v>
      </c>
      <c r="R3703" s="12">
        <f t="shared" si="172"/>
        <v>42159.541585648149</v>
      </c>
      <c r="S3703">
        <f t="shared" si="173"/>
        <v>2015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2">
        <f t="shared" si="171"/>
        <v>42524.53800925926</v>
      </c>
      <c r="R3704" s="12">
        <f t="shared" si="172"/>
        <v>42561.957638888889</v>
      </c>
      <c r="S3704">
        <f t="shared" si="173"/>
        <v>2016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2">
        <f t="shared" si="171"/>
        <v>42556.504490740743</v>
      </c>
      <c r="R3705" s="12">
        <f t="shared" si="172"/>
        <v>42595.290972222225</v>
      </c>
      <c r="S3705">
        <f t="shared" si="173"/>
        <v>2016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2">
        <f t="shared" si="171"/>
        <v>42461.689745370371</v>
      </c>
      <c r="R3706" s="12">
        <f t="shared" si="172"/>
        <v>42521.689745370371</v>
      </c>
      <c r="S3706">
        <f t="shared" si="173"/>
        <v>2016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2">
        <f t="shared" si="171"/>
        <v>41792.542986111112</v>
      </c>
      <c r="R3707" s="12">
        <f t="shared" si="172"/>
        <v>41813.75</v>
      </c>
      <c r="S3707">
        <f t="shared" si="173"/>
        <v>2014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2">
        <f t="shared" si="171"/>
        <v>41879.913761574076</v>
      </c>
      <c r="R3708" s="12">
        <f t="shared" si="172"/>
        <v>41894.913761574076</v>
      </c>
      <c r="S3708">
        <f t="shared" si="173"/>
        <v>2014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2">
        <f t="shared" si="171"/>
        <v>42552.048356481479</v>
      </c>
      <c r="R3709" s="12">
        <f t="shared" si="172"/>
        <v>42573.226388888885</v>
      </c>
      <c r="S3709">
        <f t="shared" si="173"/>
        <v>2016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2">
        <f t="shared" si="171"/>
        <v>41810.142199074071</v>
      </c>
      <c r="R3710" s="12">
        <f t="shared" si="172"/>
        <v>41824.142199074071</v>
      </c>
      <c r="S3710">
        <f t="shared" si="173"/>
        <v>2014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2">
        <f t="shared" si="171"/>
        <v>41785.707708333335</v>
      </c>
      <c r="R3711" s="12">
        <f t="shared" si="172"/>
        <v>41815.707708333335</v>
      </c>
      <c r="S3711">
        <f t="shared" si="173"/>
        <v>2014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2">
        <f t="shared" si="171"/>
        <v>42072.576249999998</v>
      </c>
      <c r="R3712" s="12">
        <f t="shared" si="172"/>
        <v>42097.576249999998</v>
      </c>
      <c r="S3712">
        <f t="shared" si="173"/>
        <v>2015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2">
        <f t="shared" si="171"/>
        <v>41779.724224537036</v>
      </c>
      <c r="R3713" s="12">
        <f t="shared" si="172"/>
        <v>41805.666666666664</v>
      </c>
      <c r="S3713">
        <f t="shared" si="173"/>
        <v>2014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2">
        <f t="shared" si="171"/>
        <v>42134.172071759262</v>
      </c>
      <c r="R3714" s="12">
        <f t="shared" si="172"/>
        <v>42155.290972222225</v>
      </c>
      <c r="S3714">
        <f t="shared" si="173"/>
        <v>2015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2">
        <f t="shared" ref="Q3715:Q3778" si="174">(((J3715/60)/60)/24)+DATE(1970,1,1)</f>
        <v>42505.738032407404</v>
      </c>
      <c r="R3715" s="12">
        <f t="shared" ref="R3715:R3778" si="175">(((I3715/60)/60)/24)+DATE(1970,1,1)</f>
        <v>42525.738032407404</v>
      </c>
      <c r="S3715">
        <f t="shared" ref="S3715:S3778" si="176">YEAR(Q3715)</f>
        <v>2016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2">
        <f t="shared" si="174"/>
        <v>42118.556331018524</v>
      </c>
      <c r="R3716" s="12">
        <f t="shared" si="175"/>
        <v>42150.165972222225</v>
      </c>
      <c r="S3716">
        <f t="shared" si="176"/>
        <v>2015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2">
        <f t="shared" si="174"/>
        <v>42036.995590277773</v>
      </c>
      <c r="R3717" s="12">
        <f t="shared" si="175"/>
        <v>42094.536111111112</v>
      </c>
      <c r="S3717">
        <f t="shared" si="176"/>
        <v>2015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2">
        <f t="shared" si="174"/>
        <v>42360.887835648144</v>
      </c>
      <c r="R3718" s="12">
        <f t="shared" si="175"/>
        <v>42390.887835648144</v>
      </c>
      <c r="S3718">
        <f t="shared" si="176"/>
        <v>2015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2">
        <f t="shared" si="174"/>
        <v>42102.866307870368</v>
      </c>
      <c r="R3719" s="12">
        <f t="shared" si="175"/>
        <v>42133.866307870368</v>
      </c>
      <c r="S3719">
        <f t="shared" si="176"/>
        <v>2015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2">
        <f t="shared" si="174"/>
        <v>42032.716145833328</v>
      </c>
      <c r="R3720" s="12">
        <f t="shared" si="175"/>
        <v>42062.716145833328</v>
      </c>
      <c r="S3720">
        <f t="shared" si="176"/>
        <v>2015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2">
        <f t="shared" si="174"/>
        <v>42147.729930555557</v>
      </c>
      <c r="R3721" s="12">
        <f t="shared" si="175"/>
        <v>42177.729930555557</v>
      </c>
      <c r="S3721">
        <f t="shared" si="176"/>
        <v>2015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2">
        <f t="shared" si="174"/>
        <v>42165.993125000001</v>
      </c>
      <c r="R3722" s="12">
        <f t="shared" si="175"/>
        <v>42187.993125000001</v>
      </c>
      <c r="S3722">
        <f t="shared" si="176"/>
        <v>2015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2">
        <f t="shared" si="174"/>
        <v>41927.936157407406</v>
      </c>
      <c r="R3723" s="12">
        <f t="shared" si="175"/>
        <v>41948.977824074071</v>
      </c>
      <c r="S3723">
        <f t="shared" si="176"/>
        <v>2014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2">
        <f t="shared" si="174"/>
        <v>42381.671840277777</v>
      </c>
      <c r="R3724" s="12">
        <f t="shared" si="175"/>
        <v>42411.957638888889</v>
      </c>
      <c r="S3724">
        <f t="shared" si="176"/>
        <v>2016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2">
        <f t="shared" si="174"/>
        <v>41943.753032407411</v>
      </c>
      <c r="R3725" s="12">
        <f t="shared" si="175"/>
        <v>41973.794699074075</v>
      </c>
      <c r="S3725">
        <f t="shared" si="176"/>
        <v>2014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2">
        <f t="shared" si="174"/>
        <v>42465.491435185191</v>
      </c>
      <c r="R3726" s="12">
        <f t="shared" si="175"/>
        <v>42494.958333333328</v>
      </c>
      <c r="S3726">
        <f t="shared" si="176"/>
        <v>2016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2">
        <f t="shared" si="174"/>
        <v>42401.945219907408</v>
      </c>
      <c r="R3727" s="12">
        <f t="shared" si="175"/>
        <v>42418.895833333328</v>
      </c>
      <c r="S3727">
        <f t="shared" si="176"/>
        <v>2016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2">
        <f t="shared" si="174"/>
        <v>42462.140868055561</v>
      </c>
      <c r="R3728" s="12">
        <f t="shared" si="175"/>
        <v>42489.875</v>
      </c>
      <c r="S3728">
        <f t="shared" si="176"/>
        <v>2016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2">
        <f t="shared" si="174"/>
        <v>42632.348310185189</v>
      </c>
      <c r="R3729" s="12">
        <f t="shared" si="175"/>
        <v>42663.204861111109</v>
      </c>
      <c r="S3729">
        <f t="shared" si="176"/>
        <v>2016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2">
        <f t="shared" si="174"/>
        <v>42205.171018518522</v>
      </c>
      <c r="R3730" s="12">
        <f t="shared" si="175"/>
        <v>42235.171018518522</v>
      </c>
      <c r="S3730">
        <f t="shared" si="176"/>
        <v>2015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2">
        <f t="shared" si="174"/>
        <v>42041.205000000002</v>
      </c>
      <c r="R3731" s="12">
        <f t="shared" si="175"/>
        <v>42086.16333333333</v>
      </c>
      <c r="S3731">
        <f t="shared" si="176"/>
        <v>2015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2">
        <f t="shared" si="174"/>
        <v>42203.677766203706</v>
      </c>
      <c r="R3732" s="12">
        <f t="shared" si="175"/>
        <v>42233.677766203706</v>
      </c>
      <c r="S3732">
        <f t="shared" si="176"/>
        <v>2015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2">
        <f t="shared" si="174"/>
        <v>41983.752847222218</v>
      </c>
      <c r="R3733" s="12">
        <f t="shared" si="175"/>
        <v>42014.140972222223</v>
      </c>
      <c r="S3733">
        <f t="shared" si="176"/>
        <v>2014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2">
        <f t="shared" si="174"/>
        <v>41968.677465277782</v>
      </c>
      <c r="R3734" s="12">
        <f t="shared" si="175"/>
        <v>42028.5</v>
      </c>
      <c r="S3734">
        <f t="shared" si="176"/>
        <v>2014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2">
        <f t="shared" si="174"/>
        <v>42103.024398148147</v>
      </c>
      <c r="R3735" s="12">
        <f t="shared" si="175"/>
        <v>42112.9375</v>
      </c>
      <c r="S3735">
        <f t="shared" si="176"/>
        <v>2015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2">
        <f t="shared" si="174"/>
        <v>42089.901574074072</v>
      </c>
      <c r="R3736" s="12">
        <f t="shared" si="175"/>
        <v>42149.901574074072</v>
      </c>
      <c r="S3736">
        <f t="shared" si="176"/>
        <v>2015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2">
        <f t="shared" si="174"/>
        <v>42122.693159722221</v>
      </c>
      <c r="R3737" s="12">
        <f t="shared" si="175"/>
        <v>42152.693159722221</v>
      </c>
      <c r="S3737">
        <f t="shared" si="176"/>
        <v>2015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2">
        <f t="shared" si="174"/>
        <v>42048.711724537032</v>
      </c>
      <c r="R3738" s="12">
        <f t="shared" si="175"/>
        <v>42086.75</v>
      </c>
      <c r="S3738">
        <f t="shared" si="176"/>
        <v>2015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2">
        <f t="shared" si="174"/>
        <v>42297.691006944442</v>
      </c>
      <c r="R3739" s="12">
        <f t="shared" si="175"/>
        <v>42320.290972222225</v>
      </c>
      <c r="S3739">
        <f t="shared" si="176"/>
        <v>2015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2">
        <f t="shared" si="174"/>
        <v>41813.938715277778</v>
      </c>
      <c r="R3740" s="12">
        <f t="shared" si="175"/>
        <v>41835.916666666664</v>
      </c>
      <c r="S3740">
        <f t="shared" si="176"/>
        <v>2014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2">
        <f t="shared" si="174"/>
        <v>42548.449861111112</v>
      </c>
      <c r="R3741" s="12">
        <f t="shared" si="175"/>
        <v>42568.449861111112</v>
      </c>
      <c r="S3741">
        <f t="shared" si="176"/>
        <v>2016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2">
        <f t="shared" si="174"/>
        <v>41833.089756944442</v>
      </c>
      <c r="R3742" s="12">
        <f t="shared" si="175"/>
        <v>41863.079143518517</v>
      </c>
      <c r="S3742">
        <f t="shared" si="176"/>
        <v>2014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2">
        <f t="shared" si="174"/>
        <v>42325.920717592591</v>
      </c>
      <c r="R3743" s="12">
        <f t="shared" si="175"/>
        <v>42355.920717592591</v>
      </c>
      <c r="S3743">
        <f t="shared" si="176"/>
        <v>2015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2">
        <f t="shared" si="174"/>
        <v>41858.214629629627</v>
      </c>
      <c r="R3744" s="12">
        <f t="shared" si="175"/>
        <v>41888.214629629627</v>
      </c>
      <c r="S3744">
        <f t="shared" si="176"/>
        <v>2014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2">
        <f t="shared" si="174"/>
        <v>41793.710231481484</v>
      </c>
      <c r="R3745" s="12">
        <f t="shared" si="175"/>
        <v>41823.710231481484</v>
      </c>
      <c r="S3745">
        <f t="shared" si="176"/>
        <v>2014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2">
        <f t="shared" si="174"/>
        <v>41793.814259259263</v>
      </c>
      <c r="R3746" s="12">
        <f t="shared" si="175"/>
        <v>41825.165972222225</v>
      </c>
      <c r="S3746">
        <f t="shared" si="176"/>
        <v>2014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2">
        <f t="shared" si="174"/>
        <v>41831.697939814818</v>
      </c>
      <c r="R3747" s="12">
        <f t="shared" si="175"/>
        <v>41861.697939814818</v>
      </c>
      <c r="S3747">
        <f t="shared" si="176"/>
        <v>2014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2">
        <f t="shared" si="174"/>
        <v>42621.389340277776</v>
      </c>
      <c r="R3748" s="12">
        <f t="shared" si="175"/>
        <v>42651.389340277776</v>
      </c>
      <c r="S3748">
        <f t="shared" si="176"/>
        <v>2016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2">
        <f t="shared" si="174"/>
        <v>42164.299722222218</v>
      </c>
      <c r="R3749" s="12">
        <f t="shared" si="175"/>
        <v>42190.957638888889</v>
      </c>
      <c r="S3749">
        <f t="shared" si="176"/>
        <v>2015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2">
        <f t="shared" si="174"/>
        <v>42395.706435185188</v>
      </c>
      <c r="R3750" s="12">
        <f t="shared" si="175"/>
        <v>42416.249305555553</v>
      </c>
      <c r="S3750">
        <f t="shared" si="176"/>
        <v>2016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2">
        <f t="shared" si="174"/>
        <v>42458.127175925925</v>
      </c>
      <c r="R3751" s="12">
        <f t="shared" si="175"/>
        <v>42489.165972222225</v>
      </c>
      <c r="S3751">
        <f t="shared" si="176"/>
        <v>2016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2">
        <f t="shared" si="174"/>
        <v>42016.981574074074</v>
      </c>
      <c r="R3752" s="12">
        <f t="shared" si="175"/>
        <v>42045.332638888889</v>
      </c>
      <c r="S3752">
        <f t="shared" si="176"/>
        <v>2015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2">
        <f t="shared" si="174"/>
        <v>42403.035567129627</v>
      </c>
      <c r="R3753" s="12">
        <f t="shared" si="175"/>
        <v>42462.993900462956</v>
      </c>
      <c r="S3753">
        <f t="shared" si="176"/>
        <v>2016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2">
        <f t="shared" si="174"/>
        <v>42619.802488425921</v>
      </c>
      <c r="R3754" s="12">
        <f t="shared" si="175"/>
        <v>42659.875</v>
      </c>
      <c r="S3754">
        <f t="shared" si="176"/>
        <v>2016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2">
        <f t="shared" si="174"/>
        <v>42128.824074074073</v>
      </c>
      <c r="R3755" s="12">
        <f t="shared" si="175"/>
        <v>42158</v>
      </c>
      <c r="S3755">
        <f t="shared" si="176"/>
        <v>2015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2">
        <f t="shared" si="174"/>
        <v>41808.881215277775</v>
      </c>
      <c r="R3756" s="12">
        <f t="shared" si="175"/>
        <v>41846.207638888889</v>
      </c>
      <c r="S3756">
        <f t="shared" si="176"/>
        <v>2014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2">
        <f t="shared" si="174"/>
        <v>42445.866979166662</v>
      </c>
      <c r="R3757" s="12">
        <f t="shared" si="175"/>
        <v>42475.866979166662</v>
      </c>
      <c r="S3757">
        <f t="shared" si="176"/>
        <v>2016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2">
        <f t="shared" si="174"/>
        <v>41771.814791666664</v>
      </c>
      <c r="R3758" s="12">
        <f t="shared" si="175"/>
        <v>41801.814791666664</v>
      </c>
      <c r="S3758">
        <f t="shared" si="176"/>
        <v>2014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2">
        <f t="shared" si="174"/>
        <v>41954.850868055553</v>
      </c>
      <c r="R3759" s="12">
        <f t="shared" si="175"/>
        <v>41974.850868055553</v>
      </c>
      <c r="S3759">
        <f t="shared" si="176"/>
        <v>2014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2">
        <f t="shared" si="174"/>
        <v>41747.471504629626</v>
      </c>
      <c r="R3760" s="12">
        <f t="shared" si="175"/>
        <v>41778.208333333336</v>
      </c>
      <c r="S3760">
        <f t="shared" si="176"/>
        <v>2014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2">
        <f t="shared" si="174"/>
        <v>42182.108252314814</v>
      </c>
      <c r="R3761" s="12">
        <f t="shared" si="175"/>
        <v>42242.108252314814</v>
      </c>
      <c r="S3761">
        <f t="shared" si="176"/>
        <v>2015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2">
        <f t="shared" si="174"/>
        <v>41739.525300925925</v>
      </c>
      <c r="R3762" s="12">
        <f t="shared" si="175"/>
        <v>41764.525300925925</v>
      </c>
      <c r="S3762">
        <f t="shared" si="176"/>
        <v>2014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2">
        <f t="shared" si="174"/>
        <v>42173.466863425929</v>
      </c>
      <c r="R3763" s="12">
        <f t="shared" si="175"/>
        <v>42226.958333333328</v>
      </c>
      <c r="S3763">
        <f t="shared" si="176"/>
        <v>2015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2">
        <f t="shared" si="174"/>
        <v>42193.813530092593</v>
      </c>
      <c r="R3764" s="12">
        <f t="shared" si="175"/>
        <v>42218.813530092593</v>
      </c>
      <c r="S3764">
        <f t="shared" si="176"/>
        <v>2015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2">
        <f t="shared" si="174"/>
        <v>42065.750300925924</v>
      </c>
      <c r="R3765" s="12">
        <f t="shared" si="175"/>
        <v>42095.708634259259</v>
      </c>
      <c r="S3765">
        <f t="shared" si="176"/>
        <v>2015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2">
        <f t="shared" si="174"/>
        <v>42499.842962962968</v>
      </c>
      <c r="R3766" s="12">
        <f t="shared" si="175"/>
        <v>42519.024999999994</v>
      </c>
      <c r="S3766">
        <f t="shared" si="176"/>
        <v>2016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2">
        <f t="shared" si="174"/>
        <v>41820.776412037041</v>
      </c>
      <c r="R3767" s="12">
        <f t="shared" si="175"/>
        <v>41850.776412037041</v>
      </c>
      <c r="S3767">
        <f t="shared" si="176"/>
        <v>2014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2">
        <f t="shared" si="174"/>
        <v>41788.167187500003</v>
      </c>
      <c r="R3768" s="12">
        <f t="shared" si="175"/>
        <v>41823.167187500003</v>
      </c>
      <c r="S3768">
        <f t="shared" si="176"/>
        <v>2014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2">
        <f t="shared" si="174"/>
        <v>42050.019641203704</v>
      </c>
      <c r="R3769" s="12">
        <f t="shared" si="175"/>
        <v>42064.207638888889</v>
      </c>
      <c r="S3769">
        <f t="shared" si="176"/>
        <v>2015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2">
        <f t="shared" si="174"/>
        <v>41772.727893518517</v>
      </c>
      <c r="R3770" s="12">
        <f t="shared" si="175"/>
        <v>41802.727893518517</v>
      </c>
      <c r="S3770">
        <f t="shared" si="176"/>
        <v>2014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2">
        <f t="shared" si="174"/>
        <v>42445.598136574074</v>
      </c>
      <c r="R3771" s="12">
        <f t="shared" si="175"/>
        <v>42475.598136574074</v>
      </c>
      <c r="S3771">
        <f t="shared" si="176"/>
        <v>2016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2">
        <f t="shared" si="174"/>
        <v>42138.930671296301</v>
      </c>
      <c r="R3772" s="12">
        <f t="shared" si="175"/>
        <v>42168.930671296301</v>
      </c>
      <c r="S3772">
        <f t="shared" si="176"/>
        <v>2015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2">
        <f t="shared" si="174"/>
        <v>42493.857083333336</v>
      </c>
      <c r="R3773" s="12">
        <f t="shared" si="175"/>
        <v>42508</v>
      </c>
      <c r="S3773">
        <f t="shared" si="176"/>
        <v>2016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2">
        <f t="shared" si="174"/>
        <v>42682.616967592592</v>
      </c>
      <c r="R3774" s="12">
        <f t="shared" si="175"/>
        <v>42703.25</v>
      </c>
      <c r="S3774">
        <f t="shared" si="176"/>
        <v>2016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2">
        <f t="shared" si="174"/>
        <v>42656.005173611105</v>
      </c>
      <c r="R3775" s="12">
        <f t="shared" si="175"/>
        <v>42689.088888888888</v>
      </c>
      <c r="S3775">
        <f t="shared" si="176"/>
        <v>2016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2">
        <f t="shared" si="174"/>
        <v>42087.792303240742</v>
      </c>
      <c r="R3776" s="12">
        <f t="shared" si="175"/>
        <v>42103.792303240742</v>
      </c>
      <c r="S3776">
        <f t="shared" si="176"/>
        <v>2015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2">
        <f t="shared" si="174"/>
        <v>42075.942627314813</v>
      </c>
      <c r="R3777" s="12">
        <f t="shared" si="175"/>
        <v>42103.166666666672</v>
      </c>
      <c r="S3777">
        <f t="shared" si="176"/>
        <v>2015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2">
        <f t="shared" si="174"/>
        <v>41814.367800925924</v>
      </c>
      <c r="R3778" s="12">
        <f t="shared" si="175"/>
        <v>41852.041666666664</v>
      </c>
      <c r="S3778">
        <f t="shared" si="176"/>
        <v>2014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2">
        <f t="shared" ref="Q3779:Q3842" si="177">(((J3779/60)/60)/24)+DATE(1970,1,1)</f>
        <v>41887.111354166671</v>
      </c>
      <c r="R3779" s="12">
        <f t="shared" ref="R3779:R3842" si="178">(((I3779/60)/60)/24)+DATE(1970,1,1)</f>
        <v>41909.166666666664</v>
      </c>
      <c r="S3779">
        <f t="shared" ref="S3779:S3842" si="179">YEAR(Q3779)</f>
        <v>2014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2">
        <f t="shared" si="177"/>
        <v>41989.819212962961</v>
      </c>
      <c r="R3780" s="12">
        <f t="shared" si="178"/>
        <v>42049.819212962961</v>
      </c>
      <c r="S3780">
        <f t="shared" si="179"/>
        <v>2014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2">
        <f t="shared" si="177"/>
        <v>42425.735416666663</v>
      </c>
      <c r="R3781" s="12">
        <f t="shared" si="178"/>
        <v>42455.693750000006</v>
      </c>
      <c r="S3781">
        <f t="shared" si="179"/>
        <v>2016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2">
        <f t="shared" si="177"/>
        <v>42166.219733796301</v>
      </c>
      <c r="R3782" s="12">
        <f t="shared" si="178"/>
        <v>42198.837499999994</v>
      </c>
      <c r="S3782">
        <f t="shared" si="179"/>
        <v>2015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2">
        <f t="shared" si="177"/>
        <v>41865.882928240739</v>
      </c>
      <c r="R3783" s="12">
        <f t="shared" si="178"/>
        <v>41890.882928240739</v>
      </c>
      <c r="S3783">
        <f t="shared" si="179"/>
        <v>2014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2">
        <f t="shared" si="177"/>
        <v>42546.862233796302</v>
      </c>
      <c r="R3784" s="12">
        <f t="shared" si="178"/>
        <v>42575.958333333328</v>
      </c>
      <c r="S3784">
        <f t="shared" si="179"/>
        <v>2016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2">
        <f t="shared" si="177"/>
        <v>42420.140277777777</v>
      </c>
      <c r="R3785" s="12">
        <f t="shared" si="178"/>
        <v>42444.666666666672</v>
      </c>
      <c r="S3785">
        <f t="shared" si="179"/>
        <v>2016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2">
        <f t="shared" si="177"/>
        <v>42531.980694444443</v>
      </c>
      <c r="R3786" s="12">
        <f t="shared" si="178"/>
        <v>42561.980694444443</v>
      </c>
      <c r="S3786">
        <f t="shared" si="179"/>
        <v>2016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2">
        <f t="shared" si="177"/>
        <v>42548.63853009259</v>
      </c>
      <c r="R3787" s="12">
        <f t="shared" si="178"/>
        <v>42584.418749999997</v>
      </c>
      <c r="S3787">
        <f t="shared" si="179"/>
        <v>2016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2">
        <f t="shared" si="177"/>
        <v>42487.037905092591</v>
      </c>
      <c r="R3788" s="12">
        <f t="shared" si="178"/>
        <v>42517.037905092591</v>
      </c>
      <c r="S3788">
        <f t="shared" si="179"/>
        <v>2016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2">
        <f t="shared" si="177"/>
        <v>42167.534791666665</v>
      </c>
      <c r="R3789" s="12">
        <f t="shared" si="178"/>
        <v>42196.165972222225</v>
      </c>
      <c r="S3789">
        <f t="shared" si="179"/>
        <v>2015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2">
        <f t="shared" si="177"/>
        <v>42333.695821759262</v>
      </c>
      <c r="R3790" s="12">
        <f t="shared" si="178"/>
        <v>42361.679166666669</v>
      </c>
      <c r="S3790">
        <f t="shared" si="179"/>
        <v>2015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2">
        <f t="shared" si="177"/>
        <v>42138.798819444448</v>
      </c>
      <c r="R3791" s="12">
        <f t="shared" si="178"/>
        <v>42170.798819444448</v>
      </c>
      <c r="S3791">
        <f t="shared" si="179"/>
        <v>2015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2">
        <f t="shared" si="177"/>
        <v>42666.666932870372</v>
      </c>
      <c r="R3792" s="12">
        <f t="shared" si="178"/>
        <v>42696.708599537036</v>
      </c>
      <c r="S3792">
        <f t="shared" si="179"/>
        <v>2016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2">
        <f t="shared" si="177"/>
        <v>41766.692037037035</v>
      </c>
      <c r="R3793" s="12">
        <f t="shared" si="178"/>
        <v>41826.692037037035</v>
      </c>
      <c r="S3793">
        <f t="shared" si="179"/>
        <v>2014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2">
        <f t="shared" si="177"/>
        <v>42170.447013888886</v>
      </c>
      <c r="R3794" s="12">
        <f t="shared" si="178"/>
        <v>42200.447013888886</v>
      </c>
      <c r="S3794">
        <f t="shared" si="179"/>
        <v>2015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2">
        <f t="shared" si="177"/>
        <v>41968.938993055555</v>
      </c>
      <c r="R3795" s="12">
        <f t="shared" si="178"/>
        <v>41989.938993055555</v>
      </c>
      <c r="S3795">
        <f t="shared" si="179"/>
        <v>2014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2">
        <f t="shared" si="177"/>
        <v>42132.58048611111</v>
      </c>
      <c r="R3796" s="12">
        <f t="shared" si="178"/>
        <v>42162.58048611111</v>
      </c>
      <c r="S3796">
        <f t="shared" si="179"/>
        <v>2015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2">
        <f t="shared" si="177"/>
        <v>42201.436226851853</v>
      </c>
      <c r="R3797" s="12">
        <f t="shared" si="178"/>
        <v>42244.9375</v>
      </c>
      <c r="S3797">
        <f t="shared" si="179"/>
        <v>2015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2">
        <f t="shared" si="177"/>
        <v>42689.029583333337</v>
      </c>
      <c r="R3798" s="12">
        <f t="shared" si="178"/>
        <v>42749.029583333337</v>
      </c>
      <c r="S3798">
        <f t="shared" si="179"/>
        <v>2016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2">
        <f t="shared" si="177"/>
        <v>42084.881539351853</v>
      </c>
      <c r="R3799" s="12">
        <f t="shared" si="178"/>
        <v>42114.881539351853</v>
      </c>
      <c r="S3799">
        <f t="shared" si="179"/>
        <v>2015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2">
        <f t="shared" si="177"/>
        <v>41831.722777777781</v>
      </c>
      <c r="R3800" s="12">
        <f t="shared" si="178"/>
        <v>41861.722777777781</v>
      </c>
      <c r="S3800">
        <f t="shared" si="179"/>
        <v>2014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2">
        <f t="shared" si="177"/>
        <v>42410.93105324074</v>
      </c>
      <c r="R3801" s="12">
        <f t="shared" si="178"/>
        <v>42440.93105324074</v>
      </c>
      <c r="S3801">
        <f t="shared" si="179"/>
        <v>2016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2">
        <f t="shared" si="177"/>
        <v>41982.737071759257</v>
      </c>
      <c r="R3802" s="12">
        <f t="shared" si="178"/>
        <v>42015.207638888889</v>
      </c>
      <c r="S3802">
        <f t="shared" si="179"/>
        <v>2014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2">
        <f t="shared" si="177"/>
        <v>41975.676111111112</v>
      </c>
      <c r="R3803" s="12">
        <f t="shared" si="178"/>
        <v>42006.676111111112</v>
      </c>
      <c r="S3803">
        <f t="shared" si="179"/>
        <v>2014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2">
        <f t="shared" si="177"/>
        <v>42269.126226851848</v>
      </c>
      <c r="R3804" s="12">
        <f t="shared" si="178"/>
        <v>42299.126226851848</v>
      </c>
      <c r="S3804">
        <f t="shared" si="179"/>
        <v>2015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2">
        <f t="shared" si="177"/>
        <v>42403.971851851849</v>
      </c>
      <c r="R3805" s="12">
        <f t="shared" si="178"/>
        <v>42433.971851851849</v>
      </c>
      <c r="S3805">
        <f t="shared" si="179"/>
        <v>2016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2">
        <f t="shared" si="177"/>
        <v>42527.00953703704</v>
      </c>
      <c r="R3806" s="12">
        <f t="shared" si="178"/>
        <v>42582.291666666672</v>
      </c>
      <c r="S3806">
        <f t="shared" si="179"/>
        <v>2016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2">
        <f t="shared" si="177"/>
        <v>41849.887037037035</v>
      </c>
      <c r="R3807" s="12">
        <f t="shared" si="178"/>
        <v>41909.887037037035</v>
      </c>
      <c r="S3807">
        <f t="shared" si="179"/>
        <v>2014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2">
        <f t="shared" si="177"/>
        <v>41799.259039351848</v>
      </c>
      <c r="R3808" s="12">
        <f t="shared" si="178"/>
        <v>41819.259039351848</v>
      </c>
      <c r="S3808">
        <f t="shared" si="179"/>
        <v>2014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2">
        <f t="shared" si="177"/>
        <v>42090.909016203703</v>
      </c>
      <c r="R3809" s="12">
        <f t="shared" si="178"/>
        <v>42097.909016203703</v>
      </c>
      <c r="S3809">
        <f t="shared" si="179"/>
        <v>2015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2">
        <f t="shared" si="177"/>
        <v>42059.453923611116</v>
      </c>
      <c r="R3810" s="12">
        <f t="shared" si="178"/>
        <v>42119.412256944444</v>
      </c>
      <c r="S3810">
        <f t="shared" si="179"/>
        <v>2015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2">
        <f t="shared" si="177"/>
        <v>41800.526701388888</v>
      </c>
      <c r="R3811" s="12">
        <f t="shared" si="178"/>
        <v>41850.958333333336</v>
      </c>
      <c r="S3811">
        <f t="shared" si="179"/>
        <v>2014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2">
        <f t="shared" si="177"/>
        <v>42054.849050925928</v>
      </c>
      <c r="R3812" s="12">
        <f t="shared" si="178"/>
        <v>42084.807384259257</v>
      </c>
      <c r="S3812">
        <f t="shared" si="179"/>
        <v>2015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2">
        <f t="shared" si="177"/>
        <v>42487.62700231481</v>
      </c>
      <c r="R3813" s="12">
        <f t="shared" si="178"/>
        <v>42521.458333333328</v>
      </c>
      <c r="S3813">
        <f t="shared" si="179"/>
        <v>2016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2">
        <f t="shared" si="177"/>
        <v>42109.751250000001</v>
      </c>
      <c r="R3814" s="12">
        <f t="shared" si="178"/>
        <v>42156.165972222225</v>
      </c>
      <c r="S3814">
        <f t="shared" si="179"/>
        <v>2015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2">
        <f t="shared" si="177"/>
        <v>42497.275706018518</v>
      </c>
      <c r="R3815" s="12">
        <f t="shared" si="178"/>
        <v>42535.904861111107</v>
      </c>
      <c r="S3815">
        <f t="shared" si="179"/>
        <v>2016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2">
        <f t="shared" si="177"/>
        <v>42058.904074074075</v>
      </c>
      <c r="R3816" s="12">
        <f t="shared" si="178"/>
        <v>42095.165972222225</v>
      </c>
      <c r="S3816">
        <f t="shared" si="179"/>
        <v>2015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2">
        <f t="shared" si="177"/>
        <v>42207.259918981479</v>
      </c>
      <c r="R3817" s="12">
        <f t="shared" si="178"/>
        <v>42236.958333333328</v>
      </c>
      <c r="S3817">
        <f t="shared" si="179"/>
        <v>2015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2">
        <f t="shared" si="177"/>
        <v>41807.690081018518</v>
      </c>
      <c r="R3818" s="12">
        <f t="shared" si="178"/>
        <v>41837.690081018518</v>
      </c>
      <c r="S3818">
        <f t="shared" si="179"/>
        <v>2014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2">
        <f t="shared" si="177"/>
        <v>42284.69694444444</v>
      </c>
      <c r="R3819" s="12">
        <f t="shared" si="178"/>
        <v>42301.165972222225</v>
      </c>
      <c r="S3819">
        <f t="shared" si="179"/>
        <v>2015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2">
        <f t="shared" si="177"/>
        <v>42045.84238425926</v>
      </c>
      <c r="R3820" s="12">
        <f t="shared" si="178"/>
        <v>42075.800717592589</v>
      </c>
      <c r="S3820">
        <f t="shared" si="179"/>
        <v>2015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2">
        <f t="shared" si="177"/>
        <v>42184.209537037037</v>
      </c>
      <c r="R3821" s="12">
        <f t="shared" si="178"/>
        <v>42202.876388888893</v>
      </c>
      <c r="S3821">
        <f t="shared" si="179"/>
        <v>2015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2">
        <f t="shared" si="177"/>
        <v>42160.651817129634</v>
      </c>
      <c r="R3822" s="12">
        <f t="shared" si="178"/>
        <v>42190.651817129634</v>
      </c>
      <c r="S3822">
        <f t="shared" si="179"/>
        <v>2015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2">
        <f t="shared" si="177"/>
        <v>42341.180636574078</v>
      </c>
      <c r="R3823" s="12">
        <f t="shared" si="178"/>
        <v>42373.180636574078</v>
      </c>
      <c r="S3823">
        <f t="shared" si="179"/>
        <v>2015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2">
        <f t="shared" si="177"/>
        <v>42329.838159722218</v>
      </c>
      <c r="R3824" s="12">
        <f t="shared" si="178"/>
        <v>42388.957638888889</v>
      </c>
      <c r="S3824">
        <f t="shared" si="179"/>
        <v>2015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2">
        <f t="shared" si="177"/>
        <v>42170.910231481481</v>
      </c>
      <c r="R3825" s="12">
        <f t="shared" si="178"/>
        <v>42205.165972222225</v>
      </c>
      <c r="S3825">
        <f t="shared" si="179"/>
        <v>2015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2">
        <f t="shared" si="177"/>
        <v>42571.626192129625</v>
      </c>
      <c r="R3826" s="12">
        <f t="shared" si="178"/>
        <v>42583.570138888885</v>
      </c>
      <c r="S3826">
        <f t="shared" si="179"/>
        <v>2016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2">
        <f t="shared" si="177"/>
        <v>42151.069606481484</v>
      </c>
      <c r="R3827" s="12">
        <f t="shared" si="178"/>
        <v>42172.069606481484</v>
      </c>
      <c r="S3827">
        <f t="shared" si="179"/>
        <v>2015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2">
        <f t="shared" si="177"/>
        <v>42101.423541666663</v>
      </c>
      <c r="R3828" s="12">
        <f t="shared" si="178"/>
        <v>42131.423541666663</v>
      </c>
      <c r="S3828">
        <f t="shared" si="179"/>
        <v>2015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2">
        <f t="shared" si="177"/>
        <v>42034.928252314814</v>
      </c>
      <c r="R3829" s="12">
        <f t="shared" si="178"/>
        <v>42090</v>
      </c>
      <c r="S3829">
        <f t="shared" si="179"/>
        <v>2015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2">
        <f t="shared" si="177"/>
        <v>41944.527627314819</v>
      </c>
      <c r="R3830" s="12">
        <f t="shared" si="178"/>
        <v>42004.569293981483</v>
      </c>
      <c r="S3830">
        <f t="shared" si="179"/>
        <v>2014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2">
        <f t="shared" si="177"/>
        <v>42593.865405092598</v>
      </c>
      <c r="R3831" s="12">
        <f t="shared" si="178"/>
        <v>42613.865405092598</v>
      </c>
      <c r="S3831">
        <f t="shared" si="179"/>
        <v>2016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2">
        <f t="shared" si="177"/>
        <v>42503.740868055553</v>
      </c>
      <c r="R3832" s="12">
        <f t="shared" si="178"/>
        <v>42517.740868055553</v>
      </c>
      <c r="S3832">
        <f t="shared" si="179"/>
        <v>2016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2">
        <f t="shared" si="177"/>
        <v>41927.848900462966</v>
      </c>
      <c r="R3833" s="12">
        <f t="shared" si="178"/>
        <v>41948.890567129631</v>
      </c>
      <c r="S3833">
        <f t="shared" si="179"/>
        <v>2014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2">
        <f t="shared" si="177"/>
        <v>42375.114988425921</v>
      </c>
      <c r="R3834" s="12">
        <f t="shared" si="178"/>
        <v>42420.114988425921</v>
      </c>
      <c r="S3834">
        <f t="shared" si="179"/>
        <v>2016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2">
        <f t="shared" si="177"/>
        <v>41963.872361111105</v>
      </c>
      <c r="R3835" s="12">
        <f t="shared" si="178"/>
        <v>41974.797916666663</v>
      </c>
      <c r="S3835">
        <f t="shared" si="179"/>
        <v>2014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2">
        <f t="shared" si="177"/>
        <v>42143.445219907408</v>
      </c>
      <c r="R3836" s="12">
        <f t="shared" si="178"/>
        <v>42173.445219907408</v>
      </c>
      <c r="S3836">
        <f t="shared" si="179"/>
        <v>2015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2">
        <f t="shared" si="177"/>
        <v>42460.94222222222</v>
      </c>
      <c r="R3837" s="12">
        <f t="shared" si="178"/>
        <v>42481.94222222222</v>
      </c>
      <c r="S3837">
        <f t="shared" si="179"/>
        <v>2016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2">
        <f t="shared" si="177"/>
        <v>42553.926527777774</v>
      </c>
      <c r="R3838" s="12">
        <f t="shared" si="178"/>
        <v>42585.172916666663</v>
      </c>
      <c r="S3838">
        <f t="shared" si="179"/>
        <v>2016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2">
        <f t="shared" si="177"/>
        <v>42152.765717592592</v>
      </c>
      <c r="R3839" s="12">
        <f t="shared" si="178"/>
        <v>42188.765717592592</v>
      </c>
      <c r="S3839">
        <f t="shared" si="179"/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2">
        <f t="shared" si="177"/>
        <v>42116.710752314815</v>
      </c>
      <c r="R3840" s="12">
        <f t="shared" si="178"/>
        <v>42146.710752314815</v>
      </c>
      <c r="S3840">
        <f t="shared" si="179"/>
        <v>2015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2">
        <f t="shared" si="177"/>
        <v>42155.142638888887</v>
      </c>
      <c r="R3841" s="12">
        <f t="shared" si="178"/>
        <v>42215.142638888887</v>
      </c>
      <c r="S3841">
        <f t="shared" si="179"/>
        <v>2015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2">
        <f t="shared" si="177"/>
        <v>42432.701724537037</v>
      </c>
      <c r="R3842" s="12">
        <f t="shared" si="178"/>
        <v>42457.660057870366</v>
      </c>
      <c r="S3842">
        <f t="shared" si="179"/>
        <v>2016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2">
        <f t="shared" ref="Q3843:Q3906" si="180">(((J3843/60)/60)/24)+DATE(1970,1,1)</f>
        <v>41780.785729166666</v>
      </c>
      <c r="R3843" s="12">
        <f t="shared" ref="R3843:R3906" si="181">(((I3843/60)/60)/24)+DATE(1970,1,1)</f>
        <v>41840.785729166666</v>
      </c>
      <c r="S3843">
        <f t="shared" ref="S3843:S3906" si="182">YEAR(Q3843)</f>
        <v>2014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2">
        <f t="shared" si="180"/>
        <v>41740.493657407409</v>
      </c>
      <c r="R3844" s="12">
        <f t="shared" si="181"/>
        <v>41770.493657407409</v>
      </c>
      <c r="S3844">
        <f t="shared" si="182"/>
        <v>2014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2">
        <f t="shared" si="180"/>
        <v>41766.072500000002</v>
      </c>
      <c r="R3845" s="12">
        <f t="shared" si="181"/>
        <v>41791.072500000002</v>
      </c>
      <c r="S3845">
        <f t="shared" si="182"/>
        <v>2014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2">
        <f t="shared" si="180"/>
        <v>41766.617291666669</v>
      </c>
      <c r="R3846" s="12">
        <f t="shared" si="181"/>
        <v>41793.290972222225</v>
      </c>
      <c r="S3846">
        <f t="shared" si="182"/>
        <v>2014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2">
        <f t="shared" si="180"/>
        <v>42248.627013888887</v>
      </c>
      <c r="R3847" s="12">
        <f t="shared" si="181"/>
        <v>42278.627013888887</v>
      </c>
      <c r="S3847">
        <f t="shared" si="182"/>
        <v>2015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2">
        <f t="shared" si="180"/>
        <v>41885.221550925926</v>
      </c>
      <c r="R3848" s="12">
        <f t="shared" si="181"/>
        <v>41916.290972222225</v>
      </c>
      <c r="S3848">
        <f t="shared" si="182"/>
        <v>2014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2">
        <f t="shared" si="180"/>
        <v>42159.224432870367</v>
      </c>
      <c r="R3849" s="12">
        <f t="shared" si="181"/>
        <v>42204.224432870367</v>
      </c>
      <c r="S3849">
        <f t="shared" si="182"/>
        <v>2015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2">
        <f t="shared" si="180"/>
        <v>42265.817002314812</v>
      </c>
      <c r="R3850" s="12">
        <f t="shared" si="181"/>
        <v>42295.817002314812</v>
      </c>
      <c r="S3850">
        <f t="shared" si="182"/>
        <v>2015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2">
        <f t="shared" si="180"/>
        <v>42136.767175925925</v>
      </c>
      <c r="R3851" s="12">
        <f t="shared" si="181"/>
        <v>42166.767175925925</v>
      </c>
      <c r="S3851">
        <f t="shared" si="182"/>
        <v>2015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2">
        <f t="shared" si="180"/>
        <v>41975.124340277776</v>
      </c>
      <c r="R3852" s="12">
        <f t="shared" si="181"/>
        <v>42005.124340277776</v>
      </c>
      <c r="S3852">
        <f t="shared" si="182"/>
        <v>2014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2">
        <f t="shared" si="180"/>
        <v>42172.439571759256</v>
      </c>
      <c r="R3853" s="12">
        <f t="shared" si="181"/>
        <v>42202.439571759256</v>
      </c>
      <c r="S3853">
        <f t="shared" si="182"/>
        <v>2015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2">
        <f t="shared" si="180"/>
        <v>42065.190694444449</v>
      </c>
      <c r="R3854" s="12">
        <f t="shared" si="181"/>
        <v>42090.149027777778</v>
      </c>
      <c r="S3854">
        <f t="shared" si="182"/>
        <v>2015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2">
        <f t="shared" si="180"/>
        <v>41848.84002314815</v>
      </c>
      <c r="R3855" s="12">
        <f t="shared" si="181"/>
        <v>41883.84002314815</v>
      </c>
      <c r="S3855">
        <f t="shared" si="182"/>
        <v>2014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2">
        <f t="shared" si="180"/>
        <v>42103.884930555556</v>
      </c>
      <c r="R3856" s="12">
        <f t="shared" si="181"/>
        <v>42133.884930555556</v>
      </c>
      <c r="S3856">
        <f t="shared" si="182"/>
        <v>2015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2">
        <f t="shared" si="180"/>
        <v>42059.970729166671</v>
      </c>
      <c r="R3857" s="12">
        <f t="shared" si="181"/>
        <v>42089.929062499999</v>
      </c>
      <c r="S3857">
        <f t="shared" si="182"/>
        <v>2015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2">
        <f t="shared" si="180"/>
        <v>42041.743090277778</v>
      </c>
      <c r="R3858" s="12">
        <f t="shared" si="181"/>
        <v>42071.701423611114</v>
      </c>
      <c r="S3858">
        <f t="shared" si="182"/>
        <v>2015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2">
        <f t="shared" si="180"/>
        <v>41829.73715277778</v>
      </c>
      <c r="R3859" s="12">
        <f t="shared" si="181"/>
        <v>41852.716666666667</v>
      </c>
      <c r="S3859">
        <f t="shared" si="182"/>
        <v>2014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2">
        <f t="shared" si="180"/>
        <v>42128.431064814817</v>
      </c>
      <c r="R3860" s="12">
        <f t="shared" si="181"/>
        <v>42146.875</v>
      </c>
      <c r="S3860">
        <f t="shared" si="182"/>
        <v>2015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2">
        <f t="shared" si="180"/>
        <v>41789.893599537041</v>
      </c>
      <c r="R3861" s="12">
        <f t="shared" si="181"/>
        <v>41815.875</v>
      </c>
      <c r="S3861">
        <f t="shared" si="182"/>
        <v>2014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2">
        <f t="shared" si="180"/>
        <v>41833.660995370366</v>
      </c>
      <c r="R3862" s="12">
        <f t="shared" si="181"/>
        <v>41863.660995370366</v>
      </c>
      <c r="S3862">
        <f t="shared" si="182"/>
        <v>2014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2">
        <f t="shared" si="180"/>
        <v>41914.590011574073</v>
      </c>
      <c r="R3863" s="12">
        <f t="shared" si="181"/>
        <v>41955.907638888893</v>
      </c>
      <c r="S3863">
        <f t="shared" si="182"/>
        <v>2014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2">
        <f t="shared" si="180"/>
        <v>42611.261064814811</v>
      </c>
      <c r="R3864" s="12">
        <f t="shared" si="181"/>
        <v>42625.707638888889</v>
      </c>
      <c r="S3864">
        <f t="shared" si="182"/>
        <v>2016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2">
        <f t="shared" si="180"/>
        <v>42253.633159722223</v>
      </c>
      <c r="R3865" s="12">
        <f t="shared" si="181"/>
        <v>42313.674826388888</v>
      </c>
      <c r="S3865">
        <f t="shared" si="182"/>
        <v>2015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2">
        <f t="shared" si="180"/>
        <v>42295.891828703709</v>
      </c>
      <c r="R3866" s="12">
        <f t="shared" si="181"/>
        <v>42325.933495370366</v>
      </c>
      <c r="S3866">
        <f t="shared" si="182"/>
        <v>2015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2">
        <f t="shared" si="180"/>
        <v>41841.651597222226</v>
      </c>
      <c r="R3867" s="12">
        <f t="shared" si="181"/>
        <v>41881.229166666664</v>
      </c>
      <c r="S3867">
        <f t="shared" si="182"/>
        <v>2014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2">
        <f t="shared" si="180"/>
        <v>42402.947002314817</v>
      </c>
      <c r="R3868" s="12">
        <f t="shared" si="181"/>
        <v>42452.145138888889</v>
      </c>
      <c r="S3868">
        <f t="shared" si="182"/>
        <v>2016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2">
        <f t="shared" si="180"/>
        <v>42509.814108796301</v>
      </c>
      <c r="R3869" s="12">
        <f t="shared" si="181"/>
        <v>42539.814108796301</v>
      </c>
      <c r="S3869">
        <f t="shared" si="182"/>
        <v>2016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2">
        <f t="shared" si="180"/>
        <v>41865.659780092588</v>
      </c>
      <c r="R3870" s="12">
        <f t="shared" si="181"/>
        <v>41890.659780092588</v>
      </c>
      <c r="S3870">
        <f t="shared" si="182"/>
        <v>2014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2">
        <f t="shared" si="180"/>
        <v>42047.724444444444</v>
      </c>
      <c r="R3871" s="12">
        <f t="shared" si="181"/>
        <v>42077.132638888885</v>
      </c>
      <c r="S3871">
        <f t="shared" si="182"/>
        <v>2015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2">
        <f t="shared" si="180"/>
        <v>41793.17219907407</v>
      </c>
      <c r="R3872" s="12">
        <f t="shared" si="181"/>
        <v>41823.17219907407</v>
      </c>
      <c r="S3872">
        <f t="shared" si="182"/>
        <v>2014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2">
        <f t="shared" si="180"/>
        <v>42763.780671296292</v>
      </c>
      <c r="R3873" s="12">
        <f t="shared" si="181"/>
        <v>42823.739004629635</v>
      </c>
      <c r="S3873">
        <f t="shared" si="182"/>
        <v>2017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2">
        <f t="shared" si="180"/>
        <v>42180.145787037036</v>
      </c>
      <c r="R3874" s="12">
        <f t="shared" si="181"/>
        <v>42230.145787037036</v>
      </c>
      <c r="S3874">
        <f t="shared" si="182"/>
        <v>2015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2">
        <f t="shared" si="180"/>
        <v>42255.696006944447</v>
      </c>
      <c r="R3875" s="12">
        <f t="shared" si="181"/>
        <v>42285.696006944447</v>
      </c>
      <c r="S3875">
        <f t="shared" si="182"/>
        <v>2015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2">
        <f t="shared" si="180"/>
        <v>42007.016458333332</v>
      </c>
      <c r="R3876" s="12">
        <f t="shared" si="181"/>
        <v>42028.041666666672</v>
      </c>
      <c r="S3876">
        <f t="shared" si="182"/>
        <v>2015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2">
        <f t="shared" si="180"/>
        <v>42615.346817129626</v>
      </c>
      <c r="R3877" s="12">
        <f t="shared" si="181"/>
        <v>42616.416666666672</v>
      </c>
      <c r="S3877">
        <f t="shared" si="182"/>
        <v>2016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2">
        <f t="shared" si="180"/>
        <v>42372.624166666668</v>
      </c>
      <c r="R3878" s="12">
        <f t="shared" si="181"/>
        <v>42402.624166666668</v>
      </c>
      <c r="S3878">
        <f t="shared" si="182"/>
        <v>2016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2">
        <f t="shared" si="180"/>
        <v>42682.67768518519</v>
      </c>
      <c r="R3879" s="12">
        <f t="shared" si="181"/>
        <v>42712.67768518519</v>
      </c>
      <c r="S3879">
        <f t="shared" si="182"/>
        <v>2016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2">
        <f t="shared" si="180"/>
        <v>42154.818819444445</v>
      </c>
      <c r="R3880" s="12">
        <f t="shared" si="181"/>
        <v>42185.165972222225</v>
      </c>
      <c r="S3880">
        <f t="shared" si="182"/>
        <v>2015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2">
        <f t="shared" si="180"/>
        <v>41999.861064814817</v>
      </c>
      <c r="R3881" s="12">
        <f t="shared" si="181"/>
        <v>42029.861064814817</v>
      </c>
      <c r="S3881">
        <f t="shared" si="182"/>
        <v>2014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2">
        <f t="shared" si="180"/>
        <v>41815.815046296295</v>
      </c>
      <c r="R3882" s="12">
        <f t="shared" si="181"/>
        <v>41850.958333333336</v>
      </c>
      <c r="S3882">
        <f t="shared" si="182"/>
        <v>2014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2">
        <f t="shared" si="180"/>
        <v>42756.018506944441</v>
      </c>
      <c r="R3883" s="12">
        <f t="shared" si="181"/>
        <v>42786.018506944441</v>
      </c>
      <c r="S3883">
        <f t="shared" si="182"/>
        <v>2017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2">
        <f t="shared" si="180"/>
        <v>42373.983449074076</v>
      </c>
      <c r="R3884" s="12">
        <f t="shared" si="181"/>
        <v>42400.960416666669</v>
      </c>
      <c r="S3884">
        <f t="shared" si="182"/>
        <v>2016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2">
        <f t="shared" si="180"/>
        <v>41854.602650462963</v>
      </c>
      <c r="R3885" s="12">
        <f t="shared" si="181"/>
        <v>41884.602650462963</v>
      </c>
      <c r="S3885">
        <f t="shared" si="182"/>
        <v>2014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2">
        <f t="shared" si="180"/>
        <v>42065.791574074072</v>
      </c>
      <c r="R3886" s="12">
        <f t="shared" si="181"/>
        <v>42090.749907407408</v>
      </c>
      <c r="S3886">
        <f t="shared" si="182"/>
        <v>2015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2">
        <f t="shared" si="180"/>
        <v>42469.951284722221</v>
      </c>
      <c r="R3887" s="12">
        <f t="shared" si="181"/>
        <v>42499.951284722221</v>
      </c>
      <c r="S3887">
        <f t="shared" si="182"/>
        <v>2016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2">
        <f t="shared" si="180"/>
        <v>41954.228032407409</v>
      </c>
      <c r="R3888" s="12">
        <f t="shared" si="181"/>
        <v>41984.228032407409</v>
      </c>
      <c r="S3888">
        <f t="shared" si="182"/>
        <v>2014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2">
        <f t="shared" si="180"/>
        <v>42079.857974537037</v>
      </c>
      <c r="R3889" s="12">
        <f t="shared" si="181"/>
        <v>42125.916666666672</v>
      </c>
      <c r="S3889">
        <f t="shared" si="182"/>
        <v>2015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2">
        <f t="shared" si="180"/>
        <v>42762.545810185184</v>
      </c>
      <c r="R3890" s="12">
        <f t="shared" si="181"/>
        <v>42792.545810185184</v>
      </c>
      <c r="S3890">
        <f t="shared" si="182"/>
        <v>2017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2">
        <f t="shared" si="180"/>
        <v>41977.004976851851</v>
      </c>
      <c r="R3891" s="12">
        <f t="shared" si="181"/>
        <v>42008.976388888885</v>
      </c>
      <c r="S3891">
        <f t="shared" si="182"/>
        <v>2014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2">
        <f t="shared" si="180"/>
        <v>42171.758611111116</v>
      </c>
      <c r="R3892" s="12">
        <f t="shared" si="181"/>
        <v>42231.758611111116</v>
      </c>
      <c r="S3892">
        <f t="shared" si="182"/>
        <v>2015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2">
        <f t="shared" si="180"/>
        <v>42056.1324537037</v>
      </c>
      <c r="R3893" s="12">
        <f t="shared" si="181"/>
        <v>42086.207638888889</v>
      </c>
      <c r="S3893">
        <f t="shared" si="182"/>
        <v>2015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2">
        <f t="shared" si="180"/>
        <v>41867.652280092596</v>
      </c>
      <c r="R3894" s="12">
        <f t="shared" si="181"/>
        <v>41875.291666666664</v>
      </c>
      <c r="S3894">
        <f t="shared" si="182"/>
        <v>2014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2">
        <f t="shared" si="180"/>
        <v>41779.657870370371</v>
      </c>
      <c r="R3895" s="12">
        <f t="shared" si="181"/>
        <v>41821.25</v>
      </c>
      <c r="S3895">
        <f t="shared" si="182"/>
        <v>2014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2">
        <f t="shared" si="180"/>
        <v>42679.958472222221</v>
      </c>
      <c r="R3896" s="12">
        <f t="shared" si="181"/>
        <v>42710.207638888889</v>
      </c>
      <c r="S3896">
        <f t="shared" si="182"/>
        <v>2016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2">
        <f t="shared" si="180"/>
        <v>42032.250208333338</v>
      </c>
      <c r="R3897" s="12">
        <f t="shared" si="181"/>
        <v>42063.250208333338</v>
      </c>
      <c r="S3897">
        <f t="shared" si="182"/>
        <v>2015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2">
        <f t="shared" si="180"/>
        <v>41793.191875000004</v>
      </c>
      <c r="R3898" s="12">
        <f t="shared" si="181"/>
        <v>41807.191875000004</v>
      </c>
      <c r="S3898">
        <f t="shared" si="182"/>
        <v>2014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2">
        <f t="shared" si="180"/>
        <v>41982.87364583333</v>
      </c>
      <c r="R3899" s="12">
        <f t="shared" si="181"/>
        <v>42012.87364583333</v>
      </c>
      <c r="S3899">
        <f t="shared" si="182"/>
        <v>2014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2">
        <f t="shared" si="180"/>
        <v>42193.482291666667</v>
      </c>
      <c r="R3900" s="12">
        <f t="shared" si="181"/>
        <v>42233.666666666672</v>
      </c>
      <c r="S3900">
        <f t="shared" si="182"/>
        <v>2015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2">
        <f t="shared" si="180"/>
        <v>41843.775011574071</v>
      </c>
      <c r="R3901" s="12">
        <f t="shared" si="181"/>
        <v>41863.775011574071</v>
      </c>
      <c r="S3901">
        <f t="shared" si="182"/>
        <v>2014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2">
        <f t="shared" si="180"/>
        <v>42136.092488425929</v>
      </c>
      <c r="R3902" s="12">
        <f t="shared" si="181"/>
        <v>42166.092488425929</v>
      </c>
      <c r="S3902">
        <f t="shared" si="182"/>
        <v>2015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2">
        <f t="shared" si="180"/>
        <v>42317.826377314821</v>
      </c>
      <c r="R3903" s="12">
        <f t="shared" si="181"/>
        <v>42357.826377314821</v>
      </c>
      <c r="S3903">
        <f t="shared" si="182"/>
        <v>2015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2">
        <f t="shared" si="180"/>
        <v>42663.468078703707</v>
      </c>
      <c r="R3904" s="12">
        <f t="shared" si="181"/>
        <v>42688.509745370371</v>
      </c>
      <c r="S3904">
        <f t="shared" si="182"/>
        <v>2016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2">
        <f t="shared" si="180"/>
        <v>42186.01116898148</v>
      </c>
      <c r="R3905" s="12">
        <f t="shared" si="181"/>
        <v>42230.818055555559</v>
      </c>
      <c r="S3905">
        <f t="shared" si="182"/>
        <v>2015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2">
        <f t="shared" si="180"/>
        <v>42095.229166666672</v>
      </c>
      <c r="R3906" s="12">
        <f t="shared" si="181"/>
        <v>42109.211111111115</v>
      </c>
      <c r="S3906">
        <f t="shared" si="182"/>
        <v>2015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2">
        <f t="shared" ref="Q3907:Q3970" si="183">(((J3907/60)/60)/24)+DATE(1970,1,1)</f>
        <v>42124.623877314814</v>
      </c>
      <c r="R3907" s="12">
        <f t="shared" ref="R3907:R3970" si="184">(((I3907/60)/60)/24)+DATE(1970,1,1)</f>
        <v>42166.958333333328</v>
      </c>
      <c r="S3907">
        <f t="shared" ref="S3907:S3970" si="185">YEAR(Q3907)</f>
        <v>2015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2">
        <f t="shared" si="183"/>
        <v>42143.917743055557</v>
      </c>
      <c r="R3908" s="12">
        <f t="shared" si="184"/>
        <v>42181.559027777781</v>
      </c>
      <c r="S3908">
        <f t="shared" si="185"/>
        <v>2015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2">
        <f t="shared" si="183"/>
        <v>41906.819513888891</v>
      </c>
      <c r="R3909" s="12">
        <f t="shared" si="184"/>
        <v>41938.838888888888</v>
      </c>
      <c r="S3909">
        <f t="shared" si="185"/>
        <v>2014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2">
        <f t="shared" si="183"/>
        <v>41834.135370370372</v>
      </c>
      <c r="R3910" s="12">
        <f t="shared" si="184"/>
        <v>41849.135370370372</v>
      </c>
      <c r="S3910">
        <f t="shared" si="185"/>
        <v>2014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2">
        <f t="shared" si="183"/>
        <v>41863.359282407408</v>
      </c>
      <c r="R3911" s="12">
        <f t="shared" si="184"/>
        <v>41893.359282407408</v>
      </c>
      <c r="S3911">
        <f t="shared" si="185"/>
        <v>2014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2">
        <f t="shared" si="183"/>
        <v>42224.756909722222</v>
      </c>
      <c r="R3912" s="12">
        <f t="shared" si="184"/>
        <v>42254.756909722222</v>
      </c>
      <c r="S3912">
        <f t="shared" si="185"/>
        <v>2015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2">
        <f t="shared" si="183"/>
        <v>41939.8122337963</v>
      </c>
      <c r="R3913" s="12">
        <f t="shared" si="184"/>
        <v>41969.853900462964</v>
      </c>
      <c r="S3913">
        <f t="shared" si="185"/>
        <v>2014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2">
        <f t="shared" si="183"/>
        <v>42059.270023148143</v>
      </c>
      <c r="R3914" s="12">
        <f t="shared" si="184"/>
        <v>42119.190972222219</v>
      </c>
      <c r="S3914">
        <f t="shared" si="185"/>
        <v>2015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2">
        <f t="shared" si="183"/>
        <v>42308.211215277777</v>
      </c>
      <c r="R3915" s="12">
        <f t="shared" si="184"/>
        <v>42338.252881944441</v>
      </c>
      <c r="S3915">
        <f t="shared" si="185"/>
        <v>2015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2">
        <f t="shared" si="183"/>
        <v>42114.818935185183</v>
      </c>
      <c r="R3916" s="12">
        <f t="shared" si="184"/>
        <v>42134.957638888889</v>
      </c>
      <c r="S3916">
        <f t="shared" si="185"/>
        <v>2015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2">
        <f t="shared" si="183"/>
        <v>42492.98505787037</v>
      </c>
      <c r="R3917" s="12">
        <f t="shared" si="184"/>
        <v>42522.98505787037</v>
      </c>
      <c r="S3917">
        <f t="shared" si="185"/>
        <v>2016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2">
        <f t="shared" si="183"/>
        <v>42494.471666666665</v>
      </c>
      <c r="R3918" s="12">
        <f t="shared" si="184"/>
        <v>42524.471666666665</v>
      </c>
      <c r="S3918">
        <f t="shared" si="185"/>
        <v>2016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2">
        <f t="shared" si="183"/>
        <v>41863.527326388888</v>
      </c>
      <c r="R3919" s="12">
        <f t="shared" si="184"/>
        <v>41893.527326388888</v>
      </c>
      <c r="S3919">
        <f t="shared" si="185"/>
        <v>2014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2">
        <f t="shared" si="183"/>
        <v>41843.664618055554</v>
      </c>
      <c r="R3920" s="12">
        <f t="shared" si="184"/>
        <v>41855.666666666664</v>
      </c>
      <c r="S3920">
        <f t="shared" si="185"/>
        <v>2014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2">
        <f t="shared" si="183"/>
        <v>42358.684872685189</v>
      </c>
      <c r="R3921" s="12">
        <f t="shared" si="184"/>
        <v>42387</v>
      </c>
      <c r="S3921">
        <f t="shared" si="185"/>
        <v>2015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2">
        <f t="shared" si="183"/>
        <v>42657.38726851852</v>
      </c>
      <c r="R3922" s="12">
        <f t="shared" si="184"/>
        <v>42687.428935185191</v>
      </c>
      <c r="S3922">
        <f t="shared" si="185"/>
        <v>2016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2">
        <f t="shared" si="183"/>
        <v>41926.542303240742</v>
      </c>
      <c r="R3923" s="12">
        <f t="shared" si="184"/>
        <v>41938.75</v>
      </c>
      <c r="S3923">
        <f t="shared" si="185"/>
        <v>2014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2">
        <f t="shared" si="183"/>
        <v>42020.768634259264</v>
      </c>
      <c r="R3924" s="12">
        <f t="shared" si="184"/>
        <v>42065.958333333328</v>
      </c>
      <c r="S3924">
        <f t="shared" si="185"/>
        <v>2015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2">
        <f t="shared" si="183"/>
        <v>42075.979988425926</v>
      </c>
      <c r="R3925" s="12">
        <f t="shared" si="184"/>
        <v>42103.979988425926</v>
      </c>
      <c r="S3925">
        <f t="shared" si="185"/>
        <v>2015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2">
        <f t="shared" si="183"/>
        <v>41786.959745370368</v>
      </c>
      <c r="R3926" s="12">
        <f t="shared" si="184"/>
        <v>41816.959745370368</v>
      </c>
      <c r="S3926">
        <f t="shared" si="185"/>
        <v>2014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2">
        <f t="shared" si="183"/>
        <v>41820.870821759258</v>
      </c>
      <c r="R3927" s="12">
        <f t="shared" si="184"/>
        <v>41850.870821759258</v>
      </c>
      <c r="S3927">
        <f t="shared" si="185"/>
        <v>2014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2">
        <f t="shared" si="183"/>
        <v>41970.085046296299</v>
      </c>
      <c r="R3928" s="12">
        <f t="shared" si="184"/>
        <v>42000.085046296299</v>
      </c>
      <c r="S3928">
        <f t="shared" si="185"/>
        <v>2014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2">
        <f t="shared" si="183"/>
        <v>41830.267407407409</v>
      </c>
      <c r="R3929" s="12">
        <f t="shared" si="184"/>
        <v>41860.267407407409</v>
      </c>
      <c r="S3929">
        <f t="shared" si="185"/>
        <v>2014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2">
        <f t="shared" si="183"/>
        <v>42265.683182870373</v>
      </c>
      <c r="R3930" s="12">
        <f t="shared" si="184"/>
        <v>42293.207638888889</v>
      </c>
      <c r="S3930">
        <f t="shared" si="185"/>
        <v>2015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2">
        <f t="shared" si="183"/>
        <v>42601.827141203699</v>
      </c>
      <c r="R3931" s="12">
        <f t="shared" si="184"/>
        <v>42631.827141203699</v>
      </c>
      <c r="S3931">
        <f t="shared" si="185"/>
        <v>2016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2">
        <f t="shared" si="183"/>
        <v>42433.338749999995</v>
      </c>
      <c r="R3932" s="12">
        <f t="shared" si="184"/>
        <v>42461.25</v>
      </c>
      <c r="S3932">
        <f t="shared" si="185"/>
        <v>2016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2">
        <f t="shared" si="183"/>
        <v>42228.151701388888</v>
      </c>
      <c r="R3933" s="12">
        <f t="shared" si="184"/>
        <v>42253.151701388888</v>
      </c>
      <c r="S3933">
        <f t="shared" si="185"/>
        <v>2015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2">
        <f t="shared" si="183"/>
        <v>42415.168564814812</v>
      </c>
      <c r="R3934" s="12">
        <f t="shared" si="184"/>
        <v>42445.126898148148</v>
      </c>
      <c r="S3934">
        <f t="shared" si="185"/>
        <v>2016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2">
        <f t="shared" si="183"/>
        <v>42538.968310185184</v>
      </c>
      <c r="R3935" s="12">
        <f t="shared" si="184"/>
        <v>42568.029861111107</v>
      </c>
      <c r="S3935">
        <f t="shared" si="185"/>
        <v>2016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2">
        <f t="shared" si="183"/>
        <v>42233.671747685185</v>
      </c>
      <c r="R3936" s="12">
        <f t="shared" si="184"/>
        <v>42278.541666666672</v>
      </c>
      <c r="S3936">
        <f t="shared" si="185"/>
        <v>2015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2">
        <f t="shared" si="183"/>
        <v>42221.656782407401</v>
      </c>
      <c r="R3937" s="12">
        <f t="shared" si="184"/>
        <v>42281.656782407401</v>
      </c>
      <c r="S3937">
        <f t="shared" si="185"/>
        <v>2015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2">
        <f t="shared" si="183"/>
        <v>42675.262962962966</v>
      </c>
      <c r="R3938" s="12">
        <f t="shared" si="184"/>
        <v>42705.304629629631</v>
      </c>
      <c r="S3938">
        <f t="shared" si="185"/>
        <v>2016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2">
        <f t="shared" si="183"/>
        <v>42534.631481481483</v>
      </c>
      <c r="R3939" s="12">
        <f t="shared" si="184"/>
        <v>42562.631481481483</v>
      </c>
      <c r="S3939">
        <f t="shared" si="185"/>
        <v>2016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2">
        <f t="shared" si="183"/>
        <v>42151.905717592599</v>
      </c>
      <c r="R3940" s="12">
        <f t="shared" si="184"/>
        <v>42182.905717592599</v>
      </c>
      <c r="S3940">
        <f t="shared" si="185"/>
        <v>2015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2">
        <f t="shared" si="183"/>
        <v>41915.400219907409</v>
      </c>
      <c r="R3941" s="12">
        <f t="shared" si="184"/>
        <v>41919.1875</v>
      </c>
      <c r="S3941">
        <f t="shared" si="185"/>
        <v>2014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2">
        <f t="shared" si="183"/>
        <v>41961.492488425924</v>
      </c>
      <c r="R3942" s="12">
        <f t="shared" si="184"/>
        <v>42006.492488425924</v>
      </c>
      <c r="S3942">
        <f t="shared" si="185"/>
        <v>2014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2">
        <f t="shared" si="183"/>
        <v>41940.587233796294</v>
      </c>
      <c r="R3943" s="12">
        <f t="shared" si="184"/>
        <v>41968.041666666672</v>
      </c>
      <c r="S3943">
        <f t="shared" si="185"/>
        <v>2014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2">
        <f t="shared" si="183"/>
        <v>42111.904097222221</v>
      </c>
      <c r="R3944" s="12">
        <f t="shared" si="184"/>
        <v>42171.904097222221</v>
      </c>
      <c r="S3944">
        <f t="shared" si="185"/>
        <v>2015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2">
        <f t="shared" si="183"/>
        <v>42279.778564814813</v>
      </c>
      <c r="R3945" s="12">
        <f t="shared" si="184"/>
        <v>42310.701388888891</v>
      </c>
      <c r="S3945">
        <f t="shared" si="185"/>
        <v>2015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2">
        <f t="shared" si="183"/>
        <v>42213.662905092591</v>
      </c>
      <c r="R3946" s="12">
        <f t="shared" si="184"/>
        <v>42243.662905092591</v>
      </c>
      <c r="S3946">
        <f t="shared" si="185"/>
        <v>2015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2">
        <f t="shared" si="183"/>
        <v>42109.801712962959</v>
      </c>
      <c r="R3947" s="12">
        <f t="shared" si="184"/>
        <v>42139.801712962959</v>
      </c>
      <c r="S3947">
        <f t="shared" si="185"/>
        <v>2015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2">
        <f t="shared" si="183"/>
        <v>42031.833587962959</v>
      </c>
      <c r="R3948" s="12">
        <f t="shared" si="184"/>
        <v>42063.333333333328</v>
      </c>
      <c r="S3948">
        <f t="shared" si="185"/>
        <v>2015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2">
        <f t="shared" si="183"/>
        <v>42615.142870370371</v>
      </c>
      <c r="R3949" s="12">
        <f t="shared" si="184"/>
        <v>42645.142870370371</v>
      </c>
      <c r="S3949">
        <f t="shared" si="185"/>
        <v>2016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2">
        <f t="shared" si="183"/>
        <v>41829.325497685182</v>
      </c>
      <c r="R3950" s="12">
        <f t="shared" si="184"/>
        <v>41889.325497685182</v>
      </c>
      <c r="S3950">
        <f t="shared" si="185"/>
        <v>2014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2">
        <f t="shared" si="183"/>
        <v>42016.120613425926</v>
      </c>
      <c r="R3951" s="12">
        <f t="shared" si="184"/>
        <v>42046.120613425926</v>
      </c>
      <c r="S3951">
        <f t="shared" si="185"/>
        <v>2015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2">
        <f t="shared" si="183"/>
        <v>42439.702314814815</v>
      </c>
      <c r="R3952" s="12">
        <f t="shared" si="184"/>
        <v>42468.774305555555</v>
      </c>
      <c r="S3952">
        <f t="shared" si="185"/>
        <v>2016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2">
        <f t="shared" si="183"/>
        <v>42433.825717592597</v>
      </c>
      <c r="R3953" s="12">
        <f t="shared" si="184"/>
        <v>42493.784050925926</v>
      </c>
      <c r="S3953">
        <f t="shared" si="185"/>
        <v>2016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2">
        <f t="shared" si="183"/>
        <v>42243.790393518517</v>
      </c>
      <c r="R3954" s="12">
        <f t="shared" si="184"/>
        <v>42303.790393518517</v>
      </c>
      <c r="S3954">
        <f t="shared" si="185"/>
        <v>2015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2">
        <f t="shared" si="183"/>
        <v>42550.048449074078</v>
      </c>
      <c r="R3955" s="12">
        <f t="shared" si="184"/>
        <v>42580.978472222225</v>
      </c>
      <c r="S3955">
        <f t="shared" si="185"/>
        <v>2016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2">
        <f t="shared" si="183"/>
        <v>41774.651203703703</v>
      </c>
      <c r="R3956" s="12">
        <f t="shared" si="184"/>
        <v>41834.651203703703</v>
      </c>
      <c r="S3956">
        <f t="shared" si="185"/>
        <v>2014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2">
        <f t="shared" si="183"/>
        <v>42306.848854166667</v>
      </c>
      <c r="R3957" s="12">
        <f t="shared" si="184"/>
        <v>42336.890520833331</v>
      </c>
      <c r="S3957">
        <f t="shared" si="185"/>
        <v>2015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2">
        <f t="shared" si="183"/>
        <v>42457.932025462964</v>
      </c>
      <c r="R3958" s="12">
        <f t="shared" si="184"/>
        <v>42485.013888888891</v>
      </c>
      <c r="S3958">
        <f t="shared" si="185"/>
        <v>2016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2">
        <f t="shared" si="183"/>
        <v>42513.976319444439</v>
      </c>
      <c r="R3959" s="12">
        <f t="shared" si="184"/>
        <v>42559.976319444439</v>
      </c>
      <c r="S3959">
        <f t="shared" si="185"/>
        <v>2016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2">
        <f t="shared" si="183"/>
        <v>41816.950370370374</v>
      </c>
      <c r="R3960" s="12">
        <f t="shared" si="184"/>
        <v>41853.583333333336</v>
      </c>
      <c r="S3960">
        <f t="shared" si="185"/>
        <v>2014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2">
        <f t="shared" si="183"/>
        <v>41880.788842592592</v>
      </c>
      <c r="R3961" s="12">
        <f t="shared" si="184"/>
        <v>41910.788842592592</v>
      </c>
      <c r="S3961">
        <f t="shared" si="185"/>
        <v>2014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2">
        <f t="shared" si="183"/>
        <v>42342.845555555556</v>
      </c>
      <c r="R3962" s="12">
        <f t="shared" si="184"/>
        <v>42372.845555555556</v>
      </c>
      <c r="S3962">
        <f t="shared" si="185"/>
        <v>2015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2">
        <f t="shared" si="183"/>
        <v>41745.891319444447</v>
      </c>
      <c r="R3963" s="12">
        <f t="shared" si="184"/>
        <v>41767.891319444447</v>
      </c>
      <c r="S3963">
        <f t="shared" si="185"/>
        <v>2014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2">
        <f t="shared" si="183"/>
        <v>42311.621458333335</v>
      </c>
      <c r="R3964" s="12">
        <f t="shared" si="184"/>
        <v>42336.621458333335</v>
      </c>
      <c r="S3964">
        <f t="shared" si="185"/>
        <v>2015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2">
        <f t="shared" si="183"/>
        <v>42296.154131944444</v>
      </c>
      <c r="R3965" s="12">
        <f t="shared" si="184"/>
        <v>42326.195798611108</v>
      </c>
      <c r="S3965">
        <f t="shared" si="185"/>
        <v>2015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2">
        <f t="shared" si="183"/>
        <v>42053.722060185188</v>
      </c>
      <c r="R3966" s="12">
        <f t="shared" si="184"/>
        <v>42113.680393518516</v>
      </c>
      <c r="S3966">
        <f t="shared" si="185"/>
        <v>2015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2">
        <f t="shared" si="183"/>
        <v>42414.235879629632</v>
      </c>
      <c r="R3967" s="12">
        <f t="shared" si="184"/>
        <v>42474.194212962961</v>
      </c>
      <c r="S3967">
        <f t="shared" si="185"/>
        <v>2016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2">
        <f t="shared" si="183"/>
        <v>41801.711550925924</v>
      </c>
      <c r="R3968" s="12">
        <f t="shared" si="184"/>
        <v>41844.124305555553</v>
      </c>
      <c r="S3968">
        <f t="shared" si="185"/>
        <v>2014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2">
        <f t="shared" si="183"/>
        <v>42770.290590277778</v>
      </c>
      <c r="R3969" s="12">
        <f t="shared" si="184"/>
        <v>42800.290590277778</v>
      </c>
      <c r="S3969">
        <f t="shared" si="185"/>
        <v>2017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2">
        <f t="shared" si="183"/>
        <v>42452.815659722226</v>
      </c>
      <c r="R3970" s="12">
        <f t="shared" si="184"/>
        <v>42512.815659722226</v>
      </c>
      <c r="S3970">
        <f t="shared" si="185"/>
        <v>2016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2">
        <f t="shared" ref="Q3971:Q4034" si="186">(((J3971/60)/60)/24)+DATE(1970,1,1)</f>
        <v>42601.854699074072</v>
      </c>
      <c r="R3971" s="12">
        <f t="shared" ref="R3971:R4034" si="187">(((I3971/60)/60)/24)+DATE(1970,1,1)</f>
        <v>42611.163194444445</v>
      </c>
      <c r="S3971">
        <f t="shared" ref="S3971:S4034" si="188">YEAR(Q3971)</f>
        <v>2016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2">
        <f t="shared" si="186"/>
        <v>42447.863553240735</v>
      </c>
      <c r="R3972" s="12">
        <f t="shared" si="187"/>
        <v>42477.863553240735</v>
      </c>
      <c r="S3972">
        <f t="shared" si="188"/>
        <v>2016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2">
        <f t="shared" si="186"/>
        <v>41811.536180555559</v>
      </c>
      <c r="R3973" s="12">
        <f t="shared" si="187"/>
        <v>41841.536180555559</v>
      </c>
      <c r="S3973">
        <f t="shared" si="188"/>
        <v>2014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2">
        <f t="shared" si="186"/>
        <v>41981.067523148144</v>
      </c>
      <c r="R3974" s="12">
        <f t="shared" si="187"/>
        <v>42041.067523148144</v>
      </c>
      <c r="S3974">
        <f t="shared" si="188"/>
        <v>2014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2">
        <f t="shared" si="186"/>
        <v>42469.68414351852</v>
      </c>
      <c r="R3975" s="12">
        <f t="shared" si="187"/>
        <v>42499.166666666672</v>
      </c>
      <c r="S3975">
        <f t="shared" si="188"/>
        <v>2016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2">
        <f t="shared" si="186"/>
        <v>42493.546851851846</v>
      </c>
      <c r="R3976" s="12">
        <f t="shared" si="187"/>
        <v>42523.546851851846</v>
      </c>
      <c r="S3976">
        <f t="shared" si="188"/>
        <v>2016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2">
        <f t="shared" si="186"/>
        <v>42534.866875</v>
      </c>
      <c r="R3977" s="12">
        <f t="shared" si="187"/>
        <v>42564.866875</v>
      </c>
      <c r="S3977">
        <f t="shared" si="188"/>
        <v>2016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2">
        <f t="shared" si="186"/>
        <v>41830.858344907407</v>
      </c>
      <c r="R3978" s="12">
        <f t="shared" si="187"/>
        <v>41852.291666666664</v>
      </c>
      <c r="S3978">
        <f t="shared" si="188"/>
        <v>2014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2">
        <f t="shared" si="186"/>
        <v>42543.788564814815</v>
      </c>
      <c r="R3979" s="12">
        <f t="shared" si="187"/>
        <v>42573.788564814815</v>
      </c>
      <c r="S3979">
        <f t="shared" si="188"/>
        <v>2016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2">
        <f t="shared" si="186"/>
        <v>41975.642974537041</v>
      </c>
      <c r="R3980" s="12">
        <f t="shared" si="187"/>
        <v>42035.642974537041</v>
      </c>
      <c r="S3980">
        <f t="shared" si="188"/>
        <v>2014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2">
        <f t="shared" si="186"/>
        <v>42069.903437500005</v>
      </c>
      <c r="R3981" s="12">
        <f t="shared" si="187"/>
        <v>42092.833333333328</v>
      </c>
      <c r="S3981">
        <f t="shared" si="188"/>
        <v>2015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2">
        <f t="shared" si="186"/>
        <v>41795.598923611113</v>
      </c>
      <c r="R3982" s="12">
        <f t="shared" si="187"/>
        <v>41825.598923611113</v>
      </c>
      <c r="S3982">
        <f t="shared" si="188"/>
        <v>2014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2">
        <f t="shared" si="186"/>
        <v>42508.179965277777</v>
      </c>
      <c r="R3983" s="12">
        <f t="shared" si="187"/>
        <v>42568.179965277777</v>
      </c>
      <c r="S3983">
        <f t="shared" si="188"/>
        <v>2016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2">
        <f t="shared" si="186"/>
        <v>42132.809953703705</v>
      </c>
      <c r="R3984" s="12">
        <f t="shared" si="187"/>
        <v>42192.809953703705</v>
      </c>
      <c r="S3984">
        <f t="shared" si="188"/>
        <v>2015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2">
        <f t="shared" si="186"/>
        <v>41747.86986111111</v>
      </c>
      <c r="R3985" s="12">
        <f t="shared" si="187"/>
        <v>41779.290972222225</v>
      </c>
      <c r="S3985">
        <f t="shared" si="188"/>
        <v>2014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2">
        <f t="shared" si="186"/>
        <v>41920.963472222218</v>
      </c>
      <c r="R3986" s="12">
        <f t="shared" si="187"/>
        <v>41951</v>
      </c>
      <c r="S3986">
        <f t="shared" si="188"/>
        <v>2014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2">
        <f t="shared" si="186"/>
        <v>42399.707407407404</v>
      </c>
      <c r="R3987" s="12">
        <f t="shared" si="187"/>
        <v>42420.878472222219</v>
      </c>
      <c r="S3987">
        <f t="shared" si="188"/>
        <v>2016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2">
        <f t="shared" si="186"/>
        <v>42467.548541666663</v>
      </c>
      <c r="R3988" s="12">
        <f t="shared" si="187"/>
        <v>42496.544444444444</v>
      </c>
      <c r="S3988">
        <f t="shared" si="188"/>
        <v>2016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2">
        <f t="shared" si="186"/>
        <v>41765.92465277778</v>
      </c>
      <c r="R3989" s="12">
        <f t="shared" si="187"/>
        <v>41775.92465277778</v>
      </c>
      <c r="S3989">
        <f t="shared" si="188"/>
        <v>2014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2">
        <f t="shared" si="186"/>
        <v>42230.08116898148</v>
      </c>
      <c r="R3990" s="12">
        <f t="shared" si="187"/>
        <v>42245.08116898148</v>
      </c>
      <c r="S3990">
        <f t="shared" si="188"/>
        <v>2015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2">
        <f t="shared" si="186"/>
        <v>42286.749780092592</v>
      </c>
      <c r="R3991" s="12">
        <f t="shared" si="187"/>
        <v>42316.791446759264</v>
      </c>
      <c r="S3991">
        <f t="shared" si="188"/>
        <v>2015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2">
        <f t="shared" si="186"/>
        <v>42401.672372685185</v>
      </c>
      <c r="R3992" s="12">
        <f t="shared" si="187"/>
        <v>42431.672372685185</v>
      </c>
      <c r="S3992">
        <f t="shared" si="188"/>
        <v>2016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2">
        <f t="shared" si="186"/>
        <v>42125.644467592589</v>
      </c>
      <c r="R3993" s="12">
        <f t="shared" si="187"/>
        <v>42155.644467592589</v>
      </c>
      <c r="S3993">
        <f t="shared" si="188"/>
        <v>2015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2">
        <f t="shared" si="186"/>
        <v>42289.94049768518</v>
      </c>
      <c r="R3994" s="12">
        <f t="shared" si="187"/>
        <v>42349.982164351852</v>
      </c>
      <c r="S3994">
        <f t="shared" si="188"/>
        <v>2015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2">
        <f t="shared" si="186"/>
        <v>42107.864722222221</v>
      </c>
      <c r="R3995" s="12">
        <f t="shared" si="187"/>
        <v>42137.864722222221</v>
      </c>
      <c r="S3995">
        <f t="shared" si="188"/>
        <v>2015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2">
        <f t="shared" si="186"/>
        <v>41809.389930555553</v>
      </c>
      <c r="R3996" s="12">
        <f t="shared" si="187"/>
        <v>41839.389930555553</v>
      </c>
      <c r="S3996">
        <f t="shared" si="188"/>
        <v>2014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2">
        <f t="shared" si="186"/>
        <v>42019.683761574073</v>
      </c>
      <c r="R3997" s="12">
        <f t="shared" si="187"/>
        <v>42049.477083333331</v>
      </c>
      <c r="S3997">
        <f t="shared" si="188"/>
        <v>2015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2">
        <f t="shared" si="186"/>
        <v>41950.26694444444</v>
      </c>
      <c r="R3998" s="12">
        <f t="shared" si="187"/>
        <v>41963.669444444444</v>
      </c>
      <c r="S3998">
        <f t="shared" si="188"/>
        <v>2014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2">
        <f t="shared" si="186"/>
        <v>42069.391446759255</v>
      </c>
      <c r="R3999" s="12">
        <f t="shared" si="187"/>
        <v>42099.349780092598</v>
      </c>
      <c r="S3999">
        <f t="shared" si="188"/>
        <v>2015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2">
        <f t="shared" si="186"/>
        <v>42061.963263888887</v>
      </c>
      <c r="R4000" s="12">
        <f t="shared" si="187"/>
        <v>42091.921597222223</v>
      </c>
      <c r="S4000">
        <f t="shared" si="188"/>
        <v>2015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2">
        <f t="shared" si="186"/>
        <v>41842.828680555554</v>
      </c>
      <c r="R4001" s="12">
        <f t="shared" si="187"/>
        <v>41882.827650462961</v>
      </c>
      <c r="S4001">
        <f t="shared" si="188"/>
        <v>2014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2">
        <f t="shared" si="186"/>
        <v>42437.64534722222</v>
      </c>
      <c r="R4002" s="12">
        <f t="shared" si="187"/>
        <v>42497.603680555556</v>
      </c>
      <c r="S4002">
        <f t="shared" si="188"/>
        <v>2016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2">
        <f t="shared" si="186"/>
        <v>42775.964212962965</v>
      </c>
      <c r="R4003" s="12">
        <f t="shared" si="187"/>
        <v>42795.791666666672</v>
      </c>
      <c r="S4003">
        <f t="shared" si="188"/>
        <v>2017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2">
        <f t="shared" si="186"/>
        <v>41879.043530092589</v>
      </c>
      <c r="R4004" s="12">
        <f t="shared" si="187"/>
        <v>41909.043530092589</v>
      </c>
      <c r="S4004">
        <f t="shared" si="188"/>
        <v>2014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2">
        <f t="shared" si="186"/>
        <v>42020.587349537032</v>
      </c>
      <c r="R4005" s="12">
        <f t="shared" si="187"/>
        <v>42050.587349537032</v>
      </c>
      <c r="S4005">
        <f t="shared" si="188"/>
        <v>2015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2">
        <f t="shared" si="186"/>
        <v>41890.16269675926</v>
      </c>
      <c r="R4006" s="12">
        <f t="shared" si="187"/>
        <v>41920.16269675926</v>
      </c>
      <c r="S4006">
        <f t="shared" si="188"/>
        <v>2014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2">
        <f t="shared" si="186"/>
        <v>41872.807696759257</v>
      </c>
      <c r="R4007" s="12">
        <f t="shared" si="187"/>
        <v>41932.807696759257</v>
      </c>
      <c r="S4007">
        <f t="shared" si="188"/>
        <v>2014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2">
        <f t="shared" si="186"/>
        <v>42391.772997685184</v>
      </c>
      <c r="R4008" s="12">
        <f t="shared" si="187"/>
        <v>42416.772997685184</v>
      </c>
      <c r="S4008">
        <f t="shared" si="188"/>
        <v>2016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2">
        <f t="shared" si="186"/>
        <v>41848.772928240738</v>
      </c>
      <c r="R4009" s="12">
        <f t="shared" si="187"/>
        <v>41877.686111111114</v>
      </c>
      <c r="S4009">
        <f t="shared" si="188"/>
        <v>2014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2">
        <f t="shared" si="186"/>
        <v>42177.964201388888</v>
      </c>
      <c r="R4010" s="12">
        <f t="shared" si="187"/>
        <v>42207.964201388888</v>
      </c>
      <c r="S4010">
        <f t="shared" si="188"/>
        <v>2015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2">
        <f t="shared" si="186"/>
        <v>41851.700925925928</v>
      </c>
      <c r="R4011" s="12">
        <f t="shared" si="187"/>
        <v>41891.700925925928</v>
      </c>
      <c r="S4011">
        <f t="shared" si="188"/>
        <v>2014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2">
        <f t="shared" si="186"/>
        <v>41921.770439814813</v>
      </c>
      <c r="R4012" s="12">
        <f t="shared" si="187"/>
        <v>41938.770439814813</v>
      </c>
      <c r="S4012">
        <f t="shared" si="188"/>
        <v>2014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2">
        <f t="shared" si="186"/>
        <v>42002.54488425926</v>
      </c>
      <c r="R4013" s="12">
        <f t="shared" si="187"/>
        <v>42032.54488425926</v>
      </c>
      <c r="S4013">
        <f t="shared" si="188"/>
        <v>2014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2">
        <f t="shared" si="186"/>
        <v>42096.544548611113</v>
      </c>
      <c r="R4014" s="12">
        <f t="shared" si="187"/>
        <v>42126.544548611113</v>
      </c>
      <c r="S4014">
        <f t="shared" si="188"/>
        <v>2015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2">
        <f t="shared" si="186"/>
        <v>42021.301192129627</v>
      </c>
      <c r="R4015" s="12">
        <f t="shared" si="187"/>
        <v>42051.301192129627</v>
      </c>
      <c r="S4015">
        <f t="shared" si="188"/>
        <v>2015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2">
        <f t="shared" si="186"/>
        <v>42419.246168981481</v>
      </c>
      <c r="R4016" s="12">
        <f t="shared" si="187"/>
        <v>42434.246168981481</v>
      </c>
      <c r="S4016">
        <f t="shared" si="188"/>
        <v>2016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2">
        <f t="shared" si="186"/>
        <v>42174.780821759254</v>
      </c>
      <c r="R4017" s="12">
        <f t="shared" si="187"/>
        <v>42204.780821759254</v>
      </c>
      <c r="S4017">
        <f t="shared" si="188"/>
        <v>2015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2">
        <f t="shared" si="186"/>
        <v>41869.872685185182</v>
      </c>
      <c r="R4018" s="12">
        <f t="shared" si="187"/>
        <v>41899.872685185182</v>
      </c>
      <c r="S4018">
        <f t="shared" si="188"/>
        <v>2014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2">
        <f t="shared" si="186"/>
        <v>41856.672152777777</v>
      </c>
      <c r="R4019" s="12">
        <f t="shared" si="187"/>
        <v>41886.672152777777</v>
      </c>
      <c r="S4019">
        <f t="shared" si="188"/>
        <v>2014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2">
        <f t="shared" si="186"/>
        <v>42620.91097222222</v>
      </c>
      <c r="R4020" s="12">
        <f t="shared" si="187"/>
        <v>42650.91097222222</v>
      </c>
      <c r="S4020">
        <f t="shared" si="188"/>
        <v>2016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2">
        <f t="shared" si="186"/>
        <v>42417.675879629634</v>
      </c>
      <c r="R4021" s="12">
        <f t="shared" si="187"/>
        <v>42475.686111111107</v>
      </c>
      <c r="S4021">
        <f t="shared" si="188"/>
        <v>2016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2">
        <f t="shared" si="186"/>
        <v>42057.190960648149</v>
      </c>
      <c r="R4022" s="12">
        <f t="shared" si="187"/>
        <v>42087.149293981478</v>
      </c>
      <c r="S4022">
        <f t="shared" si="188"/>
        <v>2015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2">
        <f t="shared" si="186"/>
        <v>41878.911550925928</v>
      </c>
      <c r="R4023" s="12">
        <f t="shared" si="187"/>
        <v>41938.911550925928</v>
      </c>
      <c r="S4023">
        <f t="shared" si="188"/>
        <v>2014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2">
        <f t="shared" si="186"/>
        <v>41990.584108796291</v>
      </c>
      <c r="R4024" s="12">
        <f t="shared" si="187"/>
        <v>42036.120833333334</v>
      </c>
      <c r="S4024">
        <f t="shared" si="188"/>
        <v>2014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2">
        <f t="shared" si="186"/>
        <v>42408.999571759254</v>
      </c>
      <c r="R4025" s="12">
        <f t="shared" si="187"/>
        <v>42453.957905092597</v>
      </c>
      <c r="S4025">
        <f t="shared" si="188"/>
        <v>2016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2">
        <f t="shared" si="186"/>
        <v>42217.670104166667</v>
      </c>
      <c r="R4026" s="12">
        <f t="shared" si="187"/>
        <v>42247.670104166667</v>
      </c>
      <c r="S4026">
        <f t="shared" si="188"/>
        <v>2015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2">
        <f t="shared" si="186"/>
        <v>42151.237685185188</v>
      </c>
      <c r="R4027" s="12">
        <f t="shared" si="187"/>
        <v>42211.237685185188</v>
      </c>
      <c r="S4027">
        <f t="shared" si="188"/>
        <v>2015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2">
        <f t="shared" si="186"/>
        <v>42282.655543981484</v>
      </c>
      <c r="R4028" s="12">
        <f t="shared" si="187"/>
        <v>42342.697210648148</v>
      </c>
      <c r="S4028">
        <f t="shared" si="188"/>
        <v>2015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2">
        <f t="shared" si="186"/>
        <v>42768.97084490741</v>
      </c>
      <c r="R4029" s="12">
        <f t="shared" si="187"/>
        <v>42789.041666666672</v>
      </c>
      <c r="S4029">
        <f t="shared" si="188"/>
        <v>2017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2">
        <f t="shared" si="186"/>
        <v>41765.938657407409</v>
      </c>
      <c r="R4030" s="12">
        <f t="shared" si="187"/>
        <v>41795.938657407409</v>
      </c>
      <c r="S4030">
        <f t="shared" si="188"/>
        <v>2014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2">
        <f t="shared" si="186"/>
        <v>42322.025115740747</v>
      </c>
      <c r="R4031" s="12">
        <f t="shared" si="187"/>
        <v>42352.025115740747</v>
      </c>
      <c r="S4031">
        <f t="shared" si="188"/>
        <v>2015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2">
        <f t="shared" si="186"/>
        <v>42374.655081018514</v>
      </c>
      <c r="R4032" s="12">
        <f t="shared" si="187"/>
        <v>42403.784027777772</v>
      </c>
      <c r="S4032">
        <f t="shared" si="188"/>
        <v>2016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2">
        <f t="shared" si="186"/>
        <v>41941.585231481484</v>
      </c>
      <c r="R4033" s="12">
        <f t="shared" si="187"/>
        <v>41991.626898148148</v>
      </c>
      <c r="S4033">
        <f t="shared" si="188"/>
        <v>2014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2">
        <f t="shared" si="186"/>
        <v>42293.809212962966</v>
      </c>
      <c r="R4034" s="12">
        <f t="shared" si="187"/>
        <v>42353.85087962963</v>
      </c>
      <c r="S4034">
        <f t="shared" si="188"/>
        <v>2015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2">
        <f t="shared" ref="Q4035:Q4098" si="189">(((J4035/60)/60)/24)+DATE(1970,1,1)</f>
        <v>42614.268796296295</v>
      </c>
      <c r="R4035" s="12">
        <f t="shared" ref="R4035:R4098" si="190">(((I4035/60)/60)/24)+DATE(1970,1,1)</f>
        <v>42645.375</v>
      </c>
      <c r="S4035">
        <f t="shared" ref="S4035:S4098" si="191">YEAR(Q4035)</f>
        <v>2016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2">
        <f t="shared" si="189"/>
        <v>42067.947337962964</v>
      </c>
      <c r="R4036" s="12">
        <f t="shared" si="190"/>
        <v>42097.905671296292</v>
      </c>
      <c r="S4036">
        <f t="shared" si="191"/>
        <v>2015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2">
        <f t="shared" si="189"/>
        <v>41903.882951388885</v>
      </c>
      <c r="R4037" s="12">
        <f t="shared" si="190"/>
        <v>41933.882951388885</v>
      </c>
      <c r="S4037">
        <f t="shared" si="191"/>
        <v>2014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2">
        <f t="shared" si="189"/>
        <v>41804.937083333331</v>
      </c>
      <c r="R4038" s="12">
        <f t="shared" si="190"/>
        <v>41821.9375</v>
      </c>
      <c r="S4038">
        <f t="shared" si="191"/>
        <v>2014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2">
        <f t="shared" si="189"/>
        <v>42497.070775462969</v>
      </c>
      <c r="R4039" s="12">
        <f t="shared" si="190"/>
        <v>42514.600694444445</v>
      </c>
      <c r="S4039">
        <f t="shared" si="191"/>
        <v>2016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2">
        <f t="shared" si="189"/>
        <v>41869.798726851855</v>
      </c>
      <c r="R4040" s="12">
        <f t="shared" si="190"/>
        <v>41929.798726851855</v>
      </c>
      <c r="S4040">
        <f t="shared" si="191"/>
        <v>2014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2">
        <f t="shared" si="189"/>
        <v>42305.670914351853</v>
      </c>
      <c r="R4041" s="12">
        <f t="shared" si="190"/>
        <v>42339.249305555553</v>
      </c>
      <c r="S4041">
        <f t="shared" si="191"/>
        <v>2015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2">
        <f t="shared" si="189"/>
        <v>42144.231527777782</v>
      </c>
      <c r="R4042" s="12">
        <f t="shared" si="190"/>
        <v>42203.125</v>
      </c>
      <c r="S4042">
        <f t="shared" si="191"/>
        <v>2015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2">
        <f t="shared" si="189"/>
        <v>42559.474004629628</v>
      </c>
      <c r="R4043" s="12">
        <f t="shared" si="190"/>
        <v>42619.474004629628</v>
      </c>
      <c r="S4043">
        <f t="shared" si="191"/>
        <v>2016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2">
        <f t="shared" si="189"/>
        <v>41995.084074074075</v>
      </c>
      <c r="R4044" s="12">
        <f t="shared" si="190"/>
        <v>42024.802777777775</v>
      </c>
      <c r="S4044">
        <f t="shared" si="191"/>
        <v>2014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2">
        <f t="shared" si="189"/>
        <v>41948.957465277781</v>
      </c>
      <c r="R4045" s="12">
        <f t="shared" si="190"/>
        <v>41963.957465277781</v>
      </c>
      <c r="S4045">
        <f t="shared" si="191"/>
        <v>2014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2">
        <f t="shared" si="189"/>
        <v>42074.219699074078</v>
      </c>
      <c r="R4046" s="12">
        <f t="shared" si="190"/>
        <v>42104.208333333328</v>
      </c>
      <c r="S4046">
        <f t="shared" si="191"/>
        <v>2015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2">
        <f t="shared" si="189"/>
        <v>41842.201261574075</v>
      </c>
      <c r="R4047" s="12">
        <f t="shared" si="190"/>
        <v>41872.201261574075</v>
      </c>
      <c r="S4047">
        <f t="shared" si="191"/>
        <v>2014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2">
        <f t="shared" si="189"/>
        <v>41904.650578703702</v>
      </c>
      <c r="R4048" s="12">
        <f t="shared" si="190"/>
        <v>41934.650578703702</v>
      </c>
      <c r="S4048">
        <f t="shared" si="191"/>
        <v>2014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2">
        <f t="shared" si="189"/>
        <v>41991.022488425922</v>
      </c>
      <c r="R4049" s="12">
        <f t="shared" si="190"/>
        <v>42015.041666666672</v>
      </c>
      <c r="S4049">
        <f t="shared" si="191"/>
        <v>2014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2">
        <f t="shared" si="189"/>
        <v>42436.509108796294</v>
      </c>
      <c r="R4050" s="12">
        <f t="shared" si="190"/>
        <v>42471.467442129629</v>
      </c>
      <c r="S4050">
        <f t="shared" si="191"/>
        <v>2016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2">
        <f t="shared" si="189"/>
        <v>42169.958506944444</v>
      </c>
      <c r="R4051" s="12">
        <f t="shared" si="190"/>
        <v>42199.958506944444</v>
      </c>
      <c r="S4051">
        <f t="shared" si="191"/>
        <v>2015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2">
        <f t="shared" si="189"/>
        <v>41905.636469907404</v>
      </c>
      <c r="R4052" s="12">
        <f t="shared" si="190"/>
        <v>41935.636469907404</v>
      </c>
      <c r="S4052">
        <f t="shared" si="191"/>
        <v>2014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2">
        <f t="shared" si="189"/>
        <v>41761.810150462967</v>
      </c>
      <c r="R4053" s="12">
        <f t="shared" si="190"/>
        <v>41768.286805555559</v>
      </c>
      <c r="S4053">
        <f t="shared" si="191"/>
        <v>2014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2">
        <f t="shared" si="189"/>
        <v>41865.878657407404</v>
      </c>
      <c r="R4054" s="12">
        <f t="shared" si="190"/>
        <v>41925.878657407404</v>
      </c>
      <c r="S4054">
        <f t="shared" si="191"/>
        <v>2014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2">
        <f t="shared" si="189"/>
        <v>41928.690138888887</v>
      </c>
      <c r="R4055" s="12">
        <f t="shared" si="190"/>
        <v>41958.833333333328</v>
      </c>
      <c r="S4055">
        <f t="shared" si="191"/>
        <v>2014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2">
        <f t="shared" si="189"/>
        <v>42613.841261574074</v>
      </c>
      <c r="R4056" s="12">
        <f t="shared" si="190"/>
        <v>42644.166666666672</v>
      </c>
      <c r="S4056">
        <f t="shared" si="191"/>
        <v>2016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2">
        <f t="shared" si="189"/>
        <v>41779.648506944446</v>
      </c>
      <c r="R4057" s="12">
        <f t="shared" si="190"/>
        <v>41809.648506944446</v>
      </c>
      <c r="S4057">
        <f t="shared" si="191"/>
        <v>2014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2">
        <f t="shared" si="189"/>
        <v>42534.933321759265</v>
      </c>
      <c r="R4058" s="12">
        <f t="shared" si="190"/>
        <v>42554.832638888889</v>
      </c>
      <c r="S4058">
        <f t="shared" si="191"/>
        <v>2016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2">
        <f t="shared" si="189"/>
        <v>42310.968518518523</v>
      </c>
      <c r="R4059" s="12">
        <f t="shared" si="190"/>
        <v>42333.958333333328</v>
      </c>
      <c r="S4059">
        <f t="shared" si="191"/>
        <v>2015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2">
        <f t="shared" si="189"/>
        <v>42446.060694444444</v>
      </c>
      <c r="R4060" s="12">
        <f t="shared" si="190"/>
        <v>42461.165972222225</v>
      </c>
      <c r="S4060">
        <f t="shared" si="191"/>
        <v>2016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2">
        <f t="shared" si="189"/>
        <v>41866.640648148146</v>
      </c>
      <c r="R4061" s="12">
        <f t="shared" si="190"/>
        <v>41898.125</v>
      </c>
      <c r="S4061">
        <f t="shared" si="191"/>
        <v>2014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2">
        <f t="shared" si="189"/>
        <v>41779.695092592592</v>
      </c>
      <c r="R4062" s="12">
        <f t="shared" si="190"/>
        <v>41813.666666666664</v>
      </c>
      <c r="S4062">
        <f t="shared" si="191"/>
        <v>2014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2">
        <f t="shared" si="189"/>
        <v>42421.141469907408</v>
      </c>
      <c r="R4063" s="12">
        <f t="shared" si="190"/>
        <v>42481.099803240737</v>
      </c>
      <c r="S4063">
        <f t="shared" si="191"/>
        <v>2016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2">
        <f t="shared" si="189"/>
        <v>42523.739212962959</v>
      </c>
      <c r="R4064" s="12">
        <f t="shared" si="190"/>
        <v>42553.739212962959</v>
      </c>
      <c r="S4064">
        <f t="shared" si="191"/>
        <v>2016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2">
        <f t="shared" si="189"/>
        <v>41787.681527777779</v>
      </c>
      <c r="R4065" s="12">
        <f t="shared" si="190"/>
        <v>41817.681527777779</v>
      </c>
      <c r="S4065">
        <f t="shared" si="191"/>
        <v>2014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2">
        <f t="shared" si="189"/>
        <v>42093.588263888887</v>
      </c>
      <c r="R4066" s="12">
        <f t="shared" si="190"/>
        <v>42123.588263888887</v>
      </c>
      <c r="S4066">
        <f t="shared" si="191"/>
        <v>2015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2">
        <f t="shared" si="189"/>
        <v>41833.951516203706</v>
      </c>
      <c r="R4067" s="12">
        <f t="shared" si="190"/>
        <v>41863.951516203706</v>
      </c>
      <c r="S4067">
        <f t="shared" si="191"/>
        <v>2014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2">
        <f t="shared" si="189"/>
        <v>42479.039212962962</v>
      </c>
      <c r="R4068" s="12">
        <f t="shared" si="190"/>
        <v>42509.039212962962</v>
      </c>
      <c r="S4068">
        <f t="shared" si="191"/>
        <v>2016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2">
        <f t="shared" si="189"/>
        <v>42235.117476851854</v>
      </c>
      <c r="R4069" s="12">
        <f t="shared" si="190"/>
        <v>42275.117476851854</v>
      </c>
      <c r="S4069">
        <f t="shared" si="191"/>
        <v>2015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2">
        <f t="shared" si="189"/>
        <v>42718.963599537034</v>
      </c>
      <c r="R4070" s="12">
        <f t="shared" si="190"/>
        <v>42748.961805555555</v>
      </c>
      <c r="S4070">
        <f t="shared" si="191"/>
        <v>2016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2">
        <f t="shared" si="189"/>
        <v>42022.661527777775</v>
      </c>
      <c r="R4071" s="12">
        <f t="shared" si="190"/>
        <v>42063.5</v>
      </c>
      <c r="S4071">
        <f t="shared" si="191"/>
        <v>2015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2">
        <f t="shared" si="189"/>
        <v>42031.666898148149</v>
      </c>
      <c r="R4072" s="12">
        <f t="shared" si="190"/>
        <v>42064.125</v>
      </c>
      <c r="S4072">
        <f t="shared" si="191"/>
        <v>2015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2">
        <f t="shared" si="189"/>
        <v>42700.804756944446</v>
      </c>
      <c r="R4073" s="12">
        <f t="shared" si="190"/>
        <v>42730.804756944446</v>
      </c>
      <c r="S4073">
        <f t="shared" si="191"/>
        <v>2016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2">
        <f t="shared" si="189"/>
        <v>41812.77443287037</v>
      </c>
      <c r="R4074" s="12">
        <f t="shared" si="190"/>
        <v>41872.77443287037</v>
      </c>
      <c r="S4074">
        <f t="shared" si="191"/>
        <v>2014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2">
        <f t="shared" si="189"/>
        <v>42078.34520833334</v>
      </c>
      <c r="R4075" s="12">
        <f t="shared" si="190"/>
        <v>42133.166666666672</v>
      </c>
      <c r="S4075">
        <f t="shared" si="191"/>
        <v>2015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2">
        <f t="shared" si="189"/>
        <v>42283.552951388891</v>
      </c>
      <c r="R4076" s="12">
        <f t="shared" si="190"/>
        <v>42313.594618055555</v>
      </c>
      <c r="S4076">
        <f t="shared" si="191"/>
        <v>2015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2">
        <f t="shared" si="189"/>
        <v>41779.045937499999</v>
      </c>
      <c r="R4077" s="12">
        <f t="shared" si="190"/>
        <v>41820.727777777778</v>
      </c>
      <c r="S4077">
        <f t="shared" si="191"/>
        <v>2014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2">
        <f t="shared" si="189"/>
        <v>41905.795706018522</v>
      </c>
      <c r="R4078" s="12">
        <f t="shared" si="190"/>
        <v>41933.82708333333</v>
      </c>
      <c r="S4078">
        <f t="shared" si="191"/>
        <v>2014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2">
        <f t="shared" si="189"/>
        <v>42695.7105787037</v>
      </c>
      <c r="R4079" s="12">
        <f t="shared" si="190"/>
        <v>42725.7105787037</v>
      </c>
      <c r="S4079">
        <f t="shared" si="191"/>
        <v>2016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2">
        <f t="shared" si="189"/>
        <v>42732.787523148145</v>
      </c>
      <c r="R4080" s="12">
        <f t="shared" si="190"/>
        <v>42762.787523148145</v>
      </c>
      <c r="S4080">
        <f t="shared" si="191"/>
        <v>2016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2">
        <f t="shared" si="189"/>
        <v>42510.938900462963</v>
      </c>
      <c r="R4081" s="12">
        <f t="shared" si="190"/>
        <v>42540.938900462963</v>
      </c>
      <c r="S4081">
        <f t="shared" si="191"/>
        <v>2016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2">
        <f t="shared" si="189"/>
        <v>42511.698101851856</v>
      </c>
      <c r="R4082" s="12">
        <f t="shared" si="190"/>
        <v>42535.787500000006</v>
      </c>
      <c r="S4082">
        <f t="shared" si="191"/>
        <v>2016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2">
        <f t="shared" si="189"/>
        <v>42041.581307870365</v>
      </c>
      <c r="R4083" s="12">
        <f t="shared" si="190"/>
        <v>42071.539641203708</v>
      </c>
      <c r="S4083">
        <f t="shared" si="191"/>
        <v>2015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2">
        <f t="shared" si="189"/>
        <v>42307.189270833333</v>
      </c>
      <c r="R4084" s="12">
        <f t="shared" si="190"/>
        <v>42322.958333333328</v>
      </c>
      <c r="S4084">
        <f t="shared" si="191"/>
        <v>2015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2">
        <f t="shared" si="189"/>
        <v>42353.761759259258</v>
      </c>
      <c r="R4085" s="12">
        <f t="shared" si="190"/>
        <v>42383.761759259258</v>
      </c>
      <c r="S4085">
        <f t="shared" si="191"/>
        <v>2015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2">
        <f t="shared" si="189"/>
        <v>42622.436412037037</v>
      </c>
      <c r="R4086" s="12">
        <f t="shared" si="190"/>
        <v>42652.436412037037</v>
      </c>
      <c r="S4086">
        <f t="shared" si="191"/>
        <v>2016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2">
        <f t="shared" si="189"/>
        <v>42058.603877314818</v>
      </c>
      <c r="R4087" s="12">
        <f t="shared" si="190"/>
        <v>42087.165972222225</v>
      </c>
      <c r="S4087">
        <f t="shared" si="191"/>
        <v>2015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2">
        <f t="shared" si="189"/>
        <v>42304.940960648149</v>
      </c>
      <c r="R4088" s="12">
        <f t="shared" si="190"/>
        <v>42329.166666666672</v>
      </c>
      <c r="S4088">
        <f t="shared" si="191"/>
        <v>2015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2">
        <f t="shared" si="189"/>
        <v>42538.742893518516</v>
      </c>
      <c r="R4089" s="12">
        <f t="shared" si="190"/>
        <v>42568.742893518516</v>
      </c>
      <c r="S4089">
        <f t="shared" si="191"/>
        <v>2016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2">
        <f t="shared" si="189"/>
        <v>41990.612546296295</v>
      </c>
      <c r="R4090" s="12">
        <f t="shared" si="190"/>
        <v>42020.434722222228</v>
      </c>
      <c r="S4090">
        <f t="shared" si="191"/>
        <v>2014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2">
        <f t="shared" si="189"/>
        <v>42122.732499999998</v>
      </c>
      <c r="R4091" s="12">
        <f t="shared" si="190"/>
        <v>42155.732638888891</v>
      </c>
      <c r="S4091">
        <f t="shared" si="191"/>
        <v>2015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2">
        <f t="shared" si="189"/>
        <v>42209.67288194444</v>
      </c>
      <c r="R4092" s="12">
        <f t="shared" si="190"/>
        <v>42223.625</v>
      </c>
      <c r="S4092">
        <f t="shared" si="191"/>
        <v>2015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2">
        <f t="shared" si="189"/>
        <v>41990.506377314814</v>
      </c>
      <c r="R4093" s="12">
        <f t="shared" si="190"/>
        <v>42020.506377314814</v>
      </c>
      <c r="S4093">
        <f t="shared" si="191"/>
        <v>2014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2">
        <f t="shared" si="189"/>
        <v>42039.194988425923</v>
      </c>
      <c r="R4094" s="12">
        <f t="shared" si="190"/>
        <v>42099.153321759266</v>
      </c>
      <c r="S4094">
        <f t="shared" si="191"/>
        <v>2015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2">
        <f t="shared" si="189"/>
        <v>42178.815891203703</v>
      </c>
      <c r="R4095" s="12">
        <f t="shared" si="190"/>
        <v>42238.815891203703</v>
      </c>
      <c r="S4095">
        <f t="shared" si="191"/>
        <v>2015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2">
        <f t="shared" si="189"/>
        <v>41890.086805555555</v>
      </c>
      <c r="R4096" s="12">
        <f t="shared" si="190"/>
        <v>41934.207638888889</v>
      </c>
      <c r="S4096">
        <f t="shared" si="191"/>
        <v>2014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2">
        <f t="shared" si="189"/>
        <v>42693.031828703708</v>
      </c>
      <c r="R4097" s="12">
        <f t="shared" si="190"/>
        <v>42723.031828703708</v>
      </c>
      <c r="S4097">
        <f t="shared" si="191"/>
        <v>2016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2">
        <f t="shared" si="189"/>
        <v>42750.530312499999</v>
      </c>
      <c r="R4098" s="12">
        <f t="shared" si="190"/>
        <v>42794.368749999994</v>
      </c>
      <c r="S4098">
        <f t="shared" si="191"/>
        <v>2017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2">
        <f t="shared" ref="Q4099:Q4117" si="192">(((J4099/60)/60)/24)+DATE(1970,1,1)</f>
        <v>42344.824502314819</v>
      </c>
      <c r="R4099" s="12">
        <f t="shared" ref="R4099:R4117" si="193">(((I4099/60)/60)/24)+DATE(1970,1,1)</f>
        <v>42400.996527777781</v>
      </c>
      <c r="S4099">
        <f t="shared" ref="S4099:S4117" si="194">YEAR(Q4099)</f>
        <v>2015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2">
        <f t="shared" si="192"/>
        <v>42495.722187499996</v>
      </c>
      <c r="R4100" s="12">
        <f t="shared" si="193"/>
        <v>42525.722187499996</v>
      </c>
      <c r="S4100">
        <f t="shared" si="194"/>
        <v>2016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2">
        <f t="shared" si="192"/>
        <v>42570.850381944445</v>
      </c>
      <c r="R4101" s="12">
        <f t="shared" si="193"/>
        <v>42615.850381944445</v>
      </c>
      <c r="S4101">
        <f t="shared" si="194"/>
        <v>2016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2">
        <f t="shared" si="192"/>
        <v>41927.124884259261</v>
      </c>
      <c r="R4102" s="12">
        <f t="shared" si="193"/>
        <v>41937.124884259261</v>
      </c>
      <c r="S4102">
        <f t="shared" si="194"/>
        <v>2014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2">
        <f t="shared" si="192"/>
        <v>42730.903726851851</v>
      </c>
      <c r="R4103" s="12">
        <f t="shared" si="193"/>
        <v>42760.903726851851</v>
      </c>
      <c r="S4103">
        <f t="shared" si="194"/>
        <v>2016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2">
        <f t="shared" si="192"/>
        <v>42475.848067129627</v>
      </c>
      <c r="R4104" s="12">
        <f t="shared" si="193"/>
        <v>42505.848067129627</v>
      </c>
      <c r="S4104">
        <f t="shared" si="194"/>
        <v>2016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2">
        <f t="shared" si="192"/>
        <v>42188.83293981482</v>
      </c>
      <c r="R4105" s="12">
        <f t="shared" si="193"/>
        <v>42242.772222222222</v>
      </c>
      <c r="S4105">
        <f t="shared" si="194"/>
        <v>2015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2">
        <f t="shared" si="192"/>
        <v>42640.278171296297</v>
      </c>
      <c r="R4106" s="12">
        <f t="shared" si="193"/>
        <v>42670.278171296297</v>
      </c>
      <c r="S4106">
        <f t="shared" si="194"/>
        <v>2016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2">
        <f t="shared" si="192"/>
        <v>42697.010520833333</v>
      </c>
      <c r="R4107" s="12">
        <f t="shared" si="193"/>
        <v>42730.010520833333</v>
      </c>
      <c r="S4107">
        <f t="shared" si="194"/>
        <v>2016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2">
        <f t="shared" si="192"/>
        <v>42053.049375000002</v>
      </c>
      <c r="R4108" s="12">
        <f t="shared" si="193"/>
        <v>42096.041666666672</v>
      </c>
      <c r="S4108">
        <f t="shared" si="194"/>
        <v>2015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2">
        <f t="shared" si="192"/>
        <v>41883.916678240741</v>
      </c>
      <c r="R4109" s="12">
        <f t="shared" si="193"/>
        <v>41906.916678240741</v>
      </c>
      <c r="S4109">
        <f t="shared" si="194"/>
        <v>2014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2">
        <f t="shared" si="192"/>
        <v>42767.031678240746</v>
      </c>
      <c r="R4110" s="12">
        <f t="shared" si="193"/>
        <v>42797.208333333328</v>
      </c>
      <c r="S4110">
        <f t="shared" si="194"/>
        <v>2017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2">
        <f t="shared" si="192"/>
        <v>42307.539398148147</v>
      </c>
      <c r="R4111" s="12">
        <f t="shared" si="193"/>
        <v>42337.581064814818</v>
      </c>
      <c r="S4111">
        <f t="shared" si="194"/>
        <v>2015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2">
        <f t="shared" si="192"/>
        <v>42512.626747685179</v>
      </c>
      <c r="R4112" s="12">
        <f t="shared" si="193"/>
        <v>42572.626747685179</v>
      </c>
      <c r="S4112">
        <f t="shared" si="194"/>
        <v>2016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2">
        <f t="shared" si="192"/>
        <v>42029.135879629626</v>
      </c>
      <c r="R4113" s="12">
        <f t="shared" si="193"/>
        <v>42059.135879629626</v>
      </c>
      <c r="S4113">
        <f t="shared" si="194"/>
        <v>2015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2">
        <f t="shared" si="192"/>
        <v>42400.946597222224</v>
      </c>
      <c r="R4114" s="12">
        <f t="shared" si="193"/>
        <v>42428</v>
      </c>
      <c r="S4114">
        <f t="shared" si="194"/>
        <v>2016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2">
        <f t="shared" si="192"/>
        <v>42358.573182870372</v>
      </c>
      <c r="R4115" s="12">
        <f t="shared" si="193"/>
        <v>42377.273611111115</v>
      </c>
      <c r="S4115">
        <f t="shared" si="194"/>
        <v>2015</v>
      </c>
    </row>
    <row r="4116" spans="1:19" x14ac:dyDescent="0.3">
      <c r="Q4116" s="12">
        <f t="shared" si="192"/>
        <v>25569</v>
      </c>
      <c r="R4116" s="12">
        <f t="shared" si="193"/>
        <v>25569</v>
      </c>
      <c r="S4116">
        <f t="shared" si="194"/>
        <v>1970</v>
      </c>
    </row>
    <row r="4117" spans="1:19" x14ac:dyDescent="0.3">
      <c r="Q4117" s="12">
        <f t="shared" si="192"/>
        <v>25569</v>
      </c>
      <c r="R4117" s="12">
        <f t="shared" si="193"/>
        <v>25569</v>
      </c>
      <c r="S4117">
        <f t="shared" si="194"/>
        <v>1970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5A38C-F75A-4EAB-8254-AEEAB08AA65C}">
  <dimension ref="A1:E18"/>
  <sheetViews>
    <sheetView topLeftCell="A5" workbookViewId="0">
      <selection activeCell="H26" sqref="H26"/>
    </sheetView>
  </sheetViews>
  <sheetFormatPr defaultRowHeight="14.4" x14ac:dyDescent="0.3"/>
  <cols>
    <col min="1" max="1" width="15" customWidth="1"/>
    <col min="5" max="5" width="11.33203125" customWidth="1"/>
  </cols>
  <sheetData>
    <row r="1" spans="1:5" x14ac:dyDescent="0.3">
      <c r="A1" s="14" t="s">
        <v>8361</v>
      </c>
      <c r="B1" t="s">
        <v>8313</v>
      </c>
    </row>
    <row r="2" spans="1:5" x14ac:dyDescent="0.3">
      <c r="A2" s="14" t="s">
        <v>8360</v>
      </c>
      <c r="B2" t="s">
        <v>8362</v>
      </c>
    </row>
    <row r="4" spans="1:5" x14ac:dyDescent="0.3">
      <c r="A4" s="14" t="s">
        <v>8363</v>
      </c>
      <c r="B4" s="14" t="s">
        <v>8364</v>
      </c>
    </row>
    <row r="5" spans="1:5" x14ac:dyDescent="0.3">
      <c r="A5" s="14" t="s">
        <v>8365</v>
      </c>
      <c r="B5" t="s">
        <v>8218</v>
      </c>
      <c r="C5" t="s">
        <v>8220</v>
      </c>
      <c r="D5" t="s">
        <v>8219</v>
      </c>
      <c r="E5" t="s">
        <v>8366</v>
      </c>
    </row>
    <row r="6" spans="1:5" x14ac:dyDescent="0.3">
      <c r="A6" s="13" t="s">
        <v>8367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3" t="s">
        <v>8368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3" t="s">
        <v>8369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3" t="s">
        <v>8370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3" t="s">
        <v>8371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3" t="s">
        <v>8372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3" t="s">
        <v>8373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3" t="s">
        <v>8374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3" t="s">
        <v>8375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3" t="s">
        <v>8376</v>
      </c>
      <c r="B15">
        <v>65</v>
      </c>
      <c r="C15">
        <v>50</v>
      </c>
      <c r="E15">
        <v>115</v>
      </c>
    </row>
    <row r="16" spans="1:5" x14ac:dyDescent="0.3">
      <c r="A16" s="13" t="s">
        <v>8377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3" t="s">
        <v>8366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A9752-A36C-4CC2-BE9F-0D0DFC2041F8}">
  <dimension ref="A1:H13"/>
  <sheetViews>
    <sheetView topLeftCell="A13" workbookViewId="0">
      <selection activeCell="F2" sqref="F2"/>
    </sheetView>
  </sheetViews>
  <sheetFormatPr defaultRowHeight="14.4" x14ac:dyDescent="0.3"/>
  <cols>
    <col min="1" max="1" width="17.44140625" customWidth="1"/>
    <col min="2" max="2" width="18.6640625" customWidth="1"/>
    <col min="3" max="3" width="17.88671875" customWidth="1"/>
    <col min="4" max="4" width="17.5546875" customWidth="1"/>
    <col min="5" max="5" width="17" customWidth="1"/>
    <col min="6" max="6" width="20.6640625" customWidth="1"/>
    <col min="7" max="7" width="17.109375" customWidth="1"/>
    <col min="8" max="8" width="19.21875" customWidth="1"/>
  </cols>
  <sheetData>
    <row r="1" spans="1:8" x14ac:dyDescent="0.3">
      <c r="A1" s="11" t="s">
        <v>8379</v>
      </c>
      <c r="B1" s="11" t="s">
        <v>8392</v>
      </c>
      <c r="C1" s="11" t="s">
        <v>8393</v>
      </c>
      <c r="D1" s="11" t="s">
        <v>8394</v>
      </c>
      <c r="E1" s="11" t="s">
        <v>8395</v>
      </c>
      <c r="F1" s="11" t="s">
        <v>8396</v>
      </c>
      <c r="G1" s="11" t="s">
        <v>8397</v>
      </c>
      <c r="H1" s="11" t="s">
        <v>8398</v>
      </c>
    </row>
    <row r="2" spans="1:8" x14ac:dyDescent="0.3">
      <c r="A2" t="s">
        <v>8380</v>
      </c>
      <c r="B2">
        <f>COUNTIFS(Kickstarter!D:D,"&lt;1000",Kickstarter!F:F,"successful",Kickstarter!P:P,"plays")</f>
        <v>141</v>
      </c>
      <c r="C2">
        <f>COUNTIFS(Kickstarter!D:D,"&lt;1000",Kickstarter!F:F,"failed",Kickstarter!P:P,"plays")</f>
        <v>45</v>
      </c>
      <c r="D2">
        <f>COUNTIFS(Kickstarter!D:D,"&lt;1000",Kickstarter!F:F,"canceled",Kickstarter!P:P,"plays")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3">
      <c r="A3" t="s">
        <v>8381</v>
      </c>
      <c r="B3">
        <f>COUNTIFS(Kickstarter!D:D,"&gt;=1000",Kickstarter!D:D,"&lt;5000",Kickstarter!F:F,"successful",Kickstarter!P:P,"plays")</f>
        <v>388</v>
      </c>
      <c r="C3">
        <f>COUNTIFS(Kickstarter!D:D,"&gt;=1000",Kickstarter!D:D,"&lt;5000",Kickstarter!F:F,"failed",Kickstarter!P:P,"plays")</f>
        <v>146</v>
      </c>
      <c r="D3">
        <f>COUNTIFS(Kickstarter!D:D,"&lt;=1000",Kickstarter!D:D,"&lt;5000",Kickstarter!F:F,"canceled",Kickstarter!P:P,"plays")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3">
      <c r="A4" t="s">
        <v>8382</v>
      </c>
      <c r="B4">
        <f>COUNTIFS(Kickstarter!D:D,"&gt;=5000",Kickstarter!D:D,"&lt;10000",Kickstarter!F:F,"successful",Kickstarter!P:P,"plays")</f>
        <v>93</v>
      </c>
      <c r="C4">
        <f>COUNTIFS(Kickstarter!D:D,"&gt;=5000",Kickstarter!D:D,"&lt;10000",Kickstarter!F:F,"failed",Kickstarter!P:P,"plays")</f>
        <v>76</v>
      </c>
      <c r="D4">
        <f>COUNTIFS(Kickstarter!D:D,"&lt;=5000",Kickstarter!D:D,"&lt;10000",Kickstarter!F:F,"canceled",Kickstarter!P:P,"plays")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">
      <c r="A5" t="s">
        <v>8383</v>
      </c>
      <c r="B5">
        <f>COUNTIFS(Kickstarter!D:D,"&gt;=10000",Kickstarter!D:D,"&lt;15000",Kickstarter!F:F,"successful",Kickstarter!P:P,"plays")</f>
        <v>39</v>
      </c>
      <c r="C5">
        <f>COUNTIFS(Kickstarter!D:D,"&gt;=10000",Kickstarter!D:D,"&lt;15000",Kickstarter!F:F,"failed",Kickstarter!P:P,"plays")</f>
        <v>33</v>
      </c>
      <c r="D5">
        <f>COUNTIFS(Kickstarter!D:D,"&lt;=10000",Kickstarter!D:D,"&lt;15000",Kickstarter!F:F,"canceled",Kickstarter!P:P,"plays")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">
      <c r="A6" t="s">
        <v>8384</v>
      </c>
      <c r="B6">
        <f>COUNTIFS(Kickstarter!D:D,"&gt;=15000",Kickstarter!D:D,"&lt;20000",Kickstarter!F:F,"successful",Kickstarter!P:P,"plays")</f>
        <v>12</v>
      </c>
      <c r="C6">
        <f>COUNTIFS(Kickstarter!D:D,"&gt;=15000",Kickstarter!D:D,"&lt;20000",Kickstarter!F:F,"failed",Kickstarter!P:P,"plays")</f>
        <v>12</v>
      </c>
      <c r="D6">
        <f>COUNTIFS(Kickstarter!D:D,"&lt;=15000",Kickstarter!D:D,"&lt;20000",Kickstarter!F:F,"canceled",Kickstarter!P:P,"plays")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">
      <c r="A7" t="s">
        <v>8385</v>
      </c>
      <c r="B7">
        <f>COUNTIFS(Kickstarter!D:D,"&gt;=20000",Kickstarter!D:D,"&lt;25000",Kickstarter!F:F,"successful",Kickstarter!P:P,"plays")</f>
        <v>9</v>
      </c>
      <c r="C7">
        <f>COUNTIFS(Kickstarter!D:D,"&gt;=20000",Kickstarter!D:D,"&lt;25000",Kickstarter!F:F,"failed",Kickstarter!P:P,"plays")</f>
        <v>11</v>
      </c>
      <c r="D7">
        <f>COUNTIFS(Kickstarter!D:D,"&lt;=20000",Kickstarter!D:D,"&lt;25000",Kickstarter!F:F,"canceled",Kickstarter!P:P,"plays")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">
      <c r="A8" t="s">
        <v>8386</v>
      </c>
      <c r="B8">
        <f>COUNTIFS(Kickstarter!D:D,"&gt;=25000",Kickstarter!D:D,"&lt;30000",Kickstarter!F:F,"successful",Kickstarter!P:P,"plays")</f>
        <v>1</v>
      </c>
      <c r="C8">
        <f>COUNTIFS(Kickstarter!D:D,"&gt;=25000",Kickstarter!D:D,"&lt;30000",Kickstarter!F:F,"failed",Kickstarter!P:P,"plays")</f>
        <v>4</v>
      </c>
      <c r="D8">
        <f>COUNTIFS(Kickstarter!D:D,"&lt;=25000",Kickstarter!D:D,"&lt;30000",Kickstarter!F:F,"canceled",Kickstarter!P:P,"plays")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">
      <c r="A9" t="s">
        <v>8387</v>
      </c>
      <c r="B9">
        <f>COUNTIFS(Kickstarter!D:D,"&gt;=30000",Kickstarter!D:D,"&lt;35000",Kickstarter!F:F,"successful",Kickstarter!P:P,"plays")</f>
        <v>3</v>
      </c>
      <c r="C9">
        <f>COUNTIFS(Kickstarter!D:D,"&gt;=30000",Kickstarter!D:D,"&lt;35000",Kickstarter!F:F,"failed",Kickstarter!P:P,"plays")</f>
        <v>8</v>
      </c>
      <c r="D9">
        <f>COUNTIFS(Kickstarter!D:D,"&lt;=30000",Kickstarter!D:D,"&lt;35000",Kickstarter!F:F,"canceled",Kickstarter!P:P,"plays")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3">
      <c r="A10" t="s">
        <v>8388</v>
      </c>
      <c r="B10">
        <f>COUNTIFS(Kickstarter!D:D,"&gt;=35000",Kickstarter!D:D,"&lt;40000",Kickstarter!F:F,"successful",Kickstarter!P:P,"plays")</f>
        <v>4</v>
      </c>
      <c r="C10">
        <f>COUNTIFS(Kickstarter!D:D,"&gt;=35000",Kickstarter!D:D,"&lt;40000",Kickstarter!F:F,"failed",Kickstarter!P:P,"plays")</f>
        <v>2</v>
      </c>
      <c r="D10">
        <f>COUNTIFS(Kickstarter!D:D,"&lt;=35000",Kickstarter!D:D,"&lt;40000",Kickstarter!F:F,"canceled",Kickstarter!P:P,"plays")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">
      <c r="A11" t="s">
        <v>8389</v>
      </c>
      <c r="B11">
        <f>COUNTIFS(Kickstarter!D:D,"&gt;=40000",Kickstarter!D:D,"&lt;45000",Kickstarter!F:F,"successful",Kickstarter!P:P,"plays")</f>
        <v>2</v>
      </c>
      <c r="C11">
        <f>COUNTIFS(Kickstarter!D:D,"&gt;=40000",Kickstarter!D:D,"&lt;45000",Kickstarter!F:F,"failed",Kickstarter!P:P,"plays")</f>
        <v>1</v>
      </c>
      <c r="D11">
        <f>COUNTIFS(Kickstarter!D:D,"&lt;=40000",Kickstarter!D:D,"&lt;45000",Kickstarter!F:F,"canceled",Kickstarter!P:P,"plays")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">
      <c r="A12" t="s">
        <v>8390</v>
      </c>
      <c r="B12">
        <f>COUNTIFS(Kickstarter!D:D,"&gt;=45000",Kickstarter!D:D,"&lt;50000",Kickstarter!F:F,"successful",Kickstarter!P:P,"plays")</f>
        <v>0</v>
      </c>
      <c r="C12">
        <f>COUNTIFS(Kickstarter!D:D,"&gt;=45000",Kickstarter!D:D,"&lt;50000",Kickstarter!F:F,"failed",Kickstarter!P:P,"plays")</f>
        <v>1</v>
      </c>
      <c r="D12">
        <f>COUNTIFS(Kickstarter!D:D,"&lt;=45000",Kickstarter!D:D,"&lt;50000",Kickstarter!F:F,"canceled",Kickstarter!P:P,"plays")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">
      <c r="A13" t="s">
        <v>8391</v>
      </c>
      <c r="B13">
        <f>COUNTIFS(Kickstarter!D:D,"&gt;=50000",Kickstarter!F:F,"successful",Kickstarter!P:P,"plays")</f>
        <v>2</v>
      </c>
      <c r="C13">
        <f>COUNTIFS(Kickstarter!D:D,"&gt;=50000",Kickstarter!F:F,"failed",Kickstarter!P:P,"plays")</f>
        <v>14</v>
      </c>
      <c r="D13">
        <f>COUNTIFS(Kickstarter!D:D,"&gt;=50000",Kickstarter!F:F,"canceled",Kickstarter!P:P,"plays")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Dinesh Shetty</cp:lastModifiedBy>
  <dcterms:created xsi:type="dcterms:W3CDTF">2017-04-20T15:17:24Z</dcterms:created>
  <dcterms:modified xsi:type="dcterms:W3CDTF">2021-08-19T19:11:28Z</dcterms:modified>
</cp:coreProperties>
</file>