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120" yWindow="1000" windowWidth="25740" windowHeight="16220" tabRatio="500"/>
  </bookViews>
  <sheets>
    <sheet name="TCA Lender Repayment Calculator" sheetId="1" r:id="rId1"/>
  </sheets>
  <definedNames>
    <definedName name="abcd" localSheetId="0">#REF!</definedName>
    <definedName name="abcd">#REF!</definedName>
    <definedName name="InitiVideoPrice" localSheetId="0">#REF!</definedName>
    <definedName name="InitiVideoPrice">#REF!</definedName>
    <definedName name="InitOEMPrice" localSheetId="0">#REF!</definedName>
    <definedName name="InitOEMPrice">#REF!</definedName>
    <definedName name="InitStillsPrice" localSheetId="0">#REF!</definedName>
    <definedName name="InitStillsPric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J7" i="1"/>
  <c r="E8" i="1"/>
  <c r="D8" i="1"/>
  <c r="F8" i="1"/>
  <c r="G8" i="1"/>
  <c r="E9" i="1"/>
  <c r="B9" i="1"/>
  <c r="D9" i="1"/>
  <c r="F9" i="1"/>
  <c r="G9" i="1"/>
  <c r="E10" i="1"/>
  <c r="B10" i="1"/>
  <c r="D10" i="1"/>
  <c r="F10" i="1"/>
  <c r="G10" i="1"/>
  <c r="E11" i="1"/>
  <c r="B11" i="1"/>
  <c r="D11" i="1"/>
  <c r="F11" i="1"/>
  <c r="G11" i="1"/>
  <c r="E12" i="1"/>
  <c r="B12" i="1"/>
  <c r="D12" i="1"/>
  <c r="F12" i="1"/>
  <c r="G12" i="1"/>
  <c r="E13" i="1"/>
  <c r="B13" i="1"/>
  <c r="D13" i="1"/>
  <c r="F13" i="1"/>
  <c r="G13" i="1"/>
  <c r="E14" i="1"/>
  <c r="B14" i="1"/>
  <c r="D14" i="1"/>
  <c r="F14" i="1"/>
  <c r="G14" i="1"/>
  <c r="E15" i="1"/>
  <c r="B15" i="1"/>
  <c r="D15" i="1"/>
  <c r="F15" i="1"/>
  <c r="G15" i="1"/>
  <c r="E16" i="1"/>
  <c r="B16" i="1"/>
  <c r="D16" i="1"/>
  <c r="F16" i="1"/>
  <c r="G16" i="1"/>
  <c r="E17" i="1"/>
  <c r="B17" i="1"/>
  <c r="D17" i="1"/>
  <c r="F17" i="1"/>
  <c r="G17" i="1"/>
  <c r="E18" i="1"/>
  <c r="B18" i="1"/>
  <c r="D18" i="1"/>
  <c r="F18" i="1"/>
  <c r="G18" i="1"/>
  <c r="E19" i="1"/>
  <c r="B19" i="1"/>
  <c r="D19" i="1"/>
  <c r="F19" i="1"/>
  <c r="G19" i="1"/>
  <c r="E20" i="1"/>
  <c r="B20" i="1"/>
  <c r="D20" i="1"/>
  <c r="F20" i="1"/>
  <c r="G20" i="1"/>
  <c r="E21" i="1"/>
  <c r="B21" i="1"/>
  <c r="D21" i="1"/>
  <c r="F21" i="1"/>
  <c r="G21" i="1"/>
  <c r="E22" i="1"/>
  <c r="B22" i="1"/>
  <c r="D22" i="1"/>
  <c r="F22" i="1"/>
  <c r="G22" i="1"/>
  <c r="E23" i="1"/>
  <c r="B23" i="1"/>
  <c r="D23" i="1"/>
  <c r="F23" i="1"/>
  <c r="G23" i="1"/>
  <c r="E24" i="1"/>
  <c r="B24" i="1"/>
  <c r="D24" i="1"/>
  <c r="F24" i="1"/>
  <c r="G24" i="1"/>
  <c r="E25" i="1"/>
  <c r="B25" i="1"/>
  <c r="D25" i="1"/>
  <c r="F25" i="1"/>
  <c r="G25" i="1"/>
  <c r="E26" i="1"/>
  <c r="B26" i="1"/>
  <c r="D26" i="1"/>
  <c r="F26" i="1"/>
  <c r="G26" i="1"/>
  <c r="E27" i="1"/>
  <c r="B27" i="1"/>
  <c r="D27" i="1"/>
  <c r="F27" i="1"/>
  <c r="G27" i="1"/>
  <c r="E28" i="1"/>
  <c r="B28" i="1"/>
  <c r="D28" i="1"/>
  <c r="F28" i="1"/>
  <c r="G28" i="1"/>
  <c r="E29" i="1"/>
  <c r="B29" i="1"/>
  <c r="D29" i="1"/>
  <c r="F29" i="1"/>
  <c r="G29" i="1"/>
  <c r="E30" i="1"/>
  <c r="B30" i="1"/>
  <c r="D30" i="1"/>
  <c r="F30" i="1"/>
  <c r="G30" i="1"/>
  <c r="E31" i="1"/>
  <c r="B31" i="1"/>
  <c r="D31" i="1"/>
  <c r="F31" i="1"/>
  <c r="G31" i="1"/>
  <c r="E32" i="1"/>
  <c r="B32" i="1"/>
  <c r="D32" i="1"/>
  <c r="F32" i="1"/>
  <c r="G32" i="1"/>
  <c r="E33" i="1"/>
  <c r="B33" i="1"/>
  <c r="D33" i="1"/>
  <c r="F33" i="1"/>
  <c r="G33" i="1"/>
  <c r="E34" i="1"/>
  <c r="B34" i="1"/>
  <c r="D34" i="1"/>
  <c r="F34" i="1"/>
  <c r="G34" i="1"/>
  <c r="E35" i="1"/>
  <c r="B35" i="1"/>
  <c r="D35" i="1"/>
  <c r="F35" i="1"/>
  <c r="G35" i="1"/>
  <c r="E36" i="1"/>
  <c r="B36" i="1"/>
  <c r="D36" i="1"/>
  <c r="F36" i="1"/>
  <c r="G36" i="1"/>
  <c r="E37" i="1"/>
  <c r="B37" i="1"/>
  <c r="D37" i="1"/>
  <c r="F37" i="1"/>
  <c r="G37" i="1"/>
  <c r="E38" i="1"/>
  <c r="B38" i="1"/>
  <c r="D38" i="1"/>
  <c r="F38" i="1"/>
  <c r="G38" i="1"/>
  <c r="E39" i="1"/>
  <c r="B39" i="1"/>
  <c r="D39" i="1"/>
  <c r="F39" i="1"/>
  <c r="G39" i="1"/>
  <c r="E40" i="1"/>
  <c r="B40" i="1"/>
  <c r="D40" i="1"/>
  <c r="F40" i="1"/>
  <c r="G40" i="1"/>
  <c r="E41" i="1"/>
  <c r="B41" i="1"/>
  <c r="D41" i="1"/>
  <c r="F41" i="1"/>
  <c r="G41" i="1"/>
  <c r="E42" i="1"/>
  <c r="B42" i="1"/>
  <c r="D42" i="1"/>
  <c r="F42" i="1"/>
  <c r="G42" i="1"/>
  <c r="E43" i="1"/>
  <c r="B43" i="1"/>
  <c r="D43" i="1"/>
  <c r="F43" i="1"/>
  <c r="G43" i="1"/>
  <c r="E44" i="1"/>
  <c r="B44" i="1"/>
  <c r="D44" i="1"/>
  <c r="F44" i="1"/>
  <c r="G44" i="1"/>
  <c r="E45" i="1"/>
  <c r="B45" i="1"/>
  <c r="D45" i="1"/>
  <c r="F45" i="1"/>
  <c r="G45" i="1"/>
  <c r="E46" i="1"/>
  <c r="B46" i="1"/>
  <c r="D46" i="1"/>
  <c r="F46" i="1"/>
  <c r="G46" i="1"/>
  <c r="E47" i="1"/>
  <c r="B47" i="1"/>
  <c r="D47" i="1"/>
  <c r="F47" i="1"/>
  <c r="G47" i="1"/>
  <c r="E48" i="1"/>
  <c r="B48" i="1"/>
  <c r="D48" i="1"/>
  <c r="F48" i="1"/>
  <c r="G48" i="1"/>
  <c r="E49" i="1"/>
  <c r="B49" i="1"/>
  <c r="D49" i="1"/>
  <c r="F49" i="1"/>
  <c r="G49" i="1"/>
  <c r="E50" i="1"/>
  <c r="B50" i="1"/>
  <c r="D50" i="1"/>
  <c r="F50" i="1"/>
  <c r="G50" i="1"/>
  <c r="E51" i="1"/>
  <c r="B51" i="1"/>
  <c r="D51" i="1"/>
  <c r="F51" i="1"/>
  <c r="G51" i="1"/>
  <c r="E52" i="1"/>
  <c r="B52" i="1"/>
  <c r="D52" i="1"/>
  <c r="F52" i="1"/>
  <c r="G52" i="1"/>
  <c r="E53" i="1"/>
  <c r="B53" i="1"/>
  <c r="D53" i="1"/>
  <c r="F53" i="1"/>
  <c r="G53" i="1"/>
  <c r="E54" i="1"/>
  <c r="B54" i="1"/>
  <c r="D54" i="1"/>
  <c r="F54" i="1"/>
  <c r="G54" i="1"/>
  <c r="E55" i="1"/>
  <c r="B55" i="1"/>
  <c r="D55" i="1"/>
  <c r="F55" i="1"/>
  <c r="G55" i="1"/>
  <c r="E56" i="1"/>
  <c r="B56" i="1"/>
  <c r="D56" i="1"/>
  <c r="F56" i="1"/>
  <c r="G56" i="1"/>
  <c r="E57" i="1"/>
  <c r="B57" i="1"/>
  <c r="D57" i="1"/>
  <c r="F57" i="1"/>
  <c r="G57" i="1"/>
  <c r="E58" i="1"/>
  <c r="B58" i="1"/>
  <c r="D58" i="1"/>
  <c r="F58" i="1"/>
  <c r="G58" i="1"/>
  <c r="E59" i="1"/>
  <c r="B59" i="1"/>
  <c r="D59" i="1"/>
  <c r="F59" i="1"/>
  <c r="G59" i="1"/>
  <c r="E60" i="1"/>
  <c r="B60" i="1"/>
  <c r="D60" i="1"/>
  <c r="F60" i="1"/>
  <c r="G60" i="1"/>
  <c r="E61" i="1"/>
  <c r="B61" i="1"/>
  <c r="D61" i="1"/>
  <c r="F61" i="1"/>
  <c r="G61" i="1"/>
  <c r="E62" i="1"/>
  <c r="B62" i="1"/>
  <c r="D62" i="1"/>
  <c r="F62" i="1"/>
  <c r="G62" i="1"/>
  <c r="E63" i="1"/>
  <c r="B63" i="1"/>
  <c r="D63" i="1"/>
  <c r="F63" i="1"/>
  <c r="G63" i="1"/>
  <c r="E64" i="1"/>
  <c r="B64" i="1"/>
  <c r="D64" i="1"/>
  <c r="F64" i="1"/>
  <c r="G64" i="1"/>
  <c r="E65" i="1"/>
  <c r="B65" i="1"/>
  <c r="D65" i="1"/>
  <c r="F65" i="1"/>
  <c r="G65" i="1"/>
  <c r="E66" i="1"/>
  <c r="B66" i="1"/>
  <c r="D66" i="1"/>
  <c r="F66" i="1"/>
  <c r="G66" i="1"/>
  <c r="E67" i="1"/>
  <c r="E68" i="1"/>
  <c r="B67" i="1"/>
  <c r="D67" i="1"/>
  <c r="F67" i="1"/>
  <c r="G67" i="1"/>
  <c r="F68" i="1"/>
  <c r="D68" i="1"/>
</calcChain>
</file>

<file path=xl/sharedStrings.xml><?xml version="1.0" encoding="utf-8"?>
<sst xmlns="http://schemas.openxmlformats.org/spreadsheetml/2006/main" count="14" uniqueCount="14">
  <si>
    <t>Lender Receipt</t>
  </si>
  <si>
    <t>Interest for Period</t>
  </si>
  <si>
    <t>Capital Repayment</t>
  </si>
  <si>
    <t>Capital Balance</t>
  </si>
  <si>
    <t>Interest Rate p.a.</t>
  </si>
  <si>
    <t>Monthly Receipt</t>
  </si>
  <si>
    <t>TOTAL</t>
  </si>
  <si>
    <t>Loan Amount</t>
  </si>
  <si>
    <t>Loan Term (months)</t>
  </si>
  <si>
    <t>ThinCats Australia - Loan Repayment Calculator (Principal &amp; Interest Loan)</t>
  </si>
  <si>
    <t>Date of First Repayment</t>
  </si>
  <si>
    <t>Date</t>
  </si>
  <si>
    <t>Month</t>
  </si>
  <si>
    <t>Update cells on left with your loan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</si>
</sst>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&quot;£&quot;#,##0.00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[$-C09]dd\-mmm\-yy;@"/>
  </numFmts>
  <fonts count="22" x14ac:knownFonts="1">
    <font>
      <sz val="12"/>
      <color theme="1"/>
      <name val="Calibri"/>
      <family val="2"/>
      <scheme val="minor"/>
    </font>
    <font>
      <sz val="11"/>
      <color indexed="8"/>
      <name val="Helvetica Neue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0"/>
      <name val="Arial"/>
    </font>
    <font>
      <sz val="11"/>
      <color theme="1"/>
      <name val="Arial"/>
    </font>
    <font>
      <sz val="11"/>
      <color rgb="FF3F3F76"/>
      <name val="Gill Sans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Gill Sans"/>
      <family val="2"/>
    </font>
    <font>
      <b/>
      <sz val="11"/>
      <name val="Arial"/>
    </font>
    <font>
      <b/>
      <sz val="11"/>
      <color rgb="FF000090"/>
      <name val="Arial"/>
    </font>
    <font>
      <sz val="11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FF0000"/>
      <name val="Arial"/>
    </font>
    <font>
      <b/>
      <sz val="11"/>
      <color rgb="FFFF0000"/>
      <name val="Arial"/>
    </font>
    <font>
      <b/>
      <i/>
      <sz val="10"/>
      <color rgb="FFFF0000"/>
      <name val="Arial"/>
    </font>
    <font>
      <b/>
      <sz val="12"/>
      <color rgb="FF00009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Protection="0">
      <alignment vertical="top"/>
    </xf>
    <xf numFmtId="0" fontId="5" fillId="0" borderId="0"/>
    <xf numFmtId="165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9" fillId="2" borderId="1" applyNumberFormat="0" applyAlignment="0" applyProtection="0"/>
    <xf numFmtId="0" fontId="10" fillId="2" borderId="1" applyNumberFormat="0" applyAlignment="0" applyProtection="0"/>
    <xf numFmtId="0" fontId="11" fillId="3" borderId="2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Alignment="1" applyProtection="1">
      <alignment vertical="center"/>
    </xf>
    <xf numFmtId="164" fontId="13" fillId="0" borderId="3" xfId="1" applyNumberFormat="1" applyFont="1" applyFill="1" applyBorder="1" applyAlignment="1" applyProtection="1">
      <alignment horizontal="center" vertical="center" wrapText="1"/>
    </xf>
    <xf numFmtId="165" fontId="14" fillId="0" borderId="3" xfId="3" applyFont="1" applyFill="1" applyBorder="1" applyAlignment="1" applyProtection="1">
      <alignment horizontal="center" vertical="center"/>
    </xf>
    <xf numFmtId="0" fontId="14" fillId="0" borderId="0" xfId="1" applyNumberFormat="1" applyFont="1" applyFill="1" applyBorder="1" applyAlignment="1" applyProtection="1">
      <alignment vertical="center"/>
    </xf>
    <xf numFmtId="164" fontId="14" fillId="0" borderId="0" xfId="1" applyNumberFormat="1" applyFont="1" applyFill="1" applyBorder="1" applyAlignment="1" applyProtection="1">
      <alignment vertical="center"/>
    </xf>
    <xf numFmtId="165" fontId="14" fillId="0" borderId="0" xfId="3" applyFont="1" applyFill="1" applyBorder="1" applyAlignment="1" applyProtection="1">
      <alignment horizontal="center" vertical="center"/>
    </xf>
    <xf numFmtId="0" fontId="4" fillId="0" borderId="0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17" fontId="4" fillId="0" borderId="0" xfId="1" applyNumberFormat="1" applyFont="1" applyAlignment="1">
      <alignment vertical="center"/>
    </xf>
    <xf numFmtId="0" fontId="18" fillId="0" borderId="10" xfId="2" applyFont="1" applyBorder="1" applyAlignment="1">
      <alignment vertical="center"/>
    </xf>
    <xf numFmtId="168" fontId="4" fillId="0" borderId="0" xfId="1" applyNumberFormat="1" applyFont="1" applyAlignment="1" applyProtection="1">
      <alignment vertical="center"/>
    </xf>
    <xf numFmtId="168" fontId="4" fillId="0" borderId="3" xfId="1" applyNumberFormat="1" applyFont="1" applyBorder="1" applyAlignment="1">
      <alignment vertical="center"/>
    </xf>
    <xf numFmtId="164" fontId="14" fillId="0" borderId="12" xfId="1" applyNumberFormat="1" applyFont="1" applyFill="1" applyBorder="1" applyAlignment="1" applyProtection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18" fillId="0" borderId="0" xfId="2" applyFont="1" applyFill="1" applyBorder="1" applyAlignment="1" applyProtection="1">
      <alignment horizontal="center" vertical="center"/>
    </xf>
    <xf numFmtId="165" fontId="8" fillId="0" borderId="0" xfId="3" applyFont="1" applyFill="1" applyBorder="1" applyAlignment="1" applyProtection="1">
      <alignment horizontal="center" vertical="center"/>
    </xf>
    <xf numFmtId="164" fontId="13" fillId="0" borderId="0" xfId="1" applyNumberFormat="1" applyFont="1" applyFill="1" applyBorder="1" applyAlignment="1" applyProtection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 wrapText="1"/>
    </xf>
    <xf numFmtId="164" fontId="12" fillId="0" borderId="0" xfId="1" applyNumberFormat="1" applyFont="1" applyFill="1" applyBorder="1" applyAlignment="1" applyProtection="1">
      <alignment vertical="center"/>
    </xf>
    <xf numFmtId="166" fontId="19" fillId="5" borderId="12" xfId="3" applyNumberFormat="1" applyFont="1" applyFill="1" applyBorder="1" applyAlignment="1" applyProtection="1">
      <alignment vertical="center"/>
      <protection locked="0"/>
    </xf>
    <xf numFmtId="10" fontId="19" fillId="5" borderId="12" xfId="5" applyNumberFormat="1" applyFont="1" applyFill="1" applyBorder="1" applyAlignment="1" applyProtection="1">
      <alignment vertical="center"/>
      <protection locked="0"/>
    </xf>
    <xf numFmtId="168" fontId="19" fillId="5" borderId="12" xfId="5" applyNumberFormat="1" applyFont="1" applyFill="1" applyBorder="1" applyAlignment="1" applyProtection="1">
      <alignment vertical="center"/>
      <protection locked="0"/>
    </xf>
    <xf numFmtId="0" fontId="13" fillId="4" borderId="3" xfId="1" applyNumberFormat="1" applyFont="1" applyFill="1" applyBorder="1" applyAlignment="1" applyProtection="1">
      <alignment horizontal="center" vertical="center"/>
    </xf>
    <xf numFmtId="165" fontId="13" fillId="4" borderId="3" xfId="3" applyNumberFormat="1" applyFont="1" applyFill="1" applyBorder="1" applyAlignment="1" applyProtection="1">
      <alignment vertical="center"/>
    </xf>
    <xf numFmtId="17" fontId="4" fillId="0" borderId="0" xfId="1" applyNumberFormat="1" applyFont="1" applyBorder="1" applyAlignment="1">
      <alignment vertical="center"/>
    </xf>
    <xf numFmtId="0" fontId="4" fillId="0" borderId="0" xfId="1" applyFont="1" applyBorder="1" applyAlignment="1" applyProtection="1">
      <alignment vertical="center"/>
    </xf>
    <xf numFmtId="0" fontId="13" fillId="0" borderId="3" xfId="1" applyNumberFormat="1" applyFont="1" applyFill="1" applyBorder="1" applyAlignment="1" applyProtection="1">
      <alignment horizontal="center" vertical="center" wrapText="1"/>
    </xf>
    <xf numFmtId="165" fontId="14" fillId="4" borderId="3" xfId="3" applyFont="1" applyFill="1" applyBorder="1" applyAlignment="1" applyProtection="1">
      <alignment horizontal="center" vertical="center"/>
    </xf>
    <xf numFmtId="0" fontId="20" fillId="5" borderId="4" xfId="1" applyFont="1" applyFill="1" applyBorder="1" applyAlignment="1">
      <alignment horizontal="center" vertical="center" wrapText="1"/>
    </xf>
    <xf numFmtId="0" fontId="20" fillId="5" borderId="13" xfId="1" applyFont="1" applyFill="1" applyBorder="1" applyAlignment="1">
      <alignment horizontal="center" vertical="center" wrapText="1"/>
    </xf>
    <xf numFmtId="0" fontId="20" fillId="5" borderId="5" xfId="1" applyFont="1" applyFill="1" applyBorder="1" applyAlignment="1">
      <alignment horizontal="center" vertical="center" wrapText="1"/>
    </xf>
    <xf numFmtId="0" fontId="20" fillId="5" borderId="6" xfId="1" applyFont="1" applyFill="1" applyBorder="1" applyAlignment="1">
      <alignment horizontal="center" vertical="center" wrapText="1"/>
    </xf>
    <xf numFmtId="0" fontId="20" fillId="5" borderId="0" xfId="1" applyFont="1" applyFill="1" applyBorder="1" applyAlignment="1">
      <alignment horizontal="center" vertical="center" wrapText="1"/>
    </xf>
    <xf numFmtId="0" fontId="20" fillId="5" borderId="7" xfId="1" applyFont="1" applyFill="1" applyBorder="1" applyAlignment="1">
      <alignment horizontal="center" vertical="center" wrapText="1"/>
    </xf>
    <xf numFmtId="0" fontId="20" fillId="5" borderId="8" xfId="1" applyFont="1" applyFill="1" applyBorder="1" applyAlignment="1">
      <alignment horizontal="center" vertical="center" wrapText="1"/>
    </xf>
    <xf numFmtId="0" fontId="20" fillId="5" borderId="14" xfId="1" applyFont="1" applyFill="1" applyBorder="1" applyAlignment="1">
      <alignment horizontal="center" vertical="center" wrapText="1"/>
    </xf>
    <xf numFmtId="0" fontId="20" fillId="5" borderId="9" xfId="1" applyFont="1" applyFill="1" applyBorder="1" applyAlignment="1">
      <alignment horizontal="center" vertical="center" wrapText="1"/>
    </xf>
    <xf numFmtId="0" fontId="21" fillId="4" borderId="10" xfId="2" applyFont="1" applyFill="1" applyBorder="1" applyAlignment="1">
      <alignment horizontal="center" vertical="center"/>
    </xf>
    <xf numFmtId="0" fontId="21" fillId="4" borderId="11" xfId="2" applyFont="1" applyFill="1" applyBorder="1" applyAlignment="1">
      <alignment horizontal="center" vertical="center"/>
    </xf>
    <xf numFmtId="0" fontId="21" fillId="4" borderId="12" xfId="2" applyFont="1" applyFill="1" applyBorder="1" applyAlignment="1">
      <alignment horizontal="center" vertical="center"/>
    </xf>
  </cellXfs>
  <cellStyles count="23">
    <cellStyle name="Comma 2" xfId="3"/>
    <cellStyle name="Comma 2 2" xfId="4"/>
    <cellStyle name="Currency 2" xfId="7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Input 2" xfId="8"/>
    <cellStyle name="Input 3" xfId="9"/>
    <cellStyle name="Normal" xfId="0" builtinId="0"/>
    <cellStyle name="Normal 2" xfId="2"/>
    <cellStyle name="Normal 3" xfId="1"/>
    <cellStyle name="Normal 4" xfId="6"/>
    <cellStyle name="Output 2" xfId="10"/>
    <cellStyle name="Percent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  <pageSetUpPr fitToPage="1"/>
  </sheetPr>
  <dimension ref="A1:N87"/>
  <sheetViews>
    <sheetView showGridLines="0" showRowColHeaders="0" tabSelected="1" zoomScale="125" zoomScaleNormal="125" zoomScalePageLayoutView="125" workbookViewId="0">
      <pane xSplit="2" ySplit="7" topLeftCell="C8" activePane="bottomRight" state="frozen"/>
      <selection pane="topRight" activeCell="B1" sqref="B1"/>
      <selection pane="bottomLeft" activeCell="A8" sqref="A8"/>
      <selection pane="bottomRight" activeCell="D3" sqref="D3"/>
    </sheetView>
  </sheetViews>
  <sheetFormatPr baseColWidth="10" defaultColWidth="9.1640625" defaultRowHeight="15" x14ac:dyDescent="0"/>
  <cols>
    <col min="1" max="1" width="3.33203125" style="3" customWidth="1"/>
    <col min="2" max="2" width="10" style="1" customWidth="1"/>
    <col min="3" max="3" width="15.5" style="2" customWidth="1"/>
    <col min="4" max="4" width="15.5" style="3" customWidth="1"/>
    <col min="5" max="5" width="15.5" style="8" customWidth="1"/>
    <col min="6" max="6" width="15.5" style="9" customWidth="1"/>
    <col min="7" max="8" width="15" style="9" customWidth="1"/>
    <col min="9" max="9" width="17.83203125" style="9" customWidth="1"/>
    <col min="10" max="10" width="15.5" style="13" hidden="1" customWidth="1"/>
    <col min="11" max="11" width="15.5" style="13" customWidth="1"/>
    <col min="12" max="16384" width="9.1640625" style="3"/>
  </cols>
  <sheetData>
    <row r="1" spans="1:14" s="4" customFormat="1" ht="13" customHeight="1">
      <c r="A1" s="3"/>
      <c r="B1" s="8"/>
      <c r="C1" s="9"/>
      <c r="D1" s="9"/>
      <c r="E1" s="8"/>
      <c r="F1" s="8"/>
      <c r="G1" s="8"/>
      <c r="H1" s="8"/>
      <c r="I1" s="18"/>
      <c r="J1" s="13"/>
      <c r="K1" s="13"/>
    </row>
    <row r="2" spans="1:14" s="12" customFormat="1" ht="23" customHeight="1">
      <c r="B2" s="44" t="s">
        <v>9</v>
      </c>
      <c r="C2" s="45"/>
      <c r="D2" s="45"/>
      <c r="E2" s="45"/>
      <c r="F2" s="45"/>
      <c r="G2" s="46"/>
      <c r="H2" s="23"/>
      <c r="I2" s="23"/>
      <c r="J2" s="19"/>
      <c r="K2" s="13"/>
      <c r="L2" s="13"/>
    </row>
    <row r="3" spans="1:14" s="4" customFormat="1" ht="16" customHeight="1">
      <c r="B3" s="14" t="s">
        <v>7</v>
      </c>
      <c r="C3" s="17"/>
      <c r="D3" s="26">
        <v>10000</v>
      </c>
      <c r="E3" s="35" t="s">
        <v>13</v>
      </c>
      <c r="F3" s="36"/>
      <c r="G3" s="37"/>
      <c r="H3" s="24"/>
      <c r="I3" s="24"/>
      <c r="J3" s="11"/>
      <c r="K3" s="13"/>
      <c r="L3" s="13"/>
    </row>
    <row r="4" spans="1:14" ht="16" customHeight="1">
      <c r="A4" s="4"/>
      <c r="B4" s="14" t="s">
        <v>8</v>
      </c>
      <c r="C4" s="17"/>
      <c r="D4" s="26">
        <v>36</v>
      </c>
      <c r="E4" s="38"/>
      <c r="F4" s="39"/>
      <c r="G4" s="40"/>
      <c r="H4" s="24"/>
      <c r="I4" s="24"/>
      <c r="J4" s="11"/>
      <c r="L4" s="13"/>
    </row>
    <row r="5" spans="1:14" ht="16" customHeight="1">
      <c r="A5" s="4"/>
      <c r="B5" s="14" t="s">
        <v>4</v>
      </c>
      <c r="C5" s="17"/>
      <c r="D5" s="27">
        <v>0.14000000000000001</v>
      </c>
      <c r="E5" s="38"/>
      <c r="F5" s="39"/>
      <c r="G5" s="40"/>
      <c r="H5" s="24"/>
      <c r="I5" s="24"/>
      <c r="J5" s="11"/>
      <c r="L5" s="13"/>
    </row>
    <row r="6" spans="1:14" ht="16" customHeight="1">
      <c r="A6" s="4"/>
      <c r="B6" s="14" t="s">
        <v>10</v>
      </c>
      <c r="C6" s="17"/>
      <c r="D6" s="28">
        <v>42566</v>
      </c>
      <c r="E6" s="41"/>
      <c r="F6" s="42"/>
      <c r="G6" s="43"/>
      <c r="H6" s="24"/>
      <c r="I6" s="24"/>
      <c r="J6" s="20" t="s">
        <v>5</v>
      </c>
      <c r="L6" s="13"/>
    </row>
    <row r="7" spans="1:14" ht="26">
      <c r="B7" s="6" t="s">
        <v>12</v>
      </c>
      <c r="C7" s="6" t="s">
        <v>11</v>
      </c>
      <c r="D7" s="6" t="s">
        <v>0</v>
      </c>
      <c r="E7" s="6" t="s">
        <v>1</v>
      </c>
      <c r="F7" s="6" t="s">
        <v>2</v>
      </c>
      <c r="G7" s="6" t="s">
        <v>3</v>
      </c>
      <c r="H7" s="22"/>
      <c r="I7" s="22"/>
      <c r="J7" s="21">
        <f>PMT(D5/12,D4,D3)*-1</f>
        <v>341.7762975802562</v>
      </c>
      <c r="L7" s="13"/>
    </row>
    <row r="8" spans="1:14" ht="13">
      <c r="B8" s="33">
        <v>1</v>
      </c>
      <c r="C8" s="16">
        <f>+D6</f>
        <v>42566</v>
      </c>
      <c r="D8" s="7">
        <f t="shared" ref="D8:D39" si="0">IF(B8&lt;=$D$4,$J$7,0)</f>
        <v>341.7762975802562</v>
      </c>
      <c r="E8" s="7">
        <f>+D3*(D5/12)</f>
        <v>116.66666666666667</v>
      </c>
      <c r="F8" s="7">
        <f t="shared" ref="F8:F39" si="1">D8-E8</f>
        <v>225.10963091358951</v>
      </c>
      <c r="G8" s="7">
        <f>+D3-F8</f>
        <v>9774.8903690864099</v>
      </c>
      <c r="H8" s="10"/>
      <c r="I8" s="10"/>
      <c r="L8" s="13"/>
    </row>
    <row r="9" spans="1:14" ht="13">
      <c r="B9" s="33">
        <f t="shared" ref="B9:B67" si="2">B8+1</f>
        <v>2</v>
      </c>
      <c r="C9" s="16">
        <f>DATE(YEAR(C8),MONTH(C8)+1,DAY(C8))</f>
        <v>42597</v>
      </c>
      <c r="D9" s="7">
        <f t="shared" si="0"/>
        <v>341.7762975802562</v>
      </c>
      <c r="E9" s="7">
        <f t="shared" ref="E9:E40" si="3">G8*(D$5/12)</f>
        <v>114.04038763934146</v>
      </c>
      <c r="F9" s="7">
        <f t="shared" si="1"/>
        <v>227.73590994091472</v>
      </c>
      <c r="G9" s="7">
        <f t="shared" ref="G9:G67" si="4">G8-F9</f>
        <v>9547.1544591454949</v>
      </c>
      <c r="H9" s="10"/>
      <c r="I9" s="10"/>
      <c r="L9" s="13"/>
    </row>
    <row r="10" spans="1:14" ht="13">
      <c r="B10" s="33">
        <f t="shared" si="2"/>
        <v>3</v>
      </c>
      <c r="C10" s="16">
        <f t="shared" ref="C10:C67" si="5">DATE(YEAR(C9),MONTH(C9)+1,DAY(C9))</f>
        <v>42628</v>
      </c>
      <c r="D10" s="7">
        <f t="shared" si="0"/>
        <v>341.7762975802562</v>
      </c>
      <c r="E10" s="7">
        <f t="shared" si="3"/>
        <v>111.38346869003078</v>
      </c>
      <c r="F10" s="7">
        <f t="shared" si="1"/>
        <v>230.39282889022542</v>
      </c>
      <c r="G10" s="7">
        <f t="shared" si="4"/>
        <v>9316.7616302552688</v>
      </c>
      <c r="H10" s="10"/>
      <c r="I10" s="10"/>
      <c r="L10" s="13"/>
    </row>
    <row r="11" spans="1:14" ht="13">
      <c r="B11" s="33">
        <f t="shared" si="2"/>
        <v>4</v>
      </c>
      <c r="C11" s="16">
        <f t="shared" si="5"/>
        <v>42658</v>
      </c>
      <c r="D11" s="7">
        <f t="shared" si="0"/>
        <v>341.7762975802562</v>
      </c>
      <c r="E11" s="7">
        <f t="shared" si="3"/>
        <v>108.69555235297814</v>
      </c>
      <c r="F11" s="7">
        <f t="shared" si="1"/>
        <v>233.08074522727804</v>
      </c>
      <c r="G11" s="7">
        <f t="shared" si="4"/>
        <v>9083.6808850279904</v>
      </c>
      <c r="H11" s="10"/>
      <c r="I11" s="10"/>
      <c r="K11" s="31"/>
      <c r="L11" s="13"/>
    </row>
    <row r="12" spans="1:14" ht="13">
      <c r="B12" s="33">
        <f t="shared" si="2"/>
        <v>5</v>
      </c>
      <c r="C12" s="16">
        <f t="shared" si="5"/>
        <v>42689</v>
      </c>
      <c r="D12" s="7">
        <f t="shared" si="0"/>
        <v>341.7762975802562</v>
      </c>
      <c r="E12" s="7">
        <f t="shared" si="3"/>
        <v>105.97627699199323</v>
      </c>
      <c r="F12" s="7">
        <f t="shared" si="1"/>
        <v>235.80002058826295</v>
      </c>
      <c r="G12" s="7">
        <f t="shared" si="4"/>
        <v>8847.8808644397268</v>
      </c>
      <c r="H12" s="10"/>
      <c r="I12" s="10"/>
      <c r="K12" s="31"/>
      <c r="L12" s="13"/>
    </row>
    <row r="13" spans="1:14" s="5" customFormat="1" ht="13">
      <c r="A13" s="3"/>
      <c r="B13" s="33">
        <f t="shared" si="2"/>
        <v>6</v>
      </c>
      <c r="C13" s="16">
        <f t="shared" si="5"/>
        <v>42719</v>
      </c>
      <c r="D13" s="7">
        <f t="shared" si="0"/>
        <v>341.7762975802562</v>
      </c>
      <c r="E13" s="7">
        <f t="shared" si="3"/>
        <v>103.22527675179681</v>
      </c>
      <c r="F13" s="7">
        <f t="shared" si="1"/>
        <v>238.5510208284594</v>
      </c>
      <c r="G13" s="7">
        <f t="shared" si="4"/>
        <v>8609.3298436112673</v>
      </c>
      <c r="H13" s="10"/>
      <c r="I13" s="10"/>
      <c r="K13" s="22"/>
      <c r="L13" s="13"/>
      <c r="N13" s="15"/>
    </row>
    <row r="14" spans="1:14" s="5" customFormat="1" ht="13">
      <c r="A14" s="3"/>
      <c r="B14" s="33">
        <f t="shared" si="2"/>
        <v>7</v>
      </c>
      <c r="C14" s="16">
        <f t="shared" si="5"/>
        <v>42750</v>
      </c>
      <c r="D14" s="7">
        <f t="shared" si="0"/>
        <v>341.7762975802562</v>
      </c>
      <c r="E14" s="7">
        <f t="shared" si="3"/>
        <v>100.44218150879813</v>
      </c>
      <c r="F14" s="7">
        <f t="shared" si="1"/>
        <v>241.33411607145808</v>
      </c>
      <c r="G14" s="7">
        <f t="shared" si="4"/>
        <v>8367.9957275398083</v>
      </c>
      <c r="H14" s="10"/>
      <c r="I14" s="10"/>
      <c r="K14" s="22"/>
      <c r="L14" s="13"/>
    </row>
    <row r="15" spans="1:14" s="5" customFormat="1" ht="13">
      <c r="A15" s="3"/>
      <c r="B15" s="33">
        <f t="shared" si="2"/>
        <v>8</v>
      </c>
      <c r="C15" s="16">
        <f t="shared" si="5"/>
        <v>42781</v>
      </c>
      <c r="D15" s="7">
        <f t="shared" si="0"/>
        <v>341.7762975802562</v>
      </c>
      <c r="E15" s="7">
        <f t="shared" si="3"/>
        <v>97.626616821297773</v>
      </c>
      <c r="F15" s="7">
        <f t="shared" si="1"/>
        <v>244.14968075895843</v>
      </c>
      <c r="G15" s="7">
        <f t="shared" si="4"/>
        <v>8123.84604678085</v>
      </c>
      <c r="H15" s="10"/>
      <c r="I15" s="10"/>
      <c r="K15" s="32"/>
      <c r="L15" s="13"/>
    </row>
    <row r="16" spans="1:14" s="5" customFormat="1" ht="13">
      <c r="A16" s="3"/>
      <c r="B16" s="33">
        <f t="shared" si="2"/>
        <v>9</v>
      </c>
      <c r="C16" s="16">
        <f t="shared" si="5"/>
        <v>42809</v>
      </c>
      <c r="D16" s="7">
        <f t="shared" si="0"/>
        <v>341.7762975802562</v>
      </c>
      <c r="E16" s="7">
        <f t="shared" si="3"/>
        <v>94.778203879109924</v>
      </c>
      <c r="F16" s="7">
        <f t="shared" si="1"/>
        <v>246.99809370114627</v>
      </c>
      <c r="G16" s="7">
        <f t="shared" si="4"/>
        <v>7876.847953079704</v>
      </c>
      <c r="H16" s="10"/>
      <c r="I16" s="10"/>
      <c r="K16" s="32"/>
      <c r="L16" s="13"/>
    </row>
    <row r="17" spans="1:12" s="5" customFormat="1" ht="13">
      <c r="A17" s="3"/>
      <c r="B17" s="33">
        <f t="shared" si="2"/>
        <v>10</v>
      </c>
      <c r="C17" s="16">
        <f t="shared" si="5"/>
        <v>42840</v>
      </c>
      <c r="D17" s="7">
        <f t="shared" si="0"/>
        <v>341.7762975802562</v>
      </c>
      <c r="E17" s="7">
        <f t="shared" si="3"/>
        <v>91.896559452596549</v>
      </c>
      <c r="F17" s="7">
        <f t="shared" si="1"/>
        <v>249.87973812765966</v>
      </c>
      <c r="G17" s="7">
        <f t="shared" si="4"/>
        <v>7626.968214952044</v>
      </c>
      <c r="H17" s="10"/>
      <c r="I17" s="10"/>
      <c r="K17" s="32"/>
      <c r="L17" s="13"/>
    </row>
    <row r="18" spans="1:12" s="5" customFormat="1" ht="13">
      <c r="B18" s="33">
        <f t="shared" si="2"/>
        <v>11</v>
      </c>
      <c r="C18" s="16">
        <f t="shared" si="5"/>
        <v>42870</v>
      </c>
      <c r="D18" s="7">
        <f t="shared" si="0"/>
        <v>341.7762975802562</v>
      </c>
      <c r="E18" s="7">
        <f t="shared" si="3"/>
        <v>88.981295841107183</v>
      </c>
      <c r="F18" s="7">
        <f t="shared" si="1"/>
        <v>252.79500173914903</v>
      </c>
      <c r="G18" s="7">
        <f t="shared" si="4"/>
        <v>7374.1732132128946</v>
      </c>
      <c r="H18" s="10"/>
      <c r="I18" s="10"/>
      <c r="L18" s="13"/>
    </row>
    <row r="19" spans="1:12" s="5" customFormat="1" ht="13">
      <c r="B19" s="33">
        <f t="shared" si="2"/>
        <v>12</v>
      </c>
      <c r="C19" s="16">
        <f t="shared" si="5"/>
        <v>42901</v>
      </c>
      <c r="D19" s="7">
        <f t="shared" si="0"/>
        <v>341.7762975802562</v>
      </c>
      <c r="E19" s="7">
        <f t="shared" si="3"/>
        <v>86.03202082081711</v>
      </c>
      <c r="F19" s="7">
        <f t="shared" si="1"/>
        <v>255.74427675943909</v>
      </c>
      <c r="G19" s="7">
        <f t="shared" si="4"/>
        <v>7118.4289364534552</v>
      </c>
      <c r="H19" s="10"/>
      <c r="I19" s="10"/>
      <c r="L19" s="13"/>
    </row>
    <row r="20" spans="1:12" s="5" customFormat="1" ht="13">
      <c r="B20" s="33">
        <f t="shared" si="2"/>
        <v>13</v>
      </c>
      <c r="C20" s="16">
        <f t="shared" si="5"/>
        <v>42931</v>
      </c>
      <c r="D20" s="7">
        <f t="shared" si="0"/>
        <v>341.7762975802562</v>
      </c>
      <c r="E20" s="7">
        <f t="shared" si="3"/>
        <v>83.04833759195698</v>
      </c>
      <c r="F20" s="7">
        <f t="shared" si="1"/>
        <v>258.72795998829923</v>
      </c>
      <c r="G20" s="7">
        <f t="shared" si="4"/>
        <v>6859.7009764651557</v>
      </c>
      <c r="H20" s="10"/>
      <c r="I20" s="10"/>
      <c r="L20" s="13"/>
    </row>
    <row r="21" spans="1:12" s="5" customFormat="1" ht="13">
      <c r="B21" s="33">
        <f>B20+1</f>
        <v>14</v>
      </c>
      <c r="C21" s="16">
        <f t="shared" si="5"/>
        <v>42962</v>
      </c>
      <c r="D21" s="7">
        <f t="shared" si="0"/>
        <v>341.7762975802562</v>
      </c>
      <c r="E21" s="7">
        <f t="shared" si="3"/>
        <v>80.029844725426827</v>
      </c>
      <c r="F21" s="7">
        <f t="shared" si="1"/>
        <v>261.74645285482939</v>
      </c>
      <c r="G21" s="7">
        <f>G20-F21</f>
        <v>6597.9545236103259</v>
      </c>
      <c r="H21" s="10"/>
      <c r="I21" s="10"/>
      <c r="L21" s="13"/>
    </row>
    <row r="22" spans="1:12" s="5" customFormat="1" ht="13">
      <c r="B22" s="33">
        <f t="shared" si="2"/>
        <v>15</v>
      </c>
      <c r="C22" s="16">
        <f t="shared" si="5"/>
        <v>42993</v>
      </c>
      <c r="D22" s="7">
        <f t="shared" si="0"/>
        <v>341.7762975802562</v>
      </c>
      <c r="E22" s="7">
        <f t="shared" si="3"/>
        <v>76.976136108787145</v>
      </c>
      <c r="F22" s="7">
        <f t="shared" si="1"/>
        <v>264.80016147146904</v>
      </c>
      <c r="G22" s="7">
        <f t="shared" si="4"/>
        <v>6333.1543621388564</v>
      </c>
      <c r="H22" s="10"/>
      <c r="I22" s="10"/>
      <c r="L22" s="13"/>
    </row>
    <row r="23" spans="1:12" s="5" customFormat="1" ht="13">
      <c r="B23" s="33">
        <f t="shared" si="2"/>
        <v>16</v>
      </c>
      <c r="C23" s="16">
        <f t="shared" si="5"/>
        <v>43023</v>
      </c>
      <c r="D23" s="7">
        <f t="shared" si="0"/>
        <v>341.7762975802562</v>
      </c>
      <c r="E23" s="7">
        <f t="shared" si="3"/>
        <v>73.886800891619998</v>
      </c>
      <c r="F23" s="7">
        <f t="shared" si="1"/>
        <v>267.8894966886362</v>
      </c>
      <c r="G23" s="7">
        <f t="shared" si="4"/>
        <v>6065.26486545022</v>
      </c>
      <c r="H23" s="10"/>
      <c r="I23" s="10"/>
      <c r="L23" s="13"/>
    </row>
    <row r="24" spans="1:12" s="5" customFormat="1" ht="13">
      <c r="B24" s="33">
        <f t="shared" si="2"/>
        <v>17</v>
      </c>
      <c r="C24" s="16">
        <f t="shared" si="5"/>
        <v>43054</v>
      </c>
      <c r="D24" s="7">
        <f t="shared" si="0"/>
        <v>341.7762975802562</v>
      </c>
      <c r="E24" s="7">
        <f t="shared" si="3"/>
        <v>70.761423430252563</v>
      </c>
      <c r="F24" s="7">
        <f t="shared" si="1"/>
        <v>271.01487415000361</v>
      </c>
      <c r="G24" s="7">
        <f t="shared" si="4"/>
        <v>5794.2499913002166</v>
      </c>
      <c r="H24" s="10"/>
      <c r="I24" s="10"/>
      <c r="L24" s="13"/>
    </row>
    <row r="25" spans="1:12" s="5" customFormat="1" ht="13">
      <c r="B25" s="33">
        <f t="shared" si="2"/>
        <v>18</v>
      </c>
      <c r="C25" s="16">
        <f t="shared" si="5"/>
        <v>43084</v>
      </c>
      <c r="D25" s="7">
        <f t="shared" si="0"/>
        <v>341.7762975802562</v>
      </c>
      <c r="E25" s="7">
        <f t="shared" si="3"/>
        <v>67.599583231835865</v>
      </c>
      <c r="F25" s="7">
        <f t="shared" si="1"/>
        <v>274.17671434842032</v>
      </c>
      <c r="G25" s="7">
        <f t="shared" si="4"/>
        <v>5520.0732769517963</v>
      </c>
      <c r="H25" s="10"/>
      <c r="I25" s="10"/>
      <c r="L25" s="13"/>
    </row>
    <row r="26" spans="1:12" s="5" customFormat="1" ht="13">
      <c r="B26" s="33">
        <f t="shared" si="2"/>
        <v>19</v>
      </c>
      <c r="C26" s="16">
        <f t="shared" si="5"/>
        <v>43115</v>
      </c>
      <c r="D26" s="7">
        <f t="shared" si="0"/>
        <v>341.7762975802562</v>
      </c>
      <c r="E26" s="7">
        <f t="shared" si="3"/>
        <v>64.400854897770955</v>
      </c>
      <c r="F26" s="7">
        <f t="shared" si="1"/>
        <v>277.37544268248524</v>
      </c>
      <c r="G26" s="7">
        <f t="shared" si="4"/>
        <v>5242.697834269311</v>
      </c>
      <c r="H26" s="10"/>
      <c r="I26" s="10"/>
      <c r="L26" s="13"/>
    </row>
    <row r="27" spans="1:12" s="5" customFormat="1" ht="13">
      <c r="B27" s="33">
        <f t="shared" si="2"/>
        <v>20</v>
      </c>
      <c r="C27" s="16">
        <f t="shared" si="5"/>
        <v>43146</v>
      </c>
      <c r="D27" s="7">
        <f t="shared" si="0"/>
        <v>341.7762975802562</v>
      </c>
      <c r="E27" s="7">
        <f t="shared" si="3"/>
        <v>61.164808066475295</v>
      </c>
      <c r="F27" s="7">
        <f t="shared" si="1"/>
        <v>280.6114895137809</v>
      </c>
      <c r="G27" s="7">
        <f t="shared" si="4"/>
        <v>4962.0863447555303</v>
      </c>
      <c r="H27" s="10"/>
      <c r="I27" s="10"/>
      <c r="K27" s="13"/>
      <c r="L27" s="13"/>
    </row>
    <row r="28" spans="1:12" s="5" customFormat="1" ht="13">
      <c r="B28" s="33">
        <f>B27+1</f>
        <v>21</v>
      </c>
      <c r="C28" s="16">
        <f t="shared" si="5"/>
        <v>43174</v>
      </c>
      <c r="D28" s="7">
        <f t="shared" si="0"/>
        <v>341.7762975802562</v>
      </c>
      <c r="E28" s="7">
        <f t="shared" si="3"/>
        <v>57.891007355481186</v>
      </c>
      <c r="F28" s="7">
        <f t="shared" si="1"/>
        <v>283.88529022477502</v>
      </c>
      <c r="G28" s="7">
        <f>G27-F28</f>
        <v>4678.2010545307548</v>
      </c>
      <c r="H28" s="10"/>
      <c r="I28" s="10"/>
      <c r="K28" s="13"/>
      <c r="L28" s="13"/>
    </row>
    <row r="29" spans="1:12" s="5" customFormat="1" ht="13">
      <c r="B29" s="33">
        <f t="shared" si="2"/>
        <v>22</v>
      </c>
      <c r="C29" s="16">
        <f t="shared" si="5"/>
        <v>43205</v>
      </c>
      <c r="D29" s="7">
        <f t="shared" si="0"/>
        <v>341.7762975802562</v>
      </c>
      <c r="E29" s="7">
        <f t="shared" si="3"/>
        <v>54.579012302858807</v>
      </c>
      <c r="F29" s="7">
        <f t="shared" si="1"/>
        <v>287.19728527739738</v>
      </c>
      <c r="G29" s="7">
        <f t="shared" si="4"/>
        <v>4391.0037692533579</v>
      </c>
      <c r="H29" s="10"/>
      <c r="I29" s="10"/>
      <c r="K29" s="13"/>
      <c r="L29" s="13"/>
    </row>
    <row r="30" spans="1:12" s="5" customFormat="1" ht="13">
      <c r="B30" s="33">
        <f t="shared" si="2"/>
        <v>23</v>
      </c>
      <c r="C30" s="16">
        <f t="shared" si="5"/>
        <v>43235</v>
      </c>
      <c r="D30" s="7">
        <f t="shared" si="0"/>
        <v>341.7762975802562</v>
      </c>
      <c r="E30" s="7">
        <f t="shared" si="3"/>
        <v>51.228377307955846</v>
      </c>
      <c r="F30" s="7">
        <f t="shared" si="1"/>
        <v>290.54792027230036</v>
      </c>
      <c r="G30" s="7">
        <f t="shared" si="4"/>
        <v>4100.4558489810579</v>
      </c>
      <c r="H30" s="10"/>
      <c r="I30" s="10"/>
      <c r="K30" s="13"/>
      <c r="L30" s="13"/>
    </row>
    <row r="31" spans="1:12" s="5" customFormat="1" ht="13">
      <c r="B31" s="33">
        <f t="shared" si="2"/>
        <v>24</v>
      </c>
      <c r="C31" s="16">
        <f t="shared" si="5"/>
        <v>43266</v>
      </c>
      <c r="D31" s="7">
        <f t="shared" si="0"/>
        <v>341.7762975802562</v>
      </c>
      <c r="E31" s="7">
        <f t="shared" si="3"/>
        <v>47.838651571445681</v>
      </c>
      <c r="F31" s="7">
        <f t="shared" si="1"/>
        <v>293.93764600881053</v>
      </c>
      <c r="G31" s="7">
        <f t="shared" si="4"/>
        <v>3806.5182029722473</v>
      </c>
      <c r="H31" s="10"/>
      <c r="I31" s="10"/>
      <c r="K31" s="13"/>
      <c r="L31" s="13"/>
    </row>
    <row r="32" spans="1:12" s="5" customFormat="1" ht="13">
      <c r="B32" s="33">
        <f t="shared" si="2"/>
        <v>25</v>
      </c>
      <c r="C32" s="16">
        <f t="shared" si="5"/>
        <v>43296</v>
      </c>
      <c r="D32" s="7">
        <f t="shared" si="0"/>
        <v>341.7762975802562</v>
      </c>
      <c r="E32" s="7">
        <f t="shared" si="3"/>
        <v>44.40937903467622</v>
      </c>
      <c r="F32" s="7">
        <f t="shared" si="1"/>
        <v>297.36691854558001</v>
      </c>
      <c r="G32" s="7">
        <f t="shared" si="4"/>
        <v>3509.1512844266672</v>
      </c>
      <c r="H32" s="10"/>
      <c r="I32" s="10"/>
      <c r="K32" s="13"/>
      <c r="L32" s="13"/>
    </row>
    <row r="33" spans="2:12" s="5" customFormat="1" ht="13">
      <c r="B33" s="33">
        <f t="shared" si="2"/>
        <v>26</v>
      </c>
      <c r="C33" s="16">
        <f t="shared" si="5"/>
        <v>43327</v>
      </c>
      <c r="D33" s="7">
        <f t="shared" si="0"/>
        <v>341.7762975802562</v>
      </c>
      <c r="E33" s="7">
        <f t="shared" si="3"/>
        <v>40.940098318311122</v>
      </c>
      <c r="F33" s="7">
        <f t="shared" si="1"/>
        <v>300.83619926194507</v>
      </c>
      <c r="G33" s="7">
        <f t="shared" si="4"/>
        <v>3208.3150851647219</v>
      </c>
      <c r="H33" s="10"/>
      <c r="I33" s="10"/>
      <c r="K33" s="13"/>
      <c r="L33" s="13"/>
    </row>
    <row r="34" spans="2:12" s="5" customFormat="1" ht="13">
      <c r="B34" s="33">
        <f t="shared" si="2"/>
        <v>27</v>
      </c>
      <c r="C34" s="16">
        <f t="shared" si="5"/>
        <v>43358</v>
      </c>
      <c r="D34" s="7">
        <f t="shared" si="0"/>
        <v>341.7762975802562</v>
      </c>
      <c r="E34" s="7">
        <f t="shared" si="3"/>
        <v>37.430342660255093</v>
      </c>
      <c r="F34" s="7">
        <f t="shared" si="1"/>
        <v>304.34595492000108</v>
      </c>
      <c r="G34" s="7">
        <f t="shared" si="4"/>
        <v>2903.9691302447209</v>
      </c>
      <c r="H34" s="10"/>
      <c r="I34" s="10"/>
      <c r="K34" s="13"/>
      <c r="L34" s="13"/>
    </row>
    <row r="35" spans="2:12" s="5" customFormat="1" ht="13">
      <c r="B35" s="33">
        <f t="shared" si="2"/>
        <v>28</v>
      </c>
      <c r="C35" s="16">
        <f t="shared" si="5"/>
        <v>43388</v>
      </c>
      <c r="D35" s="7">
        <f t="shared" si="0"/>
        <v>341.7762975802562</v>
      </c>
      <c r="E35" s="7">
        <f t="shared" si="3"/>
        <v>33.879639852855078</v>
      </c>
      <c r="F35" s="7">
        <f t="shared" si="1"/>
        <v>307.89665772740113</v>
      </c>
      <c r="G35" s="7">
        <f t="shared" si="4"/>
        <v>2596.0724725173195</v>
      </c>
      <c r="H35" s="10"/>
      <c r="I35" s="10"/>
      <c r="K35" s="13"/>
      <c r="L35" s="13"/>
    </row>
    <row r="36" spans="2:12" s="5" customFormat="1" ht="13">
      <c r="B36" s="33">
        <f t="shared" si="2"/>
        <v>29</v>
      </c>
      <c r="C36" s="16">
        <f t="shared" si="5"/>
        <v>43419</v>
      </c>
      <c r="D36" s="7">
        <f t="shared" si="0"/>
        <v>341.7762975802562</v>
      </c>
      <c r="E36" s="7">
        <f t="shared" si="3"/>
        <v>30.287512179368729</v>
      </c>
      <c r="F36" s="7">
        <f t="shared" si="1"/>
        <v>311.48878540088748</v>
      </c>
      <c r="G36" s="7">
        <f t="shared" si="4"/>
        <v>2284.583687116432</v>
      </c>
      <c r="H36" s="10"/>
      <c r="I36" s="10"/>
      <c r="K36" s="13"/>
      <c r="L36" s="13"/>
    </row>
    <row r="37" spans="2:12" s="5" customFormat="1" ht="13">
      <c r="B37" s="33">
        <f t="shared" si="2"/>
        <v>30</v>
      </c>
      <c r="C37" s="16">
        <f t="shared" si="5"/>
        <v>43449</v>
      </c>
      <c r="D37" s="7">
        <f t="shared" si="0"/>
        <v>341.7762975802562</v>
      </c>
      <c r="E37" s="7">
        <f t="shared" si="3"/>
        <v>26.653476349691708</v>
      </c>
      <c r="F37" s="7">
        <f t="shared" si="1"/>
        <v>315.12282123056451</v>
      </c>
      <c r="G37" s="7">
        <f t="shared" si="4"/>
        <v>1969.4608658858674</v>
      </c>
      <c r="H37" s="10"/>
      <c r="I37" s="10"/>
      <c r="K37" s="13"/>
      <c r="L37" s="13"/>
    </row>
    <row r="38" spans="2:12" s="5" customFormat="1" ht="13">
      <c r="B38" s="33">
        <f t="shared" si="2"/>
        <v>31</v>
      </c>
      <c r="C38" s="16">
        <f t="shared" si="5"/>
        <v>43480</v>
      </c>
      <c r="D38" s="7">
        <f t="shared" si="0"/>
        <v>341.7762975802562</v>
      </c>
      <c r="E38" s="7">
        <f t="shared" si="3"/>
        <v>22.977043435335119</v>
      </c>
      <c r="F38" s="7">
        <f t="shared" si="1"/>
        <v>318.79925414492106</v>
      </c>
      <c r="G38" s="7">
        <f t="shared" si="4"/>
        <v>1650.6616117409462</v>
      </c>
      <c r="H38" s="10"/>
      <c r="I38" s="10"/>
      <c r="K38" s="13"/>
      <c r="L38" s="13"/>
    </row>
    <row r="39" spans="2:12" s="5" customFormat="1" ht="13">
      <c r="B39" s="33">
        <f t="shared" si="2"/>
        <v>32</v>
      </c>
      <c r="C39" s="16">
        <f t="shared" si="5"/>
        <v>43511</v>
      </c>
      <c r="D39" s="7">
        <f t="shared" si="0"/>
        <v>341.7762975802562</v>
      </c>
      <c r="E39" s="7">
        <f t="shared" si="3"/>
        <v>19.257718803644373</v>
      </c>
      <c r="F39" s="7">
        <f t="shared" si="1"/>
        <v>322.51857877661183</v>
      </c>
      <c r="G39" s="7">
        <f t="shared" si="4"/>
        <v>1328.1430329643345</v>
      </c>
      <c r="H39" s="10"/>
      <c r="I39" s="10"/>
      <c r="K39" s="13"/>
      <c r="L39" s="13"/>
    </row>
    <row r="40" spans="2:12" s="5" customFormat="1" ht="13">
      <c r="B40" s="33">
        <f t="shared" si="2"/>
        <v>33</v>
      </c>
      <c r="C40" s="16">
        <f t="shared" si="5"/>
        <v>43539</v>
      </c>
      <c r="D40" s="7">
        <f t="shared" ref="D40:D67" si="6">IF(B40&lt;=$D$4,$J$7,0)</f>
        <v>341.7762975802562</v>
      </c>
      <c r="E40" s="7">
        <f t="shared" si="3"/>
        <v>15.49500205125057</v>
      </c>
      <c r="F40" s="7">
        <f t="shared" ref="F40:F67" si="7">D40-E40</f>
        <v>326.2812955290056</v>
      </c>
      <c r="G40" s="7">
        <f t="shared" si="4"/>
        <v>1001.8617374353289</v>
      </c>
      <c r="H40" s="10"/>
      <c r="I40" s="10"/>
      <c r="K40" s="13"/>
      <c r="L40" s="13"/>
    </row>
    <row r="41" spans="2:12" s="5" customFormat="1" ht="13">
      <c r="B41" s="33">
        <f t="shared" si="2"/>
        <v>34</v>
      </c>
      <c r="C41" s="16">
        <f t="shared" si="5"/>
        <v>43570</v>
      </c>
      <c r="D41" s="7">
        <f t="shared" si="6"/>
        <v>341.7762975802562</v>
      </c>
      <c r="E41" s="7">
        <f t="shared" ref="E41:E67" si="8">G40*(D$5/12)</f>
        <v>11.688386936745504</v>
      </c>
      <c r="F41" s="7">
        <f t="shared" si="7"/>
        <v>330.08791064351067</v>
      </c>
      <c r="G41" s="7">
        <f t="shared" si="4"/>
        <v>671.77382679181824</v>
      </c>
      <c r="H41" s="10"/>
      <c r="I41" s="10"/>
      <c r="K41" s="13"/>
      <c r="L41" s="13"/>
    </row>
    <row r="42" spans="2:12" s="5" customFormat="1" ht="13">
      <c r="B42" s="33">
        <f t="shared" si="2"/>
        <v>35</v>
      </c>
      <c r="C42" s="16">
        <f t="shared" si="5"/>
        <v>43600</v>
      </c>
      <c r="D42" s="7">
        <f t="shared" si="6"/>
        <v>341.7762975802562</v>
      </c>
      <c r="E42" s="7">
        <f t="shared" si="8"/>
        <v>7.8373613125712129</v>
      </c>
      <c r="F42" s="7">
        <f t="shared" si="7"/>
        <v>333.93893626768499</v>
      </c>
      <c r="G42" s="7">
        <f t="shared" si="4"/>
        <v>337.83489052413324</v>
      </c>
      <c r="H42" s="10"/>
      <c r="I42" s="10"/>
      <c r="K42" s="13"/>
      <c r="L42" s="13"/>
    </row>
    <row r="43" spans="2:12" s="5" customFormat="1" ht="13">
      <c r="B43" s="33">
        <f t="shared" si="2"/>
        <v>36</v>
      </c>
      <c r="C43" s="16">
        <f t="shared" si="5"/>
        <v>43631</v>
      </c>
      <c r="D43" s="7">
        <f t="shared" si="6"/>
        <v>341.7762975802562</v>
      </c>
      <c r="E43" s="7">
        <f t="shared" si="8"/>
        <v>3.9414070561148882</v>
      </c>
      <c r="F43" s="7">
        <f t="shared" si="7"/>
        <v>337.83489052414131</v>
      </c>
      <c r="G43" s="7">
        <f t="shared" si="4"/>
        <v>-8.0717654782347381E-12</v>
      </c>
      <c r="H43" s="10"/>
      <c r="I43" s="10"/>
      <c r="K43" s="13"/>
      <c r="L43" s="13"/>
    </row>
    <row r="44" spans="2:12" s="5" customFormat="1" ht="13">
      <c r="B44" s="33">
        <f t="shared" si="2"/>
        <v>37</v>
      </c>
      <c r="C44" s="16">
        <f t="shared" si="5"/>
        <v>43661</v>
      </c>
      <c r="D44" s="7">
        <f t="shared" si="6"/>
        <v>0</v>
      </c>
      <c r="E44" s="7">
        <f t="shared" si="8"/>
        <v>-9.4170597246071948E-14</v>
      </c>
      <c r="F44" s="7">
        <f t="shared" si="7"/>
        <v>9.4170597246071948E-14</v>
      </c>
      <c r="G44" s="7">
        <f t="shared" si="4"/>
        <v>-8.16593607548081E-12</v>
      </c>
      <c r="H44" s="10"/>
      <c r="I44" s="10"/>
      <c r="K44" s="13"/>
      <c r="L44" s="13"/>
    </row>
    <row r="45" spans="2:12" s="5" customFormat="1" ht="13">
      <c r="B45" s="33">
        <f t="shared" si="2"/>
        <v>38</v>
      </c>
      <c r="C45" s="16">
        <f t="shared" si="5"/>
        <v>43692</v>
      </c>
      <c r="D45" s="7">
        <f t="shared" si="6"/>
        <v>0</v>
      </c>
      <c r="E45" s="7">
        <f t="shared" si="8"/>
        <v>-9.5269254213942791E-14</v>
      </c>
      <c r="F45" s="7">
        <f t="shared" si="7"/>
        <v>9.5269254213942791E-14</v>
      </c>
      <c r="G45" s="7">
        <f t="shared" si="4"/>
        <v>-8.2612053296947535E-12</v>
      </c>
      <c r="H45" s="10"/>
      <c r="I45" s="10"/>
      <c r="K45" s="13"/>
      <c r="L45" s="13"/>
    </row>
    <row r="46" spans="2:12" s="5" customFormat="1" ht="13">
      <c r="B46" s="33">
        <f t="shared" si="2"/>
        <v>39</v>
      </c>
      <c r="C46" s="16">
        <f t="shared" si="5"/>
        <v>43723</v>
      </c>
      <c r="D46" s="7">
        <f t="shared" si="6"/>
        <v>0</v>
      </c>
      <c r="E46" s="7">
        <f t="shared" si="8"/>
        <v>-9.6380728846438799E-14</v>
      </c>
      <c r="F46" s="7">
        <f t="shared" si="7"/>
        <v>9.6380728846438799E-14</v>
      </c>
      <c r="G46" s="7">
        <f t="shared" si="4"/>
        <v>-8.3575860585411922E-12</v>
      </c>
      <c r="H46" s="10"/>
      <c r="I46" s="10"/>
      <c r="K46" s="13"/>
      <c r="L46" s="13"/>
    </row>
    <row r="47" spans="2:12" s="5" customFormat="1" ht="13">
      <c r="B47" s="33">
        <f t="shared" si="2"/>
        <v>40</v>
      </c>
      <c r="C47" s="16">
        <f t="shared" si="5"/>
        <v>43753</v>
      </c>
      <c r="D47" s="7">
        <f t="shared" si="6"/>
        <v>0</v>
      </c>
      <c r="E47" s="7">
        <f t="shared" si="8"/>
        <v>-9.7505170682980579E-14</v>
      </c>
      <c r="F47" s="7">
        <f t="shared" si="7"/>
        <v>9.7505170682980579E-14</v>
      </c>
      <c r="G47" s="7">
        <f t="shared" si="4"/>
        <v>-8.4550912292241723E-12</v>
      </c>
      <c r="H47" s="10"/>
      <c r="I47" s="10"/>
      <c r="K47" s="13"/>
      <c r="L47" s="13"/>
    </row>
    <row r="48" spans="2:12" s="5" customFormat="1" ht="13">
      <c r="B48" s="33">
        <f t="shared" si="2"/>
        <v>41</v>
      </c>
      <c r="C48" s="16">
        <f t="shared" si="5"/>
        <v>43784</v>
      </c>
      <c r="D48" s="7">
        <f t="shared" si="6"/>
        <v>0</v>
      </c>
      <c r="E48" s="7">
        <f t="shared" si="8"/>
        <v>-9.8642731007615351E-14</v>
      </c>
      <c r="F48" s="7">
        <f t="shared" si="7"/>
        <v>9.8642731007615351E-14</v>
      </c>
      <c r="G48" s="7">
        <f t="shared" si="4"/>
        <v>-8.5537339602317872E-12</v>
      </c>
      <c r="H48" s="10"/>
      <c r="I48" s="10"/>
      <c r="K48" s="13"/>
      <c r="L48" s="13"/>
    </row>
    <row r="49" spans="1:12" s="5" customFormat="1" ht="13">
      <c r="B49" s="33">
        <f t="shared" si="2"/>
        <v>42</v>
      </c>
      <c r="C49" s="16">
        <f t="shared" si="5"/>
        <v>43814</v>
      </c>
      <c r="D49" s="7">
        <f t="shared" si="6"/>
        <v>0</v>
      </c>
      <c r="E49" s="7">
        <f t="shared" si="8"/>
        <v>-9.9793562869370849E-14</v>
      </c>
      <c r="F49" s="7">
        <f t="shared" si="7"/>
        <v>9.9793562869370849E-14</v>
      </c>
      <c r="G49" s="7">
        <f t="shared" si="4"/>
        <v>-8.6535275231011588E-12</v>
      </c>
      <c r="H49" s="10"/>
      <c r="I49" s="10"/>
      <c r="K49" s="13"/>
      <c r="L49" s="13"/>
    </row>
    <row r="50" spans="1:12" s="5" customFormat="1" ht="13">
      <c r="B50" s="33">
        <f t="shared" si="2"/>
        <v>43</v>
      </c>
      <c r="C50" s="16">
        <f t="shared" si="5"/>
        <v>43845</v>
      </c>
      <c r="D50" s="7">
        <f t="shared" si="6"/>
        <v>0</v>
      </c>
      <c r="E50" s="7">
        <f t="shared" si="8"/>
        <v>-1.0095782110284685E-13</v>
      </c>
      <c r="F50" s="7">
        <f t="shared" si="7"/>
        <v>1.0095782110284685E-13</v>
      </c>
      <c r="G50" s="7">
        <f t="shared" si="4"/>
        <v>-8.7544853442040052E-12</v>
      </c>
      <c r="H50" s="10"/>
      <c r="I50" s="10"/>
      <c r="K50" s="13"/>
      <c r="L50" s="13"/>
    </row>
    <row r="51" spans="1:12" s="5" customFormat="1" ht="13">
      <c r="B51" s="33">
        <f t="shared" si="2"/>
        <v>44</v>
      </c>
      <c r="C51" s="16">
        <f t="shared" si="5"/>
        <v>43876</v>
      </c>
      <c r="D51" s="7">
        <f t="shared" si="6"/>
        <v>0</v>
      </c>
      <c r="E51" s="7">
        <f t="shared" si="8"/>
        <v>-1.0213566234904673E-13</v>
      </c>
      <c r="F51" s="7">
        <f t="shared" si="7"/>
        <v>1.0213566234904673E-13</v>
      </c>
      <c r="G51" s="7">
        <f t="shared" si="4"/>
        <v>-8.8566210065530525E-12</v>
      </c>
      <c r="H51" s="10"/>
      <c r="I51" s="10"/>
      <c r="K51" s="13"/>
      <c r="L51" s="13"/>
    </row>
    <row r="52" spans="1:12" s="5" customFormat="1" ht="13">
      <c r="B52" s="33">
        <f t="shared" si="2"/>
        <v>45</v>
      </c>
      <c r="C52" s="16">
        <f t="shared" si="5"/>
        <v>43905</v>
      </c>
      <c r="D52" s="7">
        <f t="shared" si="6"/>
        <v>0</v>
      </c>
      <c r="E52" s="7">
        <f t="shared" si="8"/>
        <v>-1.0332724507645228E-13</v>
      </c>
      <c r="F52" s="7">
        <f t="shared" si="7"/>
        <v>1.0332724507645228E-13</v>
      </c>
      <c r="G52" s="7">
        <f t="shared" si="4"/>
        <v>-8.9599482516295052E-12</v>
      </c>
      <c r="H52" s="10"/>
      <c r="I52" s="10"/>
      <c r="K52" s="13"/>
      <c r="L52" s="13"/>
    </row>
    <row r="53" spans="1:12" s="5" customFormat="1" ht="13">
      <c r="B53" s="33">
        <f t="shared" si="2"/>
        <v>46</v>
      </c>
      <c r="C53" s="16">
        <f t="shared" si="5"/>
        <v>43936</v>
      </c>
      <c r="D53" s="7">
        <f t="shared" si="6"/>
        <v>0</v>
      </c>
      <c r="E53" s="7">
        <f t="shared" si="8"/>
        <v>-1.0453272960234423E-13</v>
      </c>
      <c r="F53" s="7">
        <f t="shared" si="7"/>
        <v>1.0453272960234423E-13</v>
      </c>
      <c r="G53" s="7">
        <f t="shared" si="4"/>
        <v>-9.0644809812318494E-12</v>
      </c>
      <c r="H53" s="10"/>
      <c r="I53" s="10"/>
      <c r="K53" s="13"/>
      <c r="L53" s="13"/>
    </row>
    <row r="54" spans="1:12" s="5" customFormat="1" ht="13">
      <c r="B54" s="33">
        <f t="shared" si="2"/>
        <v>47</v>
      </c>
      <c r="C54" s="16">
        <f t="shared" si="5"/>
        <v>43966</v>
      </c>
      <c r="D54" s="7">
        <f t="shared" si="6"/>
        <v>0</v>
      </c>
      <c r="E54" s="7">
        <f t="shared" si="8"/>
        <v>-1.0575227811437158E-13</v>
      </c>
      <c r="F54" s="7">
        <f t="shared" si="7"/>
        <v>1.0575227811437158E-13</v>
      </c>
      <c r="G54" s="7">
        <f t="shared" si="4"/>
        <v>-9.1702332593462213E-12</v>
      </c>
      <c r="H54" s="10"/>
      <c r="I54" s="10"/>
      <c r="K54" s="13"/>
      <c r="L54" s="13"/>
    </row>
    <row r="55" spans="1:12" s="5" customFormat="1" ht="13">
      <c r="B55" s="33">
        <f t="shared" si="2"/>
        <v>48</v>
      </c>
      <c r="C55" s="16">
        <f t="shared" si="5"/>
        <v>43997</v>
      </c>
      <c r="D55" s="7">
        <f t="shared" si="6"/>
        <v>0</v>
      </c>
      <c r="E55" s="7">
        <f t="shared" si="8"/>
        <v>-1.0698605469237259E-13</v>
      </c>
      <c r="F55" s="7">
        <f t="shared" si="7"/>
        <v>1.0698605469237259E-13</v>
      </c>
      <c r="G55" s="7">
        <f t="shared" si="4"/>
        <v>-9.2772193140385942E-12</v>
      </c>
      <c r="H55" s="10"/>
      <c r="I55" s="10"/>
      <c r="K55" s="13"/>
      <c r="L55" s="13"/>
    </row>
    <row r="56" spans="1:12" s="5" customFormat="1" ht="13">
      <c r="B56" s="33">
        <f t="shared" si="2"/>
        <v>49</v>
      </c>
      <c r="C56" s="16">
        <f t="shared" si="5"/>
        <v>44027</v>
      </c>
      <c r="D56" s="7">
        <f t="shared" si="6"/>
        <v>0</v>
      </c>
      <c r="E56" s="7">
        <f t="shared" si="8"/>
        <v>-1.0823422533045027E-13</v>
      </c>
      <c r="F56" s="7">
        <f t="shared" si="7"/>
        <v>1.0823422533045027E-13</v>
      </c>
      <c r="G56" s="7">
        <f t="shared" si="4"/>
        <v>-9.3854535393690443E-12</v>
      </c>
      <c r="H56" s="10"/>
      <c r="I56" s="10"/>
      <c r="K56" s="13"/>
      <c r="L56" s="13"/>
    </row>
    <row r="57" spans="1:12" s="5" customFormat="1" ht="13">
      <c r="B57" s="33">
        <f t="shared" si="2"/>
        <v>50</v>
      </c>
      <c r="C57" s="16">
        <f t="shared" si="5"/>
        <v>44058</v>
      </c>
      <c r="D57" s="7">
        <f t="shared" si="6"/>
        <v>0</v>
      </c>
      <c r="E57" s="7">
        <f t="shared" si="8"/>
        <v>-1.0949695795930552E-13</v>
      </c>
      <c r="F57" s="7">
        <f t="shared" si="7"/>
        <v>1.0949695795930552E-13</v>
      </c>
      <c r="G57" s="7">
        <f t="shared" si="4"/>
        <v>-9.4949504973283495E-12</v>
      </c>
      <c r="H57" s="10"/>
      <c r="I57" s="10"/>
      <c r="K57" s="13"/>
      <c r="L57" s="13"/>
    </row>
    <row r="58" spans="1:12" s="5" customFormat="1" ht="13">
      <c r="B58" s="33">
        <f t="shared" si="2"/>
        <v>51</v>
      </c>
      <c r="C58" s="16">
        <f t="shared" si="5"/>
        <v>44089</v>
      </c>
      <c r="D58" s="7">
        <f t="shared" si="6"/>
        <v>0</v>
      </c>
      <c r="E58" s="7">
        <f t="shared" si="8"/>
        <v>-1.1077442246883075E-13</v>
      </c>
      <c r="F58" s="7">
        <f t="shared" si="7"/>
        <v>1.1077442246883075E-13</v>
      </c>
      <c r="G58" s="7">
        <f t="shared" si="4"/>
        <v>-9.6057249197971806E-12</v>
      </c>
      <c r="H58" s="10"/>
      <c r="I58" s="10"/>
      <c r="K58" s="13"/>
      <c r="L58" s="13"/>
    </row>
    <row r="59" spans="1:12" s="5" customFormat="1" ht="13">
      <c r="B59" s="33">
        <f t="shared" si="2"/>
        <v>52</v>
      </c>
      <c r="C59" s="16">
        <f t="shared" si="5"/>
        <v>44119</v>
      </c>
      <c r="D59" s="7">
        <f t="shared" si="6"/>
        <v>0</v>
      </c>
      <c r="E59" s="7">
        <f t="shared" si="8"/>
        <v>-1.1206679073096712E-13</v>
      </c>
      <c r="F59" s="7">
        <f t="shared" si="7"/>
        <v>1.1206679073096712E-13</v>
      </c>
      <c r="G59" s="7">
        <f t="shared" si="4"/>
        <v>-9.7177917105281477E-12</v>
      </c>
      <c r="H59" s="10"/>
      <c r="I59" s="10"/>
      <c r="K59" s="13"/>
      <c r="L59" s="13"/>
    </row>
    <row r="60" spans="1:12" ht="13">
      <c r="A60" s="5"/>
      <c r="B60" s="33">
        <f t="shared" si="2"/>
        <v>53</v>
      </c>
      <c r="C60" s="16">
        <f t="shared" si="5"/>
        <v>44150</v>
      </c>
      <c r="D60" s="7">
        <f t="shared" si="6"/>
        <v>0</v>
      </c>
      <c r="E60" s="7">
        <f t="shared" si="8"/>
        <v>-1.133742366228284E-13</v>
      </c>
      <c r="F60" s="7">
        <f t="shared" si="7"/>
        <v>1.133742366228284E-13</v>
      </c>
      <c r="G60" s="7">
        <f t="shared" si="4"/>
        <v>-9.831165947150976E-12</v>
      </c>
      <c r="H60" s="10"/>
      <c r="I60" s="10"/>
      <c r="L60" s="13"/>
    </row>
    <row r="61" spans="1:12" ht="13">
      <c r="A61" s="5"/>
      <c r="B61" s="33">
        <f t="shared" si="2"/>
        <v>54</v>
      </c>
      <c r="C61" s="16">
        <f t="shared" si="5"/>
        <v>44180</v>
      </c>
      <c r="D61" s="7">
        <f t="shared" si="6"/>
        <v>0</v>
      </c>
      <c r="E61" s="7">
        <f t="shared" si="8"/>
        <v>-1.1469693605009471E-13</v>
      </c>
      <c r="F61" s="7">
        <f t="shared" si="7"/>
        <v>1.1469693605009471E-13</v>
      </c>
      <c r="G61" s="7">
        <f t="shared" si="4"/>
        <v>-9.9458628832010715E-12</v>
      </c>
      <c r="H61" s="10"/>
      <c r="I61" s="10"/>
      <c r="L61" s="13"/>
    </row>
    <row r="62" spans="1:12" ht="13">
      <c r="A62" s="5"/>
      <c r="B62" s="33">
        <f t="shared" si="2"/>
        <v>55</v>
      </c>
      <c r="C62" s="16">
        <f t="shared" si="5"/>
        <v>44211</v>
      </c>
      <c r="D62" s="7">
        <f t="shared" si="6"/>
        <v>0</v>
      </c>
      <c r="E62" s="7">
        <f t="shared" si="8"/>
        <v>-1.1603506697067918E-13</v>
      </c>
      <c r="F62" s="7">
        <f t="shared" si="7"/>
        <v>1.1603506697067918E-13</v>
      </c>
      <c r="G62" s="7">
        <f t="shared" si="4"/>
        <v>-1.006189795017175E-11</v>
      </c>
      <c r="H62" s="10"/>
      <c r="I62" s="10"/>
      <c r="L62" s="13"/>
    </row>
    <row r="63" spans="1:12" ht="13">
      <c r="A63" s="5"/>
      <c r="B63" s="33">
        <f t="shared" si="2"/>
        <v>56</v>
      </c>
      <c r="C63" s="16">
        <f t="shared" si="5"/>
        <v>44242</v>
      </c>
      <c r="D63" s="7">
        <f t="shared" si="6"/>
        <v>0</v>
      </c>
      <c r="E63" s="7">
        <f t="shared" si="8"/>
        <v>-1.1738880941867042E-13</v>
      </c>
      <c r="F63" s="7">
        <f t="shared" si="7"/>
        <v>1.1738880941867042E-13</v>
      </c>
      <c r="G63" s="7">
        <f t="shared" si="4"/>
        <v>-1.017928675959042E-11</v>
      </c>
      <c r="H63" s="10"/>
      <c r="I63" s="10"/>
      <c r="L63" s="13"/>
    </row>
    <row r="64" spans="1:12" ht="13">
      <c r="A64" s="5"/>
      <c r="B64" s="33">
        <f t="shared" si="2"/>
        <v>57</v>
      </c>
      <c r="C64" s="16">
        <f t="shared" si="5"/>
        <v>44270</v>
      </c>
      <c r="D64" s="7">
        <f t="shared" si="6"/>
        <v>0</v>
      </c>
      <c r="E64" s="7">
        <f t="shared" si="8"/>
        <v>-1.1875834552855491E-13</v>
      </c>
      <c r="F64" s="7">
        <f t="shared" si="7"/>
        <v>1.1875834552855491E-13</v>
      </c>
      <c r="G64" s="7">
        <f t="shared" si="4"/>
        <v>-1.0298045105118975E-11</v>
      </c>
      <c r="H64" s="10"/>
      <c r="I64" s="10"/>
      <c r="L64" s="13"/>
    </row>
    <row r="65" spans="2:12" ht="13">
      <c r="B65" s="33">
        <f t="shared" si="2"/>
        <v>58</v>
      </c>
      <c r="C65" s="16">
        <f t="shared" si="5"/>
        <v>44301</v>
      </c>
      <c r="D65" s="7">
        <f t="shared" si="6"/>
        <v>0</v>
      </c>
      <c r="E65" s="7">
        <f t="shared" si="8"/>
        <v>-1.2014385955972137E-13</v>
      </c>
      <c r="F65" s="7">
        <f t="shared" si="7"/>
        <v>1.2014385955972137E-13</v>
      </c>
      <c r="G65" s="7">
        <f t="shared" si="4"/>
        <v>-1.0418188964678696E-11</v>
      </c>
      <c r="H65" s="10"/>
      <c r="I65" s="10"/>
      <c r="L65" s="13"/>
    </row>
    <row r="66" spans="2:12" ht="13">
      <c r="B66" s="33">
        <f t="shared" si="2"/>
        <v>59</v>
      </c>
      <c r="C66" s="16">
        <f t="shared" si="5"/>
        <v>44331</v>
      </c>
      <c r="D66" s="7">
        <f t="shared" si="6"/>
        <v>0</v>
      </c>
      <c r="E66" s="7">
        <f t="shared" si="8"/>
        <v>-1.2154553792125147E-13</v>
      </c>
      <c r="F66" s="7">
        <f t="shared" si="7"/>
        <v>1.2154553792125147E-13</v>
      </c>
      <c r="G66" s="7">
        <f t="shared" si="4"/>
        <v>-1.0539734502599947E-11</v>
      </c>
      <c r="H66" s="10"/>
      <c r="I66" s="10"/>
      <c r="L66" s="13"/>
    </row>
    <row r="67" spans="2:12" ht="13">
      <c r="B67" s="33">
        <f t="shared" si="2"/>
        <v>60</v>
      </c>
      <c r="C67" s="16">
        <f t="shared" si="5"/>
        <v>44362</v>
      </c>
      <c r="D67" s="7">
        <f t="shared" si="6"/>
        <v>0</v>
      </c>
      <c r="E67" s="7">
        <f t="shared" si="8"/>
        <v>-1.2296356919699939E-13</v>
      </c>
      <c r="F67" s="7">
        <f t="shared" si="7"/>
        <v>1.2296356919699939E-13</v>
      </c>
      <c r="G67" s="7">
        <f t="shared" si="4"/>
        <v>-1.0662698071796946E-11</v>
      </c>
      <c r="H67" s="10"/>
      <c r="I67" s="10"/>
      <c r="L67" s="13"/>
    </row>
    <row r="68" spans="2:12" ht="13">
      <c r="B68" s="29" t="s">
        <v>6</v>
      </c>
      <c r="C68" s="29"/>
      <c r="D68" s="30">
        <f>SUM(D8:D67)</f>
        <v>12303.946712889223</v>
      </c>
      <c r="E68" s="30">
        <f>SUM(E8:E67)</f>
        <v>2303.9467128892202</v>
      </c>
      <c r="F68" s="30">
        <f>SUM(F8:F67)</f>
        <v>10000.000000000002</v>
      </c>
      <c r="G68" s="34"/>
      <c r="H68" s="25"/>
      <c r="I68" s="25"/>
      <c r="J68" s="18"/>
      <c r="L68" s="13"/>
    </row>
    <row r="69" spans="2:12" ht="13">
      <c r="B69" s="8"/>
      <c r="C69" s="9"/>
      <c r="D69" s="9"/>
      <c r="F69" s="8"/>
      <c r="G69" s="8"/>
      <c r="H69" s="8"/>
      <c r="I69" s="18"/>
    </row>
    <row r="70" spans="2:12" ht="13">
      <c r="B70" s="8"/>
      <c r="C70" s="9"/>
      <c r="D70" s="9"/>
      <c r="F70" s="8"/>
      <c r="G70" s="8"/>
      <c r="H70" s="8"/>
      <c r="I70" s="18"/>
    </row>
    <row r="71" spans="2:12" ht="13">
      <c r="B71" s="8"/>
      <c r="C71" s="9"/>
      <c r="D71" s="9"/>
      <c r="F71" s="8"/>
      <c r="G71" s="8"/>
      <c r="H71" s="8"/>
      <c r="I71" s="18"/>
    </row>
    <row r="72" spans="2:12" ht="13">
      <c r="B72" s="8"/>
      <c r="C72" s="9"/>
      <c r="D72" s="9"/>
      <c r="F72" s="8"/>
      <c r="G72" s="8"/>
      <c r="H72" s="8"/>
      <c r="I72" s="18"/>
    </row>
    <row r="73" spans="2:12" ht="13">
      <c r="B73" s="8"/>
      <c r="C73" s="9"/>
      <c r="D73" s="9"/>
      <c r="F73" s="8"/>
      <c r="G73" s="8"/>
      <c r="H73" s="8"/>
      <c r="I73" s="18"/>
    </row>
    <row r="74" spans="2:12" ht="13">
      <c r="B74" s="8"/>
      <c r="C74" s="9"/>
      <c r="D74" s="9"/>
      <c r="F74" s="8"/>
      <c r="G74" s="8"/>
      <c r="H74" s="8"/>
      <c r="I74" s="18"/>
    </row>
    <row r="75" spans="2:12" ht="13">
      <c r="B75" s="8"/>
      <c r="C75" s="9"/>
      <c r="D75" s="9"/>
      <c r="F75" s="8"/>
      <c r="G75" s="8"/>
      <c r="H75" s="8"/>
      <c r="I75" s="18"/>
    </row>
    <row r="76" spans="2:12" ht="13">
      <c r="B76" s="8"/>
      <c r="C76" s="9"/>
      <c r="D76" s="9"/>
      <c r="F76" s="8"/>
      <c r="G76" s="8"/>
      <c r="H76" s="8"/>
      <c r="I76" s="18"/>
    </row>
    <row r="77" spans="2:12" ht="13">
      <c r="B77" s="8"/>
      <c r="C77" s="9"/>
      <c r="D77" s="9"/>
      <c r="F77" s="8"/>
      <c r="G77" s="8"/>
      <c r="H77" s="8"/>
      <c r="I77" s="18"/>
    </row>
    <row r="78" spans="2:12" ht="13">
      <c r="B78" s="8"/>
      <c r="C78" s="9"/>
      <c r="D78" s="9"/>
      <c r="F78" s="8"/>
      <c r="G78" s="8"/>
      <c r="H78" s="8"/>
      <c r="I78" s="18"/>
    </row>
    <row r="79" spans="2:12" ht="13">
      <c r="B79" s="8"/>
      <c r="C79" s="9"/>
      <c r="D79" s="9"/>
      <c r="F79" s="8"/>
      <c r="G79" s="8"/>
      <c r="H79" s="8"/>
      <c r="I79" s="18"/>
    </row>
    <row r="80" spans="2:12" ht="13">
      <c r="B80" s="8"/>
      <c r="C80" s="9"/>
      <c r="D80" s="9"/>
      <c r="F80" s="8"/>
      <c r="G80" s="8"/>
      <c r="H80" s="8"/>
      <c r="I80" s="18"/>
    </row>
    <row r="81" spans="2:9" ht="13">
      <c r="B81" s="8"/>
      <c r="C81" s="9"/>
      <c r="D81" s="9"/>
      <c r="F81" s="8"/>
      <c r="G81" s="8"/>
      <c r="H81" s="8"/>
      <c r="I81" s="18"/>
    </row>
    <row r="82" spans="2:9" ht="13">
      <c r="B82" s="8"/>
      <c r="C82" s="9"/>
      <c r="D82" s="9"/>
      <c r="F82" s="8"/>
      <c r="G82" s="8"/>
      <c r="H82" s="8"/>
      <c r="I82" s="18"/>
    </row>
    <row r="83" spans="2:9" ht="13">
      <c r="B83" s="8"/>
      <c r="C83" s="9"/>
      <c r="D83" s="9"/>
      <c r="F83" s="8"/>
      <c r="G83" s="8"/>
      <c r="H83" s="8"/>
      <c r="I83" s="18"/>
    </row>
    <row r="84" spans="2:9" ht="13">
      <c r="B84" s="8"/>
      <c r="C84" s="9"/>
      <c r="D84" s="9"/>
      <c r="F84" s="8"/>
      <c r="G84" s="8"/>
      <c r="H84" s="8"/>
      <c r="I84" s="18"/>
    </row>
    <row r="85" spans="2:9" ht="13">
      <c r="B85" s="8"/>
      <c r="C85" s="9"/>
      <c r="D85" s="9"/>
      <c r="F85" s="8"/>
      <c r="G85" s="8"/>
      <c r="H85" s="8"/>
      <c r="I85" s="18"/>
    </row>
    <row r="86" spans="2:9" ht="13">
      <c r="B86" s="8"/>
      <c r="C86" s="9"/>
      <c r="D86" s="9"/>
      <c r="F86" s="8"/>
      <c r="G86" s="8"/>
      <c r="H86" s="8"/>
      <c r="I86" s="18"/>
    </row>
    <row r="87" spans="2:9" ht="13">
      <c r="B87" s="8"/>
      <c r="C87" s="9"/>
      <c r="D87" s="9"/>
      <c r="F87" s="8"/>
      <c r="G87" s="8"/>
      <c r="H87" s="8"/>
      <c r="I87" s="18"/>
    </row>
  </sheetData>
  <sheetProtection password="9783" sheet="1" objects="1" scenarios="1" selectLockedCells="1"/>
  <mergeCells count="2">
    <mergeCell ref="E3:G6"/>
    <mergeCell ref="B2:G2"/>
  </mergeCells>
  <phoneticPr fontId="15" type="noConversion"/>
  <pageMargins left="0.7" right="0.7" top="0.75" bottom="0.75" header="0.3" footer="0.3"/>
  <pageSetup paperSize="9" scale="79" orientation="portrait" horizontalDpi="4294967293" verticalDpi="4294967293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TCA Lender Repayment Calculator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nair</dc:creator>
  <cp:lastModifiedBy>harsha nair</cp:lastModifiedBy>
  <cp:lastPrinted>2015-04-16T05:59:32Z</cp:lastPrinted>
  <dcterms:created xsi:type="dcterms:W3CDTF">2014-12-21T05:29:31Z</dcterms:created>
  <dcterms:modified xsi:type="dcterms:W3CDTF">2016-08-08T06:14:21Z</dcterms:modified>
</cp:coreProperties>
</file>