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falconbgsu-my.sharepoint.com/personal/dkarki_bgsu_edu/Documents/Desktop/"/>
    </mc:Choice>
  </mc:AlternateContent>
  <xr:revisionPtr revIDLastSave="0" documentId="13_ncr:1_{0C13A839-799C-48A2-9402-068F1E799D33}" xr6:coauthVersionLast="46" xr6:coauthVersionMax="46" xr10:uidLastSave="{00000000-0000-0000-0000-000000000000}"/>
  <bookViews>
    <workbookView xWindow="-108" yWindow="-108" windowWidth="23256" windowHeight="12576" tabRatio="512" activeTab="1" xr2:uid="{00000000-000D-0000-FFFF-FFFF00000000}"/>
  </bookViews>
  <sheets>
    <sheet name="q2p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3" i="1"/>
  <c r="J3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I143" i="1"/>
  <c r="I123" i="1"/>
  <c r="C34" i="2"/>
  <c r="I105" i="1"/>
  <c r="C22" i="2"/>
  <c r="C9" i="2"/>
  <c r="I94" i="1"/>
  <c r="I96" i="1"/>
  <c r="I98" i="1"/>
  <c r="I101" i="1"/>
  <c r="I107" i="1" s="1"/>
  <c r="I112" i="1"/>
  <c r="I114" i="1"/>
  <c r="I116" i="1"/>
  <c r="I120" i="1"/>
  <c r="I132" i="1"/>
  <c r="I140" i="1" s="1"/>
  <c r="I134" i="1"/>
  <c r="I136" i="1"/>
  <c r="C33" i="2"/>
  <c r="C20" i="2"/>
  <c r="C7" i="2"/>
  <c r="I145" i="1" l="1"/>
  <c r="I146" i="1" s="1"/>
  <c r="I125" i="1"/>
  <c r="I126" i="1"/>
  <c r="I127" i="1"/>
  <c r="I128" i="1" s="1"/>
  <c r="I147" i="1"/>
  <c r="I148" i="1" s="1"/>
  <c r="I108" i="1"/>
  <c r="I109" i="1"/>
  <c r="I110" i="1" s="1"/>
  <c r="B29" i="2"/>
  <c r="B30" i="2"/>
  <c r="B28" i="2"/>
  <c r="B16" i="2"/>
  <c r="B17" i="2"/>
  <c r="B15" i="2"/>
  <c r="G112" i="1"/>
  <c r="B4" i="2"/>
  <c r="B3" i="2"/>
  <c r="B2" i="2"/>
  <c r="H91" i="1"/>
  <c r="H90" i="1"/>
  <c r="H89" i="1"/>
  <c r="H88" i="1"/>
  <c r="H87" i="1"/>
  <c r="H86" i="1"/>
  <c r="H85" i="1"/>
  <c r="H84" i="1"/>
  <c r="H83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82" i="1"/>
  <c r="G136" i="1"/>
  <c r="G134" i="1"/>
  <c r="G13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32" i="1"/>
  <c r="H41" i="1"/>
  <c r="H40" i="1"/>
  <c r="H39" i="1"/>
  <c r="H38" i="1"/>
  <c r="H37" i="1"/>
  <c r="H36" i="1"/>
  <c r="H35" i="1"/>
  <c r="H34" i="1"/>
  <c r="H33" i="1"/>
  <c r="G116" i="1"/>
  <c r="G114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98" i="1"/>
  <c r="G96" i="1"/>
  <c r="G94" i="1"/>
</calcChain>
</file>

<file path=xl/sharedStrings.xml><?xml version="1.0" encoding="utf-8"?>
<sst xmlns="http://schemas.openxmlformats.org/spreadsheetml/2006/main" count="74" uniqueCount="48">
  <si>
    <t>County</t>
  </si>
  <si>
    <t>Retired2005</t>
  </si>
  <si>
    <t>Locale</t>
  </si>
  <si>
    <t>NumCounties</t>
  </si>
  <si>
    <t>AHCCost</t>
  </si>
  <si>
    <t>PSUID</t>
  </si>
  <si>
    <t>SSUID</t>
  </si>
  <si>
    <t>t_hat(AHCCOST)</t>
  </si>
  <si>
    <t>s(i)_squared</t>
  </si>
  <si>
    <t>y_bar_Local 1_county_1</t>
  </si>
  <si>
    <t>y_bar_Local 1_county_2</t>
  </si>
  <si>
    <t>y_bar_Local1_county_3</t>
  </si>
  <si>
    <t>s(i)_squared_Locale 1_county 1</t>
  </si>
  <si>
    <t>s(i)__squared_Locale 1_county 2</t>
  </si>
  <si>
    <t>s(i)_squared_Locale 1_county 3</t>
  </si>
  <si>
    <t>Inner _variance</t>
  </si>
  <si>
    <t>y_bar_Locale2_county_1</t>
  </si>
  <si>
    <t>y_bar_locale2_county _2</t>
  </si>
  <si>
    <t>y_bar_locale2_county_3</t>
  </si>
  <si>
    <t>s(i)_squared_Locale 2_county_1</t>
  </si>
  <si>
    <t>s(i)_squared_Locale 2_county_2</t>
  </si>
  <si>
    <t>s(i) squared _Locale 2_county _3</t>
  </si>
  <si>
    <t>Inner variance</t>
  </si>
  <si>
    <t>y_bar_Locale3_county_1</t>
  </si>
  <si>
    <t>y_bar_Locale3_county_2</t>
  </si>
  <si>
    <t>y_bar_Locale3_county_3</t>
  </si>
  <si>
    <t>s(i)_squared_Locale 3_county_1</t>
  </si>
  <si>
    <t>s(i)_squared_Locale 3_county_2</t>
  </si>
  <si>
    <t>s(i)_squared_Locale 3_county_3</t>
  </si>
  <si>
    <t>ybar_AHCCOST</t>
  </si>
  <si>
    <t>M(i)</t>
  </si>
  <si>
    <t>y_bar_AHCCOST</t>
  </si>
  <si>
    <t>qt(0.95,29)</t>
  </si>
  <si>
    <t>C.I</t>
  </si>
  <si>
    <t>s^2(r)_Locale1</t>
  </si>
  <si>
    <t>s2(r)_Locale2</t>
  </si>
  <si>
    <t>s^2(r)_Locale3</t>
  </si>
  <si>
    <t>y_hat_bar_r</t>
  </si>
  <si>
    <t>t_hat_bar_r</t>
  </si>
  <si>
    <t>SE(t_hat_bar_r)</t>
  </si>
  <si>
    <t>(2537947.82382,2758289.33618)</t>
  </si>
  <si>
    <t>Var(y_hat_bar_r)</t>
  </si>
  <si>
    <t>SE(y_hat_bar_r)</t>
  </si>
  <si>
    <t>Var(t_hat_bar_r)</t>
  </si>
  <si>
    <t>Var(_t_hat_bar_r)</t>
  </si>
  <si>
    <t>(6528314.94992,6711367.73008)</t>
  </si>
  <si>
    <t>(7257826.03936,9274319.76064)</t>
  </si>
  <si>
    <t>SE(that_bar_r)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</si>
</sst>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4" fontId="1" fillId="0" borderId="0" xfId="0" applyNumberFormat="1" applyFont="1"/>
    <xf numFmtId="3" fontId="1" fillId="0" borderId="0" xfId="0" applyNumberFormat="1" applyFont="1"/>
    <xf numFmtId="2" fontId="0" fillId="0" borderId="0" xfId="0" applyNumberFormat="1"/>
    <xf numFmtId="3" fontId="2" fillId="0" borderId="0" xfId="0" applyNumberFormat="1" applyFont="1"/>
    <xf numFmtId="4" fontId="2" fillId="0" borderId="0" xfId="0" applyNumberFormat="1" applyFont="1"/>
    <xf numFmtId="3" fontId="3" fillId="0" borderId="0" xfId="0" applyNumberFormat="1" applyFont="1"/>
    <xf numFmtId="0" fontId="5" fillId="0" borderId="0" xfId="1" applyFont="1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"/>
  <sheetViews>
    <sheetView topLeftCell="A124" zoomScale="75" zoomScaleNormal="75" workbookViewId="0">
      <selection activeCell="I146" sqref="I146"/>
    </sheetView>
  </sheetViews>
  <sheetFormatPr defaultRowHeight="13.2" x14ac:dyDescent="0.25"/>
  <cols>
    <col min="2" max="3" width="11" customWidth="1"/>
    <col min="4" max="4" width="12" customWidth="1"/>
    <col min="5" max="5" width="12.44140625" customWidth="1"/>
    <col min="6" max="6" width="22.33203125" customWidth="1"/>
    <col min="7" max="7" width="19.88671875" customWidth="1"/>
    <col min="8" max="8" width="35.88671875" customWidth="1"/>
    <col min="9" max="9" width="108.21875" customWidth="1"/>
    <col min="10" max="10" width="20.21875" customWidth="1"/>
  </cols>
  <sheetData>
    <row r="1" spans="1:9" x14ac:dyDescent="0.25">
      <c r="A1" t="s">
        <v>6</v>
      </c>
      <c r="B1" s="4" t="s">
        <v>5</v>
      </c>
      <c r="C1" s="5" t="s">
        <v>2</v>
      </c>
      <c r="D1" s="4" t="s">
        <v>0</v>
      </c>
      <c r="E1" s="4" t="s">
        <v>1</v>
      </c>
      <c r="F1" s="4" t="s">
        <v>3</v>
      </c>
      <c r="G1" s="4" t="s">
        <v>4</v>
      </c>
      <c r="H1" s="4" t="s">
        <v>8</v>
      </c>
    </row>
    <row r="2" spans="1:9" x14ac:dyDescent="0.25">
      <c r="A2">
        <v>1</v>
      </c>
      <c r="B2" s="2">
        <v>38</v>
      </c>
      <c r="C2" s="1">
        <v>1</v>
      </c>
      <c r="D2" s="2">
        <v>1</v>
      </c>
      <c r="E2" s="2">
        <v>550</v>
      </c>
      <c r="F2" s="2">
        <v>18</v>
      </c>
      <c r="G2">
        <v>2116.61</v>
      </c>
      <c r="H2">
        <f>(1/9)*(G2-G94)^2</f>
        <v>804.76233611111138</v>
      </c>
      <c r="I2">
        <f>E2*G2</f>
        <v>1164135.5</v>
      </c>
    </row>
    <row r="3" spans="1:9" x14ac:dyDescent="0.25">
      <c r="A3">
        <v>2</v>
      </c>
      <c r="B3" s="2">
        <v>38</v>
      </c>
      <c r="C3" s="1">
        <v>1</v>
      </c>
      <c r="D3" s="2">
        <v>1</v>
      </c>
      <c r="E3" s="2">
        <v>550</v>
      </c>
      <c r="F3" s="2">
        <v>18</v>
      </c>
      <c r="G3">
        <v>2145.63</v>
      </c>
      <c r="H3">
        <f>(1/9)*(G3-G94)^2</f>
        <v>349.50302500000043</v>
      </c>
      <c r="I3">
        <f t="shared" ref="I3:I66" si="0">E3*G3</f>
        <v>1180096.5</v>
      </c>
    </row>
    <row r="4" spans="1:9" x14ac:dyDescent="0.25">
      <c r="A4">
        <v>3</v>
      </c>
      <c r="B4" s="2">
        <v>38</v>
      </c>
      <c r="C4" s="1">
        <v>1</v>
      </c>
      <c r="D4" s="2">
        <v>1</v>
      </c>
      <c r="E4" s="2">
        <v>550</v>
      </c>
      <c r="F4" s="2">
        <v>18</v>
      </c>
      <c r="G4">
        <v>2257.39</v>
      </c>
      <c r="H4">
        <f>(1/9)*(G4-G94)^2</f>
        <v>344.4117361111077</v>
      </c>
      <c r="I4">
        <f t="shared" si="0"/>
        <v>1241564.5</v>
      </c>
    </row>
    <row r="5" spans="1:9" x14ac:dyDescent="0.25">
      <c r="A5">
        <v>4</v>
      </c>
      <c r="B5" s="2">
        <v>38</v>
      </c>
      <c r="C5" s="1">
        <v>1</v>
      </c>
      <c r="D5" s="2">
        <v>1</v>
      </c>
      <c r="E5" s="2">
        <v>550</v>
      </c>
      <c r="F5" s="2">
        <v>18</v>
      </c>
      <c r="G5">
        <v>2231.6</v>
      </c>
      <c r="H5">
        <f>(1/9)*(G5-G94)^2</f>
        <v>99.234802777776196</v>
      </c>
      <c r="I5">
        <f t="shared" si="0"/>
        <v>1227380</v>
      </c>
    </row>
    <row r="6" spans="1:9" x14ac:dyDescent="0.25">
      <c r="A6">
        <v>5</v>
      </c>
      <c r="B6" s="2">
        <v>38</v>
      </c>
      <c r="C6" s="1">
        <v>1</v>
      </c>
      <c r="D6" s="2">
        <v>1</v>
      </c>
      <c r="E6" s="2">
        <v>550</v>
      </c>
      <c r="F6" s="2">
        <v>18</v>
      </c>
      <c r="G6">
        <v>2209.84</v>
      </c>
      <c r="H6">
        <f>(1/9)*(G6-G94)^2</f>
        <v>7.3350694444444438</v>
      </c>
      <c r="I6">
        <f t="shared" si="0"/>
        <v>1215412</v>
      </c>
    </row>
    <row r="7" spans="1:9" x14ac:dyDescent="0.25">
      <c r="A7">
        <v>6</v>
      </c>
      <c r="B7" s="2">
        <v>38</v>
      </c>
      <c r="C7" s="1">
        <v>1</v>
      </c>
      <c r="D7" s="2">
        <v>1</v>
      </c>
      <c r="E7" s="2">
        <v>550</v>
      </c>
      <c r="F7" s="2">
        <v>18</v>
      </c>
      <c r="G7">
        <v>2284.63</v>
      </c>
      <c r="H7">
        <f>(1/9)*(G7-G94)^2</f>
        <v>763.87746944444382</v>
      </c>
      <c r="I7">
        <f t="shared" si="0"/>
        <v>1256546.5</v>
      </c>
    </row>
    <row r="8" spans="1:9" x14ac:dyDescent="0.25">
      <c r="A8">
        <v>7</v>
      </c>
      <c r="B8" s="2">
        <v>38</v>
      </c>
      <c r="C8" s="1">
        <v>1</v>
      </c>
      <c r="D8" s="2">
        <v>1</v>
      </c>
      <c r="E8" s="2">
        <v>550</v>
      </c>
      <c r="F8" s="2">
        <v>18</v>
      </c>
      <c r="G8">
        <v>2198.11</v>
      </c>
      <c r="H8">
        <f>(1/9)*(G8-G94)^2</f>
        <v>1.4440027777777922</v>
      </c>
      <c r="I8">
        <f t="shared" si="0"/>
        <v>1208960.5</v>
      </c>
    </row>
    <row r="9" spans="1:9" x14ac:dyDescent="0.25">
      <c r="A9">
        <v>8</v>
      </c>
      <c r="B9" s="2">
        <v>38</v>
      </c>
      <c r="C9" s="1">
        <v>1</v>
      </c>
      <c r="D9" s="2">
        <v>1</v>
      </c>
      <c r="E9" s="2">
        <v>550</v>
      </c>
      <c r="F9" s="2">
        <v>18</v>
      </c>
      <c r="G9">
        <v>2229.13</v>
      </c>
      <c r="H9">
        <f>(1/9)*(G9-G94)^2</f>
        <v>83.509136111110891</v>
      </c>
      <c r="I9">
        <f t="shared" si="0"/>
        <v>1226021.5</v>
      </c>
    </row>
    <row r="10" spans="1:9" x14ac:dyDescent="0.25">
      <c r="A10">
        <v>9</v>
      </c>
      <c r="B10" s="2">
        <v>38</v>
      </c>
      <c r="C10" s="1">
        <v>1</v>
      </c>
      <c r="D10" s="2">
        <v>1</v>
      </c>
      <c r="E10" s="2">
        <v>550</v>
      </c>
      <c r="F10" s="2">
        <v>18</v>
      </c>
      <c r="G10">
        <v>2191.9499999999998</v>
      </c>
      <c r="H10">
        <f>(1/9)*(G10-G94)^2</f>
        <v>10.59502500000071</v>
      </c>
      <c r="I10">
        <f t="shared" si="0"/>
        <v>1205572.5</v>
      </c>
    </row>
    <row r="11" spans="1:9" x14ac:dyDescent="0.25">
      <c r="A11">
        <v>10</v>
      </c>
      <c r="B11" s="2">
        <v>38</v>
      </c>
      <c r="C11" s="1">
        <v>1</v>
      </c>
      <c r="D11" s="2">
        <v>1</v>
      </c>
      <c r="E11" s="2">
        <v>550</v>
      </c>
      <c r="F11" s="2">
        <v>18</v>
      </c>
      <c r="G11">
        <v>2152.2600000000002</v>
      </c>
      <c r="H11">
        <f>(1/9)*(G11-G94)^2</f>
        <v>271.7552249999992</v>
      </c>
      <c r="I11">
        <f t="shared" si="0"/>
        <v>1183743.0000000002</v>
      </c>
    </row>
    <row r="12" spans="1:9" x14ac:dyDescent="0.25">
      <c r="A12">
        <v>11</v>
      </c>
      <c r="B12">
        <v>61</v>
      </c>
      <c r="C12" s="3">
        <v>1</v>
      </c>
      <c r="D12">
        <v>2</v>
      </c>
      <c r="E12">
        <v>280</v>
      </c>
      <c r="F12">
        <v>18</v>
      </c>
      <c r="G12">
        <v>2060.7600000000002</v>
      </c>
      <c r="H12">
        <f>(1/9)*(G12-G96)^2</f>
        <v>2211.9776694444527</v>
      </c>
      <c r="I12">
        <f t="shared" si="0"/>
        <v>577012.80000000005</v>
      </c>
    </row>
    <row r="13" spans="1:9" x14ac:dyDescent="0.25">
      <c r="A13">
        <v>12</v>
      </c>
      <c r="B13">
        <v>61</v>
      </c>
      <c r="C13" s="3">
        <v>1</v>
      </c>
      <c r="D13">
        <v>2</v>
      </c>
      <c r="E13">
        <v>280</v>
      </c>
      <c r="F13">
        <v>18</v>
      </c>
      <c r="G13">
        <v>2137.75</v>
      </c>
      <c r="H13">
        <f>(1/9)*(G13-G96)^2</f>
        <v>456.60566944445111</v>
      </c>
      <c r="I13">
        <f t="shared" si="0"/>
        <v>598570</v>
      </c>
    </row>
    <row r="14" spans="1:9" x14ac:dyDescent="0.25">
      <c r="A14">
        <v>13</v>
      </c>
      <c r="B14">
        <v>61</v>
      </c>
      <c r="C14" s="3">
        <v>1</v>
      </c>
      <c r="D14">
        <v>2</v>
      </c>
      <c r="E14">
        <v>280</v>
      </c>
      <c r="F14">
        <v>18</v>
      </c>
      <c r="G14">
        <v>2308.36</v>
      </c>
      <c r="H14">
        <f>(1/9)*(G14-G96)^2</f>
        <v>1260.368336111103</v>
      </c>
      <c r="I14">
        <f t="shared" si="0"/>
        <v>646340.80000000005</v>
      </c>
    </row>
    <row r="15" spans="1:9" x14ac:dyDescent="0.25">
      <c r="A15">
        <v>14</v>
      </c>
      <c r="B15">
        <v>61</v>
      </c>
      <c r="C15" s="3">
        <v>1</v>
      </c>
      <c r="D15">
        <v>2</v>
      </c>
      <c r="E15">
        <v>280</v>
      </c>
      <c r="F15">
        <v>18</v>
      </c>
      <c r="G15">
        <v>2047.81</v>
      </c>
      <c r="H15">
        <f>(1/9)*(G15-G96)^2</f>
        <v>2636.6513361111288</v>
      </c>
      <c r="I15">
        <f t="shared" si="0"/>
        <v>573386.79999999993</v>
      </c>
    </row>
    <row r="16" spans="1:9" x14ac:dyDescent="0.25">
      <c r="A16">
        <v>15</v>
      </c>
      <c r="B16">
        <v>61</v>
      </c>
      <c r="C16" s="3">
        <v>1</v>
      </c>
      <c r="D16">
        <v>2</v>
      </c>
      <c r="E16">
        <v>280</v>
      </c>
      <c r="F16">
        <v>18</v>
      </c>
      <c r="G16">
        <v>2295.88</v>
      </c>
      <c r="H16">
        <f>(1/9)*(G16-G96)^2</f>
        <v>982.30006944443687</v>
      </c>
      <c r="I16">
        <f t="shared" si="0"/>
        <v>642846.4</v>
      </c>
    </row>
    <row r="17" spans="1:10" x14ac:dyDescent="0.25">
      <c r="A17">
        <v>16</v>
      </c>
      <c r="B17">
        <v>61</v>
      </c>
      <c r="C17" s="3">
        <v>1</v>
      </c>
      <c r="D17">
        <v>2</v>
      </c>
      <c r="E17">
        <v>280</v>
      </c>
      <c r="F17">
        <v>18</v>
      </c>
      <c r="G17">
        <v>2232.84</v>
      </c>
      <c r="H17">
        <f>(1/9)*(G17-G96)^2</f>
        <v>106.67446944444218</v>
      </c>
      <c r="I17">
        <f t="shared" si="0"/>
        <v>625195.20000000007</v>
      </c>
    </row>
    <row r="18" spans="1:10" x14ac:dyDescent="0.25">
      <c r="A18">
        <v>17</v>
      </c>
      <c r="B18">
        <v>61</v>
      </c>
      <c r="C18" s="3">
        <v>1</v>
      </c>
      <c r="D18">
        <v>2</v>
      </c>
      <c r="E18">
        <v>280</v>
      </c>
      <c r="F18">
        <v>18</v>
      </c>
      <c r="G18">
        <v>2147.09</v>
      </c>
      <c r="H18">
        <f>(1/9)*(G18-G96)^2</f>
        <v>333.24502500000398</v>
      </c>
      <c r="I18">
        <f t="shared" si="0"/>
        <v>601185.20000000007</v>
      </c>
    </row>
    <row r="19" spans="1:10" x14ac:dyDescent="0.25">
      <c r="A19">
        <v>18</v>
      </c>
      <c r="B19">
        <v>61</v>
      </c>
      <c r="C19" s="3">
        <v>1</v>
      </c>
      <c r="D19">
        <v>2</v>
      </c>
      <c r="E19">
        <v>280</v>
      </c>
      <c r="F19">
        <v>18</v>
      </c>
      <c r="G19">
        <v>2285.8200000000002</v>
      </c>
      <c r="H19">
        <f>(1/9)*(G19-G96)^2</f>
        <v>783.34680277777193</v>
      </c>
      <c r="I19">
        <f t="shared" si="0"/>
        <v>640029.60000000009</v>
      </c>
    </row>
    <row r="20" spans="1:10" x14ac:dyDescent="0.25">
      <c r="A20">
        <v>19</v>
      </c>
      <c r="B20">
        <v>61</v>
      </c>
      <c r="C20" s="3">
        <v>1</v>
      </c>
      <c r="D20">
        <v>2</v>
      </c>
      <c r="E20">
        <v>280</v>
      </c>
      <c r="F20">
        <v>18</v>
      </c>
      <c r="G20">
        <v>2351.88</v>
      </c>
      <c r="H20">
        <f>(1/9)*(G20-G96)^2</f>
        <v>2500.8334027777655</v>
      </c>
      <c r="I20">
        <f t="shared" si="0"/>
        <v>658526.4</v>
      </c>
    </row>
    <row r="21" spans="1:10" x14ac:dyDescent="0.25">
      <c r="A21">
        <v>20</v>
      </c>
      <c r="B21">
        <v>61</v>
      </c>
      <c r="C21" s="3">
        <v>1</v>
      </c>
      <c r="D21">
        <v>2</v>
      </c>
      <c r="E21">
        <v>280</v>
      </c>
      <c r="F21">
        <v>18</v>
      </c>
      <c r="G21">
        <v>2150.36</v>
      </c>
      <c r="H21">
        <f>(1/9)*(G21-G96)^2</f>
        <v>294.63722500000392</v>
      </c>
      <c r="I21">
        <f t="shared" si="0"/>
        <v>602100.80000000005</v>
      </c>
    </row>
    <row r="22" spans="1:10" x14ac:dyDescent="0.25">
      <c r="A22">
        <v>21</v>
      </c>
      <c r="B22" s="2">
        <v>48</v>
      </c>
      <c r="C22" s="1">
        <v>1</v>
      </c>
      <c r="D22" s="2">
        <v>3</v>
      </c>
      <c r="E22" s="2">
        <v>370</v>
      </c>
      <c r="F22" s="2">
        <v>18</v>
      </c>
      <c r="G22">
        <v>2296.41</v>
      </c>
      <c r="H22">
        <f>(1/9)*(G22-G98)^2</f>
        <v>683.31702677776673</v>
      </c>
      <c r="I22">
        <f t="shared" si="0"/>
        <v>849671.7</v>
      </c>
    </row>
    <row r="23" spans="1:10" x14ac:dyDescent="0.25">
      <c r="A23">
        <v>22</v>
      </c>
      <c r="B23" s="2">
        <v>48</v>
      </c>
      <c r="C23" s="1">
        <v>1</v>
      </c>
      <c r="D23" s="2">
        <v>3</v>
      </c>
      <c r="E23" s="2">
        <v>370</v>
      </c>
      <c r="F23" s="2">
        <v>18</v>
      </c>
      <c r="G23">
        <v>2120.1999999999998</v>
      </c>
      <c r="H23">
        <f>(1/9)*(G23-G98)^2</f>
        <v>1062.5209467777922</v>
      </c>
      <c r="I23">
        <f t="shared" si="0"/>
        <v>784473.99999999988</v>
      </c>
    </row>
    <row r="24" spans="1:10" x14ac:dyDescent="0.25">
      <c r="A24">
        <v>23</v>
      </c>
      <c r="B24" s="2">
        <v>48</v>
      </c>
      <c r="C24" s="1">
        <v>1</v>
      </c>
      <c r="D24" s="2">
        <v>3</v>
      </c>
      <c r="E24" s="2">
        <v>370</v>
      </c>
      <c r="F24" s="2">
        <v>18</v>
      </c>
      <c r="G24">
        <v>2359.87</v>
      </c>
      <c r="H24">
        <f>(1/9)*(G24-G98)^2</f>
        <v>2236.6909067777588</v>
      </c>
      <c r="I24">
        <f t="shared" si="0"/>
        <v>873151.89999999991</v>
      </c>
    </row>
    <row r="25" spans="1:10" x14ac:dyDescent="0.25">
      <c r="A25">
        <v>24</v>
      </c>
      <c r="B25" s="2">
        <v>48</v>
      </c>
      <c r="C25" s="1">
        <v>1</v>
      </c>
      <c r="D25" s="2">
        <v>3</v>
      </c>
      <c r="E25" s="2">
        <v>370</v>
      </c>
      <c r="F25" s="2">
        <v>18</v>
      </c>
      <c r="G25">
        <v>2051.83</v>
      </c>
      <c r="H25">
        <f>(1/9)*(G25-G98)^2</f>
        <v>3067.6459201111315</v>
      </c>
      <c r="I25">
        <f t="shared" si="0"/>
        <v>759177.1</v>
      </c>
    </row>
    <row r="26" spans="1:10" x14ac:dyDescent="0.25">
      <c r="A26">
        <v>25</v>
      </c>
      <c r="B26" s="2">
        <v>48</v>
      </c>
      <c r="C26" s="1">
        <v>1</v>
      </c>
      <c r="D26" s="2">
        <v>3</v>
      </c>
      <c r="E26" s="2">
        <v>370</v>
      </c>
      <c r="F26" s="2">
        <v>18</v>
      </c>
      <c r="G26">
        <v>2266.0100000000002</v>
      </c>
      <c r="H26">
        <f>(1/9)*(G26-G98)^2</f>
        <v>256.22404899999714</v>
      </c>
      <c r="I26">
        <f t="shared" si="0"/>
        <v>838423.70000000007</v>
      </c>
    </row>
    <row r="27" spans="1:10" x14ac:dyDescent="0.25">
      <c r="A27">
        <v>26</v>
      </c>
      <c r="B27" s="2">
        <v>48</v>
      </c>
      <c r="C27" s="1">
        <v>1</v>
      </c>
      <c r="D27" s="2">
        <v>3</v>
      </c>
      <c r="E27" s="2">
        <v>370</v>
      </c>
      <c r="F27" s="2">
        <v>18</v>
      </c>
      <c r="G27">
        <v>2006.89</v>
      </c>
      <c r="H27">
        <f>(1/9)*(G27-G98)^2</f>
        <v>4951.4208667777957</v>
      </c>
      <c r="I27">
        <f t="shared" si="0"/>
        <v>742549.3</v>
      </c>
    </row>
    <row r="28" spans="1:10" x14ac:dyDescent="0.25">
      <c r="A28">
        <v>27</v>
      </c>
      <c r="B28" s="2">
        <v>48</v>
      </c>
      <c r="C28" s="1">
        <v>1</v>
      </c>
      <c r="D28" s="2">
        <v>3</v>
      </c>
      <c r="E28" s="2">
        <v>370</v>
      </c>
      <c r="F28" s="2">
        <v>18</v>
      </c>
      <c r="G28">
        <v>2256.7600000000002</v>
      </c>
      <c r="H28">
        <f>(1/9)*(G28-G98)^2</f>
        <v>167.02116011110877</v>
      </c>
      <c r="I28">
        <f t="shared" si="0"/>
        <v>835001.20000000007</v>
      </c>
    </row>
    <row r="29" spans="1:10" x14ac:dyDescent="0.25">
      <c r="A29">
        <v>28</v>
      </c>
      <c r="B29" s="2">
        <v>48</v>
      </c>
      <c r="C29" s="1">
        <v>1</v>
      </c>
      <c r="D29" s="2">
        <v>3</v>
      </c>
      <c r="E29" s="2">
        <v>370</v>
      </c>
      <c r="F29" s="2">
        <v>18</v>
      </c>
      <c r="G29">
        <v>2367.75</v>
      </c>
      <c r="H29">
        <f>(1/9)*(G29-G98)^2</f>
        <v>2492.0396801110951</v>
      </c>
      <c r="I29">
        <f t="shared" si="0"/>
        <v>876067.5</v>
      </c>
    </row>
    <row r="30" spans="1:10" x14ac:dyDescent="0.25">
      <c r="A30">
        <v>29</v>
      </c>
      <c r="B30" s="2">
        <v>48</v>
      </c>
      <c r="C30" s="1">
        <v>1</v>
      </c>
      <c r="D30" s="2">
        <v>3</v>
      </c>
      <c r="E30" s="2">
        <v>370</v>
      </c>
      <c r="F30" s="2">
        <v>18</v>
      </c>
      <c r="G30">
        <v>2352.2600000000002</v>
      </c>
      <c r="H30">
        <f>(1/9)*(G30-G98)^2</f>
        <v>2003.1890489999919</v>
      </c>
      <c r="I30">
        <f t="shared" si="0"/>
        <v>870336.20000000007</v>
      </c>
    </row>
    <row r="31" spans="1:10" x14ac:dyDescent="0.25">
      <c r="A31">
        <v>30</v>
      </c>
      <c r="B31" s="2">
        <v>48</v>
      </c>
      <c r="C31" s="1">
        <v>1</v>
      </c>
      <c r="D31" s="2">
        <v>3</v>
      </c>
      <c r="E31" s="2">
        <v>370</v>
      </c>
      <c r="F31" s="2">
        <v>18</v>
      </c>
      <c r="G31">
        <v>2101.91</v>
      </c>
      <c r="H31">
        <f>(1/9)*(G31-G98)^2</f>
        <v>1497.1482490000164</v>
      </c>
      <c r="I31">
        <f t="shared" si="0"/>
        <v>777706.7</v>
      </c>
      <c r="J31">
        <f>SUM(I2:I31)</f>
        <v>26481185.799999997</v>
      </c>
    </row>
    <row r="32" spans="1:10" x14ac:dyDescent="0.25">
      <c r="A32">
        <v>31</v>
      </c>
      <c r="B32" s="2">
        <v>27</v>
      </c>
      <c r="C32" s="1">
        <v>2</v>
      </c>
      <c r="D32" s="2">
        <v>1</v>
      </c>
      <c r="E32" s="2">
        <v>680</v>
      </c>
      <c r="F32" s="2">
        <v>22</v>
      </c>
      <c r="G32">
        <v>2414.37</v>
      </c>
      <c r="H32">
        <f>(1/9)*(G32-G112)^2</f>
        <v>0.94997511111080135</v>
      </c>
      <c r="I32">
        <f t="shared" si="0"/>
        <v>1641771.5999999999</v>
      </c>
    </row>
    <row r="33" spans="1:9" x14ac:dyDescent="0.25">
      <c r="A33">
        <v>32</v>
      </c>
      <c r="B33" s="2">
        <v>27</v>
      </c>
      <c r="C33" s="1">
        <v>2</v>
      </c>
      <c r="D33" s="2">
        <v>1</v>
      </c>
      <c r="E33" s="2">
        <v>680</v>
      </c>
      <c r="F33" s="2">
        <v>22</v>
      </c>
      <c r="G33">
        <v>2339.06</v>
      </c>
      <c r="H33">
        <f>(1/9)*(G33-G112)^2</f>
        <v>582.19255511111783</v>
      </c>
      <c r="I33">
        <f t="shared" si="0"/>
        <v>1590560.8</v>
      </c>
    </row>
    <row r="34" spans="1:9" x14ac:dyDescent="0.25">
      <c r="A34">
        <v>33</v>
      </c>
      <c r="B34" s="2">
        <v>27</v>
      </c>
      <c r="C34" s="1">
        <v>2</v>
      </c>
      <c r="D34" s="2">
        <v>1</v>
      </c>
      <c r="E34" s="2">
        <v>680</v>
      </c>
      <c r="F34" s="2">
        <v>22</v>
      </c>
      <c r="G34">
        <v>2401.5100000000002</v>
      </c>
      <c r="H34">
        <f>(1/9)*(G34-G112)^2</f>
        <v>10.969344000000328</v>
      </c>
      <c r="I34">
        <f t="shared" si="0"/>
        <v>1633026.8</v>
      </c>
    </row>
    <row r="35" spans="1:9" x14ac:dyDescent="0.25">
      <c r="A35">
        <v>34</v>
      </c>
      <c r="B35" s="2">
        <v>27</v>
      </c>
      <c r="C35" s="1">
        <v>2</v>
      </c>
      <c r="D35" s="2">
        <v>1</v>
      </c>
      <c r="E35" s="2">
        <v>680</v>
      </c>
      <c r="F35" s="2">
        <v>22</v>
      </c>
      <c r="G35">
        <v>2282.7399999999998</v>
      </c>
      <c r="H35">
        <f>(1/9)*(G35-G112)^2</f>
        <v>1840.5816040000168</v>
      </c>
      <c r="I35">
        <f t="shared" si="0"/>
        <v>1552263.2</v>
      </c>
    </row>
    <row r="36" spans="1:9" x14ac:dyDescent="0.25">
      <c r="A36">
        <v>35</v>
      </c>
      <c r="B36" s="2">
        <v>27</v>
      </c>
      <c r="C36" s="1">
        <v>2</v>
      </c>
      <c r="D36" s="2">
        <v>1</v>
      </c>
      <c r="E36" s="2">
        <v>680</v>
      </c>
      <c r="F36" s="2">
        <v>22</v>
      </c>
      <c r="G36">
        <v>2494.5500000000002</v>
      </c>
      <c r="H36">
        <f>(1/9)*(G36-G112)^2</f>
        <v>767.36386844444098</v>
      </c>
      <c r="I36">
        <f t="shared" si="0"/>
        <v>1696294.0000000002</v>
      </c>
    </row>
    <row r="37" spans="1:9" x14ac:dyDescent="0.25">
      <c r="A37">
        <v>36</v>
      </c>
      <c r="B37" s="2">
        <v>27</v>
      </c>
      <c r="C37" s="1">
        <v>2</v>
      </c>
      <c r="D37" s="2">
        <v>1</v>
      </c>
      <c r="E37" s="2">
        <v>680</v>
      </c>
      <c r="F37" s="2">
        <v>22</v>
      </c>
      <c r="G37">
        <v>2551.04</v>
      </c>
      <c r="H37">
        <f>(1/9)*(G37-G112)^2</f>
        <v>2165.1649817777652</v>
      </c>
      <c r="I37">
        <f t="shared" si="0"/>
        <v>1734707.2</v>
      </c>
    </row>
    <row r="38" spans="1:9" x14ac:dyDescent="0.25">
      <c r="A38">
        <v>37</v>
      </c>
      <c r="B38" s="2">
        <v>27</v>
      </c>
      <c r="C38" s="1">
        <v>2</v>
      </c>
      <c r="D38" s="2">
        <v>1</v>
      </c>
      <c r="E38" s="2">
        <v>680</v>
      </c>
      <c r="F38" s="2">
        <v>22</v>
      </c>
      <c r="G38">
        <v>2293.16</v>
      </c>
      <c r="H38">
        <f>(1/9)*(G38-G112)^2</f>
        <v>1554.6197551111245</v>
      </c>
      <c r="I38">
        <f t="shared" si="0"/>
        <v>1559348.7999999998</v>
      </c>
    </row>
    <row r="39" spans="1:9" x14ac:dyDescent="0.25">
      <c r="A39">
        <v>38</v>
      </c>
      <c r="B39" s="2">
        <v>27</v>
      </c>
      <c r="C39" s="1">
        <v>2</v>
      </c>
      <c r="D39" s="2">
        <v>1</v>
      </c>
      <c r="E39" s="2">
        <v>680</v>
      </c>
      <c r="F39" s="2">
        <v>22</v>
      </c>
      <c r="G39">
        <v>2515.2199999999998</v>
      </c>
      <c r="H39">
        <f>(1/9)*(G39-G112)^2</f>
        <v>1196.5603417777645</v>
      </c>
      <c r="I39">
        <f t="shared" si="0"/>
        <v>1710349.5999999999</v>
      </c>
    </row>
    <row r="40" spans="1:9" x14ac:dyDescent="0.25">
      <c r="A40">
        <v>39</v>
      </c>
      <c r="B40" s="2">
        <v>27</v>
      </c>
      <c r="C40" s="1">
        <v>2</v>
      </c>
      <c r="D40" s="2">
        <v>1</v>
      </c>
      <c r="E40" s="2">
        <v>680</v>
      </c>
      <c r="F40" s="2">
        <v>22</v>
      </c>
      <c r="G40">
        <v>2385.2600000000002</v>
      </c>
      <c r="H40">
        <f>(1/9)*(G40-G112)^2</f>
        <v>76.18962177777864</v>
      </c>
      <c r="I40">
        <f t="shared" si="0"/>
        <v>1621976.8</v>
      </c>
    </row>
    <row r="41" spans="1:9" x14ac:dyDescent="0.25">
      <c r="A41">
        <v>40</v>
      </c>
      <c r="B41" s="2">
        <v>27</v>
      </c>
      <c r="C41" s="1">
        <v>2</v>
      </c>
      <c r="D41" s="2">
        <v>1</v>
      </c>
      <c r="E41" s="2">
        <v>680</v>
      </c>
      <c r="F41" s="2">
        <v>22</v>
      </c>
      <c r="G41">
        <v>2437.5500000000002</v>
      </c>
      <c r="H41">
        <f>(1/9)*(G41-G112)^2</f>
        <v>75.713201777776703</v>
      </c>
      <c r="I41">
        <f t="shared" si="0"/>
        <v>1657534.0000000002</v>
      </c>
    </row>
    <row r="42" spans="1:9" x14ac:dyDescent="0.25">
      <c r="A42">
        <v>41</v>
      </c>
      <c r="B42" s="2">
        <v>18</v>
      </c>
      <c r="C42" s="1">
        <v>2</v>
      </c>
      <c r="D42" s="2">
        <v>2</v>
      </c>
      <c r="E42" s="2">
        <v>1200</v>
      </c>
      <c r="F42" s="2">
        <v>22</v>
      </c>
      <c r="G42">
        <v>2485.19</v>
      </c>
      <c r="H42">
        <f>(1/9)*(G42-G114)^2</f>
        <v>1.6298777777781028</v>
      </c>
      <c r="I42">
        <f t="shared" si="0"/>
        <v>2982228</v>
      </c>
    </row>
    <row r="43" spans="1:9" x14ac:dyDescent="0.25">
      <c r="A43">
        <v>42</v>
      </c>
      <c r="B43" s="2">
        <v>18</v>
      </c>
      <c r="C43" s="1">
        <v>2</v>
      </c>
      <c r="D43" s="2">
        <v>2</v>
      </c>
      <c r="E43" s="2">
        <v>1200</v>
      </c>
      <c r="F43" s="2">
        <v>22</v>
      </c>
      <c r="G43">
        <v>2516.56</v>
      </c>
      <c r="H43">
        <f>(1/9)*(G43-G114)^2</f>
        <v>137.67111111111325</v>
      </c>
      <c r="I43">
        <f t="shared" si="0"/>
        <v>3019872</v>
      </c>
    </row>
    <row r="44" spans="1:9" ht="13.5" customHeight="1" x14ac:dyDescent="0.25">
      <c r="A44">
        <v>43</v>
      </c>
      <c r="B44" s="2">
        <v>18</v>
      </c>
      <c r="C44" s="1">
        <v>2</v>
      </c>
      <c r="D44" s="2">
        <v>2</v>
      </c>
      <c r="E44" s="2">
        <v>1200</v>
      </c>
      <c r="F44" s="2">
        <v>22</v>
      </c>
      <c r="G44">
        <v>2351.5500000000002</v>
      </c>
      <c r="H44">
        <f>(1/9)*(G44-G114)^2</f>
        <v>1872.2928999999854</v>
      </c>
      <c r="I44">
        <f t="shared" si="0"/>
        <v>2821860</v>
      </c>
    </row>
    <row r="45" spans="1:9" x14ac:dyDescent="0.25">
      <c r="A45">
        <v>44</v>
      </c>
      <c r="B45" s="2">
        <v>18</v>
      </c>
      <c r="C45" s="1">
        <v>2</v>
      </c>
      <c r="D45" s="2">
        <v>2</v>
      </c>
      <c r="E45" s="2">
        <v>1200</v>
      </c>
      <c r="F45" s="2">
        <v>22</v>
      </c>
      <c r="G45">
        <v>2585.71</v>
      </c>
      <c r="H45">
        <f>(1/9)*(G45-G114)^2</f>
        <v>1209.880277777786</v>
      </c>
      <c r="I45">
        <f t="shared" si="0"/>
        <v>3102852</v>
      </c>
    </row>
    <row r="46" spans="1:9" x14ac:dyDescent="0.25">
      <c r="A46">
        <v>45</v>
      </c>
      <c r="B46" s="2">
        <v>18</v>
      </c>
      <c r="C46" s="1">
        <v>2</v>
      </c>
      <c r="D46" s="2">
        <v>2</v>
      </c>
      <c r="E46" s="2">
        <v>1200</v>
      </c>
      <c r="F46" s="2">
        <v>22</v>
      </c>
      <c r="G46">
        <v>2526.2399999999998</v>
      </c>
      <c r="H46">
        <f>(1/9)*(G46-G114)^2</f>
        <v>223.80160000000109</v>
      </c>
      <c r="I46">
        <f t="shared" si="0"/>
        <v>3031487.9999999995</v>
      </c>
    </row>
    <row r="47" spans="1:9" x14ac:dyDescent="0.25">
      <c r="A47">
        <v>46</v>
      </c>
      <c r="B47" s="2">
        <v>18</v>
      </c>
      <c r="C47" s="1">
        <v>2</v>
      </c>
      <c r="D47" s="2">
        <v>2</v>
      </c>
      <c r="E47" s="2">
        <v>1200</v>
      </c>
      <c r="F47" s="2">
        <v>22</v>
      </c>
      <c r="G47">
        <v>2491.87</v>
      </c>
      <c r="H47">
        <f>(1/9)*(G47-G114)^2</f>
        <v>12.273344444444954</v>
      </c>
      <c r="I47">
        <f t="shared" si="0"/>
        <v>2990244</v>
      </c>
    </row>
    <row r="48" spans="1:9" x14ac:dyDescent="0.25">
      <c r="A48">
        <v>47</v>
      </c>
      <c r="B48" s="2">
        <v>18</v>
      </c>
      <c r="C48" s="1">
        <v>2</v>
      </c>
      <c r="D48" s="2">
        <v>2</v>
      </c>
      <c r="E48" s="2">
        <v>1200</v>
      </c>
      <c r="F48" s="2">
        <v>22</v>
      </c>
      <c r="G48">
        <v>2467.8200000000002</v>
      </c>
      <c r="H48">
        <f>(1/9)*(G48-G114)^2</f>
        <v>20.370177777776298</v>
      </c>
      <c r="I48">
        <f t="shared" si="0"/>
        <v>2961384</v>
      </c>
    </row>
    <row r="49" spans="1:9" x14ac:dyDescent="0.25">
      <c r="A49">
        <v>48</v>
      </c>
      <c r="B49" s="2">
        <v>18</v>
      </c>
      <c r="C49" s="1">
        <v>2</v>
      </c>
      <c r="D49" s="2">
        <v>2</v>
      </c>
      <c r="E49" s="2">
        <v>1200</v>
      </c>
      <c r="F49" s="2">
        <v>22</v>
      </c>
      <c r="G49">
        <v>2365.65</v>
      </c>
      <c r="H49">
        <f>(1/9)*(G49-G114)^2</f>
        <v>1487.6448999999891</v>
      </c>
      <c r="I49">
        <f t="shared" si="0"/>
        <v>2838780</v>
      </c>
    </row>
    <row r="50" spans="1:9" x14ac:dyDescent="0.25">
      <c r="A50">
        <v>49</v>
      </c>
      <c r="B50" s="2">
        <v>18</v>
      </c>
      <c r="C50" s="1">
        <v>2</v>
      </c>
      <c r="D50" s="2">
        <v>2</v>
      </c>
      <c r="E50" s="2">
        <v>1200</v>
      </c>
      <c r="F50" s="2">
        <v>22</v>
      </c>
      <c r="G50">
        <v>2528.25</v>
      </c>
      <c r="H50">
        <f>(1/9)*(G50-G114)^2</f>
        <v>244.2969000000034</v>
      </c>
      <c r="I50">
        <f t="shared" si="0"/>
        <v>3033900</v>
      </c>
    </row>
    <row r="51" spans="1:9" x14ac:dyDescent="0.25">
      <c r="A51">
        <v>50</v>
      </c>
      <c r="B51" s="2">
        <v>18</v>
      </c>
      <c r="C51" s="1">
        <v>2</v>
      </c>
      <c r="D51" s="2">
        <v>2</v>
      </c>
      <c r="E51" s="2">
        <v>1200</v>
      </c>
      <c r="F51" s="2">
        <v>22</v>
      </c>
      <c r="G51">
        <v>2494.7600000000002</v>
      </c>
      <c r="H51">
        <f>(1/9)*(G51-G114)^2</f>
        <v>19.951111111112734</v>
      </c>
      <c r="I51">
        <f t="shared" si="0"/>
        <v>2993712.0000000005</v>
      </c>
    </row>
    <row r="52" spans="1:9" x14ac:dyDescent="0.25">
      <c r="A52">
        <v>51</v>
      </c>
      <c r="B52" s="2">
        <v>7</v>
      </c>
      <c r="C52" s="1">
        <v>2</v>
      </c>
      <c r="D52" s="2">
        <v>3</v>
      </c>
      <c r="E52" s="2">
        <v>820</v>
      </c>
      <c r="F52" s="2">
        <v>22</v>
      </c>
      <c r="G52">
        <v>2404.1999999999998</v>
      </c>
      <c r="H52">
        <f>(1/9)*(G52-G116)^2</f>
        <v>158.61723211111411</v>
      </c>
      <c r="I52">
        <f t="shared" si="0"/>
        <v>1971443.9999999998</v>
      </c>
    </row>
    <row r="53" spans="1:9" x14ac:dyDescent="0.25">
      <c r="A53">
        <v>52</v>
      </c>
      <c r="B53" s="2">
        <v>7</v>
      </c>
      <c r="C53" s="1">
        <v>2</v>
      </c>
      <c r="D53" s="2">
        <v>3</v>
      </c>
      <c r="E53" s="2">
        <v>820</v>
      </c>
      <c r="F53" s="2">
        <v>22</v>
      </c>
      <c r="G53">
        <v>2362.9299999999998</v>
      </c>
      <c r="H53">
        <f>(1/9)*(G53-G116)^2</f>
        <v>694.37520100000586</v>
      </c>
      <c r="I53">
        <f t="shared" si="0"/>
        <v>1937602.5999999999</v>
      </c>
    </row>
    <row r="54" spans="1:9" x14ac:dyDescent="0.25">
      <c r="A54">
        <v>53</v>
      </c>
      <c r="B54" s="2">
        <v>7</v>
      </c>
      <c r="C54" s="1">
        <v>2</v>
      </c>
      <c r="D54" s="2">
        <v>3</v>
      </c>
      <c r="E54" s="2">
        <v>820</v>
      </c>
      <c r="F54" s="2">
        <v>22</v>
      </c>
      <c r="G54">
        <v>2416.81</v>
      </c>
      <c r="H54">
        <f>(1/9)*(G54-G116)^2</f>
        <v>70.408881000001273</v>
      </c>
      <c r="I54">
        <f t="shared" si="0"/>
        <v>1981784.2</v>
      </c>
    </row>
    <row r="55" spans="1:9" x14ac:dyDescent="0.25">
      <c r="A55">
        <v>54</v>
      </c>
      <c r="B55" s="2">
        <v>7</v>
      </c>
      <c r="C55" s="1">
        <v>2</v>
      </c>
      <c r="D55" s="2">
        <v>3</v>
      </c>
      <c r="E55" s="2">
        <v>820</v>
      </c>
      <c r="F55" s="2">
        <v>22</v>
      </c>
      <c r="G55">
        <v>2452.6999999999998</v>
      </c>
      <c r="H55">
        <f>(1/9)*(G55-G116)^2</f>
        <v>12.761565444443594</v>
      </c>
      <c r="I55">
        <f t="shared" si="0"/>
        <v>2011213.9999999998</v>
      </c>
    </row>
    <row r="56" spans="1:9" x14ac:dyDescent="0.25">
      <c r="A56">
        <v>55</v>
      </c>
      <c r="B56" s="2">
        <v>7</v>
      </c>
      <c r="C56" s="1">
        <v>2</v>
      </c>
      <c r="D56" s="2">
        <v>3</v>
      </c>
      <c r="E56" s="2">
        <v>820</v>
      </c>
      <c r="F56" s="2">
        <v>22</v>
      </c>
      <c r="G56">
        <v>2407.08</v>
      </c>
      <c r="H56">
        <f>(1/9)*(G56-G116)^2</f>
        <v>135.35771211111302</v>
      </c>
      <c r="I56">
        <f t="shared" si="0"/>
        <v>1973805.5999999999</v>
      </c>
    </row>
    <row r="57" spans="1:9" x14ac:dyDescent="0.25">
      <c r="A57">
        <v>56</v>
      </c>
      <c r="B57" s="2">
        <v>7</v>
      </c>
      <c r="C57" s="1">
        <v>2</v>
      </c>
      <c r="D57" s="2">
        <v>3</v>
      </c>
      <c r="E57" s="2">
        <v>820</v>
      </c>
      <c r="F57" s="2">
        <v>22</v>
      </c>
      <c r="G57">
        <v>2453.02</v>
      </c>
      <c r="H57">
        <f>(1/9)*(G57-G116)^2</f>
        <v>13.535040999999525</v>
      </c>
      <c r="I57">
        <f t="shared" si="0"/>
        <v>2011476.4</v>
      </c>
    </row>
    <row r="58" spans="1:9" x14ac:dyDescent="0.25">
      <c r="A58">
        <v>57</v>
      </c>
      <c r="B58" s="2">
        <v>7</v>
      </c>
      <c r="C58" s="1">
        <v>2</v>
      </c>
      <c r="D58" s="2">
        <v>3</v>
      </c>
      <c r="E58" s="2">
        <v>820</v>
      </c>
      <c r="F58" s="2">
        <v>22</v>
      </c>
      <c r="G58">
        <v>2356.98</v>
      </c>
      <c r="H58">
        <f>(1/9)*(G58-G116)^2</f>
        <v>802.8344454444474</v>
      </c>
      <c r="I58">
        <f t="shared" si="0"/>
        <v>1932723.6</v>
      </c>
    </row>
    <row r="59" spans="1:9" x14ac:dyDescent="0.25">
      <c r="A59">
        <v>58</v>
      </c>
      <c r="B59" s="2">
        <v>7</v>
      </c>
      <c r="C59" s="1">
        <v>2</v>
      </c>
      <c r="D59" s="2">
        <v>3</v>
      </c>
      <c r="E59" s="2">
        <v>820</v>
      </c>
      <c r="F59" s="2">
        <v>22</v>
      </c>
      <c r="G59">
        <v>2595.61</v>
      </c>
      <c r="H59">
        <f>(1/9)*(G59-G116)^2</f>
        <v>2622.3616809999985</v>
      </c>
      <c r="I59">
        <f t="shared" si="0"/>
        <v>2128400.2000000002</v>
      </c>
    </row>
    <row r="60" spans="1:9" x14ac:dyDescent="0.25">
      <c r="A60">
        <v>59</v>
      </c>
      <c r="B60" s="2">
        <v>7</v>
      </c>
      <c r="C60" s="1">
        <v>2</v>
      </c>
      <c r="D60" s="2">
        <v>3</v>
      </c>
      <c r="E60" s="2">
        <v>820</v>
      </c>
      <c r="F60" s="2">
        <v>22</v>
      </c>
      <c r="G60">
        <v>2401.7399999999998</v>
      </c>
      <c r="H60">
        <f>(1/9)*(G60-G116)^2</f>
        <v>179.94433877778127</v>
      </c>
      <c r="I60">
        <f t="shared" si="0"/>
        <v>1969426.7999999998</v>
      </c>
    </row>
    <row r="61" spans="1:9" x14ac:dyDescent="0.25">
      <c r="A61">
        <v>60</v>
      </c>
      <c r="B61" s="2">
        <v>7</v>
      </c>
      <c r="C61" s="1">
        <v>2</v>
      </c>
      <c r="D61" s="2">
        <v>3</v>
      </c>
      <c r="E61" s="2">
        <v>820</v>
      </c>
      <c r="F61" s="2">
        <v>22</v>
      </c>
      <c r="G61">
        <v>2568.7600000000002</v>
      </c>
      <c r="H61">
        <f>(1/9)*(G61-G116)^2</f>
        <v>1785.8230810000011</v>
      </c>
      <c r="I61">
        <f t="shared" si="0"/>
        <v>2106383.2000000002</v>
      </c>
    </row>
    <row r="62" spans="1:9" x14ac:dyDescent="0.25">
      <c r="A62">
        <v>61</v>
      </c>
      <c r="B62" s="2">
        <v>6</v>
      </c>
      <c r="C62" s="1">
        <v>3</v>
      </c>
      <c r="D62" s="2">
        <v>1</v>
      </c>
      <c r="E62" s="2">
        <v>900</v>
      </c>
      <c r="F62" s="2">
        <v>29</v>
      </c>
      <c r="G62">
        <v>2674.79</v>
      </c>
      <c r="H62">
        <f>(1/9)*(G62-G132)^2</f>
        <v>30.625155999999492</v>
      </c>
      <c r="I62">
        <f t="shared" si="0"/>
        <v>2407311</v>
      </c>
    </row>
    <row r="63" spans="1:9" x14ac:dyDescent="0.25">
      <c r="A63">
        <v>62</v>
      </c>
      <c r="B63" s="2">
        <v>6</v>
      </c>
      <c r="C63" s="1">
        <v>3</v>
      </c>
      <c r="D63" s="2">
        <v>1</v>
      </c>
      <c r="E63" s="2">
        <v>900</v>
      </c>
      <c r="F63" s="2">
        <v>29</v>
      </c>
      <c r="G63">
        <v>2517.5100000000002</v>
      </c>
      <c r="H63">
        <f>(1/9)*(G63-G132)^2</f>
        <v>2198.9221871111076</v>
      </c>
      <c r="I63">
        <f t="shared" si="0"/>
        <v>2265759</v>
      </c>
    </row>
    <row r="64" spans="1:9" x14ac:dyDescent="0.25">
      <c r="A64">
        <v>63</v>
      </c>
      <c r="B64" s="2">
        <v>6</v>
      </c>
      <c r="C64" s="1">
        <v>3</v>
      </c>
      <c r="D64" s="2">
        <v>1</v>
      </c>
      <c r="E64" s="2">
        <v>900</v>
      </c>
      <c r="F64" s="2">
        <v>29</v>
      </c>
      <c r="G64">
        <v>2662.66</v>
      </c>
      <c r="H64">
        <f>(1/9)*(G64-G132)^2</f>
        <v>2.2220871111108651</v>
      </c>
      <c r="I64">
        <f t="shared" si="0"/>
        <v>2396394</v>
      </c>
    </row>
    <row r="65" spans="1:9" x14ac:dyDescent="0.25">
      <c r="A65">
        <v>64</v>
      </c>
      <c r="B65" s="2">
        <v>6</v>
      </c>
      <c r="C65" s="1">
        <v>3</v>
      </c>
      <c r="D65" s="2">
        <v>1</v>
      </c>
      <c r="E65" s="2">
        <v>900</v>
      </c>
      <c r="F65" s="2">
        <v>29</v>
      </c>
      <c r="G65">
        <v>2650.65</v>
      </c>
      <c r="H65">
        <f>(1/9)*(G65-G132)^2</f>
        <v>6.3134937777777953</v>
      </c>
      <c r="I65">
        <f t="shared" si="0"/>
        <v>2385585</v>
      </c>
    </row>
    <row r="66" spans="1:9" x14ac:dyDescent="0.25">
      <c r="A66">
        <v>65</v>
      </c>
      <c r="B66" s="2">
        <v>6</v>
      </c>
      <c r="C66" s="1">
        <v>3</v>
      </c>
      <c r="D66" s="2">
        <v>1</v>
      </c>
      <c r="E66" s="2">
        <v>900</v>
      </c>
      <c r="F66" s="2">
        <v>29</v>
      </c>
      <c r="G66">
        <v>2575.96</v>
      </c>
      <c r="H66">
        <f>(1/9)*(G66-G132)^2</f>
        <v>751.27155377777888</v>
      </c>
      <c r="I66">
        <f t="shared" si="0"/>
        <v>2318364</v>
      </c>
    </row>
    <row r="67" spans="1:9" x14ac:dyDescent="0.25">
      <c r="A67">
        <v>66</v>
      </c>
      <c r="B67" s="2">
        <v>6</v>
      </c>
      <c r="C67" s="1">
        <v>3</v>
      </c>
      <c r="D67" s="2">
        <v>1</v>
      </c>
      <c r="E67" s="2">
        <v>900</v>
      </c>
      <c r="F67" s="2">
        <v>29</v>
      </c>
      <c r="G67">
        <v>2697.81</v>
      </c>
      <c r="H67">
        <f>(1/9)*(G67-G132)^2</f>
        <v>174.43365377777639</v>
      </c>
      <c r="I67">
        <f t="shared" ref="I67:I91" si="1">E67*G67</f>
        <v>2428029</v>
      </c>
    </row>
    <row r="68" spans="1:9" x14ac:dyDescent="0.25">
      <c r="A68">
        <v>67</v>
      </c>
      <c r="B68" s="2">
        <v>6</v>
      </c>
      <c r="C68" s="1">
        <v>3</v>
      </c>
      <c r="D68" s="2">
        <v>1</v>
      </c>
      <c r="E68" s="2">
        <v>900</v>
      </c>
      <c r="F68" s="2">
        <v>29</v>
      </c>
      <c r="G68">
        <v>2712.42</v>
      </c>
      <c r="H68">
        <f>(1/9)*(G68-G132)^2</f>
        <v>326.7899804444441</v>
      </c>
      <c r="I68">
        <f t="shared" si="1"/>
        <v>2441178</v>
      </c>
    </row>
    <row r="69" spans="1:9" x14ac:dyDescent="0.25">
      <c r="A69">
        <v>68</v>
      </c>
      <c r="B69" s="2">
        <v>6</v>
      </c>
      <c r="C69" s="1">
        <v>3</v>
      </c>
      <c r="D69" s="2">
        <v>1</v>
      </c>
      <c r="E69" s="2">
        <v>900</v>
      </c>
      <c r="F69" s="2">
        <v>29</v>
      </c>
      <c r="G69">
        <v>2756.9</v>
      </c>
      <c r="H69">
        <f>(1/9)*(G69-G132)^2</f>
        <v>1082.6732159999997</v>
      </c>
      <c r="I69">
        <f t="shared" si="1"/>
        <v>2481210</v>
      </c>
    </row>
    <row r="70" spans="1:9" x14ac:dyDescent="0.25">
      <c r="A70">
        <v>69</v>
      </c>
      <c r="B70" s="2">
        <v>6</v>
      </c>
      <c r="C70" s="1">
        <v>3</v>
      </c>
      <c r="D70" s="2">
        <v>1</v>
      </c>
      <c r="E70" s="2">
        <v>900</v>
      </c>
      <c r="F70" s="2">
        <v>29</v>
      </c>
      <c r="G70">
        <v>2567.3000000000002</v>
      </c>
      <c r="H70">
        <f>(1/9)*(G70-G132)^2</f>
        <v>917.8476159999982</v>
      </c>
      <c r="I70">
        <f t="shared" si="1"/>
        <v>2310570</v>
      </c>
    </row>
    <row r="71" spans="1:9" x14ac:dyDescent="0.25">
      <c r="A71">
        <v>70</v>
      </c>
      <c r="B71" s="2">
        <v>6</v>
      </c>
      <c r="C71" s="1">
        <v>3</v>
      </c>
      <c r="D71" s="2">
        <v>1</v>
      </c>
      <c r="E71" s="2">
        <v>900</v>
      </c>
      <c r="F71" s="2">
        <v>29</v>
      </c>
      <c r="G71">
        <v>2765.88</v>
      </c>
      <c r="H71">
        <f>(1/9)*(G71-G132)^2</f>
        <v>1288.6185404444445</v>
      </c>
      <c r="I71">
        <f t="shared" si="1"/>
        <v>2489292</v>
      </c>
    </row>
    <row r="72" spans="1:9" x14ac:dyDescent="0.25">
      <c r="A72">
        <v>71</v>
      </c>
      <c r="B72" s="2">
        <v>55</v>
      </c>
      <c r="C72" s="1">
        <v>3</v>
      </c>
      <c r="D72" s="2">
        <v>3</v>
      </c>
      <c r="E72" s="2">
        <v>1400</v>
      </c>
      <c r="F72" s="2">
        <v>29</v>
      </c>
      <c r="G72">
        <v>2584.61</v>
      </c>
      <c r="H72">
        <f>(1/9)*(G72-G136)^2</f>
        <v>0.96563377777828541</v>
      </c>
      <c r="I72">
        <f t="shared" si="1"/>
        <v>3618454</v>
      </c>
    </row>
    <row r="73" spans="1:9" x14ac:dyDescent="0.25">
      <c r="A73">
        <v>72</v>
      </c>
      <c r="B73" s="2">
        <v>55</v>
      </c>
      <c r="C73" s="1">
        <v>3</v>
      </c>
      <c r="D73" s="2">
        <v>3</v>
      </c>
      <c r="E73" s="2">
        <v>1400</v>
      </c>
      <c r="F73" s="2">
        <v>29</v>
      </c>
      <c r="G73">
        <v>2458.6</v>
      </c>
      <c r="H73">
        <f>(1/9)*(G73-G136)^2</f>
        <v>1682.6950937777624</v>
      </c>
      <c r="I73">
        <f t="shared" si="1"/>
        <v>3442040</v>
      </c>
    </row>
    <row r="74" spans="1:9" x14ac:dyDescent="0.25">
      <c r="A74">
        <v>73</v>
      </c>
      <c r="B74" s="2">
        <v>55</v>
      </c>
      <c r="C74" s="1">
        <v>3</v>
      </c>
      <c r="D74" s="2">
        <v>3</v>
      </c>
      <c r="E74" s="2">
        <v>1400</v>
      </c>
      <c r="F74" s="2">
        <v>29</v>
      </c>
      <c r="G74">
        <v>2663.76</v>
      </c>
      <c r="H74">
        <f>(1/9)*(G74-G136)^2</f>
        <v>748.89795600001571</v>
      </c>
      <c r="I74">
        <f t="shared" si="1"/>
        <v>3729264.0000000005</v>
      </c>
    </row>
    <row r="75" spans="1:9" x14ac:dyDescent="0.25">
      <c r="A75">
        <v>74</v>
      </c>
      <c r="B75" s="2">
        <v>55</v>
      </c>
      <c r="C75" s="1">
        <v>3</v>
      </c>
      <c r="D75" s="2">
        <v>3</v>
      </c>
      <c r="E75" s="2">
        <v>1400</v>
      </c>
      <c r="F75" s="2">
        <v>29</v>
      </c>
      <c r="G75">
        <v>2687.29</v>
      </c>
      <c r="H75">
        <f>(1/9)*(G75-G136)^2</f>
        <v>1239.697153777792</v>
      </c>
      <c r="I75">
        <f t="shared" si="1"/>
        <v>3762206</v>
      </c>
    </row>
    <row r="76" spans="1:9" x14ac:dyDescent="0.25">
      <c r="A76">
        <v>75</v>
      </c>
      <c r="B76" s="2">
        <v>55</v>
      </c>
      <c r="C76" s="1">
        <v>3</v>
      </c>
      <c r="D76" s="2">
        <v>3</v>
      </c>
      <c r="E76" s="2">
        <v>1400</v>
      </c>
      <c r="F76" s="2">
        <v>29</v>
      </c>
      <c r="G76">
        <v>2522.5300000000002</v>
      </c>
      <c r="H76">
        <f>(1/9)*(G76-G136)^2</f>
        <v>388.51038044443328</v>
      </c>
      <c r="I76">
        <f t="shared" si="1"/>
        <v>3531542.0000000005</v>
      </c>
    </row>
    <row r="77" spans="1:9" x14ac:dyDescent="0.25">
      <c r="A77">
        <v>76</v>
      </c>
      <c r="B77" s="2">
        <v>55</v>
      </c>
      <c r="C77" s="1">
        <v>3</v>
      </c>
      <c r="D77" s="2">
        <v>3</v>
      </c>
      <c r="E77" s="2">
        <v>1400</v>
      </c>
      <c r="F77" s="2">
        <v>29</v>
      </c>
      <c r="G77">
        <v>2386.17</v>
      </c>
      <c r="H77">
        <f>(1/9)*(G77-G136)^2</f>
        <v>4246.3468959999682</v>
      </c>
      <c r="I77">
        <f t="shared" si="1"/>
        <v>3340638</v>
      </c>
    </row>
    <row r="78" spans="1:9" x14ac:dyDescent="0.25">
      <c r="A78">
        <v>77</v>
      </c>
      <c r="B78" s="2">
        <v>55</v>
      </c>
      <c r="C78" s="1">
        <v>3</v>
      </c>
      <c r="D78" s="2">
        <v>3</v>
      </c>
      <c r="E78" s="2">
        <v>1400</v>
      </c>
      <c r="F78" s="2">
        <v>29</v>
      </c>
      <c r="G78">
        <v>2603.9499999999998</v>
      </c>
      <c r="H78">
        <f>(1/9)*(G78-G136)^2</f>
        <v>55.194993777780084</v>
      </c>
      <c r="I78">
        <f t="shared" si="1"/>
        <v>3645529.9999999995</v>
      </c>
    </row>
    <row r="79" spans="1:9" x14ac:dyDescent="0.25">
      <c r="A79">
        <v>78</v>
      </c>
      <c r="B79" s="2">
        <v>55</v>
      </c>
      <c r="C79" s="1">
        <v>3</v>
      </c>
      <c r="D79" s="2">
        <v>3</v>
      </c>
      <c r="E79" s="2">
        <v>1400</v>
      </c>
      <c r="F79" s="2">
        <v>29</v>
      </c>
      <c r="G79">
        <v>2759.01</v>
      </c>
      <c r="H79">
        <f>(1/9)*(G79-G136)^2</f>
        <v>3494.7014560000339</v>
      </c>
      <c r="I79">
        <f t="shared" si="1"/>
        <v>3862614.0000000005</v>
      </c>
    </row>
    <row r="80" spans="1:9" x14ac:dyDescent="0.25">
      <c r="A80">
        <v>79</v>
      </c>
      <c r="B80" s="2">
        <v>55</v>
      </c>
      <c r="C80" s="1">
        <v>3</v>
      </c>
      <c r="D80" s="2">
        <v>3</v>
      </c>
      <c r="E80" s="2">
        <v>1400</v>
      </c>
      <c r="F80" s="2">
        <v>29</v>
      </c>
      <c r="G80">
        <v>2500.7800000000002</v>
      </c>
      <c r="H80">
        <f>(1/9)*(G80-G136)^2</f>
        <v>726.87754711109585</v>
      </c>
      <c r="I80">
        <f t="shared" si="1"/>
        <v>3501092.0000000005</v>
      </c>
    </row>
    <row r="81" spans="1:9" x14ac:dyDescent="0.25">
      <c r="A81">
        <v>80</v>
      </c>
      <c r="B81" s="2">
        <v>55</v>
      </c>
      <c r="C81" s="1">
        <v>3</v>
      </c>
      <c r="D81" s="2">
        <v>3</v>
      </c>
      <c r="E81" s="2">
        <v>1400</v>
      </c>
      <c r="F81" s="2">
        <v>29</v>
      </c>
      <c r="G81">
        <v>2649.92</v>
      </c>
      <c r="H81">
        <f>(1/9)*(G81-G136)^2</f>
        <v>517.68384044445543</v>
      </c>
      <c r="I81">
        <f t="shared" si="1"/>
        <v>3709888</v>
      </c>
    </row>
    <row r="82" spans="1:9" x14ac:dyDescent="0.25">
      <c r="A82">
        <v>81</v>
      </c>
      <c r="B82" s="6">
        <v>32</v>
      </c>
      <c r="C82" s="1">
        <v>3</v>
      </c>
      <c r="D82" s="6">
        <v>2</v>
      </c>
      <c r="E82" s="6">
        <v>1100</v>
      </c>
      <c r="F82" s="2">
        <v>29</v>
      </c>
      <c r="G82">
        <v>1676.96</v>
      </c>
      <c r="H82">
        <f t="shared" ref="H82" si="2">(1/9)*(G82-G137)^2</f>
        <v>312466.0935111111</v>
      </c>
      <c r="I82">
        <f t="shared" si="1"/>
        <v>1844656</v>
      </c>
    </row>
    <row r="83" spans="1:9" x14ac:dyDescent="0.25">
      <c r="A83">
        <v>82</v>
      </c>
      <c r="B83" s="6">
        <v>32</v>
      </c>
      <c r="C83" s="1">
        <v>3</v>
      </c>
      <c r="D83" s="6">
        <v>2</v>
      </c>
      <c r="E83" s="6">
        <v>1100</v>
      </c>
      <c r="F83" s="2">
        <v>29</v>
      </c>
      <c r="G83">
        <v>1920.95</v>
      </c>
      <c r="H83">
        <f>(1/9)*(G83-G134)^2</f>
        <v>1966.3016490000064</v>
      </c>
      <c r="I83">
        <f t="shared" si="1"/>
        <v>2113045</v>
      </c>
    </row>
    <row r="84" spans="1:9" x14ac:dyDescent="0.25">
      <c r="A84">
        <v>83</v>
      </c>
      <c r="B84" s="6">
        <v>32</v>
      </c>
      <c r="C84" s="1">
        <v>3</v>
      </c>
      <c r="D84" s="6">
        <v>2</v>
      </c>
      <c r="E84" s="6">
        <v>1100</v>
      </c>
      <c r="F84" s="2">
        <v>29</v>
      </c>
      <c r="G84">
        <v>1918.88</v>
      </c>
      <c r="H84">
        <f>(1/9)*(G84-G134)^2</f>
        <v>2027.9710890000047</v>
      </c>
      <c r="I84">
        <f t="shared" si="1"/>
        <v>2110768</v>
      </c>
    </row>
    <row r="85" spans="1:9" x14ac:dyDescent="0.25">
      <c r="A85">
        <v>84</v>
      </c>
      <c r="B85" s="6">
        <v>32</v>
      </c>
      <c r="C85" s="1">
        <v>3</v>
      </c>
      <c r="D85" s="6">
        <v>2</v>
      </c>
      <c r="E85" s="6">
        <v>1100</v>
      </c>
      <c r="F85" s="2">
        <v>29</v>
      </c>
      <c r="G85">
        <v>2208.1</v>
      </c>
      <c r="H85">
        <f>(1/9)*(G85-G134)^2</f>
        <v>2639.2536267777655</v>
      </c>
      <c r="I85">
        <f t="shared" si="1"/>
        <v>2428910</v>
      </c>
    </row>
    <row r="86" spans="1:9" x14ac:dyDescent="0.25">
      <c r="A86">
        <v>85</v>
      </c>
      <c r="B86" s="6">
        <v>32</v>
      </c>
      <c r="C86" s="1">
        <v>3</v>
      </c>
      <c r="D86" s="6">
        <v>2</v>
      </c>
      <c r="E86" s="6">
        <v>1100</v>
      </c>
      <c r="F86" s="2">
        <v>29</v>
      </c>
      <c r="G86">
        <v>2323.4499999999998</v>
      </c>
      <c r="H86">
        <f>(1/9)*(G86-G134)^2</f>
        <v>8068.2910934444171</v>
      </c>
      <c r="I86">
        <f t="shared" si="1"/>
        <v>2555795</v>
      </c>
    </row>
    <row r="87" spans="1:9" x14ac:dyDescent="0.25">
      <c r="A87">
        <v>86</v>
      </c>
      <c r="B87" s="6">
        <v>32</v>
      </c>
      <c r="C87" s="1">
        <v>3</v>
      </c>
      <c r="D87" s="6">
        <v>2</v>
      </c>
      <c r="E87" s="6">
        <v>1100</v>
      </c>
      <c r="F87" s="2">
        <v>29</v>
      </c>
      <c r="G87">
        <v>2533.91</v>
      </c>
      <c r="H87">
        <f>(1/9)*(G87-G134)^2</f>
        <v>25592.640528999953</v>
      </c>
      <c r="I87">
        <f t="shared" si="1"/>
        <v>2787301</v>
      </c>
    </row>
    <row r="88" spans="1:9" x14ac:dyDescent="0.25">
      <c r="A88">
        <v>87</v>
      </c>
      <c r="B88" s="6">
        <v>32</v>
      </c>
      <c r="C88" s="1">
        <v>3</v>
      </c>
      <c r="D88" s="6">
        <v>2</v>
      </c>
      <c r="E88" s="6">
        <v>1100</v>
      </c>
      <c r="F88" s="2">
        <v>29</v>
      </c>
      <c r="G88">
        <v>1991.8600000000001</v>
      </c>
      <c r="H88">
        <f>(1/9)*(G88-G134)^2</f>
        <v>428.75224011111305</v>
      </c>
      <c r="I88">
        <f t="shared" si="1"/>
        <v>2191046</v>
      </c>
    </row>
    <row r="89" spans="1:9" x14ac:dyDescent="0.25">
      <c r="A89">
        <v>88</v>
      </c>
      <c r="B89" s="6">
        <v>32</v>
      </c>
      <c r="C89" s="1">
        <v>3</v>
      </c>
      <c r="D89" s="6">
        <v>2</v>
      </c>
      <c r="E89" s="6">
        <v>1100</v>
      </c>
      <c r="F89" s="2">
        <v>29</v>
      </c>
      <c r="G89">
        <v>2070.92</v>
      </c>
      <c r="H89">
        <f>(1/9)*(G89-G134)^2</f>
        <v>31.88860899999926</v>
      </c>
      <c r="I89">
        <f t="shared" si="1"/>
        <v>2278012</v>
      </c>
    </row>
    <row r="90" spans="1:9" x14ac:dyDescent="0.25">
      <c r="A90">
        <v>89</v>
      </c>
      <c r="B90" s="6">
        <v>32</v>
      </c>
      <c r="C90" s="1">
        <v>3</v>
      </c>
      <c r="D90" s="6">
        <v>2</v>
      </c>
      <c r="E90" s="6">
        <v>1100</v>
      </c>
      <c r="F90" s="2">
        <v>29</v>
      </c>
      <c r="G90">
        <v>1837.75</v>
      </c>
      <c r="H90">
        <f>(1/9)*(G90-G134)^2</f>
        <v>5194.9978267777906</v>
      </c>
      <c r="I90">
        <f t="shared" si="1"/>
        <v>2021525</v>
      </c>
    </row>
    <row r="91" spans="1:9" x14ac:dyDescent="0.25">
      <c r="A91">
        <v>90</v>
      </c>
      <c r="B91" s="6">
        <v>32</v>
      </c>
      <c r="C91" s="1">
        <v>3</v>
      </c>
      <c r="D91" s="6">
        <v>2</v>
      </c>
      <c r="E91" s="6">
        <v>1100</v>
      </c>
      <c r="F91" s="2">
        <v>29</v>
      </c>
      <c r="G91">
        <v>2057.0100000000002</v>
      </c>
      <c r="H91">
        <f>(1/9)*(G91-G134)^2</f>
        <v>1.0207734444444101</v>
      </c>
      <c r="I91">
        <f t="shared" si="1"/>
        <v>2262711.0000000005</v>
      </c>
    </row>
    <row r="94" spans="1:9" x14ac:dyDescent="0.25">
      <c r="F94" t="s">
        <v>9</v>
      </c>
      <c r="G94">
        <f>(SUM(G2:G11))/10</f>
        <v>2201.7150000000001</v>
      </c>
      <c r="H94" t="s">
        <v>12</v>
      </c>
      <c r="I94">
        <f>SUM(H2:H11)</f>
        <v>2736.4278277777721</v>
      </c>
    </row>
    <row r="96" spans="1:9" x14ac:dyDescent="0.25">
      <c r="F96" t="s">
        <v>10</v>
      </c>
      <c r="G96">
        <f>(SUM(G12:G21))/10</f>
        <v>2201.8550000000005</v>
      </c>
      <c r="H96" t="s">
        <v>13</v>
      </c>
      <c r="I96">
        <f>SUM(G12:G21)</f>
        <v>22018.550000000003</v>
      </c>
    </row>
    <row r="98" spans="6:9" x14ac:dyDescent="0.25">
      <c r="F98" t="s">
        <v>11</v>
      </c>
      <c r="G98">
        <f>(SUM(G22:G31))/10</f>
        <v>2217.9890000000005</v>
      </c>
      <c r="H98" t="s">
        <v>14</v>
      </c>
      <c r="I98">
        <f>SUM(G22:G31)</f>
        <v>22179.890000000003</v>
      </c>
    </row>
    <row r="101" spans="6:9" x14ac:dyDescent="0.25">
      <c r="H101" t="s">
        <v>15</v>
      </c>
      <c r="I101">
        <f>(1/54)*(((1-(10/550))*((550^2)/10)*I94))+(1-(10/280))*((280^2/10)*I96)+(1-(10/370))*((370^2/10)*I98)</f>
        <v>463401408.10527778</v>
      </c>
    </row>
    <row r="105" spans="6:9" x14ac:dyDescent="0.25">
      <c r="H105" t="s">
        <v>34</v>
      </c>
      <c r="I105">
        <f>(((550*G94)-(550*2206.765483))^2+((280*G96)-(280*2206.765483))^2+((370*G98)-(370*2206.765483))^2)/2</f>
        <v>13425678.462240946</v>
      </c>
    </row>
    <row r="107" spans="6:9" x14ac:dyDescent="0.25">
      <c r="H107" t="s">
        <v>41</v>
      </c>
      <c r="I107">
        <f>(I101+(1-3/18)*(1/3)*I105)/(400)^2</f>
        <v>2919.5672702104875</v>
      </c>
    </row>
    <row r="108" spans="6:9" x14ac:dyDescent="0.25">
      <c r="H108" t="s">
        <v>42</v>
      </c>
      <c r="I108">
        <f>SQRT(I107)</f>
        <v>54.033020184054934</v>
      </c>
    </row>
    <row r="109" spans="6:9" x14ac:dyDescent="0.25">
      <c r="H109" t="s">
        <v>43</v>
      </c>
      <c r="I109">
        <f>(1200^2)*I107</f>
        <v>4204176869.1031022</v>
      </c>
    </row>
    <row r="110" spans="6:9" x14ac:dyDescent="0.25">
      <c r="H110" t="s">
        <v>39</v>
      </c>
      <c r="I110">
        <f>SQRT(I109)</f>
        <v>64839.624220865917</v>
      </c>
    </row>
    <row r="112" spans="6:9" x14ac:dyDescent="0.25">
      <c r="F112" t="s">
        <v>16</v>
      </c>
      <c r="G112">
        <f>SUM(G32:G41)/10</f>
        <v>2411.4460000000004</v>
      </c>
      <c r="H112" t="s">
        <v>19</v>
      </c>
      <c r="I112">
        <f>SUM(H32:H41)</f>
        <v>8270.305248888897</v>
      </c>
    </row>
    <row r="114" spans="6:9" x14ac:dyDescent="0.25">
      <c r="F114" t="s">
        <v>17</v>
      </c>
      <c r="G114">
        <f>SUM(G42:G51)/10</f>
        <v>2481.3599999999997</v>
      </c>
      <c r="H114" t="s">
        <v>20</v>
      </c>
      <c r="I114">
        <f>SUM(H42:H51)</f>
        <v>5229.8121999999894</v>
      </c>
    </row>
    <row r="116" spans="6:9" x14ac:dyDescent="0.25">
      <c r="F116" t="s">
        <v>18</v>
      </c>
      <c r="G116">
        <f>SUM(G52:G61)/10</f>
        <v>2441.9830000000002</v>
      </c>
      <c r="H116" t="s">
        <v>21</v>
      </c>
      <c r="I116">
        <f>SUM(H52:H61)</f>
        <v>6476.0191788889051</v>
      </c>
    </row>
    <row r="120" spans="6:9" x14ac:dyDescent="0.25">
      <c r="H120" t="s">
        <v>22</v>
      </c>
      <c r="I120">
        <f>(1/66)*(((1-(10/680))*((680^2/10)*I112))+(1-(10/1200))*((1200^2/10)*I114)+(1-(10/820))*((820^2/10)*I116))</f>
        <v>23541658.835775424</v>
      </c>
    </row>
    <row r="123" spans="6:9" x14ac:dyDescent="0.25">
      <c r="H123" t="s">
        <v>35</v>
      </c>
      <c r="I123" s="9">
        <f>(((680*G112)-(680*2451.793089))^2+((1200*G114)-(1200*2451.793089))^2+((820*G116)-(820*2451.793089))^2)/2</f>
        <v>1038148377.654268</v>
      </c>
    </row>
    <row r="125" spans="6:9" x14ac:dyDescent="0.25">
      <c r="H125" t="s">
        <v>41</v>
      </c>
      <c r="I125" s="10">
        <f>(I120+(1-3/22)*(1/3)*I123)/(900)^2</f>
        <v>398.02784621384717</v>
      </c>
    </row>
    <row r="126" spans="6:9" x14ac:dyDescent="0.25">
      <c r="H126" t="s">
        <v>42</v>
      </c>
      <c r="I126">
        <f>SQRT(I125)</f>
        <v>19.950635233341497</v>
      </c>
    </row>
    <row r="127" spans="6:9" x14ac:dyDescent="0.25">
      <c r="H127" t="s">
        <v>44</v>
      </c>
      <c r="I127" s="10">
        <f>2700^2*(I125)</f>
        <v>2901622998.8989458</v>
      </c>
    </row>
    <row r="128" spans="6:9" x14ac:dyDescent="0.25">
      <c r="H128" t="s">
        <v>39</v>
      </c>
      <c r="I128">
        <f>SQRT(I127)</f>
        <v>53866.715130022043</v>
      </c>
    </row>
    <row r="132" spans="6:9" x14ac:dyDescent="0.25">
      <c r="F132" t="s">
        <v>23</v>
      </c>
      <c r="G132">
        <f>SUM(G62:G71)/10</f>
        <v>2658.1880000000001</v>
      </c>
      <c r="H132" t="s">
        <v>26</v>
      </c>
      <c r="I132">
        <f>SUM(H62:H71)</f>
        <v>6779.717484444438</v>
      </c>
    </row>
    <row r="134" spans="6:9" x14ac:dyDescent="0.25">
      <c r="F134" t="s">
        <v>24</v>
      </c>
      <c r="G134">
        <f>SUM(G82:G91)/10</f>
        <v>2053.9790000000003</v>
      </c>
      <c r="H134" t="s">
        <v>27</v>
      </c>
      <c r="I134">
        <f>SUM(H82:H91)</f>
        <v>358417.21094766667</v>
      </c>
    </row>
    <row r="136" spans="6:9" x14ac:dyDescent="0.25">
      <c r="F136" t="s">
        <v>25</v>
      </c>
      <c r="G136">
        <f>SUM(G72:G81)/10</f>
        <v>2581.6619999999994</v>
      </c>
      <c r="H136" t="s">
        <v>28</v>
      </c>
      <c r="I136">
        <f>SUM(H72:H81)</f>
        <v>13101.570951111116</v>
      </c>
    </row>
    <row r="140" spans="6:9" x14ac:dyDescent="0.25">
      <c r="H140" t="s">
        <v>22</v>
      </c>
      <c r="I140">
        <f>(1/87)*(((1-(10/900))*((900^2/10)*I132))+(1-(10/1100))*((1100^2/10)*I134)+(1-(10/1400))*((1400^2/10)*I136))</f>
        <v>529503961.72661442</v>
      </c>
    </row>
    <row r="143" spans="6:9" x14ac:dyDescent="0.25">
      <c r="H143" s="7" t="s">
        <v>36</v>
      </c>
      <c r="I143" s="10">
        <f>(((900*G132)-(900*2431.197912))^2+((1100*G134)-(1100*2431.197912))^2+((1400*G136)-(1400*2431.197912))^2)/2</f>
        <v>129142010542.59879</v>
      </c>
    </row>
    <row r="145" spans="8:9" x14ac:dyDescent="0.25">
      <c r="H145" s="8" t="s">
        <v>41</v>
      </c>
      <c r="I145" s="10">
        <f>((1-3/29)*(1/3)*I143+I140)/(3400/3)^2</f>
        <v>30459.603139044724</v>
      </c>
    </row>
    <row r="146" spans="8:9" x14ac:dyDescent="0.25">
      <c r="H146" t="s">
        <v>42</v>
      </c>
      <c r="I146">
        <f>SQRT(I145)</f>
        <v>174.52679776769162</v>
      </c>
    </row>
    <row r="147" spans="8:9" x14ac:dyDescent="0.25">
      <c r="H147" t="s">
        <v>43</v>
      </c>
      <c r="I147" s="10">
        <f>(3400)^2*(I145)</f>
        <v>352113012287.35699</v>
      </c>
    </row>
    <row r="148" spans="8:9" x14ac:dyDescent="0.25">
      <c r="H148" t="s">
        <v>39</v>
      </c>
      <c r="I148">
        <f>SQRT(I147)</f>
        <v>593391.1124101514</v>
      </c>
    </row>
  </sheetData>
  <phoneticPr fontId="0" type="noConversion"/>
  <pageMargins left="0.75" right="0.75" top="1" bottom="1" header="0" footer="0"/>
  <pageSetup firstPageNumber="0" fitToWidth="0" fitToHeight="0" orientation="landscape" horizontalDpi="300" verticalDpi="9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7A54-BF00-4338-BD80-E53FAA9513A4}">
  <dimension ref="A1:F36"/>
  <sheetViews>
    <sheetView tabSelected="1" zoomScale="84" workbookViewId="0">
      <selection activeCell="C9" sqref="C9"/>
    </sheetView>
  </sheetViews>
  <sheetFormatPr defaultRowHeight="13.2" x14ac:dyDescent="0.25"/>
  <cols>
    <col min="2" max="2" width="17.6640625" customWidth="1"/>
    <col min="3" max="3" width="40.109375" customWidth="1"/>
    <col min="4" max="4" width="30.6640625" customWidth="1"/>
    <col min="5" max="5" width="30.44140625" customWidth="1"/>
    <col min="6" max="6" width="42" customWidth="1"/>
    <col min="7" max="7" width="14.109375" customWidth="1"/>
    <col min="8" max="8" width="26.6640625" customWidth="1"/>
  </cols>
  <sheetData>
    <row r="1" spans="1:6" x14ac:dyDescent="0.25">
      <c r="A1" t="s">
        <v>0</v>
      </c>
      <c r="B1" t="s">
        <v>7</v>
      </c>
      <c r="C1" s="8" t="s">
        <v>29</v>
      </c>
      <c r="D1" s="8" t="s">
        <v>30</v>
      </c>
    </row>
    <row r="2" spans="1:6" x14ac:dyDescent="0.25">
      <c r="A2">
        <v>1</v>
      </c>
      <c r="B2">
        <f>C2*D2</f>
        <v>1210943.25</v>
      </c>
      <c r="C2">
        <v>2201.7150000000001</v>
      </c>
      <c r="D2">
        <v>550</v>
      </c>
    </row>
    <row r="3" spans="1:6" x14ac:dyDescent="0.25">
      <c r="A3">
        <v>2</v>
      </c>
      <c r="B3">
        <f>C3*D3</f>
        <v>616519.4</v>
      </c>
      <c r="C3">
        <v>2201.855</v>
      </c>
      <c r="D3">
        <v>280</v>
      </c>
    </row>
    <row r="4" spans="1:6" x14ac:dyDescent="0.25">
      <c r="A4">
        <v>3</v>
      </c>
      <c r="B4">
        <f>C4*D4</f>
        <v>820655.93</v>
      </c>
      <c r="C4">
        <v>2217.989</v>
      </c>
      <c r="D4">
        <v>370</v>
      </c>
    </row>
    <row r="7" spans="1:6" x14ac:dyDescent="0.25">
      <c r="B7" s="8" t="s">
        <v>38</v>
      </c>
      <c r="C7">
        <f>SUM(B2:B4)</f>
        <v>2648118.58</v>
      </c>
    </row>
    <row r="8" spans="1:6" x14ac:dyDescent="0.25">
      <c r="B8" s="8"/>
    </row>
    <row r="9" spans="1:6" x14ac:dyDescent="0.25">
      <c r="B9" s="8" t="s">
        <v>37</v>
      </c>
      <c r="C9">
        <f>SUM(B2:B4)/1200</f>
        <v>2206.7654833333336</v>
      </c>
    </row>
    <row r="10" spans="1:6" x14ac:dyDescent="0.25">
      <c r="B10" s="8" t="s">
        <v>39</v>
      </c>
      <c r="C10">
        <v>64839.624219999998</v>
      </c>
    </row>
    <row r="11" spans="1:6" x14ac:dyDescent="0.25">
      <c r="B11" s="8" t="s">
        <v>32</v>
      </c>
      <c r="C11">
        <v>1.6991270000000001</v>
      </c>
      <c r="E11" t="s">
        <v>33</v>
      </c>
      <c r="F11" t="s">
        <v>40</v>
      </c>
    </row>
    <row r="14" spans="1:6" x14ac:dyDescent="0.25">
      <c r="A14" s="8" t="s">
        <v>0</v>
      </c>
      <c r="B14" s="8" t="s">
        <v>7</v>
      </c>
      <c r="C14" s="8" t="s">
        <v>29</v>
      </c>
      <c r="D14" s="8" t="s">
        <v>30</v>
      </c>
    </row>
    <row r="15" spans="1:6" x14ac:dyDescent="0.25">
      <c r="A15">
        <v>1</v>
      </c>
      <c r="B15">
        <f>C15*D15</f>
        <v>1639783.28</v>
      </c>
      <c r="C15">
        <v>2411.4459999999999</v>
      </c>
      <c r="D15">
        <v>680</v>
      </c>
    </row>
    <row r="16" spans="1:6" x14ac:dyDescent="0.25">
      <c r="A16">
        <v>2</v>
      </c>
      <c r="B16">
        <f t="shared" ref="B16:B17" si="0">C16*D16</f>
        <v>2977632</v>
      </c>
      <c r="C16">
        <v>2481.36</v>
      </c>
      <c r="D16">
        <v>1200</v>
      </c>
    </row>
    <row r="17" spans="1:6" x14ac:dyDescent="0.25">
      <c r="A17">
        <v>3</v>
      </c>
      <c r="B17">
        <f t="shared" si="0"/>
        <v>2002426.06</v>
      </c>
      <c r="C17">
        <v>2441.9830000000002</v>
      </c>
      <c r="D17">
        <v>820</v>
      </c>
    </row>
    <row r="20" spans="1:6" x14ac:dyDescent="0.25">
      <c r="B20" t="s">
        <v>38</v>
      </c>
      <c r="C20">
        <f>SUM(B15:B17)</f>
        <v>6619841.3399999999</v>
      </c>
    </row>
    <row r="21" spans="1:6" x14ac:dyDescent="0.25">
      <c r="B21" s="8"/>
    </row>
    <row r="22" spans="1:6" x14ac:dyDescent="0.25">
      <c r="B22" s="8" t="s">
        <v>37</v>
      </c>
      <c r="C22">
        <f>SUM(B15:B17)/2700</f>
        <v>2451.7930888888886</v>
      </c>
    </row>
    <row r="23" spans="1:6" x14ac:dyDescent="0.25">
      <c r="B23" t="s">
        <v>39</v>
      </c>
      <c r="C23">
        <v>53866.715129999997</v>
      </c>
      <c r="E23" t="s">
        <v>33</v>
      </c>
      <c r="F23" t="s">
        <v>45</v>
      </c>
    </row>
    <row r="24" spans="1:6" x14ac:dyDescent="0.25">
      <c r="B24" t="s">
        <v>32</v>
      </c>
      <c r="C24">
        <v>1.6991270000000001</v>
      </c>
    </row>
    <row r="26" spans="1:6" x14ac:dyDescent="0.25">
      <c r="A26" s="8"/>
    </row>
    <row r="27" spans="1:6" x14ac:dyDescent="0.25">
      <c r="A27" s="8" t="s">
        <v>0</v>
      </c>
      <c r="B27" s="8" t="s">
        <v>7</v>
      </c>
      <c r="C27" s="8" t="s">
        <v>31</v>
      </c>
      <c r="D27" s="8" t="s">
        <v>30</v>
      </c>
    </row>
    <row r="28" spans="1:6" x14ac:dyDescent="0.25">
      <c r="A28">
        <v>1</v>
      </c>
      <c r="B28">
        <f>C28*D28</f>
        <v>2392369.2000000002</v>
      </c>
      <c r="C28">
        <v>2658.1880000000001</v>
      </c>
      <c r="D28">
        <v>900</v>
      </c>
    </row>
    <row r="29" spans="1:6" x14ac:dyDescent="0.25">
      <c r="A29">
        <v>2</v>
      </c>
      <c r="B29">
        <f t="shared" ref="B29:B30" si="1">C29*D29</f>
        <v>2259376.9</v>
      </c>
      <c r="C29">
        <v>2053.9789999999998</v>
      </c>
      <c r="D29">
        <v>1100</v>
      </c>
    </row>
    <row r="30" spans="1:6" x14ac:dyDescent="0.25">
      <c r="A30">
        <v>3</v>
      </c>
      <c r="B30">
        <f t="shared" si="1"/>
        <v>3614326.8</v>
      </c>
      <c r="C30">
        <v>2581.6619999999998</v>
      </c>
      <c r="D30">
        <v>1400</v>
      </c>
    </row>
    <row r="33" spans="2:6" x14ac:dyDescent="0.25">
      <c r="B33" s="8" t="s">
        <v>38</v>
      </c>
      <c r="C33">
        <f>SUM(B28:B30)</f>
        <v>8266072.8999999994</v>
      </c>
    </row>
    <row r="34" spans="2:6" x14ac:dyDescent="0.25">
      <c r="B34" s="8" t="s">
        <v>37</v>
      </c>
      <c r="C34">
        <f>SUM(B28:B30)/3400</f>
        <v>2431.1979117647056</v>
      </c>
    </row>
    <row r="35" spans="2:6" x14ac:dyDescent="0.25">
      <c r="B35" t="s">
        <v>47</v>
      </c>
      <c r="C35">
        <v>593391.11239999998</v>
      </c>
    </row>
    <row r="36" spans="2:6" x14ac:dyDescent="0.25">
      <c r="B36" t="s">
        <v>32</v>
      </c>
      <c r="C36">
        <v>1.6991270000000001</v>
      </c>
      <c r="E36" t="s">
        <v>33</v>
      </c>
      <c r="F3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q2p1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D Buskirk</dc:creator>
  <cp:lastModifiedBy>Deep Karki</cp:lastModifiedBy>
  <dcterms:created xsi:type="dcterms:W3CDTF">2008-07-08T03:30:01Z</dcterms:created>
  <dcterms:modified xsi:type="dcterms:W3CDTF">2021-04-23T19:08:10Z</dcterms:modified>
</cp:coreProperties>
</file>