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slicers/slicer2.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slicers/slicer3.xml" ContentType="application/vnd.ms-excel.slicer+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queryTables/queryTable6.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7.xml" ContentType="application/vnd.openxmlformats-officedocument.drawing+xml"/>
  <Override PartName="/xl/tables/table11.xml" ContentType="application/vnd.openxmlformats-officedocument.spreadsheetml.table+xml"/>
  <Override PartName="/xl/queryTables/queryTable7.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0.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hidePivotFieldList="1"/>
  <mc:AlternateContent xmlns:mc="http://schemas.openxmlformats.org/markup-compatibility/2006">
    <mc:Choice Requires="x15">
      <x15ac:absPath xmlns:x15ac="http://schemas.microsoft.com/office/spreadsheetml/2010/11/ac" url="E:\Dev\Project Sculptsoft\2\"/>
    </mc:Choice>
  </mc:AlternateContent>
  <xr:revisionPtr revIDLastSave="0" documentId="13_ncr:1_{A96EA69A-D514-4CE3-B152-625A866D339C}" xr6:coauthVersionLast="47" xr6:coauthVersionMax="47" xr10:uidLastSave="{00000000-0000-0000-0000-000000000000}"/>
  <bookViews>
    <workbookView xWindow="-120" yWindow="-120" windowWidth="29040" windowHeight="15840" tabRatio="805" firstSheet="4" activeTab="15" xr2:uid="{00000000-000D-0000-FFFF-FFFF00000000}"/>
  </bookViews>
  <sheets>
    <sheet name="Total Expenses(Chart)" sheetId="25" r:id="rId1"/>
    <sheet name="HR&amp;Consultant" sheetId="31" r:id="rId2"/>
    <sheet name="SSPL" sheetId="6" r:id="rId3"/>
    <sheet name="CR&amp;DR" sheetId="27" r:id="rId4"/>
    <sheet name="SBI" sheetId="34" r:id="rId5"/>
    <sheet name="Kotak" sheetId="4" r:id="rId6"/>
    <sheet name="FuzzyLookup_AddIn_Undo_Sheet" sheetId="18" state="hidden" r:id="rId7"/>
    <sheet name="Project-Income VS Salary" sheetId="33" r:id="rId8"/>
    <sheet name="Employee_manager_project" sheetId="16" r:id="rId9"/>
    <sheet name="Sheet5" sheetId="8" state="hidden" r:id="rId10"/>
    <sheet name="Sheet6" sheetId="9" state="hidden" r:id="rId11"/>
    <sheet name="Project_income" sheetId="19" r:id="rId12"/>
    <sheet name="Other Expenses" sheetId="10" r:id="rId13"/>
    <sheet name="Project wise revenue" sheetId="22" r:id="rId14"/>
    <sheet name="Salary Paid as per project(Bar)" sheetId="12" r:id="rId15"/>
    <sheet name="Dashboard" sheetId="26" r:id="rId16"/>
  </sheets>
  <externalReferences>
    <externalReference r:id="rId17"/>
    <externalReference r:id="rId18"/>
    <externalReference r:id="rId19"/>
  </externalReferences>
  <definedNames>
    <definedName name="_xlcn.WorksheetConnection_DataManager_Project.xlsxTable11" hidden="1">[1]!Table1[#Data]</definedName>
    <definedName name="_xlcn.WorksheetConnection_DataManager_Project.xlsxTable21" hidden="1">[1]!Table2[#Data]</definedName>
    <definedName name="_xlcn.WorksheetConnection_Expense.xlsTable11" hidden="1">[2]!Table1[#Data]</definedName>
    <definedName name="_xlcn.WorksheetConnection_Main.xlsxBankStatement1" hidden="1">BankStatement</definedName>
    <definedName name="_xlcn.WorksheetConnection_Main.xlsxTable_BankStatement_11" hidden="1">Table_BankStatement_1[]</definedName>
    <definedName name="_xlcn.WorksheetConnection_Main.xlsxTable_Table1_271" hidden="1">Table_Table1_27[]</definedName>
    <definedName name="_xlcn.WorksheetConnection_Main.xlsxTable1_161" hidden="1">Project_Payments</definedName>
    <definedName name="_xlcn.WorksheetConnection_Main.xlsxTable281" hidden="1">Table28[]</definedName>
    <definedName name="_xlcn.WorksheetConnection_Main.xlsxTable351" hidden="1">Table35[]</definedName>
    <definedName name="_xlcn.WorksheetConnection_SSPLMarch2023CA.xlsxTable11" hidden="1">[3]!Table1[#Data]</definedName>
    <definedName name="BankStatement_1" localSheetId="5" hidden="1">Kotak!$A$1:$I$303</definedName>
    <definedName name="BankStatement_1" localSheetId="4" hidden="1">SBI!$A$1:$I$303</definedName>
    <definedName name="ExternalData_3" localSheetId="8" hidden="1">Employee_manager_project!$A$1:$G$110</definedName>
    <definedName name="Slicer_Month">#N/A</definedName>
    <definedName name="Slicer_Month1">#N/A</definedName>
    <definedName name="Slicer_Month2">#N/A</definedName>
    <definedName name="Slicer_Month3">#N/A</definedName>
    <definedName name="Table1_2" localSheetId="9" hidden="1">Sheet5!$A$1:$F$110</definedName>
    <definedName name="Table1_3" localSheetId="12" hidden="1">'Other Expenses'!$A$1:$P$8</definedName>
    <definedName name="Table1_4" localSheetId="2" hidden="1">SSPL!$A$1:$T$145</definedName>
    <definedName name="Table2" localSheetId="10" hidden="1">Sheet6!$A$1:$D$110</definedName>
  </definedNames>
  <calcPr calcId="191029"/>
  <pivotCaches>
    <pivotCache cacheId="2" r:id="rId20"/>
    <pivotCache cacheId="3" r:id="rId21"/>
    <pivotCache cacheId="4" r:id="rId22"/>
    <pivotCache cacheId="5" r:id="rId23"/>
    <pivotCache cacheId="6" r:id="rId24"/>
    <pivotCache cacheId="8" r:id="rId25"/>
    <pivotCache cacheId="20" r:id="rId26"/>
    <pivotCache cacheId="39" r:id="rId27"/>
    <pivotCache cacheId="42" r:id="rId28"/>
  </pivotCaches>
  <extLst>
    <ext xmlns:x14="http://schemas.microsoft.com/office/spreadsheetml/2009/9/main" uri="{BBE1A952-AA13-448e-AADC-164F8A28A991}">
      <x14:slicerCaches>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27  11_cac17a7c-2744-4561-b238-6e3bc528726a" name="Table1_27  11" connection="Query - Table1_27 (11)"/>
          <x15:modelTable id="Table1" name="Table1" connection="WorksheetConnection_SSPL - March - 2023 - CA.xlsx!Table1"/>
          <x15:modelTable id="Table28" name="Table28" connection="WorksheetConnection_Main.xlsx!Table28"/>
          <x15:modelTable id="Table1_16" name="Table1_16" connection="WorksheetConnection_Main.xlsx!Table1_16"/>
          <x15:modelTable id="Table_BankStatement_1" name="Table_BankStatement_1" connection="WorksheetConnection_Main.xlsx!Table_BankStatement_1"/>
          <x15:modelTable id="BankStatement" name="BankStatement" connection="WorksheetConnection_Main.xlsx!BankStatement"/>
          <x15:modelTable id="Table1 3" name="Table1 3" connection="WorksheetConnection_Expense.xls!Table1"/>
          <x15:modelTable id="Table2" name="Table2" connection="WorksheetConnection_Data - Manager_Project.xlsx!Table2"/>
          <x15:modelTable id="Table1 2" name="Table1 2" connection="WorksheetConnection_Data - Manager_Project.xlsx!Table1"/>
          <x15:modelTable id="Table_Table1_27" name="Table_Table1_27" connection="WorksheetConnection_Main.xlsx!Table_Table1_27"/>
          <x15:modelTable id="Table35" name="Table35" connection="WorksheetConnection_Main.xlsx!Table35"/>
        </x15:modelTables>
        <x15:modelRelationships>
          <x15:modelRelationship fromTable="Table1" fromColumn="Employee Name" toTable="Table1 2" toColumn="Employee name"/>
          <x15:modelRelationship fromTable="Table1 2" fromColumn="Employee name" toTable="Table28" toColumn="Employee Name"/>
        </x15:modelRelationships>
      </x15:dataModel>
    </ext>
  </extLst>
</workbook>
</file>

<file path=xl/calcChain.xml><?xml version="1.0" encoding="utf-8"?>
<calcChain xmlns="http://schemas.openxmlformats.org/spreadsheetml/2006/main">
  <c r="E52" i="19" l="1"/>
  <c r="I52" i="19"/>
  <c r="L52" i="19"/>
  <c r="R41" i="19"/>
  <c r="T41" i="19"/>
  <c r="R42" i="19"/>
  <c r="T42" i="19"/>
  <c r="R43" i="19"/>
  <c r="T43" i="19"/>
  <c r="B4" i="26"/>
  <c r="E4" i="26"/>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O12" i="4" s="1"/>
  <c r="O12" i="34" s="1"/>
  <c r="H283" i="4"/>
  <c r="H284" i="4"/>
  <c r="H285" i="4"/>
  <c r="H286" i="4"/>
  <c r="P13" i="4" s="1"/>
  <c r="P13" i="34" s="1"/>
  <c r="H287" i="4"/>
  <c r="H288" i="4"/>
  <c r="H289" i="4"/>
  <c r="H290" i="4"/>
  <c r="H291" i="4"/>
  <c r="H292" i="4"/>
  <c r="H293" i="4"/>
  <c r="H294" i="4"/>
  <c r="H295" i="4"/>
  <c r="H296" i="4"/>
  <c r="H297" i="4"/>
  <c r="H298" i="4"/>
  <c r="H299" i="4"/>
  <c r="H300" i="4"/>
  <c r="H301" i="4"/>
  <c r="H302" i="4"/>
  <c r="H303" i="4"/>
  <c r="O13" i="4" s="1"/>
  <c r="O13" i="34" s="1"/>
  <c r="H2" i="4"/>
  <c r="P12" i="4" s="1"/>
  <c r="P12" i="34" s="1"/>
  <c r="N21" i="34"/>
  <c r="N20" i="34"/>
  <c r="N19" i="34"/>
  <c r="N18" i="34"/>
  <c r="N17" i="34"/>
  <c r="N16" i="34"/>
  <c r="N15" i="34"/>
  <c r="N14" i="34"/>
  <c r="N13" i="34"/>
  <c r="N12" i="34"/>
  <c r="N11" i="34"/>
  <c r="N10" i="34"/>
  <c r="P10" i="4"/>
  <c r="P10" i="34" s="1"/>
  <c r="P11" i="4"/>
  <c r="P11" i="34" s="1"/>
  <c r="P14" i="4"/>
  <c r="P14" i="34" s="1"/>
  <c r="P15" i="4"/>
  <c r="P15" i="34" s="1"/>
  <c r="P16" i="4"/>
  <c r="P16" i="34" s="1"/>
  <c r="P17" i="4"/>
  <c r="P17" i="34" s="1"/>
  <c r="P18" i="4"/>
  <c r="P18" i="34" s="1"/>
  <c r="P19" i="4"/>
  <c r="P19" i="34" s="1"/>
  <c r="P20" i="4"/>
  <c r="P20" i="34" s="1"/>
  <c r="P21" i="4"/>
  <c r="P21" i="34" s="1"/>
  <c r="O10" i="4"/>
  <c r="O10" i="34" s="1"/>
  <c r="O11" i="4"/>
  <c r="O11" i="34" s="1"/>
  <c r="O14" i="4"/>
  <c r="O14" i="34" s="1"/>
  <c r="O15" i="4"/>
  <c r="O15" i="34" s="1"/>
  <c r="O16" i="4"/>
  <c r="O16" i="34" s="1"/>
  <c r="O17" i="4"/>
  <c r="O17" i="34" s="1"/>
  <c r="O18" i="4"/>
  <c r="O18" i="34" s="1"/>
  <c r="O19" i="4"/>
  <c r="O19" i="34" s="1"/>
  <c r="O20" i="4"/>
  <c r="O20" i="34" s="1"/>
  <c r="O21" i="4"/>
  <c r="O21" i="34" s="1"/>
  <c r="N11" i="4"/>
  <c r="N12" i="4"/>
  <c r="N13" i="4"/>
  <c r="N14" i="4"/>
  <c r="N15" i="4"/>
  <c r="N16" i="4"/>
  <c r="N17" i="4"/>
  <c r="N18" i="4"/>
  <c r="N19" i="4"/>
  <c r="N20" i="4"/>
  <c r="N21" i="4"/>
  <c r="N10" i="4"/>
  <c r="R52" i="19"/>
  <c r="T52" i="19"/>
  <c r="R2" i="19"/>
  <c r="R3" i="19"/>
  <c r="R4" i="19"/>
  <c r="R5" i="19"/>
  <c r="R6" i="19"/>
  <c r="R7" i="19"/>
  <c r="R8" i="19"/>
  <c r="R9" i="19"/>
  <c r="R10" i="19"/>
  <c r="R11" i="19"/>
  <c r="R12" i="19"/>
  <c r="R13" i="19"/>
  <c r="R14" i="19"/>
  <c r="R15" i="19"/>
  <c r="R16" i="19"/>
  <c r="R17" i="19"/>
  <c r="R18" i="19"/>
  <c r="R19" i="19"/>
  <c r="R20" i="19"/>
  <c r="R21" i="19"/>
  <c r="R22" i="19"/>
  <c r="R23" i="19"/>
  <c r="R24" i="19"/>
  <c r="R25" i="19"/>
  <c r="R26" i="19"/>
  <c r="R27" i="19"/>
  <c r="R28" i="19"/>
  <c r="R29" i="19"/>
  <c r="R30" i="19"/>
  <c r="R31" i="19"/>
  <c r="R32" i="19"/>
  <c r="R33" i="19"/>
  <c r="R34" i="19"/>
  <c r="R35" i="19"/>
  <c r="R36" i="19"/>
  <c r="R37" i="19"/>
  <c r="R38" i="19"/>
  <c r="R39" i="19"/>
  <c r="R40" i="19"/>
  <c r="R44" i="19"/>
  <c r="R45" i="19"/>
  <c r="R46" i="19"/>
  <c r="R47" i="19"/>
  <c r="R48" i="19"/>
  <c r="R49" i="19"/>
  <c r="R50" i="19"/>
  <c r="R51" i="19"/>
  <c r="T2" i="19"/>
  <c r="T3" i="19"/>
  <c r="T4" i="19"/>
  <c r="T5" i="19"/>
  <c r="T6" i="19"/>
  <c r="T7" i="19"/>
  <c r="T8" i="19"/>
  <c r="T9" i="19"/>
  <c r="T10" i="19"/>
  <c r="T11" i="19"/>
  <c r="T12" i="19"/>
  <c r="T13" i="19"/>
  <c r="T14" i="19"/>
  <c r="T15" i="19"/>
  <c r="T16" i="19"/>
  <c r="T17" i="19"/>
  <c r="T18" i="19"/>
  <c r="T19" i="19"/>
  <c r="T20" i="19"/>
  <c r="T21" i="19"/>
  <c r="T22" i="19"/>
  <c r="T23" i="19"/>
  <c r="T24" i="19"/>
  <c r="T25" i="19"/>
  <c r="T26" i="19"/>
  <c r="T27" i="19"/>
  <c r="T28" i="19"/>
  <c r="T29" i="19"/>
  <c r="T30" i="19"/>
  <c r="T31" i="19"/>
  <c r="T32" i="19"/>
  <c r="T33" i="19"/>
  <c r="T34" i="19"/>
  <c r="T35" i="19"/>
  <c r="T36" i="19"/>
  <c r="T37" i="19"/>
  <c r="T38" i="19"/>
  <c r="T39" i="19"/>
  <c r="T40" i="19"/>
  <c r="T44" i="19"/>
  <c r="T45" i="19"/>
  <c r="T46" i="19"/>
  <c r="T47" i="19"/>
  <c r="T48" i="19"/>
  <c r="T49" i="19"/>
  <c r="T50" i="19"/>
  <c r="T51" i="19"/>
  <c r="Q2" i="10"/>
  <c r="Q5" i="10"/>
  <c r="Q6" i="10"/>
  <c r="Q7" i="10"/>
  <c r="Q8" i="10"/>
  <c r="T146" i="6"/>
  <c r="H10" i="10"/>
  <c r="Q53" i="19"/>
  <c r="Q55" i="19" s="1"/>
  <c r="U53" i="19"/>
  <c r="O4" i="26" s="1"/>
  <c r="S53" i="19"/>
  <c r="L51" i="19"/>
  <c r="I51" i="19"/>
  <c r="E51" i="19"/>
  <c r="L50" i="19"/>
  <c r="I50" i="19"/>
  <c r="E50" i="19"/>
  <c r="M49" i="19"/>
  <c r="L49" i="19"/>
  <c r="I49" i="19"/>
  <c r="E49" i="19"/>
  <c r="L48" i="19"/>
  <c r="I48" i="19"/>
  <c r="E48" i="19"/>
  <c r="L47" i="19"/>
  <c r="I47" i="19"/>
  <c r="E47" i="19"/>
  <c r="L46" i="19"/>
  <c r="I46" i="19"/>
  <c r="E46" i="19"/>
  <c r="M45" i="19"/>
  <c r="L45" i="19"/>
  <c r="I45" i="19"/>
  <c r="E45" i="19"/>
  <c r="L44" i="19"/>
  <c r="I44" i="19"/>
  <c r="E44" i="19"/>
  <c r="M43" i="19"/>
  <c r="L43" i="19"/>
  <c r="I43" i="19"/>
  <c r="E43" i="19"/>
  <c r="L42" i="19"/>
  <c r="I42" i="19"/>
  <c r="E42" i="19"/>
  <c r="L41" i="19"/>
  <c r="I41" i="19"/>
  <c r="E41" i="19"/>
  <c r="M40" i="19"/>
  <c r="L40" i="19"/>
  <c r="I40" i="19"/>
  <c r="E40" i="19"/>
  <c r="L39" i="19"/>
  <c r="I39" i="19"/>
  <c r="E39" i="19"/>
  <c r="L38" i="19"/>
  <c r="I38" i="19"/>
  <c r="E38" i="19"/>
  <c r="L37" i="19"/>
  <c r="I37" i="19"/>
  <c r="E37" i="19"/>
  <c r="L36" i="19"/>
  <c r="I36" i="19"/>
  <c r="E36" i="19"/>
  <c r="L35" i="19"/>
  <c r="I35" i="19"/>
  <c r="E35" i="19"/>
  <c r="M34" i="19"/>
  <c r="L34" i="19"/>
  <c r="I34" i="19"/>
  <c r="E34" i="19"/>
  <c r="L33" i="19"/>
  <c r="I33" i="19"/>
  <c r="E33" i="19"/>
  <c r="L32" i="19"/>
  <c r="I32" i="19"/>
  <c r="E32" i="19"/>
  <c r="M31" i="19"/>
  <c r="L31" i="19"/>
  <c r="I31" i="19"/>
  <c r="E31" i="19"/>
  <c r="L30" i="19"/>
  <c r="I30" i="19"/>
  <c r="E30" i="19"/>
  <c r="L29" i="19"/>
  <c r="I29" i="19"/>
  <c r="E29" i="19"/>
  <c r="L28" i="19"/>
  <c r="I28" i="19"/>
  <c r="E28" i="19"/>
  <c r="L27" i="19"/>
  <c r="I27" i="19"/>
  <c r="E27" i="19"/>
  <c r="M26" i="19"/>
  <c r="L26" i="19"/>
  <c r="I26" i="19"/>
  <c r="E26" i="19"/>
  <c r="L25" i="19"/>
  <c r="I25" i="19"/>
  <c r="E25" i="19"/>
  <c r="L24" i="19"/>
  <c r="I24" i="19"/>
  <c r="E24" i="19"/>
  <c r="L23" i="19"/>
  <c r="I23" i="19"/>
  <c r="E23" i="19"/>
  <c r="L22" i="19"/>
  <c r="I22" i="19"/>
  <c r="E22" i="19"/>
  <c r="L21" i="19"/>
  <c r="I21" i="19"/>
  <c r="E21" i="19"/>
  <c r="M20" i="19"/>
  <c r="L20" i="19"/>
  <c r="I20" i="19"/>
  <c r="E20" i="19"/>
  <c r="L19" i="19"/>
  <c r="I19" i="19"/>
  <c r="E19" i="19"/>
  <c r="L18" i="19"/>
  <c r="I18" i="19"/>
  <c r="E18" i="19"/>
  <c r="L17" i="19"/>
  <c r="I17" i="19"/>
  <c r="E17" i="19"/>
  <c r="L16" i="19"/>
  <c r="I16" i="19"/>
  <c r="E16" i="19"/>
  <c r="L15" i="19"/>
  <c r="I15" i="19"/>
  <c r="E15" i="19"/>
  <c r="L13" i="19"/>
  <c r="I13" i="19"/>
  <c r="E13" i="19"/>
  <c r="L12" i="19"/>
  <c r="I12" i="19"/>
  <c r="E12" i="19"/>
  <c r="M11" i="19"/>
  <c r="L11" i="19"/>
  <c r="I11" i="19"/>
  <c r="E11" i="19"/>
  <c r="L10" i="19"/>
  <c r="I10" i="19"/>
  <c r="E10" i="19"/>
  <c r="L9" i="19"/>
  <c r="I9" i="19"/>
  <c r="E9" i="19"/>
  <c r="L8" i="19"/>
  <c r="I8" i="19"/>
  <c r="E8" i="19"/>
  <c r="L7" i="19"/>
  <c r="I7" i="19"/>
  <c r="E7" i="19"/>
  <c r="L6" i="19"/>
  <c r="I6" i="19"/>
  <c r="E6" i="19"/>
  <c r="L5" i="19"/>
  <c r="I5" i="19"/>
  <c r="E5" i="19"/>
  <c r="L4" i="19"/>
  <c r="I4" i="19"/>
  <c r="E4" i="19"/>
  <c r="L3" i="19"/>
  <c r="I3" i="19"/>
  <c r="E3" i="19"/>
  <c r="M2" i="19"/>
  <c r="L2" i="19"/>
  <c r="I2" i="19"/>
  <c r="E2" i="19"/>
  <c r="T4" i="26"/>
  <c r="I17" i="26"/>
  <c r="L4" i="26" l="1"/>
  <c r="H4" i="26"/>
  <c r="B17" i="2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87F2C6-4D54-4929-821B-C9D2CFA5A616}" keepAlive="1" name="ModelConnection_BankStatement_1" description="Data Model" type="5" refreshedVersion="8" minRefreshableVersion="5" saveData="1">
    <dbPr connection="Data Model Connection" command="BankStatement" commandType="3"/>
    <extLst>
      <ext xmlns:x15="http://schemas.microsoft.com/office/spreadsheetml/2010/11/main" uri="{DE250136-89BD-433C-8126-D09CA5730AF9}">
        <x15:connection id="" model="1"/>
      </ext>
    </extLst>
  </connection>
  <connection id="2" xr16:uid="{2145E53F-706C-4A4E-B0A9-AC50CDEEBF1E}" keepAlive="1" name="ModelConnection_BankStatement_11" description="Data Model" type="5" refreshedVersion="8" minRefreshableVersion="5" saveData="1">
    <dbPr connection="Data Model Connection" command="BankStatement" commandType="3"/>
    <extLst>
      <ext xmlns:x15="http://schemas.microsoft.com/office/spreadsheetml/2010/11/main" uri="{DE250136-89BD-433C-8126-D09CA5730AF9}">
        <x15:connection id="" model="1"/>
      </ext>
    </extLst>
  </connection>
  <connection id="3" xr16:uid="{AE9B4AE4-29C7-4EAC-A6E4-B188504F67F0}" keepAlive="1" name="ModelConnection_Table1 2" description="Data Model" type="5" refreshedVersion="8" minRefreshableVersion="5" saveData="1">
    <dbPr connection="Data Model Connection" command="Table1 2" commandType="3"/>
    <extLst>
      <ext xmlns:x15="http://schemas.microsoft.com/office/spreadsheetml/2010/11/main" uri="{DE250136-89BD-433C-8126-D09CA5730AF9}">
        <x15:connection id="" model="1"/>
      </ext>
    </extLst>
  </connection>
  <connection id="4" xr16:uid="{6DE92DC8-263F-41DF-A963-602AA39AB168}" keepAlive="1" name="ModelConnection_Table1 3" description="Data Model" type="5" refreshedVersion="8" minRefreshableVersion="5" saveData="1">
    <dbPr connection="Data Model Connection" command="Table1 3" commandType="3"/>
    <extLst>
      <ext xmlns:x15="http://schemas.microsoft.com/office/spreadsheetml/2010/11/main" uri="{DE250136-89BD-433C-8126-D09CA5730AF9}">
        <x15:connection id="" model="1"/>
      </ext>
    </extLst>
  </connection>
  <connection id="5" xr16:uid="{A1E76345-2607-4717-85CD-9136CF81583B}" keepAlive="1" name="ModelConnection_Table1_41" description="Data Model" type="5" refreshedVersion="8" minRefreshableVersion="5" saveData="1">
    <dbPr connection="Data Model Connection" command="Table1" commandType="3"/>
    <extLst>
      <ext xmlns:x15="http://schemas.microsoft.com/office/spreadsheetml/2010/11/main" uri="{DE250136-89BD-433C-8126-D09CA5730AF9}">
        <x15:connection id="" model="1"/>
      </ext>
    </extLst>
  </connection>
  <connection id="6" xr16:uid="{2F9A04EF-DB71-42BA-B065-F4D302CE4192}" keepAlive="1" name="ModelConnection_Table2" description="Data Model" type="5" refreshedVersion="8" minRefreshableVersion="5" saveData="1">
    <dbPr connection="Data Model Connection" command="Table2" commandType="3"/>
    <extLst>
      <ext xmlns:x15="http://schemas.microsoft.com/office/spreadsheetml/2010/11/main" uri="{DE250136-89BD-433C-8126-D09CA5730AF9}">
        <x15:connection id="" model="1"/>
      </ext>
    </extLst>
  </connection>
  <connection id="7" xr16:uid="{2FE64BAD-9B08-4768-AA1E-2A7105A6F983}" keepAlive="1" name="Query - Table1_27" description="Connection to the 'Table1_27' query in the workbook." type="5" refreshedVersion="8" background="1" saveData="1">
    <dbPr connection="Provider=Microsoft.Mashup.OleDb.1;Data Source=$Workbook$;Location=Table1_27;Extended Properties=&quot;&quot;" command="SELECT * FROM [Table1_27]"/>
  </connection>
  <connection id="8" xr16:uid="{4689A613-5813-4666-AA65-EBF47867446D}" keepAlive="1" name="Query - Table1_27 (10)" description="Connection to the 'Table1_27 (10)' query in the workbook." type="5" refreshedVersion="8" background="1" saveData="1">
    <dbPr connection="Provider=Microsoft.Mashup.OleDb.1;Data Source=$Workbook$;Location=&quot;Table1_27 (10)&quot;;Extended Properties=&quot;&quot;" command="SELECT * FROM [Table1_27 (10)]"/>
  </connection>
  <connection id="9" xr16:uid="{F8496D26-D451-4326-AAC7-719026481EC7}" name="Query - Table1_27 (11)" description="Connection to the 'Table1_27 (11)' query in the workbook." type="100" refreshedVersion="8" minRefreshableVersion="5">
    <extLst>
      <ext xmlns:x15="http://schemas.microsoft.com/office/spreadsheetml/2010/11/main" uri="{DE250136-89BD-433C-8126-D09CA5730AF9}">
        <x15:connection id="ff75ed75-a8f6-438e-876c-e0257335e552"/>
      </ext>
    </extLst>
  </connection>
  <connection id="10" xr16:uid="{32124990-8F9F-4AC8-A709-642B6CA8D735}" keepAlive="1" name="Query - Table1_27 (2)" description="Connection to the 'Table1_27 (2)' query in the workbook." type="5" refreshedVersion="8" background="1" saveData="1">
    <dbPr connection="Provider=Microsoft.Mashup.OleDb.1;Data Source=$Workbook$;Location=&quot;Table1_27 (2)&quot;;Extended Properties=&quot;&quot;" command="SELECT * FROM [Table1_27 (2)]"/>
  </connection>
  <connection id="11" xr16:uid="{57B8B917-E032-4009-A623-5D9E58A0E886}" keepAlive="1" name="Query - Table1_27 (3)" description="Connection to the 'Table1_27 (3)' query in the workbook." type="5" refreshedVersion="8" background="1" saveData="1">
    <dbPr connection="Provider=Microsoft.Mashup.OleDb.1;Data Source=$Workbook$;Location=&quot;Table1_27 (3)&quot;;Extended Properties=&quot;&quot;" command="SELECT * FROM [Table1_27 (3)]"/>
  </connection>
  <connection id="12" xr16:uid="{E4E39BC8-964C-40D2-9AB9-BDDE5814AA7B}" keepAlive="1" name="Query - Table1_27 (4)" description="Connection to the 'Table1_27 (4)' query in the workbook." type="5" refreshedVersion="8" background="1" saveData="1">
    <dbPr connection="Provider=Microsoft.Mashup.OleDb.1;Data Source=$Workbook$;Location=&quot;Table1_27 (4)&quot;;Extended Properties=&quot;&quot;" command="SELECT * FROM [Table1_27 (4)]"/>
  </connection>
  <connection id="13" xr16:uid="{4C06612B-806A-425A-BE88-E0FECE745097}" keepAlive="1" name="Query - Table1_27 (5)" description="Connection to the 'Table1_27 (5)' query in the workbook." type="5" refreshedVersion="8" background="1" saveData="1">
    <dbPr connection="Provider=Microsoft.Mashup.OleDb.1;Data Source=$Workbook$;Location=&quot;Table1_27 (5)&quot;;Extended Properties=&quot;&quot;" command="SELECT * FROM [Table1_27 (5)]"/>
  </connection>
  <connection id="14" xr16:uid="{710F943B-8D47-42AD-BFAB-F308E8643198}" keepAlive="1" name="Query - Table1_27 (6)" description="Connection to the 'Table1_27 (6)' query in the workbook." type="5" refreshedVersion="8" background="1" saveData="1">
    <dbPr connection="Provider=Microsoft.Mashup.OleDb.1;Data Source=$Workbook$;Location=&quot;Table1_27 (6)&quot;;Extended Properties=&quot;&quot;" command="SELECT * FROM [Table1_27 (6)]"/>
  </connection>
  <connection id="15" xr16:uid="{8CFB2380-A09F-4A6B-833F-59EFA8AD1395}" keepAlive="1" name="Query - Table1_27 (7)" description="Connection to the 'Table1_27 (7)' query in the workbook." type="5" refreshedVersion="8" background="1" saveData="1">
    <dbPr connection="Provider=Microsoft.Mashup.OleDb.1;Data Source=$Workbook$;Location=&quot;Table1_27 (7)&quot;;Extended Properties=&quot;&quot;" command="SELECT * FROM [Table1_27 (7)]"/>
  </connection>
  <connection id="16" xr16:uid="{0F528AC6-0868-4454-8B10-02F5566BA699}" keepAlive="1" name="Query - Table1_27 (8)" description="Connection to the 'Table1_27 (8)' query in the workbook." type="5" refreshedVersion="8" background="1" saveData="1">
    <dbPr connection="Provider=Microsoft.Mashup.OleDb.1;Data Source=$Workbook$;Location=&quot;Table1_27 (8)&quot;;Extended Properties=&quot;&quot;" command="SELECT * FROM [Table1_27 (8)]"/>
  </connection>
  <connection id="17" xr16:uid="{8F732A28-B6C3-40AE-9685-725284002918}" keepAlive="1" name="Query - Table1_27 (9)" description="Connection to the 'Table1_27 (9)' query in the workbook." type="5" refreshedVersion="8" background="1" saveData="1">
    <dbPr connection="Provider=Microsoft.Mashup.OleDb.1;Data Source=$Workbook$;Location=&quot;Table1_27 (9)&quot;;Extended Properties=&quot;&quot;" command="SELECT * FROM [Table1_27 (9)]"/>
  </connection>
  <connection id="18" xr16:uid="{EE0797F0-AD75-4558-B2CD-239DD7B75403}" keepAlive="1" name="Query - Table28" description="Connection to the 'Table28' query in the workbook." type="5" refreshedVersion="0" background="1">
    <dbPr connection="Provider=Microsoft.Mashup.OleDb.1;Data Source=$Workbook$;Location=Table28;Extended Properties=&quot;&quot;" command="SELECT * FROM [Table28]"/>
  </connection>
  <connection id="19" xr16:uid="{422B47D8-5101-456E-8592-68C2EAE446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0" xr16:uid="{33622C5D-0701-40B8-B267-1FEAA1C218DA}" name="WorksheetConnection_Data - Manager_Project.xlsx!Table1" type="102" refreshedVersion="8" minRefreshableVersion="5">
    <extLst>
      <ext xmlns:x15="http://schemas.microsoft.com/office/spreadsheetml/2010/11/main" uri="{DE250136-89BD-433C-8126-D09CA5730AF9}">
        <x15:connection id="Table1 2" autoDelete="1">
          <x15:rangePr sourceName="_xlcn.WorksheetConnection_DataManager_Project.xlsxTable11"/>
        </x15:connection>
      </ext>
    </extLst>
  </connection>
  <connection id="21" xr16:uid="{88B1A4E5-A6A4-4134-80DA-9EBACE1EE26D}" name="WorksheetConnection_Data - Manager_Project.xlsx!Table2" type="102" refreshedVersion="8" minRefreshableVersion="5">
    <extLst>
      <ext xmlns:x15="http://schemas.microsoft.com/office/spreadsheetml/2010/11/main" uri="{DE250136-89BD-433C-8126-D09CA5730AF9}">
        <x15:connection id="Table2" autoDelete="1">
          <x15:rangePr sourceName="_xlcn.WorksheetConnection_DataManager_Project.xlsxTable21"/>
        </x15:connection>
      </ext>
    </extLst>
  </connection>
  <connection id="22" xr16:uid="{33F78BBE-160E-4A13-89BC-41EEAA4EA5D6}" name="WorksheetConnection_Expense.xls!Table1" type="102" refreshedVersion="8" minRefreshableVersion="5">
    <extLst>
      <ext xmlns:x15="http://schemas.microsoft.com/office/spreadsheetml/2010/11/main" uri="{DE250136-89BD-433C-8126-D09CA5730AF9}">
        <x15:connection id="Table1 3" autoDelete="1">
          <x15:rangePr sourceName="_xlcn.WorksheetConnection_Expense.xlsTable11"/>
        </x15:connection>
      </ext>
    </extLst>
  </connection>
  <connection id="23" xr16:uid="{E0971B18-7DA2-4DAC-8B6C-3A138663310E}" name="WorksheetConnection_Main.xlsx!BankStatement" type="102" refreshedVersion="8" minRefreshableVersion="5">
    <extLst>
      <ext xmlns:x15="http://schemas.microsoft.com/office/spreadsheetml/2010/11/main" uri="{DE250136-89BD-433C-8126-D09CA5730AF9}">
        <x15:connection id="BankStatement" autoDelete="1">
          <x15:rangePr sourceName="_xlcn.WorksheetConnection_Main.xlsxBankStatement1"/>
        </x15:connection>
      </ext>
    </extLst>
  </connection>
  <connection id="24" xr16:uid="{2F320E3E-D651-4695-88A6-AC13302BD931}" name="WorksheetConnection_Main.xlsx!Table_BankStatement_1" type="102" refreshedVersion="8" minRefreshableVersion="5">
    <extLst>
      <ext xmlns:x15="http://schemas.microsoft.com/office/spreadsheetml/2010/11/main" uri="{DE250136-89BD-433C-8126-D09CA5730AF9}">
        <x15:connection id="Table_BankStatement_1">
          <x15:rangePr sourceName="_xlcn.WorksheetConnection_Main.xlsxTable_BankStatement_11"/>
        </x15:connection>
      </ext>
    </extLst>
  </connection>
  <connection id="25" xr16:uid="{C81A52EB-1AAB-4960-B25E-7D462481D1D1}" name="WorksheetConnection_Main.xlsx!Table_Table1_27" type="102" refreshedVersion="8" minRefreshableVersion="5">
    <extLst>
      <ext xmlns:x15="http://schemas.microsoft.com/office/spreadsheetml/2010/11/main" uri="{DE250136-89BD-433C-8126-D09CA5730AF9}">
        <x15:connection id="Table_Table1_27">
          <x15:rangePr sourceName="_xlcn.WorksheetConnection_Main.xlsxTable_Table1_271"/>
        </x15:connection>
      </ext>
    </extLst>
  </connection>
  <connection id="26" xr16:uid="{397846C7-B9B9-4C4A-9447-8581EC7E5E6A}" name="WorksheetConnection_Main.xlsx!Table1_16" type="102" refreshedVersion="8" minRefreshableVersion="5">
    <extLst>
      <ext xmlns:x15="http://schemas.microsoft.com/office/spreadsheetml/2010/11/main" uri="{DE250136-89BD-433C-8126-D09CA5730AF9}">
        <x15:connection id="Table1_16">
          <x15:rangePr sourceName="_xlcn.WorksheetConnection_Main.xlsxTable1_161"/>
        </x15:connection>
      </ext>
    </extLst>
  </connection>
  <connection id="27" xr16:uid="{37645029-3EF3-43F5-9BC0-4A65182BA592}" name="WorksheetConnection_Main.xlsx!Table28" type="102" refreshedVersion="8" minRefreshableVersion="5">
    <extLst>
      <ext xmlns:x15="http://schemas.microsoft.com/office/spreadsheetml/2010/11/main" uri="{DE250136-89BD-433C-8126-D09CA5730AF9}">
        <x15:connection id="Table28">
          <x15:rangePr sourceName="_xlcn.WorksheetConnection_Main.xlsxTable281"/>
        </x15:connection>
      </ext>
    </extLst>
  </connection>
  <connection id="28" xr16:uid="{77B354C8-8D3A-497A-AC7E-5F03255A8C54}" name="WorksheetConnection_Main.xlsx!Table35" type="102" refreshedVersion="8" minRefreshableVersion="5">
    <extLst>
      <ext xmlns:x15="http://schemas.microsoft.com/office/spreadsheetml/2010/11/main" uri="{DE250136-89BD-433C-8126-D09CA5730AF9}">
        <x15:connection id="Table35">
          <x15:rangePr sourceName="_xlcn.WorksheetConnection_Main.xlsxTable351"/>
        </x15:connection>
      </ext>
    </extLst>
  </connection>
  <connection id="29" xr16:uid="{BEB1F3A9-5005-41CD-85E8-EF1350984ECC}" name="WorksheetConnection_SSPL - March - 2023 - CA.xlsx!Table1" type="102" refreshedVersion="8" minRefreshableVersion="5">
    <extLst>
      <ext xmlns:x15="http://schemas.microsoft.com/office/spreadsheetml/2010/11/main" uri="{DE250136-89BD-433C-8126-D09CA5730AF9}">
        <x15:connection id="Table1" autoDelete="1">
          <x15:rangePr sourceName="_xlcn.WorksheetConnection_SSPLMarch2023CA.xlsxTable11"/>
        </x15:connection>
      </ext>
    </extLst>
  </connection>
</connections>
</file>

<file path=xl/sharedStrings.xml><?xml version="1.0" encoding="utf-8"?>
<sst xmlns="http://schemas.openxmlformats.org/spreadsheetml/2006/main" count="5380" uniqueCount="826">
  <si>
    <t>Sl. No.</t>
  </si>
  <si>
    <t>Date</t>
  </si>
  <si>
    <t>Month</t>
  </si>
  <si>
    <t>Description</t>
  </si>
  <si>
    <t>Chq / Ref number</t>
  </si>
  <si>
    <t>Amount</t>
  </si>
  <si>
    <t>Dr / Cr</t>
  </si>
  <si>
    <t>Balance</t>
  </si>
  <si>
    <t>Dr / Cr2</t>
  </si>
  <si>
    <t>CR</t>
  </si>
  <si>
    <t>DR</t>
  </si>
  <si>
    <t>22/03/2023</t>
  </si>
  <si>
    <t>15/03/2023</t>
  </si>
  <si>
    <t>Client_Code</t>
  </si>
  <si>
    <t>Product_Code</t>
  </si>
  <si>
    <t>Payment_Type</t>
  </si>
  <si>
    <t>Payment_Ref_No.</t>
  </si>
  <si>
    <t>Payment_Date</t>
  </si>
  <si>
    <t>Instrument Date</t>
  </si>
  <si>
    <t>Dr_Ac_No</t>
  </si>
  <si>
    <t>Bank_Code_Indicator</t>
  </si>
  <si>
    <t>Beneficiary_Code</t>
  </si>
  <si>
    <t>Beneficiary_Name</t>
  </si>
  <si>
    <t>Beneficiary_Bank</t>
  </si>
  <si>
    <t>Beneficiary_Branch / IFSC Code</t>
  </si>
  <si>
    <t>Beneficiary_Acc_No</t>
  </si>
  <si>
    <t>Exp.</t>
  </si>
  <si>
    <t>Sub. Exp.</t>
  </si>
  <si>
    <t>SCULPT01</t>
  </si>
  <si>
    <t>VPAY</t>
  </si>
  <si>
    <t>IFT</t>
  </si>
  <si>
    <t>21/04/2023</t>
  </si>
  <si>
    <t>8045843743</t>
  </si>
  <si>
    <t>M</t>
  </si>
  <si>
    <t>Joshi Vivek Ashvinbhai</t>
  </si>
  <si>
    <t>KKBK0002564</t>
  </si>
  <si>
    <t>7411972445</t>
  </si>
  <si>
    <t>Reimursement</t>
  </si>
  <si>
    <t>NEFT</t>
  </si>
  <si>
    <t>PAREKH PREMAL MAHESHKUMAR</t>
  </si>
  <si>
    <t>BARB0SOLAHM</t>
  </si>
  <si>
    <t>29520100025300</t>
  </si>
  <si>
    <t>Walfare</t>
  </si>
  <si>
    <t>WALMIK NAMDEV MAGAR</t>
  </si>
  <si>
    <t>HDFC0004755</t>
  </si>
  <si>
    <t>50100369496477</t>
  </si>
  <si>
    <t>PRASHANT THAKKAR</t>
  </si>
  <si>
    <t>UTIB0000003</t>
  </si>
  <si>
    <t>911010030410284</t>
  </si>
  <si>
    <t>CREDENT HR</t>
  </si>
  <si>
    <t>UBIN0905836</t>
  </si>
  <si>
    <t>058321010000015</t>
  </si>
  <si>
    <t>Recruitment</t>
  </si>
  <si>
    <t>Sr. No.</t>
  </si>
  <si>
    <t>Buyer</t>
  </si>
  <si>
    <t>Invoice Date</t>
  </si>
  <si>
    <t>Invoice Month</t>
  </si>
  <si>
    <t>Invoice#</t>
  </si>
  <si>
    <t>Due Date</t>
  </si>
  <si>
    <t>Invoice Amount</t>
  </si>
  <si>
    <t>Received Amount in INR</t>
  </si>
  <si>
    <t>Received Amount</t>
  </si>
  <si>
    <t>Received Date</t>
  </si>
  <si>
    <t>Pending Amount</t>
  </si>
  <si>
    <t>Zurick Artificial Intteligence, LLC</t>
  </si>
  <si>
    <t>Feb-Mar</t>
  </si>
  <si>
    <t>TDS</t>
  </si>
  <si>
    <t>Invoice# 13 Skipping for any adjustment</t>
  </si>
  <si>
    <t>May-June-2022</t>
  </si>
  <si>
    <t>June-July-2022</t>
  </si>
  <si>
    <t>175976.14 Received single payment on 09-11-2022</t>
  </si>
  <si>
    <t>Pest Control - Boruch Akbosh</t>
  </si>
  <si>
    <t>Feb-Mar-Jul-22</t>
  </si>
  <si>
    <t>Conduit - Mukul Panchal</t>
  </si>
  <si>
    <t>Mortgaze - Vishal Verma</t>
  </si>
  <si>
    <t>July-Aug-2022</t>
  </si>
  <si>
    <t>Column1</t>
  </si>
  <si>
    <t>March</t>
  </si>
  <si>
    <t>FD PREMAT PROCEEDS: 7951700057</t>
  </si>
  <si>
    <t>7951700057TO</t>
  </si>
  <si>
    <t>Sweep Trf From: 7951700057</t>
  </si>
  <si>
    <t/>
  </si>
  <si>
    <t>DOLLY SHAH</t>
  </si>
  <si>
    <t>FCM-2303313P87OZ</t>
  </si>
  <si>
    <t>HR MANAGEMENT AND PROJECTS PVT LTD</t>
  </si>
  <si>
    <t>FCM-2303313P87OW</t>
  </si>
  <si>
    <t>FCM-2303313P87OY</t>
  </si>
  <si>
    <t>EMA HOSPITALITY SERVICE APPARTMENT</t>
  </si>
  <si>
    <t>FCM-2303313P87OX</t>
  </si>
  <si>
    <t>PRIVA UMNAG THAKKAR</t>
  </si>
  <si>
    <t>FCM-2303303ODRL5</t>
  </si>
  <si>
    <t>FCM-2303303ODRL6</t>
  </si>
  <si>
    <t>PRASHANT THAKKAR HUF</t>
  </si>
  <si>
    <t>FCM-2303303ODRL4</t>
  </si>
  <si>
    <t>SAPNA DEVANG SHAH</t>
  </si>
  <si>
    <t>FCM-2303303ODL5I</t>
  </si>
  <si>
    <t>ANKITA DARSHAN DAMANI</t>
  </si>
  <si>
    <t>FCM-2303303ODL5J</t>
  </si>
  <si>
    <t>SHAH MITTALBEN</t>
  </si>
  <si>
    <t>FCM-2303303ODL5H</t>
  </si>
  <si>
    <t>DHRUVI BHAVIKKUMAR DAMANI</t>
  </si>
  <si>
    <t>FCM-2303303ODL5G</t>
  </si>
  <si>
    <t>MANIYAR KHUSHBOO DHAVALKUMAR</t>
  </si>
  <si>
    <t>FCM-2303303ODL5F</t>
  </si>
  <si>
    <t>KETA UMANGKUMAR THAKKAR</t>
  </si>
  <si>
    <t>FCM-2303303ODL5E</t>
  </si>
  <si>
    <t>ARTI CHINTAN KOTHARI</t>
  </si>
  <si>
    <t>FCM-2303303ODRPT</t>
  </si>
  <si>
    <t>KESHAV RAJKUMAR AGARWAL</t>
  </si>
  <si>
    <t>FCM-2303303ODRPY</t>
  </si>
  <si>
    <t>DISHA NIKHIL SANANDIYA</t>
  </si>
  <si>
    <t>FCM-2303303ODRPU</t>
  </si>
  <si>
    <t>KRUTI MANISHKUMAR BAGADIA</t>
  </si>
  <si>
    <t>FCM-2303303ODRPW</t>
  </si>
  <si>
    <t>S N D J CONSULTANTS PVT LTD</t>
  </si>
  <si>
    <t>FCM-2303303ODRPS</t>
  </si>
  <si>
    <t>MANISHA MAKHIYAVIYA</t>
  </si>
  <si>
    <t>FCM-2303303ODRPV</t>
  </si>
  <si>
    <t>BHARTIBEN TUSHARKUMAR ITALIYA</t>
  </si>
  <si>
    <t>FCM-2303303ODRPX</t>
  </si>
  <si>
    <t>PG CREDIT CARD KOTAKCARD</t>
  </si>
  <si>
    <t>KPG-0185860263</t>
  </si>
  <si>
    <t>NEFT-EVERGREEN CORPORATE -CMS0862348056537</t>
  </si>
  <si>
    <t>FCM-2303273N39MU</t>
  </si>
  <si>
    <t>NEFT-AVION CLOUD SOLUTION-CMS0832347793565</t>
  </si>
  <si>
    <t>FCM-2303233M3KOS</t>
  </si>
  <si>
    <t>SWEEP TRANSFER TO [7951700057]</t>
  </si>
  <si>
    <t>MB:SENT TO KMBL- COLLECTION ACCOUNT- NPS -NPS TRU</t>
  </si>
  <si>
    <t>MB-998923096053</t>
  </si>
  <si>
    <t>2587MIS231161949 CRE001 GENOME MEDICAL  INC</t>
  </si>
  <si>
    <t>TIP-b29881d1-492c-45</t>
  </si>
  <si>
    <t>2587MIS231161949 CRE001 FCC-GOODS AND SERVICES TA</t>
  </si>
  <si>
    <t>2587MIS231161916 CRE001 FCC-GOODS AND SERVICES TA</t>
  </si>
  <si>
    <t>TIP-3348372f-3fc5-4b</t>
  </si>
  <si>
    <t>2587MIS231161916 CRE001 EGALVANIC LLC</t>
  </si>
  <si>
    <t>NEFT NRE REM INTELLIANTE INC BRENTDAVIDHOLLAND C</t>
  </si>
  <si>
    <t>NEFTINW-0561877713</t>
  </si>
  <si>
    <t>SWEEP TRANSFER TO [7951677370]</t>
  </si>
  <si>
    <t>MB:RECEIVED FROM PANCHAL VISHAL ARVINDBHAI/INSTALL</t>
  </si>
  <si>
    <t>MB-998923876213</t>
  </si>
  <si>
    <t>SWEEP TRANSFER TO [7951630933]</t>
  </si>
  <si>
    <t>NEFT MAHBH23079074410 IFM ENGINEERING PRIVATE LIM</t>
  </si>
  <si>
    <t>NEFTINW-0560472935</t>
  </si>
  <si>
    <t>PARESH DEVATVAL</t>
  </si>
  <si>
    <t>FCM-2303203L3XPJ</t>
  </si>
  <si>
    <t>SHAH MANEK AND CO</t>
  </si>
  <si>
    <t>FCM-2303203L3XPK</t>
  </si>
  <si>
    <t>Sweep Trf From: 7951572121</t>
  </si>
  <si>
    <t>HETAL HITESH BHATT</t>
  </si>
  <si>
    <t>FCM-2303183KN8OI</t>
  </si>
  <si>
    <t>BHATT HITESH R</t>
  </si>
  <si>
    <t>FCM-2303183KN8OH</t>
  </si>
  <si>
    <t>RAVINDRA CHUNILAL BHATT</t>
  </si>
  <si>
    <t>FCM-2303183KNFKK</t>
  </si>
  <si>
    <t>IB: ETAX GSTN 0024535125</t>
  </si>
  <si>
    <t>GBM-0024535125</t>
  </si>
  <si>
    <t>MB:BILLPAY FOR HDFCCARD 0412308625</t>
  </si>
  <si>
    <t>EBPP-0412308625</t>
  </si>
  <si>
    <t>SWEEP TRANSFER TO [7951572121]</t>
  </si>
  <si>
    <t>RTGS CHASR52023031700314971 BLITZZ INC CHAS0IN</t>
  </si>
  <si>
    <t>RTGSINW-0058617314</t>
  </si>
  <si>
    <t>FD PREMAT PROCEEDS: 7949648227</t>
  </si>
  <si>
    <t>7949648227TO</t>
  </si>
  <si>
    <t>FD PREMAT PROCEEDS: 7950121018</t>
  </si>
  <si>
    <t>7950121018TO</t>
  </si>
  <si>
    <t>FD PREMAT PROCEEDS: 7950188498</t>
  </si>
  <si>
    <t>7950188498TO</t>
  </si>
  <si>
    <t>Sweep Trf From: 7949648227</t>
  </si>
  <si>
    <t>Sweep Trf From: 7950121018</t>
  </si>
  <si>
    <t>Sweep Trf From: 7950188498</t>
  </si>
  <si>
    <t>Sweep Trf From: 7951523700</t>
  </si>
  <si>
    <t>NEFTINW-0558240989</t>
  </si>
  <si>
    <t>RTGS-SSPL SBI-KKBKR22023031608109103</t>
  </si>
  <si>
    <t>FCM-2303163JPUJ8</t>
  </si>
  <si>
    <t>SWEEP TRANSFER TO [7951523700]</t>
  </si>
  <si>
    <t>SentIMPS307422583892SCULPTSOFT/SBINX6917/SSPL SBI</t>
  </si>
  <si>
    <t>IMPS-307422768342</t>
  </si>
  <si>
    <t>CASH WITHDRAWAL BY SELF AT BOPAL</t>
  </si>
  <si>
    <t>24</t>
  </si>
  <si>
    <t>2587MIS231145397 CRE001 NATIONWIDE MANAGEMENT SER</t>
  </si>
  <si>
    <t>TIP-d4ebc713-d186-43</t>
  </si>
  <si>
    <t>2587MIS231145397 CRE001 FCC-GOODS AND SERVICES TA</t>
  </si>
  <si>
    <t>FD MATURITY PROCEEDS :7947631718/15-03-23/SCULPTSO</t>
  </si>
  <si>
    <t>TO</t>
  </si>
  <si>
    <t>CMS CHARGES PAY SCULPT01 23031400MP07</t>
  </si>
  <si>
    <t>2303143J7VAG</t>
  </si>
  <si>
    <t>CMS GST PAY SCULPT01 23031400MNZG</t>
  </si>
  <si>
    <t>2303143J7TL8</t>
  </si>
  <si>
    <t>SentIMPS307321118011SCULPTSOFT/SBINX6917/IB   SSPL</t>
  </si>
  <si>
    <t>IMPS-307321536572</t>
  </si>
  <si>
    <t>IMPS-SOFTCONN TECHNOLOGIES</t>
  </si>
  <si>
    <t>FCM-2303143J4YXL</t>
  </si>
  <si>
    <t>FCM-2303143J5691</t>
  </si>
  <si>
    <t>MB:BILLPAY FOR AIRTELBROADBAND 0411496827</t>
  </si>
  <si>
    <t>EBPP-0411496827</t>
  </si>
  <si>
    <t>PG AWS AMAZON PAY INDIA PRI</t>
  </si>
  <si>
    <t>KPG-0184976502</t>
  </si>
  <si>
    <t>CMSM_TXNCHG_SCULPT01_FEB_23</t>
  </si>
  <si>
    <t>CMS-152935047D</t>
  </si>
  <si>
    <t>CMS-152923136D</t>
  </si>
  <si>
    <t>CMS GST PAY SCULPT01 23031000MGQE</t>
  </si>
  <si>
    <t>2303103I5NOE</t>
  </si>
  <si>
    <t>CMS CHARGES PAY SCULPT01 23031000MH2W</t>
  </si>
  <si>
    <t>2303103I5N7B</t>
  </si>
  <si>
    <t>Chrg: Debit Card Annual Fee 0284 for 2023 (Value Date:09/03/2023)</t>
  </si>
  <si>
    <t>TBMS-1135709563</t>
  </si>
  <si>
    <t>IMPS-PRIYANK PATEL</t>
  </si>
  <si>
    <t>FCM-2303093HMF25</t>
  </si>
  <si>
    <t>FD PREMAT PROCEEDS: 7950280100</t>
  </si>
  <si>
    <t>7950280100TO</t>
  </si>
  <si>
    <t>Sweep Trf From: 7950280100</t>
  </si>
  <si>
    <t>PCD/0973/Paytm_Ahmedabadmunicip/380001090323/16:25</t>
  </si>
  <si>
    <t>306810686904</t>
  </si>
  <si>
    <t>MB-998931427104</t>
  </si>
  <si>
    <t>MEHULKUMAR J PATEL-23030906MVU0</t>
  </si>
  <si>
    <t>FCM-2303093HDI68</t>
  </si>
  <si>
    <t>IB: ETAX BILL DESK PAYME 0024343574</t>
  </si>
  <si>
    <t>GBM-0024343574</t>
  </si>
  <si>
    <t>IB: ETAX EPFONEW 0024343387</t>
  </si>
  <si>
    <t>GBM-0024343387</t>
  </si>
  <si>
    <t>PATEL VED PARESHBHAI</t>
  </si>
  <si>
    <t>FCM-2303083H8TJ6</t>
  </si>
  <si>
    <t>RATHOD MEHUL GIRISHBHAI</t>
  </si>
  <si>
    <t>FCM-2303083H8TJ7</t>
  </si>
  <si>
    <t>PATEL ASHVIN NARENDRABHAI</t>
  </si>
  <si>
    <t>FCM-2303083H8TJ4</t>
  </si>
  <si>
    <t>PATEL RAJATKUMAR KIRTIBHAI</t>
  </si>
  <si>
    <t>FCM-2303083H8TJA</t>
  </si>
  <si>
    <t>FCM-2303083H8TJ2</t>
  </si>
  <si>
    <t>RAHUL MANOJKUMAR PARIKH</t>
  </si>
  <si>
    <t>FCM-2303083H8TJ9</t>
  </si>
  <si>
    <t>PATTANI ANANDI</t>
  </si>
  <si>
    <t>FCM-2303083H8TJ5</t>
  </si>
  <si>
    <t>PRIYANK PATEL</t>
  </si>
  <si>
    <t>FCM-2303083H8TJ8</t>
  </si>
  <si>
    <t>PATEL AKSHAYKUMAR NAVINBHAI</t>
  </si>
  <si>
    <t>FCM-2303083H8TJ3</t>
  </si>
  <si>
    <t>DHEERAJ CHADHAR</t>
  </si>
  <si>
    <t>FCM-2303083H8NO1</t>
  </si>
  <si>
    <t>DIGVIJAYSINH ZANKAT</t>
  </si>
  <si>
    <t>FCM-2303083H8NNU</t>
  </si>
  <si>
    <t>FCM-2303083H8NNY</t>
  </si>
  <si>
    <t>GUJARATI CHIRAG MUKESHBHAI</t>
  </si>
  <si>
    <t>FCM-2303083H8NNT</t>
  </si>
  <si>
    <t>FATEMA HUSAIN DUNGARAWALA</t>
  </si>
  <si>
    <t>FCM-2303083H8NO3</t>
  </si>
  <si>
    <t>FCM-2303083H8NO2</t>
  </si>
  <si>
    <t>DHWANIBEN D SHAH</t>
  </si>
  <si>
    <t>FCM-2303083H8NNV</t>
  </si>
  <si>
    <t>HARDIK G VAGHELA</t>
  </si>
  <si>
    <t>FCM-2303083H8NNW</t>
  </si>
  <si>
    <t>FCM-2303083H8NNZ</t>
  </si>
  <si>
    <t>NITINBHAI TRIBHOVANBHAI MAKWANA</t>
  </si>
  <si>
    <t>FCM-2303083H8GYZ</t>
  </si>
  <si>
    <t>NISHANT NITINKUMAR GAJJAR</t>
  </si>
  <si>
    <t>FCM-2303083H8GYX</t>
  </si>
  <si>
    <t>PANKTI MILAP PATEL</t>
  </si>
  <si>
    <t>FCM-2303083H8GYR</t>
  </si>
  <si>
    <t>FCM-2303083H8GYM</t>
  </si>
  <si>
    <t>MODI VANDANA HITESHBHAI</t>
  </si>
  <si>
    <t>FCM-2303083H8GYQ</t>
  </si>
  <si>
    <t>MUDIT PARAKH</t>
  </si>
  <si>
    <t>FCM-2303083H8GYS</t>
  </si>
  <si>
    <t>NENSI TRAMBADIYA</t>
  </si>
  <si>
    <t>FCM-2303083H8GYY</t>
  </si>
  <si>
    <t>NILESH DHIRAJLAL THAKKAR</t>
  </si>
  <si>
    <t>FCM-2303083H8GYU</t>
  </si>
  <si>
    <t>RATHOD NIRALI BHARATBHAI</t>
  </si>
  <si>
    <t>FCM-2303083H8TK8</t>
  </si>
  <si>
    <t>RONAK PRAKASHBHAI MAKHIYAVIYA</t>
  </si>
  <si>
    <t>FCM-2303083H8TK3</t>
  </si>
  <si>
    <t>FCM-2303083H8TK6</t>
  </si>
  <si>
    <t>FCM-2303083H8TK5</t>
  </si>
  <si>
    <t>RILAV KAUSHIKBHAI THAKKAR</t>
  </si>
  <si>
    <t>FCM-2303083H8TK9</t>
  </si>
  <si>
    <t>RAVAT KETAN MANSUKHBHAI</t>
  </si>
  <si>
    <t>FCM-2303083H8TK7</t>
  </si>
  <si>
    <t>RITESH JAIN</t>
  </si>
  <si>
    <t>FCM-2303083H8TKB</t>
  </si>
  <si>
    <t>SHAH BHUMI DINESHBHAI</t>
  </si>
  <si>
    <t>FCM-2303083H8TKA</t>
  </si>
  <si>
    <t>SANJAY PRAJAPAT</t>
  </si>
  <si>
    <t>FCM-2303083H8TK2</t>
  </si>
  <si>
    <t>SAPNA SOLANKI</t>
  </si>
  <si>
    <t>FCM-2303083H8TKC</t>
  </si>
  <si>
    <t>VAISHNAVI PATEL</t>
  </si>
  <si>
    <t>FCM-2303083H8TJK</t>
  </si>
  <si>
    <t>VIVEK JAYESHBHAI BUSA</t>
  </si>
  <si>
    <t>FCM-2303083H8TJI</t>
  </si>
  <si>
    <t>VISHAL R TRIPATHI</t>
  </si>
  <si>
    <t>FCM-2303083H8TJJ</t>
  </si>
  <si>
    <t>VINOD YOGI</t>
  </si>
  <si>
    <t>FCM-2303083H8TJH</t>
  </si>
  <si>
    <t>VISHAKHA BHARATBHAI KATHRECHA</t>
  </si>
  <si>
    <t>FCM-2303083H8TJG</t>
  </si>
  <si>
    <t>BHAVIK MAHESHBHAI KIRI</t>
  </si>
  <si>
    <t>FCM-2303083H8TJF</t>
  </si>
  <si>
    <t>AKASH HARBIRSINGH RATHOD</t>
  </si>
  <si>
    <t>FCM-2303083H8TIT</t>
  </si>
  <si>
    <t>FCM-2303083H8TJE</t>
  </si>
  <si>
    <t>JIKADRA AJAYBHAI RAJUBHAI</t>
  </si>
  <si>
    <t>FCM-2303083H8TJD</t>
  </si>
  <si>
    <t>MANISH PATIL</t>
  </si>
  <si>
    <t>FCM-2303083H8TJ0</t>
  </si>
  <si>
    <t>VISHAL PRAJAPATI</t>
  </si>
  <si>
    <t>FCM-2303083H8TJC</t>
  </si>
  <si>
    <t>SANDEEP BHASKAR</t>
  </si>
  <si>
    <t>FCM-2303083H8TJB</t>
  </si>
  <si>
    <t>MANSI SHAILESHBHAI KAKKAD</t>
  </si>
  <si>
    <t>FCM-2303083H8TIY</t>
  </si>
  <si>
    <t>KUNAL BHAVSAR</t>
  </si>
  <si>
    <t>FCM-2303083H8TIZ</t>
  </si>
  <si>
    <t>FCM-2303083H8TIX</t>
  </si>
  <si>
    <t>MENIYA PRAGNESHKUMAR LAKHMANBHAI</t>
  </si>
  <si>
    <t>FCM-2303083H8TIW</t>
  </si>
  <si>
    <t>ARPIT MAKHIYAVIYA</t>
  </si>
  <si>
    <t>FCM-2303083H8TIV</t>
  </si>
  <si>
    <t>FCM-2303083H8TIS</t>
  </si>
  <si>
    <t>FCM-2303083H8TIQ</t>
  </si>
  <si>
    <t>AKANSHI JAIN</t>
  </si>
  <si>
    <t>FCM-2303083H8TIO</t>
  </si>
  <si>
    <t>ANKITA BHARAT RANPARIYA</t>
  </si>
  <si>
    <t>FCM-2303083H8TIM</t>
  </si>
  <si>
    <t>ANKUR PARANJPE</t>
  </si>
  <si>
    <t>FCM-2303083H8TIL</t>
  </si>
  <si>
    <t>ANKIT PRAJAPATI</t>
  </si>
  <si>
    <t>FCM-2303083H8TIJ</t>
  </si>
  <si>
    <t>BHUVA SAHILKUMAR AMRUTLAL</t>
  </si>
  <si>
    <t>FCM-2303083H8NO0</t>
  </si>
  <si>
    <t>AVANIBEN ASHVINBHAI PATEL</t>
  </si>
  <si>
    <t>FCM-2303083H8NNX</t>
  </si>
  <si>
    <t>BANSI SURESHBHAI GOTHI</t>
  </si>
  <si>
    <t>FCM-2303083H8NNS</t>
  </si>
  <si>
    <t>BHATT YASH KAUSHIKBHAI</t>
  </si>
  <si>
    <t>FCM-2303083H8NNR</t>
  </si>
  <si>
    <t>ASHISH MANSUKHBHAI CHANIYARA</t>
  </si>
  <si>
    <t>FCM-2303083H8NNQ</t>
  </si>
  <si>
    <t>BHATT KRUPA PRADIPBHAI</t>
  </si>
  <si>
    <t>FCM-2303083H8NNP</t>
  </si>
  <si>
    <t>ASHISH SHARMA</t>
  </si>
  <si>
    <t>FCM-2303083H8NNM</t>
  </si>
  <si>
    <t>FCM-2303083H8NNO</t>
  </si>
  <si>
    <t>AVAIYA DHARMESHKUMAR HARIBHAI</t>
  </si>
  <si>
    <t>FCM-2303083H8NNN</t>
  </si>
  <si>
    <t>BANSI SOJITTRA</t>
  </si>
  <si>
    <t>FCM-2303083H8NNL</t>
  </si>
  <si>
    <t>FCM-2303083H8NND</t>
  </si>
  <si>
    <t>JALDHI MAHENDRABHAI DARJI</t>
  </si>
  <si>
    <t>FCM-2303083H8NNC</t>
  </si>
  <si>
    <t>HIMSHREE HIMANSHU DAVE</t>
  </si>
  <si>
    <t>FCM-2303083H8NNB</t>
  </si>
  <si>
    <t>HARSHA SHARMA</t>
  </si>
  <si>
    <t>FCM-2303083H8NNA</t>
  </si>
  <si>
    <t>HENIL SHAH</t>
  </si>
  <si>
    <t>FCM-2303083H8NN8</t>
  </si>
  <si>
    <t>JIGNESHKUMAR AJITBHAI SHAH</t>
  </si>
  <si>
    <t>FCM-2303083H8NN9</t>
  </si>
  <si>
    <t>JAYESH KHATRI</t>
  </si>
  <si>
    <t>FCM-2303083H8NN7</t>
  </si>
  <si>
    <t>SUMIT KUMAR NAINIWAL</t>
  </si>
  <si>
    <t>FCM-2303083H8GYG</t>
  </si>
  <si>
    <t>SHRADDHA THAKKAR</t>
  </si>
  <si>
    <t>FCM-2303083H8GYE</t>
  </si>
  <si>
    <t>SHUBHAM GUPTA</t>
  </si>
  <si>
    <t>FCM-2303083H8GYD</t>
  </si>
  <si>
    <t>RAJENDRA BABULAL SONI</t>
  </si>
  <si>
    <t>FCM-2303083H8GYF</t>
  </si>
  <si>
    <t>SOLANKI MOHIT HASMUKHBHAI</t>
  </si>
  <si>
    <t>FCM-2303083H8GYN</t>
  </si>
  <si>
    <t>SHITAL MAHENDRABHAI PARMAR</t>
  </si>
  <si>
    <t>FCM-2303083H8GYJ</t>
  </si>
  <si>
    <t>VASANTIBEN HASMUKHBHAI NAYAK</t>
  </si>
  <si>
    <t>FCM-2303083H8GYI</t>
  </si>
  <si>
    <t>SHETH AKASH KIRITBHAI</t>
  </si>
  <si>
    <t>FCM-2303083H8GYO</t>
  </si>
  <si>
    <t>KAUSHALKUMAR HIRABHAI PARMAR</t>
  </si>
  <si>
    <t>FCM-2303083H8NN4</t>
  </si>
  <si>
    <t>DESAI NAYANABEN RUTULKUMAR</t>
  </si>
  <si>
    <t>FCM-2303083H8GZ1</t>
  </si>
  <si>
    <t>CHETANA RAMASARE RAVAT</t>
  </si>
  <si>
    <t>FCM-2303083H8GZ7</t>
  </si>
  <si>
    <t>DARSHAN CHUDASAMA</t>
  </si>
  <si>
    <t>FCM-2303083H8GZ5</t>
  </si>
  <si>
    <t>CHAUDHARY ANMOL HARIOMBHAI</t>
  </si>
  <si>
    <t>FCM-2303083H8GZ4</t>
  </si>
  <si>
    <t>GARAMBHA SAVAN J</t>
  </si>
  <si>
    <t>FCM-2303083H8GZ6</t>
  </si>
  <si>
    <t>CHAITNYA MANISHBHAI PARIKH</t>
  </si>
  <si>
    <t>FCM-2303083H8GZ3</t>
  </si>
  <si>
    <t>BINAL RAJESHBHAI KHARECHA</t>
  </si>
  <si>
    <t>FCM-2303083H8GZ2</t>
  </si>
  <si>
    <t>DARSHNA PIYUSH PATEL</t>
  </si>
  <si>
    <t>FCM-2303083H8GZ0</t>
  </si>
  <si>
    <t>KRUTTIKA MANSUKHBHAI PATEL</t>
  </si>
  <si>
    <t>FCM-2303083H8GYV</t>
  </si>
  <si>
    <t>KADCHHA BHARAT RAMESH</t>
  </si>
  <si>
    <t>FCM-2303083H8GYT</t>
  </si>
  <si>
    <t>FCM-2303083H8GYW</t>
  </si>
  <si>
    <t>KRUNAL D. LUNAGARIYA</t>
  </si>
  <si>
    <t>FCM-2303083H8GYP</t>
  </si>
  <si>
    <t>FCM-2303083H8GYL</t>
  </si>
  <si>
    <t>KINJAN JAIN</t>
  </si>
  <si>
    <t>FCM-2303083H8GYK</t>
  </si>
  <si>
    <t>FCM-2303083H8GYB</t>
  </si>
  <si>
    <t>KAKADIYA VAINIK PRAKASHBHAI</t>
  </si>
  <si>
    <t>FCM-2303083H8GYH</t>
  </si>
  <si>
    <t>FCM-2303083H8GYC</t>
  </si>
  <si>
    <t>PATEL ARPITA HARSHADBHAI</t>
  </si>
  <si>
    <t>FCM-2303083H8GYA</t>
  </si>
  <si>
    <t>TRIPATHI TUSHARKUMAR DATTATREYA</t>
  </si>
  <si>
    <t>FCM-2303083H8NNJ</t>
  </si>
  <si>
    <t>JIGNESHA PARMAR</t>
  </si>
  <si>
    <t>FCM-2303083H8NNE</t>
  </si>
  <si>
    <t>THAKAR KAPILBHAI RAJENDRABHAI</t>
  </si>
  <si>
    <t>FCM-2303083H8NNH</t>
  </si>
  <si>
    <t>RAHUL VAGHELA</t>
  </si>
  <si>
    <t>FCM-2303083H8NNF</t>
  </si>
  <si>
    <t>SURESH KUMAR SEN</t>
  </si>
  <si>
    <t>FCM-2303083H8NNI</t>
  </si>
  <si>
    <t>SHILPA VAGHELA</t>
  </si>
  <si>
    <t>FCM-2303083H8NNG</t>
  </si>
  <si>
    <t>URMIL PATEL</t>
  </si>
  <si>
    <t>FCM-2303083H8NNK</t>
  </si>
  <si>
    <t>KOSHIYA PALLAV</t>
  </si>
  <si>
    <t>FCM-2303083H8DUU</t>
  </si>
  <si>
    <t>PARBAT SINGH CHOUHAN</t>
  </si>
  <si>
    <t>FCM-2303083H8DUT</t>
  </si>
  <si>
    <t>TUNDIYA KOMALBEN</t>
  </si>
  <si>
    <t>FCM-2303083H8M0D</t>
  </si>
  <si>
    <t>MEHTA JIGAR ASHOKKUMAR</t>
  </si>
  <si>
    <t>FCM-2303083H8M0C</t>
  </si>
  <si>
    <t>THESIYA SAMARTH RAMESHBHAI</t>
  </si>
  <si>
    <t>FCM-2303083H8M0B</t>
  </si>
  <si>
    <t>DONDA ANKITKUMAR VRAJLAL</t>
  </si>
  <si>
    <t>FCM-2303083H8LZQ</t>
  </si>
  <si>
    <t>PRIYA K CHOKSI</t>
  </si>
  <si>
    <t>FCM-2303083H8LAO</t>
  </si>
  <si>
    <t>FCM-2303083H8DKB</t>
  </si>
  <si>
    <t>PANCHAL VISHAL ARVINDBHAI</t>
  </si>
  <si>
    <t>FCM-2303083H8DKC</t>
  </si>
  <si>
    <t>MO MOIN ARSHAD QURESHI</t>
  </si>
  <si>
    <t>FCM-2303083H8L6M</t>
  </si>
  <si>
    <t>KUSH JADIA</t>
  </si>
  <si>
    <t>FCM-2303083H8L6L</t>
  </si>
  <si>
    <t>MAYUR JAIN</t>
  </si>
  <si>
    <t>FCM-2303083H8L6K</t>
  </si>
  <si>
    <t>KINJAL BIPINBHAI HINGU</t>
  </si>
  <si>
    <t>FCM-2303083H8RP8</t>
  </si>
  <si>
    <t>KALPESH PATEL</t>
  </si>
  <si>
    <t>FCM-2303083H8RP7</t>
  </si>
  <si>
    <t>JAYSWAL KAUSHAL BHARATBHAI</t>
  </si>
  <si>
    <t>FCM-2303083H8CX0</t>
  </si>
  <si>
    <t>JOSHI VIVEK ASHVINBHAI</t>
  </si>
  <si>
    <t>FCM-2303083H8CWZ</t>
  </si>
  <si>
    <t>HARSH MANISH GOYAL</t>
  </si>
  <si>
    <t>FCM-2303083H8CWY</t>
  </si>
  <si>
    <t>DHARA BASIDA</t>
  </si>
  <si>
    <t>FCM-2303083H8BC3</t>
  </si>
  <si>
    <t>BIKASH BHAKAT</t>
  </si>
  <si>
    <t>FCM-2303083H8BAC</t>
  </si>
  <si>
    <t>DHANANJAY RAJESHBHAI DHOBI</t>
  </si>
  <si>
    <t>FCM-2303083H8BAB</t>
  </si>
  <si>
    <t>AGRAVAT HETAL ARUNBHAI</t>
  </si>
  <si>
    <t>FCM-2303083H8CGD</t>
  </si>
  <si>
    <t>ANIL BABUBHAI VARIYA</t>
  </si>
  <si>
    <t>FCM-2303083H8CGC</t>
  </si>
  <si>
    <t>ARJUN LAL REBARI</t>
  </si>
  <si>
    <t>FCM-2303083H8CGB</t>
  </si>
  <si>
    <t>2587MIS231130766 CRE001 LUMI NETWORK LIMITED</t>
  </si>
  <si>
    <t>TIP-c9e19bdd-1743-48</t>
  </si>
  <si>
    <t>2587MIS231130766 CRE001 FCC-GOODS AND SERVICES TA</t>
  </si>
  <si>
    <t>2587MIS231127739 CRE001 FCC-GOODS AND SERVICES TA</t>
  </si>
  <si>
    <t>TIP-d2230d83-de8d-4f</t>
  </si>
  <si>
    <t>2587MIS231127739 CRE001 ZURICK ARTIFICIAL INTELLI</t>
  </si>
  <si>
    <t>2587MIS231128823 CRE001 NATIONWIDE MANAGEMENT SER</t>
  </si>
  <si>
    <t>TIP-ac0d883a-5c71-40</t>
  </si>
  <si>
    <t>2587MIS231128823 CRE001 FCC-GOODS AND SERVICES TA</t>
  </si>
  <si>
    <t>2587MIS231130148 CRE001 NATIONWIDE MANAGEMENT SER</t>
  </si>
  <si>
    <t>TIP-d99ccd6c-cdf0-45</t>
  </si>
  <si>
    <t>2587MIS231130148 CRE001 FCC-GOODS AND SERVICES TA</t>
  </si>
  <si>
    <t>FD PREMAT PROCEEDS: 7950866955</t>
  </si>
  <si>
    <t>7950866955TO</t>
  </si>
  <si>
    <t>Sweep Trf From: 7950866955</t>
  </si>
  <si>
    <t>Sweep Trf From: 7951331071</t>
  </si>
  <si>
    <t>IFT-THESIYA SAMARTH RAMESHBHA-FCM-2303073GR3A4</t>
  </si>
  <si>
    <t>FCM-2303073GR3A4</t>
  </si>
  <si>
    <t>FCM-2303073GR9E4</t>
  </si>
  <si>
    <t>SHIV INFOSYS</t>
  </si>
  <si>
    <t>FCM-2303073GQYFG</t>
  </si>
  <si>
    <t>FCM-2303073GQYFL</t>
  </si>
  <si>
    <t>HEXA CODER TECHNOLOGIESA</t>
  </si>
  <si>
    <t>FCM-2303073GQYFI</t>
  </si>
  <si>
    <t>SHIV ENTERPRISE</t>
  </si>
  <si>
    <t>FCM-2303073GQYFJ</t>
  </si>
  <si>
    <t>FCM-2303073GQYFK</t>
  </si>
  <si>
    <t>SWEEP TRANSFER TO [7951331071]</t>
  </si>
  <si>
    <t>2587MIS231124832 CRE001 FCC-GOODS AND SERVICES TA</t>
  </si>
  <si>
    <t>TIP-66aede2a-7ec5-40</t>
  </si>
  <si>
    <t>2587MIS231124832 CRE001 COURIER INC</t>
  </si>
  <si>
    <t>FD PREMAT PROCEEDS: 7950866955 (Value Date:04/03/2023)</t>
  </si>
  <si>
    <t>Sweep Trf From: 7950866955 (Value Date:04/03/2023)</t>
  </si>
  <si>
    <t>IB: ETAX TIN2 0024264767</t>
  </si>
  <si>
    <t>GBM-0024264767</t>
  </si>
  <si>
    <t>IB: ETAX TIN2 0024264712</t>
  </si>
  <si>
    <t>GBM-0024264712</t>
  </si>
  <si>
    <t>IB: ETAX TIN2 0024264753</t>
  </si>
  <si>
    <t>GBM-0024264753</t>
  </si>
  <si>
    <t>IB: ETAX TIN2 0024264746</t>
  </si>
  <si>
    <t>GBM-0024264746</t>
  </si>
  <si>
    <t>IB: ETAX TIN2 0024264692</t>
  </si>
  <si>
    <t>GBM-0024264692</t>
  </si>
  <si>
    <t>Sweep Trf From: 7951266473</t>
  </si>
  <si>
    <t>JANKI NISHITH VYAS</t>
  </si>
  <si>
    <t>FCM-2303043FA51M</t>
  </si>
  <si>
    <t>SWEEP TRANSFER TO [7951266473]</t>
  </si>
  <si>
    <t>BY CLG INST 246655/01-03-23/IDBI/AHMEDABAD</t>
  </si>
  <si>
    <t>FD PREMAT PROCEEDS: 7950891614</t>
  </si>
  <si>
    <t>7950891614TO</t>
  </si>
  <si>
    <t>Sweep Trf From: 7950891614</t>
  </si>
  <si>
    <t>IB: ETAX TIN2 0024230747</t>
  </si>
  <si>
    <t>GBM-0024230747</t>
  </si>
  <si>
    <t>2587MIS231118448 CRE001 COURIER INC</t>
  </si>
  <si>
    <t>TIP-6b6cd64b-cac3-4d</t>
  </si>
  <si>
    <t>2587MIS231118448 CRE001 FCC-GOODS AND SERVICES TA</t>
  </si>
  <si>
    <t>FCM-2303023EBCD6</t>
  </si>
  <si>
    <t>FCM-2303023EBCD5</t>
  </si>
  <si>
    <t>PLATINUM CAFÝ</t>
  </si>
  <si>
    <t>FCM-2303023EB84M</t>
  </si>
  <si>
    <t>EVERGREEN CORPORATE GIFTING</t>
  </si>
  <si>
    <t>FCM-2303023EB389</t>
  </si>
  <si>
    <t>FCM-2303023EB388</t>
  </si>
  <si>
    <t>NAVRATNA FACILITY MANAGEMENT LLP</t>
  </si>
  <si>
    <t>FCM-2303023EB387</t>
  </si>
  <si>
    <t>HUPTECH HR SOLUTIONS</t>
  </si>
  <si>
    <t>FCM-2303023EB385</t>
  </si>
  <si>
    <t>FCM-2303023EB386</t>
  </si>
  <si>
    <t>EMA HOSPITALITY SERVICE APPARTM</t>
  </si>
  <si>
    <t>FCM-2303023EB384</t>
  </si>
  <si>
    <t>FCM-2303023EB383</t>
  </si>
  <si>
    <t>FCM-2303023EB382</t>
  </si>
  <si>
    <t>FCM-2303023EB381</t>
  </si>
  <si>
    <t>FD PREMAT PROCEEDS: 7950891614 (Value Date:28/02/2023)</t>
  </si>
  <si>
    <t>Sweep Trf From: 7950891614 (Value Date:28/02/2023)</t>
  </si>
  <si>
    <t>KPG-0184234614</t>
  </si>
  <si>
    <t>NEFT AXMB230602849384 VAGHELA ALPESH RAMANLAL UTI</t>
  </si>
  <si>
    <t>NEFTINW-0549145853</t>
  </si>
  <si>
    <t>Employee Name</t>
  </si>
  <si>
    <t>Notes</t>
  </si>
  <si>
    <t>Working Days</t>
  </si>
  <si>
    <t>Employee Working Days</t>
  </si>
  <si>
    <t>Taken Leave</t>
  </si>
  <si>
    <t>Deductible Leave</t>
  </si>
  <si>
    <t>Salary after Leave Deduction</t>
  </si>
  <si>
    <t>Employee Type</t>
  </si>
  <si>
    <t>PF</t>
  </si>
  <si>
    <t>ESI</t>
  </si>
  <si>
    <t>NPS</t>
  </si>
  <si>
    <t>Professional TAX</t>
  </si>
  <si>
    <t>Total Deduction</t>
  </si>
  <si>
    <t>Difference from Last Month / Advance Pay / Loan EMI</t>
  </si>
  <si>
    <t>Bonus / Encashment / Reimbursment</t>
  </si>
  <si>
    <t>Other Deduction/Salary Hold</t>
  </si>
  <si>
    <t>Salary to be Paid</t>
  </si>
  <si>
    <t>Ajay Jikadra</t>
  </si>
  <si>
    <t>Ajay Khavas</t>
  </si>
  <si>
    <t>DOJ 9th Mar</t>
  </si>
  <si>
    <t>Employee</t>
  </si>
  <si>
    <t>Akanshi Jain</t>
  </si>
  <si>
    <t>Parttime Consultant</t>
  </si>
  <si>
    <t>Consultant</t>
  </si>
  <si>
    <t>Akash Rathor</t>
  </si>
  <si>
    <t>Akash Sheth</t>
  </si>
  <si>
    <t>Akshay Patel</t>
  </si>
  <si>
    <t>Amir Khan</t>
  </si>
  <si>
    <t>DOJ 20th Mar</t>
  </si>
  <si>
    <t>Anandi Pattani</t>
  </si>
  <si>
    <t>Anil Babubhai Variya</t>
  </si>
  <si>
    <t>Ankit Donda</t>
  </si>
  <si>
    <t>Freelancer</t>
  </si>
  <si>
    <t>Ankit Prajapati</t>
  </si>
  <si>
    <t>Ankita Bharat Ranpariya</t>
  </si>
  <si>
    <t>Ankita Damani</t>
  </si>
  <si>
    <t>Salary Already Paid</t>
  </si>
  <si>
    <t>Ankur Paranjpe</t>
  </si>
  <si>
    <t>Anmol Hariombhai Chaudhary</t>
  </si>
  <si>
    <t>Arjun Lal Rabari</t>
  </si>
  <si>
    <t>Arpita Harshadbhai Patel</t>
  </si>
  <si>
    <t>Ashish Mansukhbhai Chaniyara</t>
  </si>
  <si>
    <t>Ashish Sharma</t>
  </si>
  <si>
    <t>Ashwin Narendrabhai Patel</t>
  </si>
  <si>
    <t>Avaiya Dharmeshkumar Haribhai</t>
  </si>
  <si>
    <t>Avani Ashvinbhai Patel</t>
  </si>
  <si>
    <t>Bansi Gothi</t>
  </si>
  <si>
    <t>Bansi Jayantibhai Sojitra</t>
  </si>
  <si>
    <t>Bharat Kadchha</t>
  </si>
  <si>
    <t>Bhartiben Italiya</t>
  </si>
  <si>
    <t>Bhatt Krupa Pradipbhai</t>
  </si>
  <si>
    <t>Bhavik Kiri</t>
  </si>
  <si>
    <t>Bhumi Shah</t>
  </si>
  <si>
    <t>Bikash Harenhandra Bhakat</t>
  </si>
  <si>
    <t>Binal Rajeshbhai Kharecha</t>
  </si>
  <si>
    <t>Chaitali Deepakbhai Zaveri</t>
  </si>
  <si>
    <t>Resigned on 17th Feb-Salary on Hold</t>
  </si>
  <si>
    <t>Chaitnya Parikh</t>
  </si>
  <si>
    <t>Last Salary F&amp;F</t>
  </si>
  <si>
    <t>Chaitrali Gajjar</t>
  </si>
  <si>
    <t>Chetana Ramasare Ravat</t>
  </si>
  <si>
    <t>Chirag Gujarati</t>
  </si>
  <si>
    <t>Darshan Rasikbhai Chudasama</t>
  </si>
  <si>
    <t>Darshana Patel</t>
  </si>
  <si>
    <t>Desai Nayanaben Rutul Kumar</t>
  </si>
  <si>
    <t>Dhananjay Rajeshbhai Dhobi</t>
  </si>
  <si>
    <t>Dhara Mansukhbhai Basida</t>
  </si>
  <si>
    <t>Resigned on 17th Mar-Salary on Hold</t>
  </si>
  <si>
    <t>Dheeraj Chadhar</t>
  </si>
  <si>
    <t>Dhruvi Damani</t>
  </si>
  <si>
    <t>Dhwani Shah</t>
  </si>
  <si>
    <t>Digvijaysinh Zankat</t>
  </si>
  <si>
    <t>DISHA SANANDIYA</t>
  </si>
  <si>
    <t>Dolly Dinesh Kumar Shah</t>
  </si>
  <si>
    <t>Fatema Dungarawala</t>
  </si>
  <si>
    <t>Fenil Kanjiya</t>
  </si>
  <si>
    <t>DOJ 14th Mar</t>
  </si>
  <si>
    <t>Hardik Vaghela</t>
  </si>
  <si>
    <t>Harsh Goyal</t>
  </si>
  <si>
    <t>Harsha Sharma</t>
  </si>
  <si>
    <t>Henil Shah</t>
  </si>
  <si>
    <t>Hetal Arunbhai Agravat</t>
  </si>
  <si>
    <t>HETAL BHATT</t>
  </si>
  <si>
    <t>Himshree Himanshu Dave</t>
  </si>
  <si>
    <t>Jaldhi Mahendrabhai Darji</t>
  </si>
  <si>
    <t>Jayeshkumar Ramchandra Khatri</t>
  </si>
  <si>
    <t>Jigar Ashokkumar Mehta</t>
  </si>
  <si>
    <t>Jigar Deepak Bhinde</t>
  </si>
  <si>
    <t>Resigned on 24th Feb-Salary on Hold</t>
  </si>
  <si>
    <t>Jignesh Joshi</t>
  </si>
  <si>
    <t>DOJ 15th Mar</t>
  </si>
  <si>
    <t>JIGNESH SHAH</t>
  </si>
  <si>
    <t>Jignesha Parmar</t>
  </si>
  <si>
    <t>Kalpesh NaginBhai Patel</t>
  </si>
  <si>
    <t>Kapil Thakar</t>
  </si>
  <si>
    <t>Kaushal BharatBhai Jayswal</t>
  </si>
  <si>
    <t>Kaushalkumar Hirabhai Parmar</t>
  </si>
  <si>
    <t>Keta Thakkar</t>
  </si>
  <si>
    <t>Ketan Mansukhbhai Ravat</t>
  </si>
  <si>
    <t>Khushbu Maniyar</t>
  </si>
  <si>
    <t>Kinjal Bipinbhai Hingu</t>
  </si>
  <si>
    <t>Kinjan Leela Jain</t>
  </si>
  <si>
    <t>KOMAL TUNDIYA</t>
  </si>
  <si>
    <t>Krunal Lunagariya</t>
  </si>
  <si>
    <t>Kruttika Patel</t>
  </si>
  <si>
    <t>Kunal M Bhavsar</t>
  </si>
  <si>
    <t>Kush Kiritkumar Jadia</t>
  </si>
  <si>
    <t>Maharshi Gohel</t>
  </si>
  <si>
    <t>Resigned on 20th Feb-Salary on Hold</t>
  </si>
  <si>
    <t>Manish Ambadas Patil</t>
  </si>
  <si>
    <t>Mansi Shaileshbhai Kakkad</t>
  </si>
  <si>
    <t>Mayur Vinod kumar Jain</t>
  </si>
  <si>
    <t>Mehul Girishbhai Rathod</t>
  </si>
  <si>
    <t>MehulKumar JayeshKumar Patel</t>
  </si>
  <si>
    <t>Miten Soni</t>
  </si>
  <si>
    <t>Mittalben Shah</t>
  </si>
  <si>
    <t>Modi Vandana Hiteshbhai</t>
  </si>
  <si>
    <t>Mohit Solanki</t>
  </si>
  <si>
    <t>Moin Qureshi</t>
  </si>
  <si>
    <t>Mudit Meghraj Parakh</t>
  </si>
  <si>
    <t>Nensi Dhingani</t>
  </si>
  <si>
    <t>Resigned-50%Salary on Hold-</t>
  </si>
  <si>
    <t>Nikunj Joshi</t>
  </si>
  <si>
    <t>DOJ 1st Mar</t>
  </si>
  <si>
    <t>Nilesh Dhirajlal Thakkar</t>
  </si>
  <si>
    <t>Nirali Hirenkumar Joshi</t>
  </si>
  <si>
    <t>Nirmaben Samani</t>
  </si>
  <si>
    <t>Already paid on 9th Jan</t>
  </si>
  <si>
    <t>Nishant Nitin Gajjar</t>
  </si>
  <si>
    <t>Nitin Tribhovan Makwana</t>
  </si>
  <si>
    <t>Pallav Koshiya</t>
  </si>
  <si>
    <t>Pankti Milap Patel</t>
  </si>
  <si>
    <t>Parbat Singh Chouhan</t>
  </si>
  <si>
    <t>Paresh Rameshbhai Devatval</t>
  </si>
  <si>
    <t>Pragneshkumar Lakhmanbhai Meniya</t>
  </si>
  <si>
    <t>Premal Parekh</t>
  </si>
  <si>
    <t>Priya Desai</t>
  </si>
  <si>
    <t>Priyank Mahendrabhai Patel</t>
  </si>
  <si>
    <t>Rahul Manojkumar Parikh</t>
  </si>
  <si>
    <t>Rahul Vaghela</t>
  </si>
  <si>
    <t>Rajatkumar Patel</t>
  </si>
  <si>
    <t>Rajendra Babulal Soni</t>
  </si>
  <si>
    <t>Rilav Thakkar</t>
  </si>
  <si>
    <t>Ronak Prakashbhai Makhiyaviya</t>
  </si>
  <si>
    <t>Sahilkumar Amrutlal Bhuva</t>
  </si>
  <si>
    <t>Samarth Rameshbhai Thesiya</t>
  </si>
  <si>
    <t>Sandeep Bhaskar</t>
  </si>
  <si>
    <t>Resigned on 23rd Mar-Salary on Hold</t>
  </si>
  <si>
    <t>Sanjay Prajapat</t>
  </si>
  <si>
    <t>Sapna Shah</t>
  </si>
  <si>
    <t>Sapna Solanki</t>
  </si>
  <si>
    <t>Savan Garambha</t>
  </si>
  <si>
    <t>Shilpa Vaghela</t>
  </si>
  <si>
    <t>Shital Ravi Gohil</t>
  </si>
  <si>
    <t>Shubham Gupta</t>
  </si>
  <si>
    <t>Sonukumar Gupta</t>
  </si>
  <si>
    <t>Sumit Kumar Nainiwal</t>
  </si>
  <si>
    <t>Suresh Kumar Sen</t>
  </si>
  <si>
    <t>Tushar Tripathi</t>
  </si>
  <si>
    <t>Vainik Kakadiya</t>
  </si>
  <si>
    <t>Vaishnavi Patel</t>
  </si>
  <si>
    <t>Vasantiben Hasmukhbhai Nayak</t>
  </si>
  <si>
    <t>Ved Patel</t>
  </si>
  <si>
    <t>Vinod Yogi</t>
  </si>
  <si>
    <t>Vishakha Bharatbhai Kathrecha</t>
  </si>
  <si>
    <t>Vishal Arvindbhai Panchal</t>
  </si>
  <si>
    <t>Vishal Prajapati</t>
  </si>
  <si>
    <t>Vishal Tripathi</t>
  </si>
  <si>
    <t>Viswajeet Natvarsinh Parmar</t>
  </si>
  <si>
    <t>Salary on Hold-Parttime Consultant</t>
  </si>
  <si>
    <t>Vivek Ashvinbhai Joshi</t>
  </si>
  <si>
    <t>Vivek Busa</t>
  </si>
  <si>
    <t>Walmik Magar</t>
  </si>
  <si>
    <t>Yash Bhatt</t>
  </si>
  <si>
    <t>Zeelkumar Rabadiya</t>
  </si>
  <si>
    <t>DOJ 2nd Mar</t>
  </si>
  <si>
    <t>Sr No</t>
  </si>
  <si>
    <t>Employee Code</t>
  </si>
  <si>
    <t>Employee name</t>
  </si>
  <si>
    <t>Manager Name RM1</t>
  </si>
  <si>
    <t>Manager Name RM2</t>
  </si>
  <si>
    <t>Prashant Thakkar</t>
  </si>
  <si>
    <t>Arpit Makhiyaviya</t>
  </si>
  <si>
    <t>Nensi Harsh Dhingani</t>
  </si>
  <si>
    <t>ashish Sharma</t>
  </si>
  <si>
    <t>Vishakha Bharatbhai Kathrecha/Vishal Panchal</t>
  </si>
  <si>
    <t>Vedkumar Patel</t>
  </si>
  <si>
    <t>Viral Suhagiya</t>
  </si>
  <si>
    <t>Parth Munjani</t>
  </si>
  <si>
    <t>Pranav Nair</t>
  </si>
  <si>
    <t>Rajesh Bohra</t>
  </si>
  <si>
    <t>Code</t>
  </si>
  <si>
    <t>Project</t>
  </si>
  <si>
    <t>VSI-Nationwide</t>
  </si>
  <si>
    <t>IFM</t>
  </si>
  <si>
    <t>Risk AI/Genome</t>
  </si>
  <si>
    <t>Blitzz</t>
  </si>
  <si>
    <t>Vsite-RemoteVal</t>
  </si>
  <si>
    <t>Genome</t>
  </si>
  <si>
    <t>Chatbot</t>
  </si>
  <si>
    <t>Sensaii</t>
  </si>
  <si>
    <t>HR</t>
  </si>
  <si>
    <t>Web Design</t>
  </si>
  <si>
    <t>Vsite-RemoteVal/Sensaii</t>
  </si>
  <si>
    <t>Intelliante</t>
  </si>
  <si>
    <t>dedupe/VSI-Nationwide/Vsite-RemoteVal</t>
  </si>
  <si>
    <t>Accounts</t>
  </si>
  <si>
    <t>Lumi</t>
  </si>
  <si>
    <t>Hanson dodge</t>
  </si>
  <si>
    <t>Takkion</t>
  </si>
  <si>
    <t>Pre Sales</t>
  </si>
  <si>
    <t>MED</t>
  </si>
  <si>
    <t>SculptSoft</t>
  </si>
  <si>
    <t>Marketing</t>
  </si>
  <si>
    <t>Risk Ai</t>
  </si>
  <si>
    <t>Admin</t>
  </si>
  <si>
    <t>Row Labels</t>
  </si>
  <si>
    <t>Grand Total</t>
  </si>
  <si>
    <t>Sum of Salary to be Paid</t>
  </si>
  <si>
    <t>Sum of Received Amount</t>
  </si>
  <si>
    <t>Sum of Pending Amount</t>
  </si>
  <si>
    <t>Table28.Project</t>
  </si>
  <si>
    <t>Column2</t>
  </si>
  <si>
    <t>April</t>
  </si>
  <si>
    <t>January</t>
  </si>
  <si>
    <t>May</t>
  </si>
  <si>
    <t>June</t>
  </si>
  <si>
    <t>July</t>
  </si>
  <si>
    <t>August</t>
  </si>
  <si>
    <t>Opening Balance</t>
  </si>
  <si>
    <t>Closing Balance</t>
  </si>
  <si>
    <t>FINANCIAL DASHBOARD</t>
  </si>
  <si>
    <t>Sum of Amount</t>
  </si>
  <si>
    <t>Sum of Balance</t>
  </si>
  <si>
    <t>Total</t>
  </si>
  <si>
    <t>Income Raised</t>
  </si>
  <si>
    <t>Income Pending</t>
  </si>
  <si>
    <t>Asset</t>
  </si>
  <si>
    <t>Total Assets</t>
  </si>
  <si>
    <t>Income VS Expense</t>
  </si>
  <si>
    <t>Amount Raised</t>
  </si>
  <si>
    <t>Amount Received in INR</t>
  </si>
  <si>
    <t>Amount Raised in INR</t>
  </si>
  <si>
    <t>Sum of Amount Raised in INR</t>
  </si>
  <si>
    <t>First</t>
  </si>
  <si>
    <t>Last</t>
  </si>
  <si>
    <t>Sum of Opening Balance</t>
  </si>
  <si>
    <t>Sum of Closing Balance</t>
  </si>
  <si>
    <t>RADHA DISTRIBUTORS</t>
  </si>
  <si>
    <t>MAHAVIR AGENCIES</t>
  </si>
  <si>
    <t>DEVHAR MARKETING PVT.LTD</t>
  </si>
  <si>
    <t>RAHI ENTERPRISE</t>
  </si>
  <si>
    <t>TIRUPATI AGENCIES</t>
  </si>
  <si>
    <t>RAVI SALES</t>
  </si>
  <si>
    <t>JALARAM SALES AGENCY</t>
  </si>
  <si>
    <t>KANERIYA OIL INDUSTRIES</t>
  </si>
  <si>
    <t>NTC</t>
  </si>
  <si>
    <t>KQ BRO-SIS FOODS ENTERPRISE</t>
  </si>
  <si>
    <t>JAY AMBE TRADERS</t>
  </si>
  <si>
    <t>SHAURYA ENTERPRISE</t>
  </si>
  <si>
    <t>R C SALES</t>
  </si>
  <si>
    <t>SAMIR TRADIND CO.</t>
  </si>
  <si>
    <t>RAJBHARAT CASHEW COMPANY</t>
  </si>
  <si>
    <t>KIRTI TRADING COMPANY</t>
  </si>
  <si>
    <t>SHAH TOKARSHI TRIBHOVANDAS</t>
  </si>
  <si>
    <t>SAGAR SALES</t>
  </si>
  <si>
    <t>RELIANCE RETAIL LIMITED</t>
  </si>
  <si>
    <t>J.K.&amp; CO.</t>
  </si>
  <si>
    <t>PARTH ENTERPRISE</t>
  </si>
  <si>
    <t>SOMNATH RICE MILL</t>
  </si>
  <si>
    <t>SHIVAM AGRO PROCESSOR</t>
  </si>
  <si>
    <t>HARESHKUMAR HASSANAND</t>
  </si>
  <si>
    <t>PARSHWANATH TRADERS</t>
  </si>
  <si>
    <t>(blank)</t>
  </si>
  <si>
    <t>AntiVirus</t>
  </si>
  <si>
    <t>Scanners</t>
  </si>
  <si>
    <t>Printer</t>
  </si>
  <si>
    <t>cccc</t>
  </si>
  <si>
    <t>Total Sallary Paid</t>
  </si>
  <si>
    <t>Total Income vs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</si>
</sst>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
    <numFmt numFmtId="165" formatCode="&quot;$&quot;#,##0.00"/>
    <numFmt numFmtId="166" formatCode="d&quot;-&quot;mmm&quot;-&quot;yyyy"/>
    <numFmt numFmtId="167" formatCode="mmm\-yyyy"/>
    <numFmt numFmtId="168" formatCode="&quot;₹&quot;\ #,##0"/>
    <numFmt numFmtId="169" formatCode="_(&quot;$&quot;* #,##0.00_);_(&quot;$&quot;* \(#,##0.00\);_(&quot;$&quot;* &quot;-&quot;??_);_(@_)"/>
  </numFmts>
  <fonts count="21">
    <font>
      <sz val="11"/>
      <color theme="1"/>
      <name val="Calibri"/>
      <family val="2"/>
      <scheme val="minor"/>
    </font>
    <font>
      <sz val="10"/>
      <name val="Arial"/>
      <family val="2"/>
    </font>
    <font>
      <b/>
      <sz val="11"/>
      <color theme="3"/>
      <name val="Calibri"/>
      <family val="2"/>
      <scheme val="minor"/>
    </font>
    <font>
      <sz val="10"/>
      <color theme="1"/>
      <name val="Calibri"/>
      <family val="2"/>
      <scheme val="minor"/>
    </font>
    <font>
      <b/>
      <sz val="10"/>
      <color theme="1"/>
      <name val="Calibri"/>
      <family val="2"/>
      <scheme val="minor"/>
    </font>
    <font>
      <sz val="10"/>
      <color rgb="FF000000"/>
      <name val="Calibri"/>
      <family val="2"/>
      <scheme val="minor"/>
    </font>
    <font>
      <b/>
      <sz val="10"/>
      <color rgb="FF000000"/>
      <name val="Calibri"/>
      <family val="2"/>
      <scheme val="minor"/>
    </font>
    <font>
      <sz val="10"/>
      <color theme="1"/>
      <name val="Arial"/>
      <family val="2"/>
    </font>
    <font>
      <sz val="10"/>
      <color rgb="FF000000"/>
      <name val="Arial"/>
      <family val="2"/>
    </font>
    <font>
      <sz val="8"/>
      <name val="Calibri"/>
      <family val="2"/>
      <scheme val="minor"/>
    </font>
    <font>
      <sz val="10"/>
      <color rgb="FF222222"/>
      <name val="Var(--code-font-family)"/>
    </font>
    <font>
      <sz val="12"/>
      <color theme="1"/>
      <name val="Arial"/>
      <family val="2"/>
    </font>
    <font>
      <sz val="12"/>
      <color theme="1"/>
      <name val="Calibri"/>
      <family val="2"/>
      <scheme val="minor"/>
    </font>
    <font>
      <sz val="14"/>
      <color theme="1"/>
      <name val="Calibri"/>
      <family val="2"/>
    </font>
    <font>
      <sz val="14"/>
      <color theme="1"/>
      <name val="Calibri"/>
      <family val="2"/>
      <scheme val="minor"/>
    </font>
    <font>
      <b/>
      <sz val="22"/>
      <color theme="1"/>
      <name val="Arial"/>
      <family val="2"/>
    </font>
    <font>
      <b/>
      <sz val="18"/>
      <color theme="1"/>
      <name val="Arial"/>
      <family val="2"/>
    </font>
    <font>
      <b/>
      <sz val="28"/>
      <color theme="1"/>
      <name val="Arial"/>
      <family val="2"/>
    </font>
    <font>
      <b/>
      <sz val="11"/>
      <color theme="0"/>
      <name val="Calibri"/>
      <family val="2"/>
      <scheme val="minor"/>
    </font>
    <font>
      <sz val="11"/>
      <name val="Ubuntu Mono"/>
      <family val="3"/>
    </font>
    <font>
      <sz val="11"/>
      <color rgb="FF000000"/>
      <name val="Calibri"/>
      <family val="2"/>
      <scheme val="minor"/>
    </font>
  </fonts>
  <fills count="7">
    <fill>
      <patternFill patternType="none"/>
    </fill>
    <fill>
      <patternFill patternType="gray125"/>
    </fill>
    <fill>
      <patternFill patternType="solid">
        <fgColor rgb="FFD9D9D9"/>
        <bgColor rgb="FFD9D9D9"/>
      </patternFill>
    </fill>
    <fill>
      <patternFill patternType="solid">
        <fgColor theme="0" tint="-0.14999847407452621"/>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rgb="FFDDEBF7"/>
        <bgColor rgb="FFDDEBF7"/>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style="thin">
        <color rgb="FF9BC2E6"/>
      </top>
      <bottom style="thin">
        <color rgb="FF9BC2E6"/>
      </bottom>
      <diagonal/>
    </border>
  </borders>
  <cellStyleXfs count="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2" fillId="0" borderId="0"/>
    <xf numFmtId="169" fontId="12" fillId="0" borderId="0" applyFont="0" applyFill="0" applyBorder="0" applyAlignment="0" applyProtection="0"/>
  </cellStyleXfs>
  <cellXfs count="7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2"/>
    <xf numFmtId="164" fontId="2" fillId="0" borderId="0" xfId="2" applyNumberFormat="1"/>
    <xf numFmtId="0" fontId="3" fillId="0" borderId="0" xfId="0" applyFont="1" applyAlignment="1">
      <alignment horizontal="left"/>
    </xf>
    <xf numFmtId="0" fontId="4" fillId="2" borderId="1" xfId="0" applyFont="1" applyFill="1" applyBorder="1" applyAlignment="1">
      <alignment wrapText="1"/>
    </xf>
    <xf numFmtId="165" fontId="4" fillId="2" borderId="1" xfId="0" applyNumberFormat="1" applyFont="1" applyFill="1" applyBorder="1" applyAlignment="1">
      <alignment wrapText="1"/>
    </xf>
    <xf numFmtId="0" fontId="4" fillId="2" borderId="1" xfId="0" applyFont="1" applyFill="1" applyBorder="1" applyAlignment="1">
      <alignment horizontal="left" wrapText="1"/>
    </xf>
    <xf numFmtId="0" fontId="5" fillId="0" borderId="1" xfId="0" applyFont="1" applyBorder="1" applyAlignment="1">
      <alignment horizontal="right" wrapText="1"/>
    </xf>
    <xf numFmtId="166" fontId="5" fillId="0" borderId="1" xfId="0" applyNumberFormat="1" applyFont="1" applyBorder="1" applyAlignment="1">
      <alignment horizontal="right" wrapText="1"/>
    </xf>
    <xf numFmtId="167" fontId="5" fillId="0" borderId="1" xfId="0" applyNumberFormat="1" applyFont="1" applyBorder="1" applyAlignment="1">
      <alignment horizontal="right" wrapText="1"/>
    </xf>
    <xf numFmtId="0" fontId="5" fillId="0" borderId="1" xfId="0" applyFont="1" applyBorder="1" applyAlignment="1">
      <alignment horizontal="center" wrapText="1"/>
    </xf>
    <xf numFmtId="165" fontId="5" fillId="0" borderId="1" xfId="0" applyNumberFormat="1" applyFont="1" applyBorder="1" applyAlignment="1">
      <alignment wrapText="1"/>
    </xf>
    <xf numFmtId="4" fontId="5" fillId="0" borderId="1" xfId="0" applyNumberFormat="1" applyFont="1" applyBorder="1" applyAlignment="1">
      <alignment wrapText="1"/>
    </xf>
    <xf numFmtId="0" fontId="5" fillId="0" borderId="1" xfId="0" applyFont="1" applyBorder="1" applyAlignment="1">
      <alignment wrapText="1"/>
    </xf>
    <xf numFmtId="166" fontId="5" fillId="0" borderId="1" xfId="0" applyNumberFormat="1" applyFont="1" applyBorder="1" applyAlignment="1">
      <alignment horizontal="left" wrapText="1"/>
    </xf>
    <xf numFmtId="4" fontId="5" fillId="0" borderId="0" xfId="0" applyNumberFormat="1" applyFont="1" applyAlignment="1">
      <alignment horizontal="left"/>
    </xf>
    <xf numFmtId="165" fontId="5" fillId="0" borderId="1" xfId="0" applyNumberFormat="1" applyFont="1" applyBorder="1" applyAlignment="1">
      <alignment horizontal="right" wrapText="1"/>
    </xf>
    <xf numFmtId="0" fontId="0" fillId="0" borderId="2" xfId="0" applyBorder="1" applyAlignment="1">
      <alignment wrapText="1"/>
    </xf>
    <xf numFmtId="0" fontId="6" fillId="0" borderId="3" xfId="0" applyFont="1" applyBorder="1" applyAlignment="1">
      <alignment wrapText="1"/>
    </xf>
    <xf numFmtId="0" fontId="1" fillId="0" borderId="4" xfId="0" applyFont="1" applyBorder="1"/>
    <xf numFmtId="0" fontId="6" fillId="0" borderId="4" xfId="0" applyFont="1" applyBorder="1" applyAlignment="1">
      <alignment horizontal="center" wrapText="1"/>
    </xf>
    <xf numFmtId="165" fontId="6" fillId="0" borderId="4" xfId="0" applyNumberFormat="1" applyFont="1" applyBorder="1" applyAlignment="1">
      <alignment horizontal="center" wrapText="1"/>
    </xf>
    <xf numFmtId="0" fontId="6" fillId="0" borderId="5" xfId="0" applyFont="1" applyBorder="1" applyAlignment="1">
      <alignment horizontal="center" wrapText="1"/>
    </xf>
    <xf numFmtId="4" fontId="7" fillId="0" borderId="0" xfId="0" applyNumberFormat="1" applyFont="1" applyAlignment="1">
      <alignment horizontal="left"/>
    </xf>
    <xf numFmtId="0" fontId="8" fillId="0" borderId="1" xfId="0" applyFont="1" applyBorder="1" applyAlignment="1">
      <alignment horizontal="right" wrapText="1"/>
    </xf>
    <xf numFmtId="166" fontId="8" fillId="0" borderId="1" xfId="0" applyNumberFormat="1" applyFont="1" applyBorder="1" applyAlignment="1">
      <alignment horizontal="right" wrapText="1"/>
    </xf>
    <xf numFmtId="0" fontId="8" fillId="0" borderId="1" xfId="0" applyFont="1" applyBorder="1" applyAlignment="1">
      <alignment horizontal="center" wrapText="1"/>
    </xf>
    <xf numFmtId="165" fontId="8" fillId="0" borderId="1" xfId="0" applyNumberFormat="1" applyFont="1" applyBorder="1" applyAlignment="1">
      <alignment horizontal="right" wrapText="1"/>
    </xf>
    <xf numFmtId="167" fontId="8" fillId="0" borderId="1" xfId="0" applyNumberFormat="1" applyFont="1" applyBorder="1" applyAlignment="1">
      <alignment horizontal="right" wrapText="1"/>
    </xf>
    <xf numFmtId="0" fontId="7" fillId="0" borderId="0" xfId="0" applyFont="1" applyAlignment="1">
      <alignment horizontal="left"/>
    </xf>
    <xf numFmtId="165" fontId="0" fillId="0" borderId="0" xfId="0" applyNumberFormat="1"/>
    <xf numFmtId="167" fontId="1" fillId="0" borderId="4" xfId="0" applyNumberFormat="1" applyFont="1" applyBorder="1"/>
    <xf numFmtId="0" fontId="10" fillId="0" borderId="0" xfId="0" applyFont="1" applyAlignment="1">
      <alignment vertical="center"/>
    </xf>
    <xf numFmtId="168" fontId="0" fillId="0" borderId="0" xfId="0" applyNumberFormat="1"/>
    <xf numFmtId="168" fontId="14" fillId="0" borderId="0" xfId="0" applyNumberFormat="1" applyFont="1"/>
    <xf numFmtId="0" fontId="11" fillId="3" borderId="0" xfId="3" applyFont="1" applyFill="1"/>
    <xf numFmtId="0" fontId="15" fillId="3" borderId="0" xfId="3" applyFont="1" applyFill="1" applyAlignment="1">
      <alignment vertical="center"/>
    </xf>
    <xf numFmtId="10" fontId="0" fillId="0" borderId="0" xfId="0" applyNumberFormat="1"/>
    <xf numFmtId="0" fontId="16" fillId="3" borderId="0" xfId="3" applyFont="1" applyFill="1" applyAlignment="1">
      <alignment vertical="center"/>
    </xf>
    <xf numFmtId="0" fontId="17" fillId="3" borderId="0" xfId="3" applyFont="1" applyFill="1" applyAlignment="1">
      <alignment horizontal="center" vertical="center"/>
    </xf>
    <xf numFmtId="168" fontId="16" fillId="3" borderId="0" xfId="3" applyNumberFormat="1" applyFont="1" applyFill="1" applyAlignment="1">
      <alignment vertical="center"/>
    </xf>
    <xf numFmtId="0" fontId="2" fillId="0" borderId="0" xfId="2" applyNumberFormat="1"/>
    <xf numFmtId="0" fontId="7" fillId="0" borderId="0" xfId="0" applyFont="1"/>
    <xf numFmtId="168" fontId="2" fillId="0" borderId="0" xfId="2" applyNumberFormat="1"/>
    <xf numFmtId="0" fontId="18" fillId="4" borderId="6" xfId="0" applyFont="1" applyFill="1" applyBorder="1"/>
    <xf numFmtId="0" fontId="18" fillId="4" borderId="7" xfId="0" applyFont="1" applyFill="1" applyBorder="1"/>
    <xf numFmtId="0" fontId="0" fillId="5" borderId="6" xfId="0" applyFill="1" applyBorder="1"/>
    <xf numFmtId="0" fontId="0" fillId="5" borderId="7" xfId="0" applyFill="1" applyBorder="1"/>
    <xf numFmtId="0" fontId="0" fillId="5" borderId="8" xfId="0" applyFill="1" applyBorder="1"/>
    <xf numFmtId="0" fontId="0" fillId="0" borderId="6" xfId="0" applyBorder="1"/>
    <xf numFmtId="0" fontId="0" fillId="0" borderId="7" xfId="0" applyBorder="1"/>
    <xf numFmtId="0" fontId="0" fillId="0" borderId="8" xfId="0" applyBorder="1"/>
    <xf numFmtId="0" fontId="2" fillId="4" borderId="8" xfId="2" applyFill="1" applyBorder="1"/>
    <xf numFmtId="164" fontId="16" fillId="3" borderId="0" xfId="3" applyNumberFormat="1" applyFont="1" applyFill="1" applyAlignment="1">
      <alignment vertical="center"/>
    </xf>
    <xf numFmtId="168" fontId="19" fillId="0" borderId="0" xfId="0" applyNumberFormat="1" applyFont="1"/>
    <xf numFmtId="168" fontId="13" fillId="0" borderId="0" xfId="0" applyNumberFormat="1" applyFont="1"/>
    <xf numFmtId="0" fontId="20" fillId="6" borderId="9" xfId="0" applyFont="1" applyFill="1" applyBorder="1"/>
    <xf numFmtId="0" fontId="20" fillId="0" borderId="9" xfId="0" applyFont="1" applyBorder="1"/>
    <xf numFmtId="0" fontId="20" fillId="0" borderId="0" xfId="0" applyFont="1"/>
    <xf numFmtId="0" fontId="16" fillId="3" borderId="0" xfId="3" applyFont="1" applyFill="1" applyAlignment="1">
      <alignment horizontal="center" vertical="center"/>
    </xf>
    <xf numFmtId="168" fontId="16" fillId="3" borderId="0" xfId="3" applyNumberFormat="1" applyFont="1" applyFill="1" applyAlignment="1">
      <alignment horizontal="center"/>
    </xf>
    <xf numFmtId="168" fontId="16" fillId="3" borderId="0" xfId="3" applyNumberFormat="1" applyFont="1" applyFill="1" applyAlignment="1">
      <alignment horizontal="center" vertical="center"/>
    </xf>
    <xf numFmtId="164" fontId="16" fillId="3" borderId="0" xfId="3" applyNumberFormat="1" applyFont="1" applyFill="1" applyAlignment="1">
      <alignment horizontal="center" vertical="center"/>
    </xf>
    <xf numFmtId="0" fontId="17" fillId="3" borderId="0" xfId="3" applyFont="1" applyFill="1" applyAlignment="1">
      <alignment horizontal="center" vertical="center"/>
    </xf>
    <xf numFmtId="0" fontId="16" fillId="3" borderId="0" xfId="3" applyFont="1" applyFill="1" applyAlignment="1">
      <alignment vertical="center"/>
    </xf>
    <xf numFmtId="0" fontId="0" fillId="0" borderId="0" xfId="0" applyNumberFormat="1"/>
  </cellXfs>
  <cellStyles count="5">
    <cellStyle name="Currency 2" xfId="4" xr:uid="{108B62EE-2594-477C-B1C8-DE1394346DE9}"/>
    <cellStyle name="Heading 4" xfId="2" builtinId="19"/>
    <cellStyle name="Normal" xfId="0" builtinId="0"/>
    <cellStyle name="Normal 2" xfId="1" xr:uid="{4F2AE880-0715-4A5F-BD19-94102BDDE304}"/>
    <cellStyle name="Normal 3" xfId="3" xr:uid="{5030210E-620C-4120-90E9-979E325F28EB}"/>
  </cellStyles>
  <dxfs count="45">
    <dxf>
      <numFmt numFmtId="0" formatCode="General"/>
    </dxf>
    <dxf>
      <numFmt numFmtId="164" formatCode="&quot;$&quot;#,##0"/>
    </dxf>
    <dxf>
      <numFmt numFmtId="164" formatCode="&quot;$&quot;#,##0"/>
    </dxf>
    <dxf>
      <numFmt numFmtId="164" formatCode="&quot;$&quot;#,##0"/>
    </dxf>
    <dxf>
      <numFmt numFmtId="164" formatCode="&quot;$&quot;#,##0"/>
    </dxf>
    <dxf>
      <numFmt numFmtId="164" formatCode="&quot;$&quot;#,##0"/>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165" formatCode="&quot;$&quot;#,##0.00"/>
      <alignment horizontal="righ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numFmt numFmtId="166" formatCode="d&quot;-&quot;mmm&quot;-&quot;yyyy"/>
      <alignment horizontal="righ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numFmt numFmtId="165" formatCode="&quot;$&quot;#,##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numFmt numFmtId="4" formatCode="#,##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numFmt numFmtId="165" formatCode="&quot;$&quot;#,##0.00"/>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family val="2"/>
        <scheme val="none"/>
      </font>
      <numFmt numFmtId="166" formatCode="d&quot;-&quot;mmm&quot;-&quot;yyyy"/>
      <alignment horizontal="righ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family val="2"/>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numFmt numFmtId="167" formatCode="mmm\-yyyy"/>
      <alignment horizontal="righ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numFmt numFmtId="167" formatCode="mmm\-yyyy"/>
      <alignment horizontal="righ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family val="2"/>
        <scheme val="none"/>
      </font>
      <numFmt numFmtId="166" formatCode="d&quot;-&quot;mmm&quot;-&quot;yyyy"/>
      <alignment horizontal="righ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minor"/>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0" formatCode="General"/>
    </dxf>
    <dxf>
      <numFmt numFmtId="168" formatCode="&quot;₹&quot;\ #,##0"/>
    </dxf>
    <dxf>
      <numFmt numFmtId="168"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auto="1"/>
        <name val="Ubuntu Mono"/>
        <family val="3"/>
        <scheme val="none"/>
      </font>
      <numFmt numFmtId="168" formatCode="&quot;₹&quot;\ #,##0"/>
    </dxf>
    <dxf>
      <numFmt numFmtId="19" formatCode="dd/mm/yyyy"/>
    </dxf>
    <dxf>
      <numFmt numFmtId="19" formatCode="dd/mm/yyyy"/>
    </dxf>
    <dxf>
      <numFmt numFmtId="19" formatCode="dd/mm/yyyy"/>
    </dxf>
    <dxf>
      <numFmt numFmtId="19" formatCode="dd/mm/yyyy"/>
    </dxf>
    <dxf>
      <numFmt numFmtId="168" formatCode="&quot;₹&quot;\ #,##0"/>
    </dxf>
    <dxf>
      <numFmt numFmtId="168" formatCode="&quot;₹&quot;\ #,##0"/>
    </dxf>
    <dxf>
      <numFmt numFmtId="19" formatCode="dd/mm/yyyy"/>
    </dxf>
    <dxf>
      <numFmt numFmtId="168" formatCode="&quot;₹&quot;\ #,##0"/>
    </dxf>
    <dxf>
      <font>
        <b val="0"/>
        <i val="0"/>
        <strike val="0"/>
        <condense val="0"/>
        <extend val="0"/>
        <outline val="0"/>
        <shadow val="0"/>
        <u val="none"/>
        <vertAlign val="baseline"/>
        <sz val="11"/>
        <color auto="1"/>
        <name val="Ubuntu Mono"/>
        <family val="3"/>
        <scheme val="none"/>
      </font>
      <numFmt numFmtId="168" formatCode="&quot;₹&quot;\ #,##0"/>
    </dxf>
    <dxf>
      <numFmt numFmtId="19" formatCode="dd/mm/yyyy"/>
    </dxf>
    <dxf>
      <numFmt numFmtId="19" formatCode="dd/mm/yyyy"/>
    </dxf>
    <dxf>
      <numFmt numFmtId="19" formatCode="dd/mm/yyyy"/>
    </dxf>
    <dxf>
      <numFmt numFmtId="19" formatCode="dd/mm/yyyy"/>
    </dxf>
    <dxf>
      <numFmt numFmtId="168" formatCode="&quot;₹&quot;\ #,##0"/>
    </dxf>
    <dxf>
      <numFmt numFmtId="168" formatCode="&quot;₹&quot;\ #,##0"/>
    </dxf>
    <dxf>
      <numFmt numFmtId="19" formatCode="dd/mm/yyyy"/>
    </dxf>
  </dxfs>
  <tableStyles count="0" defaultTableStyle="TableStyleMedium2" defaultPivotStyle="PivotStyleLight16"/>
  <colors>
    <mruColors>
      <color rgb="FFFF9900"/>
      <color rgb="FFB0CFFC"/>
      <color rgb="FF0000FF"/>
      <color rgb="FF0033CC"/>
      <color rgb="FF03E197"/>
      <color rgb="FFFF79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pivotCacheDefinition" Target="pivotCache/pivotCacheDefinition7.xml"/><Relationship Id="rId39" Type="http://schemas.openxmlformats.org/officeDocument/2006/relationships/customXml" Target="../customXml/item1.xml"/><Relationship Id="rId21" Type="http://schemas.openxmlformats.org/officeDocument/2006/relationships/pivotCacheDefinition" Target="pivotCache/pivotCacheDefinition2.xml"/><Relationship Id="rId34"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pivotCacheDefinition" Target="pivotCache/pivotCacheDefinition6.xml"/><Relationship Id="rId33" Type="http://schemas.openxmlformats.org/officeDocument/2006/relationships/theme" Target="theme/theme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microsoft.com/office/2007/relationships/slicerCache" Target="slicerCaches/slicerCache4.xml"/><Relationship Id="rId37"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pivotCacheDefinition" Target="pivotCache/pivotCacheDefinition9.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30" Type="http://schemas.microsoft.com/office/2007/relationships/slicerCache" Target="slicerCaches/slicerCache2.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[Main.xlsx]Total Expenses(Chart)!PivotTable7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E197"/>
          </a:solidFill>
          <a:ln>
            <a:solidFill>
              <a:schemeClr val="bg1">
                <a:lumMod val="85000"/>
              </a:schemeClr>
            </a:solidFill>
          </a:ln>
          <a:effectLst/>
        </c:spPr>
      </c:pivotFmt>
      <c:pivotFmt>
        <c:idx val="2"/>
        <c:spPr>
          <a:solidFill>
            <a:schemeClr val="accent4"/>
          </a:solidFill>
          <a:ln>
            <a:solidFill>
              <a:schemeClr val="bg1">
                <a:lumMod val="85000"/>
              </a:schemeClr>
            </a:solidFill>
          </a:ln>
          <a:effectLst/>
        </c:spPr>
      </c:pivotFmt>
      <c:pivotFmt>
        <c:idx val="3"/>
        <c:spPr>
          <a:solidFill>
            <a:schemeClr val="accent1"/>
          </a:solidFill>
          <a:ln>
            <a:solidFill>
              <a:schemeClr val="bg1">
                <a:lumMod val="85000"/>
              </a:schemeClr>
            </a:solidFill>
          </a:ln>
          <a:effectLst/>
        </c:spPr>
        <c:dLbl>
          <c:idx val="0"/>
          <c:layout>
            <c:manualLayout>
              <c:x val="0.11981649168853893"/>
              <c:y val="2.46084864391950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a:solidFill>
              <a:schemeClr val="bg1">
                <a:lumMod val="85000"/>
              </a:schemeClr>
            </a:solidFill>
          </a:ln>
          <a:effectLst/>
        </c:spPr>
        <c:dLbl>
          <c:idx val="0"/>
          <c:layout>
            <c:manualLayout>
              <c:x val="-0.11372112860892392"/>
              <c:y val="2.77063283756197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'Total Expenses(Chart)'!$B$1</c:f>
              <c:strCache>
                <c:ptCount val="1"/>
                <c:pt idx="0">
                  <c:v>Total</c:v>
                </c:pt>
              </c:strCache>
            </c:strRef>
          </c:tx>
          <c:spPr>
            <a:ln>
              <a:solidFill>
                <a:schemeClr val="bg1">
                  <a:lumMod val="85000"/>
                </a:schemeClr>
              </a:solidFill>
            </a:ln>
          </c:spPr>
          <c:dPt>
            <c:idx val="0"/>
            <c:bubble3D val="0"/>
            <c:spPr>
              <a:solidFill>
                <a:schemeClr val="accent4"/>
              </a:solidFill>
              <a:ln>
                <a:solidFill>
                  <a:schemeClr val="bg1">
                    <a:lumMod val="85000"/>
                  </a:schemeClr>
                </a:solidFill>
              </a:ln>
              <a:effectLst/>
            </c:spPr>
            <c:extLst>
              <c:ext xmlns:c16="http://schemas.microsoft.com/office/drawing/2014/chart" uri="{C3380CC4-5D6E-409C-BE32-E72D297353CC}">
                <c16:uniqueId val="{00000003-185A-4339-BD04-6843217870B6}"/>
              </c:ext>
            </c:extLst>
          </c:dPt>
          <c:dPt>
            <c:idx val="1"/>
            <c:bubble3D val="0"/>
            <c:spPr>
              <a:solidFill>
                <a:srgbClr val="03E197"/>
              </a:solidFill>
              <a:ln>
                <a:solidFill>
                  <a:schemeClr val="bg1">
                    <a:lumMod val="85000"/>
                  </a:schemeClr>
                </a:solidFill>
              </a:ln>
              <a:effectLst/>
            </c:spPr>
            <c:extLst>
              <c:ext xmlns:c16="http://schemas.microsoft.com/office/drawing/2014/chart" uri="{C3380CC4-5D6E-409C-BE32-E72D297353CC}">
                <c16:uniqueId val="{00000002-185A-4339-BD04-6843217870B6}"/>
              </c:ext>
            </c:extLst>
          </c:dPt>
          <c:dPt>
            <c:idx val="2"/>
            <c:bubble3D val="0"/>
            <c:spPr>
              <a:solidFill>
                <a:schemeClr val="accent3"/>
              </a:solidFill>
              <a:ln>
                <a:solidFill>
                  <a:schemeClr val="bg1">
                    <a:lumMod val="85000"/>
                  </a:schemeClr>
                </a:solidFill>
              </a:ln>
              <a:effectLst/>
            </c:spPr>
            <c:extLst>
              <c:ext xmlns:c16="http://schemas.microsoft.com/office/drawing/2014/chart" uri="{C3380CC4-5D6E-409C-BE32-E72D297353CC}">
                <c16:uniqueId val="{00000006-185A-4339-BD04-6843217870B6}"/>
              </c:ext>
            </c:extLst>
          </c:dPt>
          <c:dPt>
            <c:idx val="3"/>
            <c:bubble3D val="0"/>
            <c:spPr>
              <a:solidFill>
                <a:schemeClr val="accent4"/>
              </a:solidFill>
              <a:ln>
                <a:solidFill>
                  <a:schemeClr val="bg1">
                    <a:lumMod val="85000"/>
                  </a:schemeClr>
                </a:solidFill>
              </a:ln>
              <a:effectLst/>
            </c:spPr>
            <c:extLst>
              <c:ext xmlns:c16="http://schemas.microsoft.com/office/drawing/2014/chart" uri="{C3380CC4-5D6E-409C-BE32-E72D297353CC}">
                <c16:uniqueId val="{00000004-185A-4339-BD04-6843217870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Expenses(Chart)'!$A$2:$A$4</c:f>
              <c:strCache>
                <c:ptCount val="2"/>
                <c:pt idx="0">
                  <c:v>Consultant</c:v>
                </c:pt>
                <c:pt idx="1">
                  <c:v>Employee</c:v>
                </c:pt>
              </c:strCache>
            </c:strRef>
          </c:cat>
          <c:val>
            <c:numRef>
              <c:f>'Total Expenses(Chart)'!$B$2:$B$4</c:f>
              <c:numCache>
                <c:formatCode>0.00%</c:formatCode>
                <c:ptCount val="2"/>
                <c:pt idx="0">
                  <c:v>0.12287440806246479</c:v>
                </c:pt>
                <c:pt idx="1">
                  <c:v>0.87712559193753525</c:v>
                </c:pt>
              </c:numCache>
            </c:numRef>
          </c:val>
          <c:extLst>
            <c:ext xmlns:c16="http://schemas.microsoft.com/office/drawing/2014/chart" uri="{C3380CC4-5D6E-409C-BE32-E72D297353CC}">
              <c16:uniqueId val="{00000000-185A-4339-BD04-6843217870B6}"/>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[Main.xlsx]HR&amp;Consultant!PivotTable16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'HR&amp;Consultant'!$B$1</c:f>
              <c:strCache>
                <c:ptCount val="1"/>
                <c:pt idx="0">
                  <c:v>Total</c:v>
                </c:pt>
              </c:strCache>
            </c:strRef>
          </c:tx>
          <c:spPr>
            <a:solidFill>
              <a:schemeClr val="accent1"/>
            </a:solidFill>
            <a:ln>
              <a:noFill/>
            </a:ln>
            <a:effectLst/>
          </c:spPr>
          <c:invertIfNegative val="0"/>
          <c:cat>
            <c:strRef>
              <c:f>'HR&amp;Consultant'!$A$2:$A$3</c:f>
              <c:strCache>
                <c:ptCount val="1"/>
                <c:pt idx="0">
                  <c:v>Consultant</c:v>
                </c:pt>
              </c:strCache>
            </c:strRef>
          </c:cat>
          <c:val>
            <c:numRef>
              <c:f>'HR&amp;Consultant'!$B$2:$B$3</c:f>
              <c:numCache>
                <c:formatCode>General</c:formatCode>
                <c:ptCount val="1"/>
                <c:pt idx="0">
                  <c:v>720147</c:v>
                </c:pt>
              </c:numCache>
            </c:numRef>
          </c:val>
          <c:extLst>
            <c:ext xmlns:c16="http://schemas.microsoft.com/office/drawing/2014/chart" uri="{C3380CC4-5D6E-409C-BE32-E72D297353CC}">
              <c16:uniqueId val="{00000000-9C7C-4013-A2F2-3503ED8C8ECE}"/>
            </c:ext>
          </c:extLst>
        </c:ser>
        <c:dLbls>
          <c:showLegendKey val="0"/>
          <c:showVal val="0"/>
          <c:showCatName val="0"/>
          <c:showSerName val="0"/>
          <c:showPercent val="0"/>
          <c:showBubbleSize val="0"/>
        </c:dLbls>
        <c:gapWidth val="219"/>
        <c:overlap val="-27"/>
        <c:axId val="425396863"/>
        <c:axId val="425383423"/>
      </c:barChart>
      <c:catAx>
        <c:axId val="42539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383423"/>
        <c:crosses val="autoZero"/>
        <c:auto val="1"/>
        <c:lblAlgn val="ctr"/>
        <c:lblOffset val="100"/>
        <c:noMultiLvlLbl val="0"/>
      </c:catAx>
      <c:valAx>
        <c:axId val="42538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39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[Main.xlsx]CR&amp;DR!PivotTable9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dLbl>
          <c:idx val="0"/>
          <c:layout>
            <c:manualLayout>
              <c:x val="-0.1333333333333333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dLbl>
          <c:idx val="0"/>
          <c:layout>
            <c:manualLayout>
              <c:x val="0.125"/>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'CR&amp;DR'!$B$1</c:f>
              <c:strCache>
                <c:ptCount val="1"/>
                <c:pt idx="0">
                  <c:v>Total</c:v>
                </c:pt>
              </c:strCache>
            </c:strRef>
          </c:tx>
          <c:dPt>
            <c:idx val="0"/>
            <c:bubble3D val="0"/>
            <c:spPr>
              <a:solidFill>
                <a:schemeClr val="accent1">
                  <a:lumMod val="40000"/>
                  <a:lumOff val="60000"/>
                </a:schemeClr>
              </a:solidFill>
              <a:ln>
                <a:noFill/>
              </a:ln>
              <a:effectLst/>
            </c:spPr>
            <c:extLst>
              <c:ext xmlns:c16="http://schemas.microsoft.com/office/drawing/2014/chart" uri="{C3380CC4-5D6E-409C-BE32-E72D297353CC}">
                <c16:uniqueId val="{00000004-C254-488E-A891-8DBF4F747896}"/>
              </c:ext>
            </c:extLst>
          </c:dPt>
          <c:dPt>
            <c:idx val="1"/>
            <c:bubble3D val="0"/>
            <c:spPr>
              <a:solidFill>
                <a:schemeClr val="accent1">
                  <a:lumMod val="50000"/>
                </a:schemeClr>
              </a:solidFill>
              <a:ln>
                <a:noFill/>
              </a:ln>
              <a:effectLst/>
            </c:spPr>
            <c:extLst>
              <c:ext xmlns:c16="http://schemas.microsoft.com/office/drawing/2014/chart" uri="{C3380CC4-5D6E-409C-BE32-E72D297353CC}">
                <c16:uniqueId val="{00000003-C254-488E-A891-8DBF4F747896}"/>
              </c:ext>
            </c:extLst>
          </c:dPt>
          <c:dLbls>
            <c:dLbl>
              <c:idx val="0"/>
              <c:layout>
                <c:manualLayout>
                  <c:x val="0.125"/>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254-488E-A891-8DBF4F747896}"/>
                </c:ext>
              </c:extLst>
            </c:dLbl>
            <c:dLbl>
              <c:idx val="1"/>
              <c:layout>
                <c:manualLayout>
                  <c:x val="-0.13333333333333333"/>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54-488E-A891-8DBF4F7478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'CR&amp;DR'!$A$2:$A$4</c:f>
              <c:strCache>
                <c:ptCount val="2"/>
                <c:pt idx="0">
                  <c:v>CR</c:v>
                </c:pt>
                <c:pt idx="1">
                  <c:v>DR</c:v>
                </c:pt>
              </c:strCache>
            </c:strRef>
          </c:cat>
          <c:val>
            <c:numRef>
              <c:f>'CR&amp;DR'!$B$2:$B$4</c:f>
              <c:numCache>
                <c:formatCode>0.00%</c:formatCode>
                <c:ptCount val="2"/>
                <c:pt idx="0">
                  <c:v>0.20257873131674273</c:v>
                </c:pt>
                <c:pt idx="1">
                  <c:v>0.79742126868325724</c:v>
                </c:pt>
              </c:numCache>
            </c:numRef>
          </c:val>
          <c:extLst>
            <c:ext xmlns:c16="http://schemas.microsoft.com/office/drawing/2014/chart" uri="{C3380CC4-5D6E-409C-BE32-E72D297353CC}">
              <c16:uniqueId val="{00000000-C254-488E-A891-8DBF4F747896}"/>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[Main.xlsx]Project-Income VS Salary!PivotTable3</c:name>
    <c:fmtId val="0"/>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641797386292767E-2"/>
          <c:y val="2.3541997102834545E-2"/>
          <c:w val="0.75688602893306745"/>
          <c:h val="0.7133162770412782"/>
        </c:manualLayout>
      </c:layout>
      <c:barChart>
        <c:barDir val="col"/>
        <c:grouping val="clustered"/>
        <c:varyColors val="0"/>
        <c:ser>
          <c:idx val="1"/>
          <c:order val="1"/>
          <c:tx>
            <c:strRef>
              <c:f>'Project-Income VS Salary'!$C$1</c:f>
              <c:strCache>
                <c:ptCount val="1"/>
                <c:pt idx="0">
                  <c:v>Sum of Salary to be Paid</c:v>
                </c:pt>
              </c:strCache>
            </c:strRef>
          </c:tx>
          <c:spPr>
            <a:solidFill>
              <a:schemeClr val="accent2"/>
            </a:solidFill>
            <a:ln>
              <a:noFill/>
            </a:ln>
            <a:effectLst/>
          </c:spPr>
          <c:invertIfNegative val="0"/>
          <c:cat>
            <c:strRef>
              <c:f>'Project-Income VS Salary'!$A$2:$A$28</c:f>
              <c:strCache>
                <c:ptCount val="26"/>
                <c:pt idx="0">
                  <c:v>KIRTI TRADING COMPANY</c:v>
                </c:pt>
                <c:pt idx="1">
                  <c:v>SAGAR SALES</c:v>
                </c:pt>
                <c:pt idx="2">
                  <c:v>RELIANCE RETAIL LIMITED</c:v>
                </c:pt>
                <c:pt idx="3">
                  <c:v>RAJBHARAT CASHEW COMPANY</c:v>
                </c:pt>
                <c:pt idx="4">
                  <c:v>J.K.&amp; CO.</c:v>
                </c:pt>
                <c:pt idx="5">
                  <c:v>PARTH ENTERPRISE</c:v>
                </c:pt>
                <c:pt idx="6">
                  <c:v>SAMIR TRADIND CO.</c:v>
                </c:pt>
                <c:pt idx="7">
                  <c:v>RADHA DISTRIBUTORS</c:v>
                </c:pt>
                <c:pt idx="8">
                  <c:v>MAHAVIR AGENCIES</c:v>
                </c:pt>
                <c:pt idx="9">
                  <c:v>DEVHAR MARKETING PVT.LTD</c:v>
                </c:pt>
                <c:pt idx="10">
                  <c:v>RAHI ENTERPRISE</c:v>
                </c:pt>
                <c:pt idx="11">
                  <c:v>TIRUPATI AGENCIES</c:v>
                </c:pt>
                <c:pt idx="12">
                  <c:v>RAVI SALES</c:v>
                </c:pt>
                <c:pt idx="13">
                  <c:v>JALARAM SALES AGENCY</c:v>
                </c:pt>
                <c:pt idx="14">
                  <c:v>KANERIYA OIL INDUSTRIES</c:v>
                </c:pt>
                <c:pt idx="15">
                  <c:v>NTC</c:v>
                </c:pt>
                <c:pt idx="16">
                  <c:v>KQ BRO-SIS FOODS ENTERPRISE</c:v>
                </c:pt>
                <c:pt idx="17">
                  <c:v>JAY AMBE TRADERS</c:v>
                </c:pt>
                <c:pt idx="18">
                  <c:v>SHAURYA ENTERPRISE</c:v>
                </c:pt>
                <c:pt idx="19">
                  <c:v>R C SALES</c:v>
                </c:pt>
                <c:pt idx="20">
                  <c:v>SHAH TOKARSHI TRIBHOVANDAS</c:v>
                </c:pt>
                <c:pt idx="21">
                  <c:v>SOMNATH RICE MILL</c:v>
                </c:pt>
                <c:pt idx="22">
                  <c:v>SHIVAM AGRO PROCESSOR</c:v>
                </c:pt>
                <c:pt idx="23">
                  <c:v>HARESHKUMAR HASSANAND</c:v>
                </c:pt>
                <c:pt idx="24">
                  <c:v>PARSHWANATH TRADERS</c:v>
                </c:pt>
                <c:pt idx="25">
                  <c:v>(blank)</c:v>
                </c:pt>
              </c:strCache>
            </c:strRef>
          </c:cat>
          <c:val>
            <c:numRef>
              <c:f>'Project-Income VS Salary'!$C$2:$C$28</c:f>
              <c:numCache>
                <c:formatCode>General</c:formatCode>
                <c:ptCount val="26"/>
                <c:pt idx="0">
                  <c:v>230771</c:v>
                </c:pt>
                <c:pt idx="1">
                  <c:v>174969</c:v>
                </c:pt>
                <c:pt idx="2">
                  <c:v>141583</c:v>
                </c:pt>
                <c:pt idx="3">
                  <c:v>305119</c:v>
                </c:pt>
                <c:pt idx="4">
                  <c:v>128209</c:v>
                </c:pt>
                <c:pt idx="5">
                  <c:v>75215</c:v>
                </c:pt>
                <c:pt idx="6">
                  <c:v>141247</c:v>
                </c:pt>
                <c:pt idx="7">
                  <c:v>741778</c:v>
                </c:pt>
                <c:pt idx="8">
                  <c:v>111689</c:v>
                </c:pt>
                <c:pt idx="9">
                  <c:v>355124</c:v>
                </c:pt>
                <c:pt idx="10">
                  <c:v>118192</c:v>
                </c:pt>
                <c:pt idx="11">
                  <c:v>127649</c:v>
                </c:pt>
                <c:pt idx="12">
                  <c:v>224395</c:v>
                </c:pt>
                <c:pt idx="13">
                  <c:v>122771</c:v>
                </c:pt>
                <c:pt idx="14">
                  <c:v>94146</c:v>
                </c:pt>
                <c:pt idx="15">
                  <c:v>116062</c:v>
                </c:pt>
                <c:pt idx="16">
                  <c:v>96000</c:v>
                </c:pt>
                <c:pt idx="17">
                  <c:v>48599</c:v>
                </c:pt>
                <c:pt idx="18">
                  <c:v>173401</c:v>
                </c:pt>
                <c:pt idx="19">
                  <c:v>62667</c:v>
                </c:pt>
                <c:pt idx="20">
                  <c:v>93990</c:v>
                </c:pt>
                <c:pt idx="21">
                  <c:v>101722</c:v>
                </c:pt>
                <c:pt idx="22">
                  <c:v>96000</c:v>
                </c:pt>
                <c:pt idx="23">
                  <c:v>2882</c:v>
                </c:pt>
                <c:pt idx="24">
                  <c:v>133447</c:v>
                </c:pt>
              </c:numCache>
            </c:numRef>
          </c:val>
          <c:extLst>
            <c:ext xmlns:c16="http://schemas.microsoft.com/office/drawing/2014/chart" uri="{C3380CC4-5D6E-409C-BE32-E72D297353CC}">
              <c16:uniqueId val="{00000002-8965-48C8-A073-7F3AC53D09A2}"/>
            </c:ext>
          </c:extLst>
        </c:ser>
        <c:dLbls>
          <c:showLegendKey val="0"/>
          <c:showVal val="0"/>
          <c:showCatName val="0"/>
          <c:showSerName val="0"/>
          <c:showPercent val="0"/>
          <c:showBubbleSize val="0"/>
        </c:dLbls>
        <c:gapWidth val="75"/>
        <c:overlap val="-27"/>
        <c:axId val="526269872"/>
        <c:axId val="526268912"/>
      </c:barChart>
      <c:lineChart>
        <c:grouping val="stacked"/>
        <c:varyColors val="0"/>
        <c:ser>
          <c:idx val="0"/>
          <c:order val="0"/>
          <c:tx>
            <c:strRef>
              <c:f>'Project-Income VS Salary'!$B$1</c:f>
              <c:strCache>
                <c:ptCount val="1"/>
                <c:pt idx="0">
                  <c:v>Sum of Amount Raised in INR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'Project-Income VS Salary'!$A$2:$A$28</c:f>
              <c:strCache>
                <c:ptCount val="26"/>
                <c:pt idx="0">
                  <c:v>KIRTI TRADING COMPANY</c:v>
                </c:pt>
                <c:pt idx="1">
                  <c:v>SAGAR SALES</c:v>
                </c:pt>
                <c:pt idx="2">
                  <c:v>RELIANCE RETAIL LIMITED</c:v>
                </c:pt>
                <c:pt idx="3">
                  <c:v>RAJBHARAT CASHEW COMPANY</c:v>
                </c:pt>
                <c:pt idx="4">
                  <c:v>J.K.&amp; CO.</c:v>
                </c:pt>
                <c:pt idx="5">
                  <c:v>PARTH ENTERPRISE</c:v>
                </c:pt>
                <c:pt idx="6">
                  <c:v>SAMIR TRADIND CO.</c:v>
                </c:pt>
                <c:pt idx="7">
                  <c:v>RADHA DISTRIBUTORS</c:v>
                </c:pt>
                <c:pt idx="8">
                  <c:v>MAHAVIR AGENCIES</c:v>
                </c:pt>
                <c:pt idx="9">
                  <c:v>DEVHAR MARKETING PVT.LTD</c:v>
                </c:pt>
                <c:pt idx="10">
                  <c:v>RAHI ENTERPRISE</c:v>
                </c:pt>
                <c:pt idx="11">
                  <c:v>TIRUPATI AGENCIES</c:v>
                </c:pt>
                <c:pt idx="12">
                  <c:v>RAVI SALES</c:v>
                </c:pt>
                <c:pt idx="13">
                  <c:v>JALARAM SALES AGENCY</c:v>
                </c:pt>
                <c:pt idx="14">
                  <c:v>KANERIYA OIL INDUSTRIES</c:v>
                </c:pt>
                <c:pt idx="15">
                  <c:v>NTC</c:v>
                </c:pt>
                <c:pt idx="16">
                  <c:v>KQ BRO-SIS FOODS ENTERPRISE</c:v>
                </c:pt>
                <c:pt idx="17">
                  <c:v>JAY AMBE TRADERS</c:v>
                </c:pt>
                <c:pt idx="18">
                  <c:v>SHAURYA ENTERPRISE</c:v>
                </c:pt>
                <c:pt idx="19">
                  <c:v>R C SALES</c:v>
                </c:pt>
                <c:pt idx="20">
                  <c:v>SHAH TOKARSHI TRIBHOVANDAS</c:v>
                </c:pt>
                <c:pt idx="21">
                  <c:v>SOMNATH RICE MILL</c:v>
                </c:pt>
                <c:pt idx="22">
                  <c:v>SHIVAM AGRO PROCESSOR</c:v>
                </c:pt>
                <c:pt idx="23">
                  <c:v>HARESHKUMAR HASSANAND</c:v>
                </c:pt>
                <c:pt idx="24">
                  <c:v>PARSHWANATH TRADERS</c:v>
                </c:pt>
                <c:pt idx="25">
                  <c:v>(blank)</c:v>
                </c:pt>
              </c:strCache>
            </c:strRef>
          </c:cat>
          <c:val>
            <c:numRef>
              <c:f>'Project-Income VS Salary'!$B$2:$B$28</c:f>
              <c:numCache>
                <c:formatCode>General</c:formatCode>
                <c:ptCount val="26"/>
                <c:pt idx="0">
                  <c:v>2316992</c:v>
                </c:pt>
                <c:pt idx="1">
                  <c:v>2121176</c:v>
                </c:pt>
                <c:pt idx="2">
                  <c:v>1554064</c:v>
                </c:pt>
                <c:pt idx="3">
                  <c:v>3594388</c:v>
                </c:pt>
                <c:pt idx="4">
                  <c:v>798270</c:v>
                </c:pt>
                <c:pt idx="5">
                  <c:v>1538566</c:v>
                </c:pt>
                <c:pt idx="6">
                  <c:v>1576696</c:v>
                </c:pt>
                <c:pt idx="7">
                  <c:v>7375162</c:v>
                </c:pt>
                <c:pt idx="8">
                  <c:v>1299618</c:v>
                </c:pt>
                <c:pt idx="9">
                  <c:v>3622842</c:v>
                </c:pt>
                <c:pt idx="10">
                  <c:v>994086</c:v>
                </c:pt>
                <c:pt idx="11">
                  <c:v>507580</c:v>
                </c:pt>
                <c:pt idx="12">
                  <c:v>2139216</c:v>
                </c:pt>
                <c:pt idx="13">
                  <c:v>1103802</c:v>
                </c:pt>
                <c:pt idx="14">
                  <c:v>530868</c:v>
                </c:pt>
                <c:pt idx="15">
                  <c:v>2074846</c:v>
                </c:pt>
                <c:pt idx="16">
                  <c:v>1038448</c:v>
                </c:pt>
                <c:pt idx="17">
                  <c:v>1061736</c:v>
                </c:pt>
                <c:pt idx="18">
                  <c:v>784658</c:v>
                </c:pt>
                <c:pt idx="19">
                  <c:v>530868</c:v>
                </c:pt>
                <c:pt idx="20">
                  <c:v>507580</c:v>
                </c:pt>
                <c:pt idx="21">
                  <c:v>740296</c:v>
                </c:pt>
                <c:pt idx="22">
                  <c:v>530868</c:v>
                </c:pt>
                <c:pt idx="23">
                  <c:v>1061736</c:v>
                </c:pt>
                <c:pt idx="24">
                  <c:v>1315526</c:v>
                </c:pt>
              </c:numCache>
            </c:numRef>
          </c:val>
          <c:smooth val="0"/>
          <c:extLst>
            <c:ext xmlns:c16="http://schemas.microsoft.com/office/drawing/2014/chart" uri="{C3380CC4-5D6E-409C-BE32-E72D297353CC}">
              <c16:uniqueId val="{00000000-8965-48C8-A073-7F3AC53D09A2}"/>
            </c:ext>
          </c:extLst>
        </c:ser>
        <c:dLbls>
          <c:showLegendKey val="0"/>
          <c:showVal val="0"/>
          <c:showCatName val="0"/>
          <c:showSerName val="0"/>
          <c:showPercent val="0"/>
          <c:showBubbleSize val="0"/>
        </c:dLbls>
        <c:marker val="1"/>
        <c:smooth val="0"/>
        <c:axId val="770553152"/>
        <c:axId val="770543072"/>
      </c:lineChart>
      <c:catAx>
        <c:axId val="52626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268912"/>
        <c:crosses val="autoZero"/>
        <c:auto val="1"/>
        <c:lblAlgn val="ctr"/>
        <c:lblOffset val="100"/>
        <c:noMultiLvlLbl val="0"/>
      </c:catAx>
      <c:valAx>
        <c:axId val="526268912"/>
        <c:scaling>
          <c:orientation val="minMax"/>
        </c:scaling>
        <c:delete val="0"/>
        <c:axPos val="l"/>
        <c:majorGridlines>
          <c:spPr>
            <a:ln w="9525" cap="flat" cmpd="sng" algn="ctr">
              <a:solidFill>
                <a:schemeClr val="tx1">
                  <a:lumMod val="15000"/>
                  <a:lumOff val="85000"/>
                </a:schemeClr>
              </a:solidFill>
              <a:round/>
            </a:ln>
            <a:effectLst/>
          </c:spPr>
        </c:majorGridlines>
        <c:numFmt formatCode="[&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269872"/>
        <c:crosses val="autoZero"/>
        <c:crossBetween val="between"/>
      </c:valAx>
      <c:valAx>
        <c:axId val="770543072"/>
        <c:scaling>
          <c:orientation val="minMax"/>
        </c:scaling>
        <c:delete val="0"/>
        <c:axPos val="r"/>
        <c:numFmt formatCode="[&gt;=1000]#,##0,&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553152"/>
        <c:crosses val="max"/>
        <c:crossBetween val="between"/>
      </c:valAx>
      <c:catAx>
        <c:axId val="770553152"/>
        <c:scaling>
          <c:orientation val="minMax"/>
        </c:scaling>
        <c:delete val="1"/>
        <c:axPos val="b"/>
        <c:numFmt formatCode="General" sourceLinked="1"/>
        <c:majorTickMark val="out"/>
        <c:minorTickMark val="none"/>
        <c:tickLblPos val="nextTo"/>
        <c:crossAx val="770543072"/>
        <c:crosses val="autoZero"/>
        <c:auto val="1"/>
        <c:lblAlgn val="ctr"/>
        <c:lblOffset val="100"/>
        <c:noMultiLvlLbl val="0"/>
      </c:catAx>
      <c:spPr>
        <a:noFill/>
        <a:ln>
          <a:noFill/>
        </a:ln>
        <a:effectLst/>
      </c:spPr>
    </c:plotArea>
    <c:legend>
      <c:legendPos val="r"/>
      <c:layout>
        <c:manualLayout>
          <c:xMode val="edge"/>
          <c:yMode val="edge"/>
          <c:x val="0.86755343571609689"/>
          <c:y val="0.2241838493473963"/>
          <c:w val="0.12200270005413813"/>
          <c:h val="0.311931967167255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[Main.xlsx]Other Expenses!PivotTable13</c:name>
    <c:fmtId val="0"/>
  </c:pivotSource>
  <c:chart>
    <c:autoTitleDeleted val="1"/>
    <c:pivotFmts>
      <c:pivotFmt>
        <c:idx val="0"/>
        <c:spPr>
          <a:solidFill>
            <a:srgbClr val="0000FF"/>
          </a:solidFill>
          <a:ln>
            <a:noFill/>
          </a:ln>
          <a:effectLst/>
          <a:sp3d/>
        </c:spPr>
        <c:marker>
          <c:symbol val="none"/>
        </c:marker>
        <c:dLbl>
          <c:idx val="0"/>
          <c:numFmt formatCode="[&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900481189851262E-2"/>
          <c:y val="0.125"/>
          <c:w val="0.88987729658792647"/>
          <c:h val="0.66258530183727027"/>
        </c:manualLayout>
      </c:layout>
      <c:bar3DChart>
        <c:barDir val="col"/>
        <c:grouping val="clustered"/>
        <c:varyColors val="0"/>
        <c:ser>
          <c:idx val="0"/>
          <c:order val="0"/>
          <c:tx>
            <c:strRef>
              <c:f>'Other Expenses'!$F$11</c:f>
              <c:strCache>
                <c:ptCount val="1"/>
                <c:pt idx="0">
                  <c:v>Total</c:v>
                </c:pt>
              </c:strCache>
            </c:strRef>
          </c:tx>
          <c:spPr>
            <a:solidFill>
              <a:srgbClr val="0000FF"/>
            </a:solidFill>
            <a:ln>
              <a:noFill/>
            </a:ln>
            <a:effectLst/>
            <a:sp3d/>
          </c:spPr>
          <c:invertIfNegative val="0"/>
          <c:dLbls>
            <c:numFmt formatCode="[&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'Other Expenses'!$E$12:$E$16</c:f>
              <c:multiLvlStrCache>
                <c:ptCount val="2"/>
                <c:lvl>
                  <c:pt idx="0">
                    <c:v>Asset</c:v>
                  </c:pt>
                  <c:pt idx="1">
                    <c:v>Asset</c:v>
                  </c:pt>
                </c:lvl>
                <c:lvl>
                  <c:pt idx="0">
                    <c:v>Scanners</c:v>
                  </c:pt>
                  <c:pt idx="1">
                    <c:v>Printer</c:v>
                  </c:pt>
                </c:lvl>
              </c:multiLvlStrCache>
            </c:multiLvlStrRef>
          </c:cat>
          <c:val>
            <c:numRef>
              <c:f>'Other Expenses'!$F$12:$F$16</c:f>
              <c:numCache>
                <c:formatCode>General</c:formatCode>
                <c:ptCount val="2"/>
                <c:pt idx="0">
                  <c:v>4000</c:v>
                </c:pt>
                <c:pt idx="1">
                  <c:v>2800</c:v>
                </c:pt>
              </c:numCache>
            </c:numRef>
          </c:val>
          <c:extLst>
            <c:ext xmlns:c16="http://schemas.microsoft.com/office/drawing/2014/chart" uri="{C3380CC4-5D6E-409C-BE32-E72D297353CC}">
              <c16:uniqueId val="{00000000-CA09-444F-881A-7E457A6FF99C}"/>
            </c:ext>
          </c:extLst>
        </c:ser>
        <c:dLbls>
          <c:showLegendKey val="0"/>
          <c:showVal val="1"/>
          <c:showCatName val="0"/>
          <c:showSerName val="0"/>
          <c:showPercent val="0"/>
          <c:showBubbleSize val="0"/>
        </c:dLbls>
        <c:gapWidth val="219"/>
        <c:shape val="box"/>
        <c:axId val="422971983"/>
        <c:axId val="422977263"/>
        <c:axId val="0"/>
      </c:bar3DChart>
      <c:catAx>
        <c:axId val="42297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977263"/>
        <c:crosses val="autoZero"/>
        <c:auto val="1"/>
        <c:lblAlgn val="ctr"/>
        <c:lblOffset val="100"/>
        <c:noMultiLvlLbl val="0"/>
      </c:catAx>
      <c:valAx>
        <c:axId val="422977263"/>
        <c:scaling>
          <c:orientation val="minMax"/>
        </c:scaling>
        <c:delete val="0"/>
        <c:axPos val="l"/>
        <c:majorGridlines>
          <c:spPr>
            <a:ln w="9525" cap="flat" cmpd="sng" algn="ctr">
              <a:solidFill>
                <a:schemeClr val="tx1">
                  <a:lumMod val="15000"/>
                  <a:lumOff val="85000"/>
                </a:schemeClr>
              </a:solidFill>
              <a:round/>
            </a:ln>
            <a:effectLst/>
          </c:spPr>
        </c:majorGridlines>
        <c:numFmt formatCode="[&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971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[Main.xlsx]Other Expenses!PivotTable18</c:name>
    <c:fmtId val="3"/>
  </c:pivotSource>
  <c:chart>
    <c:autoTitleDeleted val="1"/>
    <c:pivotFmts>
      <c:pivotFmt>
        <c:idx val="0"/>
        <c:spPr>
          <a:solidFill>
            <a:schemeClr val="accent1">
              <a:lumMod val="60000"/>
              <a:lumOff val="40000"/>
            </a:schemeClr>
          </a:solidFill>
          <a:ln>
            <a:noFill/>
          </a:ln>
          <a:effectLst/>
          <a:sp3d/>
        </c:spPr>
        <c:marker>
          <c:symbol val="none"/>
        </c:marker>
        <c:dLbl>
          <c:idx val="0"/>
          <c:numFmt formatCode="[&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'Other Expenses'!$M$16</c:f>
              <c:strCache>
                <c:ptCount val="1"/>
                <c:pt idx="0">
                  <c:v>Total</c:v>
                </c:pt>
              </c:strCache>
            </c:strRef>
          </c:tx>
          <c:spPr>
            <a:solidFill>
              <a:schemeClr val="accent1">
                <a:lumMod val="60000"/>
                <a:lumOff val="40000"/>
              </a:schemeClr>
            </a:solidFill>
            <a:ln>
              <a:noFill/>
            </a:ln>
            <a:effectLst/>
            <a:sp3d/>
          </c:spPr>
          <c:invertIfNegative val="0"/>
          <c:dLbls>
            <c:numFmt formatCode="[&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Expenses'!$L$17</c:f>
              <c:strCache>
                <c:ptCount val="1"/>
                <c:pt idx="0">
                  <c:v>Grand Total</c:v>
                </c:pt>
              </c:strCache>
            </c:strRef>
          </c:cat>
          <c:val>
            <c:numRef>
              <c:f>'Other Expenses'!$M$17</c:f>
              <c:numCache>
                <c:formatCode>General</c:formatCode>
                <c:ptCount val="1"/>
              </c:numCache>
            </c:numRef>
          </c:val>
          <c:extLst>
            <c:ext xmlns:c16="http://schemas.microsoft.com/office/drawing/2014/chart" uri="{C3380CC4-5D6E-409C-BE32-E72D297353CC}">
              <c16:uniqueId val="{00000000-5149-48D7-9F54-896B4743CCC0}"/>
            </c:ext>
          </c:extLst>
        </c:ser>
        <c:dLbls>
          <c:showLegendKey val="0"/>
          <c:showVal val="0"/>
          <c:showCatName val="0"/>
          <c:showSerName val="0"/>
          <c:showPercent val="0"/>
          <c:showBubbleSize val="0"/>
        </c:dLbls>
        <c:gapWidth val="219"/>
        <c:shape val="box"/>
        <c:axId val="422969583"/>
        <c:axId val="422970063"/>
        <c:axId val="0"/>
      </c:bar3DChart>
      <c:catAx>
        <c:axId val="42296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970063"/>
        <c:crosses val="autoZero"/>
        <c:auto val="1"/>
        <c:lblAlgn val="ctr"/>
        <c:lblOffset val="100"/>
        <c:noMultiLvlLbl val="0"/>
      </c:catAx>
      <c:valAx>
        <c:axId val="422970063"/>
        <c:scaling>
          <c:orientation val="minMax"/>
        </c:scaling>
        <c:delete val="0"/>
        <c:axPos val="l"/>
        <c:majorGridlines>
          <c:spPr>
            <a:ln w="9525" cap="flat" cmpd="sng" algn="ctr">
              <a:solidFill>
                <a:schemeClr val="tx1">
                  <a:lumMod val="15000"/>
                  <a:lumOff val="85000"/>
                </a:schemeClr>
              </a:solidFill>
              <a:round/>
            </a:ln>
            <a:effectLst/>
          </c:spPr>
        </c:majorGridlines>
        <c:numFmt formatCode="[&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9695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[Main.xlsx]Project wise revenue!PivotTable5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'Project wise revenue'!$A$1</c:f>
              <c:strCache>
                <c:ptCount val="1"/>
                <c:pt idx="0">
                  <c:v>Sum of Received Amount</c:v>
                </c:pt>
              </c:strCache>
            </c:strRef>
          </c:tx>
          <c:spPr>
            <a:solidFill>
              <a:schemeClr val="accent1"/>
            </a:solidFill>
            <a:ln>
              <a:noFill/>
            </a:ln>
            <a:effectLst/>
          </c:spPr>
          <c:invertIfNegative val="0"/>
          <c:cat>
            <c:strRef>
              <c:f>'Project wise revenue'!$A$2</c:f>
              <c:strCache>
                <c:ptCount val="1"/>
                <c:pt idx="0">
                  <c:v>Total</c:v>
                </c:pt>
              </c:strCache>
            </c:strRef>
          </c:cat>
          <c:val>
            <c:numRef>
              <c:f>'Project wise revenue'!$A$2</c:f>
              <c:numCache>
                <c:formatCode>General</c:formatCode>
                <c:ptCount val="1"/>
                <c:pt idx="0">
                  <c:v>206183</c:v>
                </c:pt>
              </c:numCache>
            </c:numRef>
          </c:val>
          <c:extLst>
            <c:ext xmlns:c16="http://schemas.microsoft.com/office/drawing/2014/chart" uri="{C3380CC4-5D6E-409C-BE32-E72D297353CC}">
              <c16:uniqueId val="{00000000-3C1A-4421-B234-A93077F118A3}"/>
            </c:ext>
          </c:extLst>
        </c:ser>
        <c:ser>
          <c:idx val="1"/>
          <c:order val="1"/>
          <c:tx>
            <c:strRef>
              <c:f>'Project wise revenue'!$B$1</c:f>
              <c:strCache>
                <c:ptCount val="1"/>
                <c:pt idx="0">
                  <c:v>Sum of Pending Amount</c:v>
                </c:pt>
              </c:strCache>
            </c:strRef>
          </c:tx>
          <c:spPr>
            <a:solidFill>
              <a:schemeClr val="accent2"/>
            </a:solidFill>
            <a:ln>
              <a:noFill/>
            </a:ln>
            <a:effectLst/>
          </c:spPr>
          <c:invertIfNegative val="0"/>
          <c:cat>
            <c:strRef>
              <c:f>'Project wise revenue'!$A$2</c:f>
              <c:strCache>
                <c:ptCount val="1"/>
                <c:pt idx="0">
                  <c:v>Total</c:v>
                </c:pt>
              </c:strCache>
            </c:strRef>
          </c:cat>
          <c:val>
            <c:numRef>
              <c:f>'Project wise revenue'!$B$2</c:f>
              <c:numCache>
                <c:formatCode>General</c:formatCode>
                <c:ptCount val="1"/>
                <c:pt idx="0">
                  <c:v>283817</c:v>
                </c:pt>
              </c:numCache>
            </c:numRef>
          </c:val>
          <c:extLst>
            <c:ext xmlns:c16="http://schemas.microsoft.com/office/drawing/2014/chart" uri="{C3380CC4-5D6E-409C-BE32-E72D297353CC}">
              <c16:uniqueId val="{00000002-3C1A-4421-B234-A93077F118A3}"/>
            </c:ext>
          </c:extLst>
        </c:ser>
        <c:dLbls>
          <c:showLegendKey val="0"/>
          <c:showVal val="0"/>
          <c:showCatName val="0"/>
          <c:showSerName val="0"/>
          <c:showPercent val="0"/>
          <c:showBubbleSize val="0"/>
        </c:dLbls>
        <c:gapWidth val="219"/>
        <c:overlap val="-27"/>
        <c:axId val="127151007"/>
        <c:axId val="127151487"/>
      </c:barChart>
      <c:catAx>
        <c:axId val="127151007"/>
        <c:scaling>
          <c:orientation val="minMax"/>
        </c:scaling>
        <c:delete val="1"/>
        <c:axPos val="b"/>
        <c:numFmt formatCode="General" sourceLinked="1"/>
        <c:majorTickMark val="none"/>
        <c:minorTickMark val="none"/>
        <c:tickLblPos val="nextTo"/>
        <c:crossAx val="127151487"/>
        <c:crosses val="autoZero"/>
        <c:auto val="1"/>
        <c:lblAlgn val="ctr"/>
        <c:lblOffset val="100"/>
        <c:noMultiLvlLbl val="0"/>
      </c:catAx>
      <c:valAx>
        <c:axId val="12715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51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[Main.xlsx]Salary Paid as per project(Bar)!PivotTable5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Paid as per project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Paid as per project(Bar)'!$B$1</c:f>
              <c:strCache>
                <c:ptCount val="1"/>
                <c:pt idx="0">
                  <c:v>Total</c:v>
                </c:pt>
              </c:strCache>
            </c:strRef>
          </c:tx>
          <c:spPr>
            <a:solidFill>
              <a:schemeClr val="accent1"/>
            </a:solidFill>
            <a:ln>
              <a:noFill/>
            </a:ln>
            <a:effectLst/>
          </c:spPr>
          <c:invertIfNegative val="0"/>
          <c:cat>
            <c:strRef>
              <c:f>'Salary Paid as per project(Bar)'!$A$2:$A$24</c:f>
              <c:strCache>
                <c:ptCount val="22"/>
                <c:pt idx="0">
                  <c:v>Accounts</c:v>
                </c:pt>
                <c:pt idx="1">
                  <c:v>Admin</c:v>
                </c:pt>
                <c:pt idx="2">
                  <c:v>Blitzz</c:v>
                </c:pt>
                <c:pt idx="3">
                  <c:v>Chatbot</c:v>
                </c:pt>
                <c:pt idx="4">
                  <c:v>dedupe/VSI-Nationwide/Vsite-RemoteVal</c:v>
                </c:pt>
                <c:pt idx="5">
                  <c:v>Genome</c:v>
                </c:pt>
                <c:pt idx="6">
                  <c:v>Hanson dodge</c:v>
                </c:pt>
                <c:pt idx="7">
                  <c:v>HR</c:v>
                </c:pt>
                <c:pt idx="8">
                  <c:v>IFM</c:v>
                </c:pt>
                <c:pt idx="9">
                  <c:v>Intelliante</c:v>
                </c:pt>
                <c:pt idx="10">
                  <c:v>Lumi</c:v>
                </c:pt>
                <c:pt idx="11">
                  <c:v>Marketing</c:v>
                </c:pt>
                <c:pt idx="12">
                  <c:v>MED</c:v>
                </c:pt>
                <c:pt idx="13">
                  <c:v>Pre Sales</c:v>
                </c:pt>
                <c:pt idx="14">
                  <c:v>Risk AI/Genome</c:v>
                </c:pt>
                <c:pt idx="15">
                  <c:v>SculptSoft</c:v>
                </c:pt>
                <c:pt idx="16">
                  <c:v>Sensaii</c:v>
                </c:pt>
                <c:pt idx="17">
                  <c:v>Takkion</c:v>
                </c:pt>
                <c:pt idx="18">
                  <c:v>VSI-Nationwide</c:v>
                </c:pt>
                <c:pt idx="19">
                  <c:v>Vsite-RemoteVal</c:v>
                </c:pt>
                <c:pt idx="20">
                  <c:v>Vsite-RemoteVal/Sensaii</c:v>
                </c:pt>
                <c:pt idx="21">
                  <c:v>Web Design</c:v>
                </c:pt>
              </c:strCache>
            </c:strRef>
          </c:cat>
          <c:val>
            <c:numRef>
              <c:f>'Salary Paid as per project(Bar)'!$B$2:$B$24</c:f>
              <c:numCache>
                <c:formatCode>General</c:formatCode>
                <c:ptCount val="22"/>
                <c:pt idx="0">
                  <c:v>46200</c:v>
                </c:pt>
                <c:pt idx="1">
                  <c:v>29200</c:v>
                </c:pt>
                <c:pt idx="2">
                  <c:v>693651</c:v>
                </c:pt>
                <c:pt idx="3">
                  <c:v>78449</c:v>
                </c:pt>
                <c:pt idx="4">
                  <c:v>49800</c:v>
                </c:pt>
                <c:pt idx="5">
                  <c:v>753720</c:v>
                </c:pt>
                <c:pt idx="6">
                  <c:v>46200</c:v>
                </c:pt>
                <c:pt idx="7">
                  <c:v>158667</c:v>
                </c:pt>
                <c:pt idx="8">
                  <c:v>167263</c:v>
                </c:pt>
                <c:pt idx="9">
                  <c:v>96000</c:v>
                </c:pt>
                <c:pt idx="10">
                  <c:v>46200</c:v>
                </c:pt>
                <c:pt idx="11">
                  <c:v>8891</c:v>
                </c:pt>
                <c:pt idx="12">
                  <c:v>46200</c:v>
                </c:pt>
                <c:pt idx="13">
                  <c:v>49800</c:v>
                </c:pt>
                <c:pt idx="14">
                  <c:v>76756</c:v>
                </c:pt>
                <c:pt idx="15">
                  <c:v>51709</c:v>
                </c:pt>
                <c:pt idx="16">
                  <c:v>227706</c:v>
                </c:pt>
                <c:pt idx="17">
                  <c:v>46200</c:v>
                </c:pt>
                <c:pt idx="18">
                  <c:v>395793</c:v>
                </c:pt>
                <c:pt idx="19">
                  <c:v>954643</c:v>
                </c:pt>
                <c:pt idx="20">
                  <c:v>4882</c:v>
                </c:pt>
                <c:pt idx="21">
                  <c:v>40200</c:v>
                </c:pt>
              </c:numCache>
            </c:numRef>
          </c:val>
          <c:extLst>
            <c:ext xmlns:c16="http://schemas.microsoft.com/office/drawing/2014/chart" uri="{C3380CC4-5D6E-409C-BE32-E72D297353CC}">
              <c16:uniqueId val="{00000000-D267-436F-8AA4-08E71C0B170B}"/>
            </c:ext>
          </c:extLst>
        </c:ser>
        <c:dLbls>
          <c:showLegendKey val="0"/>
          <c:showVal val="0"/>
          <c:showCatName val="0"/>
          <c:showSerName val="0"/>
          <c:showPercent val="0"/>
          <c:showBubbleSize val="0"/>
        </c:dLbls>
        <c:gapWidth val="219"/>
        <c:overlap val="-27"/>
        <c:axId val="777071648"/>
        <c:axId val="777069728"/>
      </c:barChart>
      <c:catAx>
        <c:axId val="77707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069728"/>
        <c:crosses val="autoZero"/>
        <c:auto val="1"/>
        <c:lblAlgn val="ctr"/>
        <c:lblOffset val="100"/>
        <c:noMultiLvlLbl val="0"/>
      </c:catAx>
      <c:valAx>
        <c:axId val="777069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07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[Main.xlsx]CR&amp;DR!PivotTable9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Credit</a:t>
            </a:r>
            <a:r>
              <a:rPr lang="en-US" baseline="0"/>
              <a:t> and Debit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dLbl>
          <c:idx val="0"/>
          <c:layout>
            <c:manualLayout>
              <c:x val="-0.1333333333333333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dLbl>
          <c:idx val="0"/>
          <c:layout>
            <c:manualLayout>
              <c:x val="0.125"/>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dLbl>
          <c:idx val="0"/>
          <c:layout>
            <c:manualLayout>
              <c:x val="0.125"/>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dLbl>
          <c:idx val="0"/>
          <c:layout>
            <c:manualLayout>
              <c:x val="-0.1333333333333333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lumMod val="40000"/>
              <a:lumOff val="60000"/>
            </a:schemeClr>
          </a:solidFill>
          <a:ln>
            <a:noFill/>
          </a:ln>
          <a:effectLst/>
        </c:spPr>
        <c:dLbl>
          <c:idx val="0"/>
          <c:layout>
            <c:manualLayout>
              <c:x val="0.11666666666666667"/>
              <c:y val="-6.9444444444444489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50000"/>
            </a:schemeClr>
          </a:solidFill>
          <a:ln>
            <a:noFill/>
          </a:ln>
          <a:effectLst/>
        </c:spPr>
        <c:dLbl>
          <c:idx val="0"/>
          <c:layout>
            <c:manualLayout>
              <c:x val="-0.13333333333333333"/>
              <c:y val="4.6296296296296294E-2"/>
            </c:manualLayout>
          </c:layout>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'CR&amp;DR'!$B$1</c:f>
              <c:strCache>
                <c:ptCount val="1"/>
                <c:pt idx="0">
                  <c:v>Total</c:v>
                </c:pt>
              </c:strCache>
            </c:strRef>
          </c:tx>
          <c:dPt>
            <c:idx val="0"/>
            <c:bubble3D val="0"/>
            <c:explosion val="11"/>
            <c:spPr>
              <a:solidFill>
                <a:schemeClr val="accent1">
                  <a:lumMod val="40000"/>
                  <a:lumOff val="60000"/>
                </a:schemeClr>
              </a:solidFill>
              <a:ln>
                <a:noFill/>
              </a:ln>
              <a:effectLst/>
            </c:spPr>
            <c:extLst>
              <c:ext xmlns:c16="http://schemas.microsoft.com/office/drawing/2014/chart" uri="{C3380CC4-5D6E-409C-BE32-E72D297353CC}">
                <c16:uniqueId val="{00000001-3B14-4B4B-BC4F-4DE33847727B}"/>
              </c:ext>
            </c:extLst>
          </c:dPt>
          <c:dPt>
            <c:idx val="1"/>
            <c:bubble3D val="0"/>
            <c:spPr>
              <a:solidFill>
                <a:schemeClr val="accent1">
                  <a:lumMod val="50000"/>
                </a:schemeClr>
              </a:solidFill>
              <a:ln>
                <a:noFill/>
              </a:ln>
              <a:effectLst/>
            </c:spPr>
            <c:extLst>
              <c:ext xmlns:c16="http://schemas.microsoft.com/office/drawing/2014/chart" uri="{C3380CC4-5D6E-409C-BE32-E72D297353CC}">
                <c16:uniqueId val="{00000003-3B14-4B4B-BC4F-4DE33847727B}"/>
              </c:ext>
            </c:extLst>
          </c:dPt>
          <c:dLbls>
            <c:dLbl>
              <c:idx val="0"/>
              <c:layout>
                <c:manualLayout>
                  <c:x val="0.11666666666666667"/>
                  <c:y val="-6.944444444444448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B14-4B4B-BC4F-4DE33847727B}"/>
                </c:ext>
              </c:extLst>
            </c:dLbl>
            <c:dLbl>
              <c:idx val="1"/>
              <c:layout>
                <c:manualLayout>
                  <c:x val="-0.13333333333333333"/>
                  <c:y val="4.629629629629629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B14-4B4B-BC4F-4DE33847727B}"/>
                </c:ext>
              </c:extLst>
            </c:dLbl>
            <c:numFmt formatCode="0.0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'CR&amp;DR'!$A$2:$A$4</c:f>
              <c:strCache>
                <c:ptCount val="2"/>
                <c:pt idx="0">
                  <c:v>CR</c:v>
                </c:pt>
                <c:pt idx="1">
                  <c:v>DR</c:v>
                </c:pt>
              </c:strCache>
            </c:strRef>
          </c:cat>
          <c:val>
            <c:numRef>
              <c:f>'CR&amp;DR'!$B$2:$B$4</c:f>
              <c:numCache>
                <c:formatCode>0.00%</c:formatCode>
                <c:ptCount val="2"/>
                <c:pt idx="0">
                  <c:v>0.20257873131674273</c:v>
                </c:pt>
                <c:pt idx="1">
                  <c:v>0.79742126868325724</c:v>
                </c:pt>
              </c:numCache>
            </c:numRef>
          </c:val>
          <c:extLst>
            <c:ext xmlns:c16="http://schemas.microsoft.com/office/drawing/2014/chart" uri="{C3380CC4-5D6E-409C-BE32-E72D297353CC}">
              <c16:uniqueId val="{00000004-3B14-4B4B-BC4F-4DE33847727B}"/>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ctr" rotWithShape="0">
        <a:schemeClr val="tx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[Main.xlsx]Project wise revenue!PivotTable5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u="none"/>
              <a:t>Income</a:t>
            </a:r>
            <a:r>
              <a:rPr lang="en-IN" u="none" baseline="0"/>
              <a:t> Per Month</a:t>
            </a:r>
          </a:p>
        </c:rich>
      </c:tx>
      <c:layout>
        <c:manualLayout>
          <c:xMode val="edge"/>
          <c:yMode val="edge"/>
          <c:x val="0.38412371151777586"/>
          <c:y val="8.53895173945842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10923366688111"/>
          <c:y val="0.1130516868800015"/>
          <c:w val="0.69912985845780551"/>
          <c:h val="0.55051830535267576"/>
        </c:manualLayout>
      </c:layout>
      <c:barChart>
        <c:barDir val="col"/>
        <c:grouping val="clustered"/>
        <c:varyColors val="0"/>
        <c:ser>
          <c:idx val="0"/>
          <c:order val="0"/>
          <c:tx>
            <c:strRef>
              <c:f>'Project wise revenue'!$A$1</c:f>
              <c:strCache>
                <c:ptCount val="1"/>
                <c:pt idx="0">
                  <c:v>Sum of Received Amount</c:v>
                </c:pt>
              </c:strCache>
            </c:strRef>
          </c:tx>
          <c:spPr>
            <a:solidFill>
              <a:schemeClr val="accent1"/>
            </a:solidFill>
            <a:ln>
              <a:noFill/>
            </a:ln>
            <a:effectLst/>
          </c:spPr>
          <c:invertIfNegative val="0"/>
          <c:cat>
            <c:strRef>
              <c:f>'Project wise revenue'!$A$2</c:f>
              <c:strCache>
                <c:ptCount val="1"/>
                <c:pt idx="0">
                  <c:v>Total</c:v>
                </c:pt>
              </c:strCache>
            </c:strRef>
          </c:cat>
          <c:val>
            <c:numRef>
              <c:f>'Project wise revenue'!$A$2</c:f>
              <c:numCache>
                <c:formatCode>General</c:formatCode>
                <c:ptCount val="1"/>
                <c:pt idx="0">
                  <c:v>206183</c:v>
                </c:pt>
              </c:numCache>
            </c:numRef>
          </c:val>
          <c:extLst>
            <c:ext xmlns:c16="http://schemas.microsoft.com/office/drawing/2014/chart" uri="{C3380CC4-5D6E-409C-BE32-E72D297353CC}">
              <c16:uniqueId val="{00000000-C174-4BAB-89E0-DFAB25AC80BF}"/>
            </c:ext>
          </c:extLst>
        </c:ser>
        <c:ser>
          <c:idx val="1"/>
          <c:order val="1"/>
          <c:tx>
            <c:strRef>
              <c:f>'Project wise revenue'!$B$1</c:f>
              <c:strCache>
                <c:ptCount val="1"/>
                <c:pt idx="0">
                  <c:v>Sum of Pending Amount</c:v>
                </c:pt>
              </c:strCache>
            </c:strRef>
          </c:tx>
          <c:spPr>
            <a:solidFill>
              <a:schemeClr val="accent2"/>
            </a:solidFill>
            <a:ln>
              <a:noFill/>
            </a:ln>
            <a:effectLst/>
          </c:spPr>
          <c:invertIfNegative val="0"/>
          <c:cat>
            <c:strRef>
              <c:f>'Project wise revenue'!$A$2</c:f>
              <c:strCache>
                <c:ptCount val="1"/>
                <c:pt idx="0">
                  <c:v>Total</c:v>
                </c:pt>
              </c:strCache>
            </c:strRef>
          </c:cat>
          <c:val>
            <c:numRef>
              <c:f>'Project wise revenue'!$B$2</c:f>
              <c:numCache>
                <c:formatCode>General</c:formatCode>
                <c:ptCount val="1"/>
                <c:pt idx="0">
                  <c:v>283817</c:v>
                </c:pt>
              </c:numCache>
            </c:numRef>
          </c:val>
          <c:extLst>
            <c:ext xmlns:c16="http://schemas.microsoft.com/office/drawing/2014/chart" uri="{C3380CC4-5D6E-409C-BE32-E72D297353CC}">
              <c16:uniqueId val="{00000001-C174-4BAB-89E0-DFAB25AC80BF}"/>
            </c:ext>
          </c:extLst>
        </c:ser>
        <c:dLbls>
          <c:showLegendKey val="0"/>
          <c:showVal val="0"/>
          <c:showCatName val="0"/>
          <c:showSerName val="0"/>
          <c:showPercent val="0"/>
          <c:showBubbleSize val="0"/>
        </c:dLbls>
        <c:gapWidth val="75"/>
        <c:axId val="127151007"/>
        <c:axId val="127151487"/>
      </c:barChart>
      <c:catAx>
        <c:axId val="12715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30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7151487"/>
        <c:crosses val="autoZero"/>
        <c:auto val="1"/>
        <c:lblAlgn val="ctr"/>
        <c:lblOffset val="100"/>
        <c:noMultiLvlLbl val="0"/>
      </c:catAx>
      <c:valAx>
        <c:axId val="127151487"/>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7151007"/>
        <c:crosses val="autoZero"/>
        <c:crossBetween val="between"/>
      </c:valAx>
      <c:spPr>
        <a:noFill/>
        <a:ln>
          <a:noFill/>
        </a:ln>
        <a:effectLst/>
      </c:spPr>
    </c:plotArea>
    <c:legend>
      <c:legendPos val="r"/>
      <c:layout>
        <c:manualLayout>
          <c:xMode val="edge"/>
          <c:yMode val="edge"/>
          <c:x val="0.76326744664777335"/>
          <c:y val="4.8803769309308617E-2"/>
          <c:w val="0.23673255335222662"/>
          <c:h val="0.251218230025312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a:outerShdw blurRad="50800" dist="38100" algn="ctr" rotWithShape="0">
        <a:schemeClr val="tx1">
          <a:alpha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[Main.xlsx]Other Expenses!PivotTable13</c:name>
    <c:fmtId val="3"/>
  </c:pivotSource>
  <c:chart>
    <c:autoTitleDeleted val="1"/>
    <c:pivotFmts>
      <c:pivotFmt>
        <c:idx val="0"/>
        <c:spPr>
          <a:solidFill>
            <a:srgbClr val="0000FF"/>
          </a:solidFill>
          <a:ln>
            <a:noFill/>
          </a:ln>
          <a:effectLst/>
          <a:sp3d/>
        </c:spPr>
        <c:marker>
          <c:symbol val="none"/>
        </c:marker>
        <c:dLbl>
          <c:idx val="0"/>
          <c:numFmt formatCode="[&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00FF"/>
          </a:solidFill>
          <a:ln>
            <a:noFill/>
          </a:ln>
          <a:effectLst/>
          <a:sp3d/>
        </c:spPr>
        <c:marker>
          <c:symbol val="none"/>
        </c:marker>
        <c:dLbl>
          <c:idx val="0"/>
          <c:numFmt formatCode="[&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0CFFC"/>
          </a:solidFill>
          <a:ln>
            <a:noFill/>
          </a:ln>
          <a:effectLst/>
          <a:sp3d/>
        </c:spPr>
        <c:marker>
          <c:symbol val="none"/>
        </c:marker>
        <c:dLbl>
          <c:idx val="0"/>
          <c:numFmt formatCode="[&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0CFFC"/>
          </a:solidFill>
          <a:ln>
            <a:noFill/>
          </a:ln>
          <a:effectLst/>
          <a:sp3d/>
        </c:spPr>
        <c:dLbl>
          <c:idx val="0"/>
          <c:layout>
            <c:manualLayout>
              <c:x val="-3.7057201096834795E-2"/>
              <c:y val="-7.9913590611344184E-17"/>
            </c:manualLayout>
          </c:layout>
          <c:numFmt formatCode="[&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900481189851262E-2"/>
          <c:y val="0.125"/>
          <c:w val="0.85899637719659372"/>
          <c:h val="0.63207243446952655"/>
        </c:manualLayout>
      </c:layout>
      <c:area3DChart>
        <c:grouping val="stacked"/>
        <c:varyColors val="0"/>
        <c:ser>
          <c:idx val="0"/>
          <c:order val="0"/>
          <c:tx>
            <c:strRef>
              <c:f>'Other Expenses'!$F$11</c:f>
              <c:strCache>
                <c:ptCount val="1"/>
                <c:pt idx="0">
                  <c:v>Total</c:v>
                </c:pt>
              </c:strCache>
            </c:strRef>
          </c:tx>
          <c:spPr>
            <a:solidFill>
              <a:srgbClr val="B0CFFC"/>
            </a:solidFill>
            <a:ln>
              <a:noFill/>
            </a:ln>
            <a:effectLst/>
            <a:sp3d/>
          </c:spPr>
          <c:dPt>
            <c:idx val="1"/>
            <c:bubble3D val="0"/>
            <c:extLst>
              <c:ext xmlns:c16="http://schemas.microsoft.com/office/drawing/2014/chart" uri="{C3380CC4-5D6E-409C-BE32-E72D297353CC}">
                <c16:uniqueId val="{00000001-C3E3-4699-8ED4-9358F6215FD8}"/>
              </c:ext>
            </c:extLst>
          </c:dPt>
          <c:dLbls>
            <c:numFmt formatCode="[&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'Other Expenses'!$E$12:$E$16</c:f>
              <c:multiLvlStrCache>
                <c:ptCount val="2"/>
                <c:lvl>
                  <c:pt idx="0">
                    <c:v>Asset</c:v>
                  </c:pt>
                  <c:pt idx="1">
                    <c:v>Asset</c:v>
                  </c:pt>
                </c:lvl>
                <c:lvl>
                  <c:pt idx="0">
                    <c:v>Scanners</c:v>
                  </c:pt>
                  <c:pt idx="1">
                    <c:v>Printer</c:v>
                  </c:pt>
                </c:lvl>
              </c:multiLvlStrCache>
            </c:multiLvlStrRef>
          </c:cat>
          <c:val>
            <c:numRef>
              <c:f>'Other Expenses'!$F$12:$F$16</c:f>
              <c:numCache>
                <c:formatCode>General</c:formatCode>
                <c:ptCount val="2"/>
                <c:pt idx="0">
                  <c:v>4000</c:v>
                </c:pt>
                <c:pt idx="1">
                  <c:v>2800</c:v>
                </c:pt>
              </c:numCache>
            </c:numRef>
          </c:val>
          <c:extLst>
            <c:ext xmlns:c16="http://schemas.microsoft.com/office/drawing/2014/chart" uri="{C3380CC4-5D6E-409C-BE32-E72D297353CC}">
              <c16:uniqueId val="{00000000-C3E3-4699-8ED4-9358F6215FD8}"/>
            </c:ext>
          </c:extLst>
        </c:ser>
        <c:dLbls>
          <c:showLegendKey val="0"/>
          <c:showVal val="1"/>
          <c:showCatName val="0"/>
          <c:showSerName val="0"/>
          <c:showPercent val="0"/>
          <c:showBubbleSize val="0"/>
        </c:dLbls>
        <c:axId val="422971983"/>
        <c:axId val="422977263"/>
        <c:axId val="0"/>
      </c:area3DChart>
      <c:catAx>
        <c:axId val="42297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977263"/>
        <c:crosses val="autoZero"/>
        <c:auto val="1"/>
        <c:lblAlgn val="ctr"/>
        <c:lblOffset val="100"/>
        <c:noMultiLvlLbl val="0"/>
      </c:catAx>
      <c:valAx>
        <c:axId val="422977263"/>
        <c:scaling>
          <c:orientation val="minMax"/>
        </c:scaling>
        <c:delete val="0"/>
        <c:axPos val="l"/>
        <c:majorGridlines>
          <c:spPr>
            <a:ln w="9525" cap="flat" cmpd="sng" algn="ctr">
              <a:solidFill>
                <a:schemeClr val="tx1">
                  <a:lumMod val="15000"/>
                  <a:lumOff val="85000"/>
                </a:schemeClr>
              </a:solidFill>
              <a:round/>
            </a:ln>
            <a:effectLst/>
          </c:spPr>
        </c:majorGridlines>
        <c:numFmt formatCode="[&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971983"/>
        <c:crosses val="autoZero"/>
        <c:crossBetween val="midCat"/>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algn="ctr" rotWithShape="0">
        <a:schemeClr val="tx1">
          <a:alpha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[Main.xlsx]Total Expenses(Chart)!PivotTable7</c:name>
    <c:fmtId val="6"/>
  </c:pivotSource>
  <c:chart>
    <c:autoTitleDeleted val="1"/>
    <c:pivotFmts>
      <c:pivotFmt>
        <c:idx val="0"/>
        <c:spPr>
          <a:solidFill>
            <a:schemeClr val="accent1"/>
          </a:solidFill>
          <a:ln>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3E197"/>
          </a:solidFill>
          <a:ln>
            <a:solidFill>
              <a:schemeClr val="bg1">
                <a:lumMod val="85000"/>
              </a:schemeClr>
            </a:solidFill>
          </a:ln>
          <a:effectLst/>
        </c:spPr>
      </c:pivotFmt>
      <c:pivotFmt>
        <c:idx val="2"/>
        <c:spPr>
          <a:solidFill>
            <a:schemeClr val="accent4"/>
          </a:solidFill>
          <a:ln>
            <a:solidFill>
              <a:schemeClr val="bg1">
                <a:lumMod val="85000"/>
              </a:schemeClr>
            </a:solidFill>
          </a:ln>
          <a:effectLst/>
        </c:spPr>
      </c:pivotFmt>
      <c:pivotFmt>
        <c:idx val="3"/>
        <c:spPr>
          <a:solidFill>
            <a:schemeClr val="accent1"/>
          </a:solidFill>
          <a:ln>
            <a:solidFill>
              <a:schemeClr val="bg1">
                <a:lumMod val="85000"/>
              </a:schemeClr>
            </a:solidFill>
          </a:ln>
          <a:effectLst/>
        </c:spPr>
        <c:dLbl>
          <c:idx val="0"/>
          <c:layout>
            <c:manualLayout>
              <c:x val="0.11981649168853893"/>
              <c:y val="2.46084864391950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50000"/>
              <a:lumOff val="50000"/>
            </a:schemeClr>
          </a:solidFill>
          <a:ln>
            <a:solidFill>
              <a:schemeClr val="bg1">
                <a:lumMod val="85000"/>
              </a:schemeClr>
            </a:solidFill>
          </a:ln>
          <a:effectLst/>
        </c:spPr>
        <c:dLbl>
          <c:idx val="0"/>
          <c:layout>
            <c:manualLayout>
              <c:x val="-0.11372112860892392"/>
              <c:y val="2.77063283756197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solidFill>
              <a:schemeClr val="bg1">
                <a:lumMod val="85000"/>
              </a:schemeClr>
            </a:solidFill>
          </a:ln>
          <a:effectLst/>
        </c:spPr>
      </c:pivotFmt>
      <c:pivotFmt>
        <c:idx val="7"/>
        <c:spPr>
          <a:solidFill>
            <a:srgbClr val="03E197"/>
          </a:solidFill>
          <a:ln>
            <a:solidFill>
              <a:schemeClr val="bg1">
                <a:lumMod val="85000"/>
              </a:schemeClr>
            </a:solidFill>
          </a:ln>
          <a:effectLst/>
        </c:spPr>
      </c:pivotFmt>
      <c:pivotFmt>
        <c:idx val="8"/>
        <c:spPr>
          <a:solidFill>
            <a:schemeClr val="tx1">
              <a:lumMod val="50000"/>
              <a:lumOff val="50000"/>
            </a:schemeClr>
          </a:solidFill>
          <a:ln>
            <a:solidFill>
              <a:schemeClr val="bg1">
                <a:lumMod val="85000"/>
              </a:schemeClr>
            </a:solidFill>
          </a:ln>
          <a:effectLst/>
        </c:spPr>
        <c:dLbl>
          <c:idx val="0"/>
          <c:layout>
            <c:manualLayout>
              <c:x val="-0.11372112860892392"/>
              <c:y val="2.77063283756197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bg1">
                <a:lumMod val="85000"/>
              </a:schemeClr>
            </a:solidFill>
          </a:ln>
          <a:effectLst/>
        </c:spPr>
        <c:dLbl>
          <c:idx val="0"/>
          <c:layout>
            <c:manualLayout>
              <c:x val="0.11981649168853893"/>
              <c:y val="2.46084864391950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chemeClr val="bg1">
                <a:lumMod val="85000"/>
              </a:schemeClr>
            </a:solidFill>
          </a:ln>
          <a:effectLst/>
          <a:sp3d>
            <a:contourClr>
              <a:schemeClr val="bg1">
                <a:lumMod val="8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solidFill>
              <a:schemeClr val="bg1">
                <a:lumMod val="85000"/>
              </a:schemeClr>
            </a:solidFill>
          </a:ln>
          <a:effectLst/>
          <a:sp3d>
            <a:contourClr>
              <a:schemeClr val="bg1">
                <a:lumMod val="85000"/>
              </a:schemeClr>
            </a:contourClr>
          </a:sp3d>
        </c:spPr>
      </c:pivotFmt>
      <c:pivotFmt>
        <c:idx val="12"/>
        <c:spPr>
          <a:solidFill>
            <a:srgbClr val="03E197"/>
          </a:solidFill>
          <a:ln>
            <a:solidFill>
              <a:schemeClr val="bg1">
                <a:lumMod val="85000"/>
              </a:schemeClr>
            </a:solidFill>
          </a:ln>
          <a:effectLst/>
          <a:sp3d>
            <a:contourClr>
              <a:schemeClr val="bg1">
                <a:lumMod val="85000"/>
              </a:schemeClr>
            </a:contourClr>
          </a:sp3d>
        </c:spPr>
      </c:pivotFmt>
      <c:pivotFmt>
        <c:idx val="13"/>
        <c:spPr>
          <a:solidFill>
            <a:schemeClr val="tx1">
              <a:lumMod val="50000"/>
              <a:lumOff val="50000"/>
            </a:schemeClr>
          </a:solidFill>
          <a:ln>
            <a:solidFill>
              <a:schemeClr val="bg1">
                <a:lumMod val="85000"/>
              </a:schemeClr>
            </a:solidFill>
          </a:ln>
          <a:effectLst/>
          <a:sp3d>
            <a:contourClr>
              <a:schemeClr val="bg1">
                <a:lumMod val="85000"/>
              </a:schemeClr>
            </a:contourClr>
          </a:sp3d>
        </c:spPr>
        <c:dLbl>
          <c:idx val="0"/>
          <c:layout>
            <c:manualLayout>
              <c:x val="-0.11372112860892392"/>
              <c:y val="2.770632837561971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solidFill>
              <a:schemeClr val="bg1">
                <a:lumMod val="85000"/>
              </a:schemeClr>
            </a:solidFill>
          </a:ln>
          <a:effectLst/>
          <a:sp3d>
            <a:contourClr>
              <a:schemeClr val="bg1">
                <a:lumMod val="85000"/>
              </a:schemeClr>
            </a:contourClr>
          </a:sp3d>
        </c:spPr>
        <c:dLbl>
          <c:idx val="0"/>
          <c:layout>
            <c:manualLayout>
              <c:x val="0.10648320209973754"/>
              <c:y val="-1.705818644582476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60"/>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4088976377952753E-2"/>
          <c:y val="6.9444469759576313E-2"/>
          <c:w val="0.63333307086614177"/>
          <c:h val="0.87962958575006767"/>
        </c:manualLayout>
      </c:layout>
      <c:pie3DChart>
        <c:varyColors val="1"/>
        <c:ser>
          <c:idx val="0"/>
          <c:order val="0"/>
          <c:tx>
            <c:strRef>
              <c:f>'Total Expenses(Chart)'!$B$1</c:f>
              <c:strCache>
                <c:ptCount val="1"/>
                <c:pt idx="0">
                  <c:v>Total</c:v>
                </c:pt>
              </c:strCache>
            </c:strRef>
          </c:tx>
          <c:spPr>
            <a:ln>
              <a:solidFill>
                <a:schemeClr val="bg1">
                  <a:lumMod val="85000"/>
                </a:schemeClr>
              </a:solidFill>
            </a:ln>
          </c:spPr>
          <c:explosion val="10"/>
          <c:dPt>
            <c:idx val="0"/>
            <c:bubble3D val="0"/>
            <c:spPr>
              <a:solidFill>
                <a:schemeClr val="accent4"/>
              </a:solidFill>
              <a:ln>
                <a:solidFill>
                  <a:schemeClr val="bg1">
                    <a:lumMod val="85000"/>
                  </a:schemeClr>
                </a:solidFill>
              </a:ln>
              <a:effectLst/>
              <a:sp3d>
                <a:contourClr>
                  <a:schemeClr val="bg1">
                    <a:lumMod val="85000"/>
                  </a:schemeClr>
                </a:contourClr>
              </a:sp3d>
            </c:spPr>
            <c:extLst>
              <c:ext xmlns:c16="http://schemas.microsoft.com/office/drawing/2014/chart" uri="{C3380CC4-5D6E-409C-BE32-E72D297353CC}">
                <c16:uniqueId val="{00000001-E17A-490C-B83A-1913FBEC922A}"/>
              </c:ext>
            </c:extLst>
          </c:dPt>
          <c:dPt>
            <c:idx val="1"/>
            <c:bubble3D val="0"/>
            <c:spPr>
              <a:solidFill>
                <a:srgbClr val="03E197"/>
              </a:solidFill>
              <a:ln>
                <a:solidFill>
                  <a:schemeClr val="bg1">
                    <a:lumMod val="85000"/>
                  </a:schemeClr>
                </a:solidFill>
              </a:ln>
              <a:effectLst/>
              <a:sp3d>
                <a:contourClr>
                  <a:schemeClr val="bg1">
                    <a:lumMod val="85000"/>
                  </a:schemeClr>
                </a:contourClr>
              </a:sp3d>
            </c:spPr>
            <c:extLst>
              <c:ext xmlns:c16="http://schemas.microsoft.com/office/drawing/2014/chart" uri="{C3380CC4-5D6E-409C-BE32-E72D297353CC}">
                <c16:uniqueId val="{00000003-E17A-490C-B83A-1913FBEC922A}"/>
              </c:ext>
            </c:extLst>
          </c:dPt>
          <c:dPt>
            <c:idx val="2"/>
            <c:bubble3D val="0"/>
            <c:explosion val="18"/>
            <c:spPr>
              <a:solidFill>
                <a:schemeClr val="accent3"/>
              </a:solidFill>
              <a:ln>
                <a:solidFill>
                  <a:schemeClr val="bg1">
                    <a:lumMod val="85000"/>
                  </a:schemeClr>
                </a:solidFill>
              </a:ln>
              <a:effectLst/>
              <a:sp3d>
                <a:contourClr>
                  <a:schemeClr val="bg1">
                    <a:lumMod val="85000"/>
                  </a:schemeClr>
                </a:contourClr>
              </a:sp3d>
            </c:spPr>
            <c:extLst>
              <c:ext xmlns:c16="http://schemas.microsoft.com/office/drawing/2014/chart" uri="{C3380CC4-5D6E-409C-BE32-E72D297353CC}">
                <c16:uniqueId val="{00000005-E17A-490C-B83A-1913FBEC922A}"/>
              </c:ext>
            </c:extLst>
          </c:dPt>
          <c:dPt>
            <c:idx val="3"/>
            <c:bubble3D val="0"/>
            <c:spPr>
              <a:solidFill>
                <a:schemeClr val="accent4"/>
              </a:solidFill>
              <a:ln>
                <a:solidFill>
                  <a:schemeClr val="bg1">
                    <a:lumMod val="85000"/>
                  </a:schemeClr>
                </a:solidFill>
              </a:ln>
              <a:effectLst/>
              <a:sp3d>
                <a:contourClr>
                  <a:schemeClr val="bg1">
                    <a:lumMod val="85000"/>
                  </a:schemeClr>
                </a:contourClr>
              </a:sp3d>
            </c:spPr>
            <c:extLst>
              <c:ext xmlns:c16="http://schemas.microsoft.com/office/drawing/2014/chart" uri="{C3380CC4-5D6E-409C-BE32-E72D297353CC}">
                <c16:uniqueId val="{00000007-E17A-490C-B83A-1913FBEC922A}"/>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Expenses(Chart)'!$A$2:$A$4</c:f>
              <c:strCache>
                <c:ptCount val="2"/>
                <c:pt idx="0">
                  <c:v>Consultant</c:v>
                </c:pt>
                <c:pt idx="1">
                  <c:v>Employee</c:v>
                </c:pt>
              </c:strCache>
            </c:strRef>
          </c:cat>
          <c:val>
            <c:numRef>
              <c:f>'Total Expenses(Chart)'!$B$2:$B$4</c:f>
              <c:numCache>
                <c:formatCode>0.00%</c:formatCode>
                <c:ptCount val="2"/>
                <c:pt idx="0">
                  <c:v>0.12287440806246479</c:v>
                </c:pt>
                <c:pt idx="1">
                  <c:v>0.87712559193753525</c:v>
                </c:pt>
              </c:numCache>
            </c:numRef>
          </c:val>
          <c:extLst>
            <c:ext xmlns:c16="http://schemas.microsoft.com/office/drawing/2014/chart" uri="{C3380CC4-5D6E-409C-BE32-E72D297353CC}">
              <c16:uniqueId val="{00000008-E17A-490C-B83A-1913FBEC922A}"/>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6817769028871388"/>
          <c:y val="0.16319304578340835"/>
          <c:w val="0.29515564304461944"/>
          <c:h val="0.493057922520385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algn="ctr" rotWithShape="0">
        <a:schemeClr val="tx1">
          <a:alpha val="3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[Main.xlsx]Project-Income VS Salary!PivotTable3</c:name>
    <c:fmtId val="8"/>
  </c:pivotSource>
  <c:chart>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117956576544026E-2"/>
          <c:y val="0.1144756583349909"/>
          <c:w val="0.72442403380819298"/>
          <c:h val="0.72053007649162648"/>
        </c:manualLayout>
      </c:layout>
      <c:barChart>
        <c:barDir val="col"/>
        <c:grouping val="clustered"/>
        <c:varyColors val="0"/>
        <c:ser>
          <c:idx val="1"/>
          <c:order val="1"/>
          <c:tx>
            <c:strRef>
              <c:f>'Project-Income VS Salary'!$C$1</c:f>
              <c:strCache>
                <c:ptCount val="1"/>
                <c:pt idx="0">
                  <c:v>Sum of Salary to be Paid</c:v>
                </c:pt>
              </c:strCache>
            </c:strRef>
          </c:tx>
          <c:spPr>
            <a:solidFill>
              <a:schemeClr val="accent2"/>
            </a:solidFill>
            <a:ln>
              <a:noFill/>
            </a:ln>
            <a:effectLst/>
          </c:spPr>
          <c:invertIfNegative val="0"/>
          <c:cat>
            <c:strRef>
              <c:f>'Project-Income VS Salary'!$A$2:$A$28</c:f>
              <c:strCache>
                <c:ptCount val="26"/>
                <c:pt idx="0">
                  <c:v>KIRTI TRADING COMPANY</c:v>
                </c:pt>
                <c:pt idx="1">
                  <c:v>SAGAR SALES</c:v>
                </c:pt>
                <c:pt idx="2">
                  <c:v>RELIANCE RETAIL LIMITED</c:v>
                </c:pt>
                <c:pt idx="3">
                  <c:v>RAJBHARAT CASHEW COMPANY</c:v>
                </c:pt>
                <c:pt idx="4">
                  <c:v>J.K.&amp; CO.</c:v>
                </c:pt>
                <c:pt idx="5">
                  <c:v>PARTH ENTERPRISE</c:v>
                </c:pt>
                <c:pt idx="6">
                  <c:v>SAMIR TRADIND CO.</c:v>
                </c:pt>
                <c:pt idx="7">
                  <c:v>RADHA DISTRIBUTORS</c:v>
                </c:pt>
                <c:pt idx="8">
                  <c:v>MAHAVIR AGENCIES</c:v>
                </c:pt>
                <c:pt idx="9">
                  <c:v>DEVHAR MARKETING PVT.LTD</c:v>
                </c:pt>
                <c:pt idx="10">
                  <c:v>RAHI ENTERPRISE</c:v>
                </c:pt>
                <c:pt idx="11">
                  <c:v>TIRUPATI AGENCIES</c:v>
                </c:pt>
                <c:pt idx="12">
                  <c:v>RAVI SALES</c:v>
                </c:pt>
                <c:pt idx="13">
                  <c:v>JALARAM SALES AGENCY</c:v>
                </c:pt>
                <c:pt idx="14">
                  <c:v>KANERIYA OIL INDUSTRIES</c:v>
                </c:pt>
                <c:pt idx="15">
                  <c:v>NTC</c:v>
                </c:pt>
                <c:pt idx="16">
                  <c:v>KQ BRO-SIS FOODS ENTERPRISE</c:v>
                </c:pt>
                <c:pt idx="17">
                  <c:v>JAY AMBE TRADERS</c:v>
                </c:pt>
                <c:pt idx="18">
                  <c:v>SHAURYA ENTERPRISE</c:v>
                </c:pt>
                <c:pt idx="19">
                  <c:v>R C SALES</c:v>
                </c:pt>
                <c:pt idx="20">
                  <c:v>SHAH TOKARSHI TRIBHOVANDAS</c:v>
                </c:pt>
                <c:pt idx="21">
                  <c:v>SOMNATH RICE MILL</c:v>
                </c:pt>
                <c:pt idx="22">
                  <c:v>SHIVAM AGRO PROCESSOR</c:v>
                </c:pt>
                <c:pt idx="23">
                  <c:v>HARESHKUMAR HASSANAND</c:v>
                </c:pt>
                <c:pt idx="24">
                  <c:v>PARSHWANATH TRADERS</c:v>
                </c:pt>
                <c:pt idx="25">
                  <c:v>(blank)</c:v>
                </c:pt>
              </c:strCache>
            </c:strRef>
          </c:cat>
          <c:val>
            <c:numRef>
              <c:f>'Project-Income VS Salary'!$C$2:$C$28</c:f>
              <c:numCache>
                <c:formatCode>General</c:formatCode>
                <c:ptCount val="26"/>
                <c:pt idx="0">
                  <c:v>230771</c:v>
                </c:pt>
                <c:pt idx="1">
                  <c:v>174969</c:v>
                </c:pt>
                <c:pt idx="2">
                  <c:v>141583</c:v>
                </c:pt>
                <c:pt idx="3">
                  <c:v>305119</c:v>
                </c:pt>
                <c:pt idx="4">
                  <c:v>128209</c:v>
                </c:pt>
                <c:pt idx="5">
                  <c:v>75215</c:v>
                </c:pt>
                <c:pt idx="6">
                  <c:v>141247</c:v>
                </c:pt>
                <c:pt idx="7">
                  <c:v>741778</c:v>
                </c:pt>
                <c:pt idx="8">
                  <c:v>111689</c:v>
                </c:pt>
                <c:pt idx="9">
                  <c:v>355124</c:v>
                </c:pt>
                <c:pt idx="10">
                  <c:v>118192</c:v>
                </c:pt>
                <c:pt idx="11">
                  <c:v>127649</c:v>
                </c:pt>
                <c:pt idx="12">
                  <c:v>224395</c:v>
                </c:pt>
                <c:pt idx="13">
                  <c:v>122771</c:v>
                </c:pt>
                <c:pt idx="14">
                  <c:v>94146</c:v>
                </c:pt>
                <c:pt idx="15">
                  <c:v>116062</c:v>
                </c:pt>
                <c:pt idx="16">
                  <c:v>96000</c:v>
                </c:pt>
                <c:pt idx="17">
                  <c:v>48599</c:v>
                </c:pt>
                <c:pt idx="18">
                  <c:v>173401</c:v>
                </c:pt>
                <c:pt idx="19">
                  <c:v>62667</c:v>
                </c:pt>
                <c:pt idx="20">
                  <c:v>93990</c:v>
                </c:pt>
                <c:pt idx="21">
                  <c:v>101722</c:v>
                </c:pt>
                <c:pt idx="22">
                  <c:v>96000</c:v>
                </c:pt>
                <c:pt idx="23">
                  <c:v>2882</c:v>
                </c:pt>
                <c:pt idx="24">
                  <c:v>133447</c:v>
                </c:pt>
              </c:numCache>
            </c:numRef>
          </c:val>
          <c:extLst>
            <c:ext xmlns:c16="http://schemas.microsoft.com/office/drawing/2014/chart" uri="{C3380CC4-5D6E-409C-BE32-E72D297353CC}">
              <c16:uniqueId val="{00000000-344B-4B2D-8913-0F9E636B3B4E}"/>
            </c:ext>
          </c:extLst>
        </c:ser>
        <c:dLbls>
          <c:showLegendKey val="0"/>
          <c:showVal val="0"/>
          <c:showCatName val="0"/>
          <c:showSerName val="0"/>
          <c:showPercent val="0"/>
          <c:showBubbleSize val="0"/>
        </c:dLbls>
        <c:gapWidth val="75"/>
        <c:overlap val="-27"/>
        <c:axId val="526269872"/>
        <c:axId val="526268912"/>
      </c:barChart>
      <c:lineChart>
        <c:grouping val="stacked"/>
        <c:varyColors val="0"/>
        <c:ser>
          <c:idx val="0"/>
          <c:order val="0"/>
          <c:tx>
            <c:strRef>
              <c:f>'Project-Income VS Salary'!$B$1</c:f>
              <c:strCache>
                <c:ptCount val="1"/>
                <c:pt idx="0">
                  <c:v>Sum of Amount Raised in INR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'Project-Income VS Salary'!$A$2:$A$28</c:f>
              <c:strCache>
                <c:ptCount val="26"/>
                <c:pt idx="0">
                  <c:v>KIRTI TRADING COMPANY</c:v>
                </c:pt>
                <c:pt idx="1">
                  <c:v>SAGAR SALES</c:v>
                </c:pt>
                <c:pt idx="2">
                  <c:v>RELIANCE RETAIL LIMITED</c:v>
                </c:pt>
                <c:pt idx="3">
                  <c:v>RAJBHARAT CASHEW COMPANY</c:v>
                </c:pt>
                <c:pt idx="4">
                  <c:v>J.K.&amp; CO.</c:v>
                </c:pt>
                <c:pt idx="5">
                  <c:v>PARTH ENTERPRISE</c:v>
                </c:pt>
                <c:pt idx="6">
                  <c:v>SAMIR TRADIND CO.</c:v>
                </c:pt>
                <c:pt idx="7">
                  <c:v>RADHA DISTRIBUTORS</c:v>
                </c:pt>
                <c:pt idx="8">
                  <c:v>MAHAVIR AGENCIES</c:v>
                </c:pt>
                <c:pt idx="9">
                  <c:v>DEVHAR MARKETING PVT.LTD</c:v>
                </c:pt>
                <c:pt idx="10">
                  <c:v>RAHI ENTERPRISE</c:v>
                </c:pt>
                <c:pt idx="11">
                  <c:v>TIRUPATI AGENCIES</c:v>
                </c:pt>
                <c:pt idx="12">
                  <c:v>RAVI SALES</c:v>
                </c:pt>
                <c:pt idx="13">
                  <c:v>JALARAM SALES AGENCY</c:v>
                </c:pt>
                <c:pt idx="14">
                  <c:v>KANERIYA OIL INDUSTRIES</c:v>
                </c:pt>
                <c:pt idx="15">
                  <c:v>NTC</c:v>
                </c:pt>
                <c:pt idx="16">
                  <c:v>KQ BRO-SIS FOODS ENTERPRISE</c:v>
                </c:pt>
                <c:pt idx="17">
                  <c:v>JAY AMBE TRADERS</c:v>
                </c:pt>
                <c:pt idx="18">
                  <c:v>SHAURYA ENTERPRISE</c:v>
                </c:pt>
                <c:pt idx="19">
                  <c:v>R C SALES</c:v>
                </c:pt>
                <c:pt idx="20">
                  <c:v>SHAH TOKARSHI TRIBHOVANDAS</c:v>
                </c:pt>
                <c:pt idx="21">
                  <c:v>SOMNATH RICE MILL</c:v>
                </c:pt>
                <c:pt idx="22">
                  <c:v>SHIVAM AGRO PROCESSOR</c:v>
                </c:pt>
                <c:pt idx="23">
                  <c:v>HARESHKUMAR HASSANAND</c:v>
                </c:pt>
                <c:pt idx="24">
                  <c:v>PARSHWANATH TRADERS</c:v>
                </c:pt>
                <c:pt idx="25">
                  <c:v>(blank)</c:v>
                </c:pt>
              </c:strCache>
            </c:strRef>
          </c:cat>
          <c:val>
            <c:numRef>
              <c:f>'Project-Income VS Salary'!$B$2:$B$28</c:f>
              <c:numCache>
                <c:formatCode>General</c:formatCode>
                <c:ptCount val="26"/>
                <c:pt idx="0">
                  <c:v>2316992</c:v>
                </c:pt>
                <c:pt idx="1">
                  <c:v>2121176</c:v>
                </c:pt>
                <c:pt idx="2">
                  <c:v>1554064</c:v>
                </c:pt>
                <c:pt idx="3">
                  <c:v>3594388</c:v>
                </c:pt>
                <c:pt idx="4">
                  <c:v>798270</c:v>
                </c:pt>
                <c:pt idx="5">
                  <c:v>1538566</c:v>
                </c:pt>
                <c:pt idx="6">
                  <c:v>1576696</c:v>
                </c:pt>
                <c:pt idx="7">
                  <c:v>7375162</c:v>
                </c:pt>
                <c:pt idx="8">
                  <c:v>1299618</c:v>
                </c:pt>
                <c:pt idx="9">
                  <c:v>3622842</c:v>
                </c:pt>
                <c:pt idx="10">
                  <c:v>994086</c:v>
                </c:pt>
                <c:pt idx="11">
                  <c:v>507580</c:v>
                </c:pt>
                <c:pt idx="12">
                  <c:v>2139216</c:v>
                </c:pt>
                <c:pt idx="13">
                  <c:v>1103802</c:v>
                </c:pt>
                <c:pt idx="14">
                  <c:v>530868</c:v>
                </c:pt>
                <c:pt idx="15">
                  <c:v>2074846</c:v>
                </c:pt>
                <c:pt idx="16">
                  <c:v>1038448</c:v>
                </c:pt>
                <c:pt idx="17">
                  <c:v>1061736</c:v>
                </c:pt>
                <c:pt idx="18">
                  <c:v>784658</c:v>
                </c:pt>
                <c:pt idx="19">
                  <c:v>530868</c:v>
                </c:pt>
                <c:pt idx="20">
                  <c:v>507580</c:v>
                </c:pt>
                <c:pt idx="21">
                  <c:v>740296</c:v>
                </c:pt>
                <c:pt idx="22">
                  <c:v>530868</c:v>
                </c:pt>
                <c:pt idx="23">
                  <c:v>1061736</c:v>
                </c:pt>
                <c:pt idx="24">
                  <c:v>1315526</c:v>
                </c:pt>
              </c:numCache>
            </c:numRef>
          </c:val>
          <c:smooth val="0"/>
          <c:extLst>
            <c:ext xmlns:c16="http://schemas.microsoft.com/office/drawing/2014/chart" uri="{C3380CC4-5D6E-409C-BE32-E72D297353CC}">
              <c16:uniqueId val="{00000001-344B-4B2D-8913-0F9E636B3B4E}"/>
            </c:ext>
          </c:extLst>
        </c:ser>
        <c:dLbls>
          <c:showLegendKey val="0"/>
          <c:showVal val="0"/>
          <c:showCatName val="0"/>
          <c:showSerName val="0"/>
          <c:showPercent val="0"/>
          <c:showBubbleSize val="0"/>
        </c:dLbls>
        <c:marker val="1"/>
        <c:smooth val="0"/>
        <c:axId val="770553152"/>
        <c:axId val="770543072"/>
      </c:lineChart>
      <c:catAx>
        <c:axId val="52626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26268912"/>
        <c:crosses val="autoZero"/>
        <c:auto val="1"/>
        <c:lblAlgn val="ctr"/>
        <c:lblOffset val="100"/>
        <c:noMultiLvlLbl val="0"/>
      </c:catAx>
      <c:valAx>
        <c:axId val="526268912"/>
        <c:scaling>
          <c:orientation val="minMax"/>
        </c:scaling>
        <c:delete val="0"/>
        <c:axPos val="l"/>
        <c:majorGridlines>
          <c:spPr>
            <a:ln w="9525" cap="flat" cmpd="sng" algn="ctr">
              <a:solidFill>
                <a:schemeClr val="tx1">
                  <a:lumMod val="15000"/>
                  <a:lumOff val="85000"/>
                </a:schemeClr>
              </a:solidFill>
              <a:round/>
            </a:ln>
            <a:effectLst/>
          </c:spPr>
        </c:majorGridlines>
        <c:numFmt formatCode="[&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26269872"/>
        <c:crosses val="autoZero"/>
        <c:crossBetween val="between"/>
      </c:valAx>
      <c:valAx>
        <c:axId val="770543072"/>
        <c:scaling>
          <c:orientation val="minMax"/>
        </c:scaling>
        <c:delete val="0"/>
        <c:axPos val="r"/>
        <c:numFmt formatCode="[&gt;=1000]#,##0,&quot;K&quot;;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70553152"/>
        <c:crosses val="max"/>
        <c:crossBetween val="between"/>
      </c:valAx>
      <c:catAx>
        <c:axId val="770553152"/>
        <c:scaling>
          <c:orientation val="minMax"/>
        </c:scaling>
        <c:delete val="1"/>
        <c:axPos val="b"/>
        <c:numFmt formatCode="General" sourceLinked="1"/>
        <c:majorTickMark val="out"/>
        <c:minorTickMark val="none"/>
        <c:tickLblPos val="nextTo"/>
        <c:crossAx val="770543072"/>
        <c:crosses val="autoZero"/>
        <c:auto val="1"/>
        <c:lblAlgn val="ctr"/>
        <c:lblOffset val="100"/>
        <c:noMultiLvlLbl val="0"/>
      </c:catAx>
      <c:spPr>
        <a:noFill/>
        <a:ln>
          <a:noFill/>
        </a:ln>
        <a:effectLst/>
      </c:spPr>
    </c:plotArea>
    <c:legend>
      <c:legendPos val="r"/>
      <c:layout>
        <c:manualLayout>
          <c:xMode val="edge"/>
          <c:yMode val="edge"/>
          <c:x val="0.86394658964396887"/>
          <c:y val="0.2241838493473963"/>
          <c:w val="0.12560962102106196"/>
          <c:h val="0.311931967167255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50800" algn="ctr" rotWithShape="0">
        <a:schemeClr val="tx1">
          <a:alpha val="3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19050</xdr:colOff>
      <xdr:row>5</xdr:row>
      <xdr:rowOff>95250</xdr:rowOff>
    </xdr:from>
    <xdr:to>
      <xdr:col>14</xdr:col>
      <xdr:colOff>323850</xdr:colOff>
      <xdr:row>19</xdr:row>
      <xdr:rowOff>171450</xdr:rowOff>
    </xdr:to>
    <xdr:graphicFrame macro="">
      <xdr:nvGraphicFramePr>
        <xdr:cNvPr id="2" name="Chart 1">
          <a:extLst>
            <a:ext uri="{FF2B5EF4-FFF2-40B4-BE49-F238E27FC236}">
              <a16:creationId xmlns:a16="http://schemas.microsoft.com/office/drawing/2014/main" id="{C9165E01-9CDC-9841-1D10-1D4F9FC8B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238125</xdr:colOff>
      <xdr:row>4</xdr:row>
      <xdr:rowOff>19050</xdr:rowOff>
    </xdr:from>
    <xdr:to>
      <xdr:col>13</xdr:col>
      <xdr:colOff>542925</xdr:colOff>
      <xdr:row>18</xdr:row>
      <xdr:rowOff>95250</xdr:rowOff>
    </xdr:to>
    <xdr:graphicFrame macro="">
      <xdr:nvGraphicFramePr>
        <xdr:cNvPr id="2" name="Chart 1">
          <a:extLst>
            <a:ext uri="{FF2B5EF4-FFF2-40B4-BE49-F238E27FC236}">
              <a16:creationId xmlns:a16="http://schemas.microsoft.com/office/drawing/2014/main" id="{B76BB01A-C64C-3246-0E60-954BA4162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590550</xdr:colOff>
      <xdr:row>6</xdr:row>
      <xdr:rowOff>19050</xdr:rowOff>
    </xdr:from>
    <xdr:to>
      <xdr:col>14</xdr:col>
      <xdr:colOff>285750</xdr:colOff>
      <xdr:row>20</xdr:row>
      <xdr:rowOff>95250</xdr:rowOff>
    </xdr:to>
    <xdr:graphicFrame macro="">
      <xdr:nvGraphicFramePr>
        <xdr:cNvPr id="2" name="Chart 1">
          <a:extLst>
            <a:ext uri="{FF2B5EF4-FFF2-40B4-BE49-F238E27FC236}">
              <a16:creationId xmlns:a16="http://schemas.microsoft.com/office/drawing/2014/main" id="{084DAAF5-4F62-6A59-BA6C-CEBA2F857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381000</xdr:colOff>
      <xdr:row>6</xdr:row>
      <xdr:rowOff>0</xdr:rowOff>
    </xdr:from>
    <xdr:to>
      <xdr:col>17</xdr:col>
      <xdr:colOff>381000</xdr:colOff>
      <xdr:row>19</xdr:row>
      <xdr:rowOff>47625</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5643B7F5-57E0-59CD-0E49-0393C388F29D}"/>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906000" y="1143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513523</xdr:colOff>
      <xdr:row>17</xdr:row>
      <xdr:rowOff>94837</xdr:rowOff>
    </xdr:from>
    <xdr:to>
      <xdr:col>18</xdr:col>
      <xdr:colOff>851454</xdr:colOff>
      <xdr:row>30</xdr:row>
      <xdr:rowOff>142462</xdr:rowOff>
    </xdr:to>
    <mc:AlternateContent xmlns:mc="http://schemas.openxmlformats.org/markup-compatibility/2006" xmlns:a14="http://schemas.microsoft.com/office/drawing/2010/main">
      <mc:Choice Requires="a14">
        <xdr:graphicFrame macro="">
          <xdr:nvGraphicFramePr>
            <xdr:cNvPr id="4" name="Month 2">
              <a:extLst>
                <a:ext uri="{FF2B5EF4-FFF2-40B4-BE49-F238E27FC236}">
                  <a16:creationId xmlns:a16="http://schemas.microsoft.com/office/drawing/2014/main" id="{A6D54E6E-FD79-607F-5F36-C7C6C40FC669}"/>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7898719" y="338303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276225</xdr:colOff>
      <xdr:row>18</xdr:row>
      <xdr:rowOff>9525</xdr:rowOff>
    </xdr:from>
    <xdr:to>
      <xdr:col>19</xdr:col>
      <xdr:colOff>657225</xdr:colOff>
      <xdr:row>31</xdr:row>
      <xdr:rowOff>57150</xdr:rowOff>
    </xdr:to>
    <mc:AlternateContent xmlns:mc="http://schemas.openxmlformats.org/markup-compatibility/2006" xmlns:a14="http://schemas.microsoft.com/office/drawing/2010/main">
      <mc:Choice Requires="a14">
        <xdr:graphicFrame macro="">
          <xdr:nvGraphicFramePr>
            <xdr:cNvPr id="7" name="Month 5">
              <a:extLst>
                <a:ext uri="{FF2B5EF4-FFF2-40B4-BE49-F238E27FC236}">
                  <a16:creationId xmlns:a16="http://schemas.microsoft.com/office/drawing/2014/main" id="{7717B9F8-F214-D2AE-4C7F-DACD5B98A261}"/>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19592925" y="3486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523875</xdr:colOff>
      <xdr:row>0</xdr:row>
      <xdr:rowOff>190499</xdr:rowOff>
    </xdr:from>
    <xdr:to>
      <xdr:col>14</xdr:col>
      <xdr:colOff>219075</xdr:colOff>
      <xdr:row>32</xdr:row>
      <xdr:rowOff>28575</xdr:rowOff>
    </xdr:to>
    <xdr:graphicFrame macro="">
      <xdr:nvGraphicFramePr>
        <xdr:cNvPr id="2" name="Chart 1">
          <a:extLst>
            <a:ext uri="{FF2B5EF4-FFF2-40B4-BE49-F238E27FC236}">
              <a16:creationId xmlns:a16="http://schemas.microsoft.com/office/drawing/2014/main" id="{D1D0DBC8-5252-6041-993B-054B2C027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200025</xdr:colOff>
      <xdr:row>13</xdr:row>
      <xdr:rowOff>47625</xdr:rowOff>
    </xdr:from>
    <xdr:to>
      <xdr:col>10</xdr:col>
      <xdr:colOff>1323975</xdr:colOff>
      <xdr:row>27</xdr:row>
      <xdr:rowOff>123825</xdr:rowOff>
    </xdr:to>
    <xdr:graphicFrame macro="">
      <xdr:nvGraphicFramePr>
        <xdr:cNvPr id="2" name="Chart 1">
          <a:extLst>
            <a:ext uri="{FF2B5EF4-FFF2-40B4-BE49-F238E27FC236}">
              <a16:creationId xmlns:a16="http://schemas.microsoft.com/office/drawing/2014/main" id="{AD3ABF1E-CF3E-4463-6464-6E50BD441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1703294</xdr:colOff>
      <xdr:row>22</xdr:row>
      <xdr:rowOff>6723</xdr:rowOff>
    </xdr:from>
    <xdr:to>
      <xdr:col>14</xdr:col>
      <xdr:colOff>862853</xdr:colOff>
      <xdr:row>36</xdr:row>
      <xdr:rowOff>82923</xdr:rowOff>
    </xdr:to>
    <xdr:graphicFrame macro="">
      <xdr:nvGraphicFramePr>
        <xdr:cNvPr id="6" name="Chart 5">
          <a:extLst>
            <a:ext uri="{FF2B5EF4-FFF2-40B4-BE49-F238E27FC236}">
              <a16:creationId xmlns:a16="http://schemas.microsoft.com/office/drawing/2014/main" id="{EE370217-4A78-049B-9150-B9A450492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581024</xdr:colOff>
      <xdr:row>7</xdr:row>
      <xdr:rowOff>76199</xdr:rowOff>
    </xdr:from>
    <xdr:to>
      <xdr:col>13</xdr:col>
      <xdr:colOff>323849</xdr:colOff>
      <xdr:row>25</xdr:row>
      <xdr:rowOff>66674</xdr:rowOff>
    </xdr:to>
    <xdr:graphicFrame macro="">
      <xdr:nvGraphicFramePr>
        <xdr:cNvPr id="2" name="Chart 1">
          <a:extLst>
            <a:ext uri="{FF2B5EF4-FFF2-40B4-BE49-F238E27FC236}">
              <a16:creationId xmlns:a16="http://schemas.microsoft.com/office/drawing/2014/main" id="{9C451847-A97B-E3D6-2ACE-8BB6590CC2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371475</xdr:colOff>
      <xdr:row>7</xdr:row>
      <xdr:rowOff>95250</xdr:rowOff>
    </xdr:from>
    <xdr:to>
      <xdr:col>16</xdr:col>
      <xdr:colOff>371475</xdr:colOff>
      <xdr:row>20</xdr:row>
      <xdr:rowOff>142875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F60BDE10-8199-BC77-386C-AAE3941679B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430125" y="14287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76199</xdr:colOff>
      <xdr:row>2</xdr:row>
      <xdr:rowOff>104775</xdr:rowOff>
    </xdr:from>
    <xdr:to>
      <xdr:col>13</xdr:col>
      <xdr:colOff>495300</xdr:colOff>
      <xdr:row>26</xdr:row>
      <xdr:rowOff>95250</xdr:rowOff>
    </xdr:to>
    <xdr:graphicFrame macro="">
      <xdr:nvGraphicFramePr>
        <xdr:cNvPr id="2" name="Chart 1">
          <a:extLst>
            <a:ext uri="{FF2B5EF4-FFF2-40B4-BE49-F238E27FC236}">
              <a16:creationId xmlns:a16="http://schemas.microsoft.com/office/drawing/2014/main" id="{7DC7AB5A-19C6-7883-3F88-9A94BE065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66967</xdr:colOff>
      <xdr:row>2</xdr:row>
      <xdr:rowOff>2</xdr:rowOff>
    </xdr:from>
    <xdr:to>
      <xdr:col>7</xdr:col>
      <xdr:colOff>22411</xdr:colOff>
      <xdr:row>3</xdr:row>
      <xdr:rowOff>340179</xdr:rowOff>
    </xdr:to>
    <xdr:sp macro="" textlink="">
      <xdr:nvSpPr>
        <xdr:cNvPr id="13" name="Rectangle: Rounded Corners 12">
          <a:extLst>
            <a:ext uri="{FF2B5EF4-FFF2-40B4-BE49-F238E27FC236}">
              <a16:creationId xmlns:a16="http://schemas.microsoft.com/office/drawing/2014/main" id="{2261BC60-8694-FCF2-D0EC-E3C1A87F6DFD}"/>
            </a:ext>
          </a:extLst>
        </xdr:cNvPr>
        <xdr:cNvSpPr/>
      </xdr:nvSpPr>
      <xdr:spPr>
        <a:xfrm>
          <a:off x="271074" y="1428752"/>
          <a:ext cx="3867498" cy="759731"/>
        </a:xfrm>
        <a:prstGeom prst="roundRect">
          <a:avLst/>
        </a:prstGeom>
        <a:noFill/>
        <a:ln w="38100"/>
        <a:effectLst>
          <a:outerShdw blurRad="50800" dist="38100" dir="2700000" algn="tl" rotWithShape="0">
            <a:prstClr val="black">
              <a:alpha val="15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55895</xdr:colOff>
      <xdr:row>4</xdr:row>
      <xdr:rowOff>78441</xdr:rowOff>
    </xdr:from>
    <xdr:to>
      <xdr:col>7</xdr:col>
      <xdr:colOff>33483</xdr:colOff>
      <xdr:row>14</xdr:row>
      <xdr:rowOff>285609</xdr:rowOff>
    </xdr:to>
    <xdr:graphicFrame macro="">
      <xdr:nvGraphicFramePr>
        <xdr:cNvPr id="2" name="Chart 1">
          <a:extLst>
            <a:ext uri="{FF2B5EF4-FFF2-40B4-BE49-F238E27FC236}">
              <a16:creationId xmlns:a16="http://schemas.microsoft.com/office/drawing/2014/main" id="{2383B305-B86B-4AE0-8959-ADE504192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249465</xdr:colOff>
      <xdr:row>4</xdr:row>
      <xdr:rowOff>117724</xdr:rowOff>
    </xdr:from>
    <xdr:to>
      <xdr:col>17</xdr:col>
      <xdr:colOff>74915</xdr:colOff>
      <xdr:row>14</xdr:row>
      <xdr:rowOff>272143</xdr:rowOff>
    </xdr:to>
    <xdr:graphicFrame macro="">
      <xdr:nvGraphicFramePr>
        <xdr:cNvPr id="5" name="Chart 4">
          <a:extLst>
            <a:ext uri="{FF2B5EF4-FFF2-40B4-BE49-F238E27FC236}">
              <a16:creationId xmlns:a16="http://schemas.microsoft.com/office/drawing/2014/main" id="{E9B1A7A6-801B-4541-BD11-B299210EB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476250</xdr:colOff>
      <xdr:row>17</xdr:row>
      <xdr:rowOff>204107</xdr:rowOff>
    </xdr:from>
    <xdr:to>
      <xdr:col>16</xdr:col>
      <xdr:colOff>449036</xdr:colOff>
      <xdr:row>28</xdr:row>
      <xdr:rowOff>27096</xdr:rowOff>
    </xdr:to>
    <xdr:graphicFrame macro="">
      <xdr:nvGraphicFramePr>
        <xdr:cNvPr id="6" name="Chart 5">
          <a:extLst>
            <a:ext uri="{FF2B5EF4-FFF2-40B4-BE49-F238E27FC236}">
              <a16:creationId xmlns:a16="http://schemas.microsoft.com/office/drawing/2014/main" id="{B37EE55A-69B7-4C2E-82EA-A798547C3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55895</xdr:colOff>
      <xdr:row>17</xdr:row>
      <xdr:rowOff>147010</xdr:rowOff>
    </xdr:from>
    <xdr:to>
      <xdr:col>7</xdr:col>
      <xdr:colOff>33483</xdr:colOff>
      <xdr:row>28</xdr:row>
      <xdr:rowOff>0</xdr:rowOff>
    </xdr:to>
    <xdr:graphicFrame macro="">
      <xdr:nvGraphicFramePr>
        <xdr:cNvPr id="7" name="Chart 6">
          <a:extLst>
            <a:ext uri="{FF2B5EF4-FFF2-40B4-BE49-F238E27FC236}">
              <a16:creationId xmlns:a16="http://schemas.microsoft.com/office/drawing/2014/main" id="{79D91CC1-ED0B-4DAE-8140-5FCD7E1F9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324889</xdr:colOff>
      <xdr:row>2</xdr:row>
      <xdr:rowOff>10661</xdr:rowOff>
    </xdr:from>
    <xdr:to>
      <xdr:col>28</xdr:col>
      <xdr:colOff>188819</xdr:colOff>
      <xdr:row>3</xdr:row>
      <xdr:rowOff>291419</xdr:rowOff>
    </xdr:to>
    <xdr:sp macro="" textlink="">
      <xdr:nvSpPr>
        <xdr:cNvPr id="15" name="Rectangle: Rounded Corners 14">
          <a:extLst>
            <a:ext uri="{FF2B5EF4-FFF2-40B4-BE49-F238E27FC236}">
              <a16:creationId xmlns:a16="http://schemas.microsoft.com/office/drawing/2014/main" id="{B9DC92BE-7408-4479-A100-16242C6E9EF5}"/>
            </a:ext>
          </a:extLst>
        </xdr:cNvPr>
        <xdr:cNvSpPr/>
      </xdr:nvSpPr>
      <xdr:spPr>
        <a:xfrm>
          <a:off x="11262586" y="1444762"/>
          <a:ext cx="5964211" cy="698146"/>
        </a:xfrm>
        <a:prstGeom prst="roundRect">
          <a:avLst/>
        </a:prstGeom>
        <a:noFill/>
        <a:ln w="38100"/>
        <a:effectLst>
          <a:outerShdw blurRad="50800" dist="38100" dir="2700000" algn="tl" rotWithShape="0">
            <a:prstClr val="black">
              <a:alpha val="15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90047</xdr:colOff>
      <xdr:row>15</xdr:row>
      <xdr:rowOff>19504</xdr:rowOff>
    </xdr:from>
    <xdr:to>
      <xdr:col>6</xdr:col>
      <xdr:colOff>611654</xdr:colOff>
      <xdr:row>16</xdr:row>
      <xdr:rowOff>348342</xdr:rowOff>
    </xdr:to>
    <xdr:sp macro="" textlink="">
      <xdr:nvSpPr>
        <xdr:cNvPr id="16" name="Rectangle: Rounded Corners 15">
          <a:extLst>
            <a:ext uri="{FF2B5EF4-FFF2-40B4-BE49-F238E27FC236}">
              <a16:creationId xmlns:a16="http://schemas.microsoft.com/office/drawing/2014/main" id="{9D0EFC43-5293-43DD-B805-82BB7226708B}"/>
            </a:ext>
          </a:extLst>
        </xdr:cNvPr>
        <xdr:cNvSpPr/>
      </xdr:nvSpPr>
      <xdr:spPr>
        <a:xfrm>
          <a:off x="294154" y="5348968"/>
          <a:ext cx="3821339" cy="680356"/>
        </a:xfrm>
        <a:prstGeom prst="roundRect">
          <a:avLst/>
        </a:prstGeom>
        <a:noFill/>
        <a:ln w="38100"/>
        <a:effectLst>
          <a:outerShdw blurRad="50800" dist="38100" dir="2700000" algn="tl" rotWithShape="0">
            <a:prstClr val="black">
              <a:alpha val="15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508466</xdr:colOff>
      <xdr:row>15</xdr:row>
      <xdr:rowOff>13153</xdr:rowOff>
    </xdr:from>
    <xdr:to>
      <xdr:col>16</xdr:col>
      <xdr:colOff>530679</xdr:colOff>
      <xdr:row>16</xdr:row>
      <xdr:rowOff>348342</xdr:rowOff>
    </xdr:to>
    <xdr:sp macro="" textlink="">
      <xdr:nvSpPr>
        <xdr:cNvPr id="17" name="Rectangle: Rounded Corners 16">
          <a:extLst>
            <a:ext uri="{FF2B5EF4-FFF2-40B4-BE49-F238E27FC236}">
              <a16:creationId xmlns:a16="http://schemas.microsoft.com/office/drawing/2014/main" id="{FCE7B721-9549-405F-9344-EA99605BA313}"/>
            </a:ext>
          </a:extLst>
        </xdr:cNvPr>
        <xdr:cNvSpPr/>
      </xdr:nvSpPr>
      <xdr:spPr>
        <a:xfrm>
          <a:off x="4645037" y="5306332"/>
          <a:ext cx="5628356" cy="688974"/>
        </a:xfrm>
        <a:prstGeom prst="roundRect">
          <a:avLst/>
        </a:prstGeom>
        <a:noFill/>
        <a:ln w="38100"/>
        <a:effectLst>
          <a:outerShdw blurRad="50800" dist="38100" dir="2700000" algn="tl" rotWithShape="0">
            <a:prstClr val="black">
              <a:alpha val="15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107024</xdr:colOff>
      <xdr:row>1</xdr:row>
      <xdr:rowOff>786616</xdr:rowOff>
    </xdr:from>
    <xdr:to>
      <xdr:col>10</xdr:col>
      <xdr:colOff>503006</xdr:colOff>
      <xdr:row>3</xdr:row>
      <xdr:rowOff>287202</xdr:rowOff>
    </xdr:to>
    <xdr:sp macro="" textlink="">
      <xdr:nvSpPr>
        <xdr:cNvPr id="3" name="Rectangle: Rounded Corners 2">
          <a:extLst>
            <a:ext uri="{FF2B5EF4-FFF2-40B4-BE49-F238E27FC236}">
              <a16:creationId xmlns:a16="http://schemas.microsoft.com/office/drawing/2014/main" id="{E24916F4-75DA-4DD3-8CCF-A034D0B2529C}"/>
            </a:ext>
          </a:extLst>
        </xdr:cNvPr>
        <xdr:cNvSpPr/>
      </xdr:nvSpPr>
      <xdr:spPr>
        <a:xfrm>
          <a:off x="4238091" y="1428751"/>
          <a:ext cx="2226067" cy="709940"/>
        </a:xfrm>
        <a:prstGeom prst="roundRect">
          <a:avLst/>
        </a:prstGeom>
        <a:noFill/>
        <a:ln w="38100"/>
        <a:effectLst>
          <a:outerShdw blurRad="50800" dist="38100" dir="2700000" algn="tl" rotWithShape="0">
            <a:prstClr val="black">
              <a:alpha val="15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310365</xdr:colOff>
      <xdr:row>4</xdr:row>
      <xdr:rowOff>96320</xdr:rowOff>
    </xdr:from>
    <xdr:to>
      <xdr:col>29</xdr:col>
      <xdr:colOff>203343</xdr:colOff>
      <xdr:row>28</xdr:row>
      <xdr:rowOff>21404</xdr:rowOff>
    </xdr:to>
    <xdr:graphicFrame macro="">
      <xdr:nvGraphicFramePr>
        <xdr:cNvPr id="19" name="Chart 18">
          <a:extLst>
            <a:ext uri="{FF2B5EF4-FFF2-40B4-BE49-F238E27FC236}">
              <a16:creationId xmlns:a16="http://schemas.microsoft.com/office/drawing/2014/main" id="{20ECD979-CE6E-4EF2-A368-44BF619B8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2</xdr:row>
      <xdr:rowOff>0</xdr:rowOff>
    </xdr:from>
    <xdr:to>
      <xdr:col>13</xdr:col>
      <xdr:colOff>652837</xdr:colOff>
      <xdr:row>3</xdr:row>
      <xdr:rowOff>292552</xdr:rowOff>
    </xdr:to>
    <xdr:sp macro="" textlink="">
      <xdr:nvSpPr>
        <xdr:cNvPr id="21" name="Rectangle: Rounded Corners 20">
          <a:extLst>
            <a:ext uri="{FF2B5EF4-FFF2-40B4-BE49-F238E27FC236}">
              <a16:creationId xmlns:a16="http://schemas.microsoft.com/office/drawing/2014/main" id="{25937A54-85EB-49F1-B05F-83EFADC4AE75}"/>
            </a:ext>
          </a:extLst>
        </xdr:cNvPr>
        <xdr:cNvSpPr/>
      </xdr:nvSpPr>
      <xdr:spPr>
        <a:xfrm>
          <a:off x="6528371" y="1434101"/>
          <a:ext cx="1872893" cy="709940"/>
        </a:xfrm>
        <a:prstGeom prst="roundRect">
          <a:avLst/>
        </a:prstGeom>
        <a:noFill/>
        <a:ln w="38100"/>
        <a:effectLst>
          <a:outerShdw blurRad="50800" dist="38100" dir="2700000" algn="tl" rotWithShape="0">
            <a:prstClr val="black">
              <a:alpha val="15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2569</xdr:colOff>
      <xdr:row>2</xdr:row>
      <xdr:rowOff>13271</xdr:rowOff>
    </xdr:from>
    <xdr:to>
      <xdr:col>17</xdr:col>
      <xdr:colOff>85618</xdr:colOff>
      <xdr:row>4</xdr:row>
      <xdr:rowOff>6160</xdr:rowOff>
    </xdr:to>
    <xdr:sp macro="" textlink="">
      <xdr:nvSpPr>
        <xdr:cNvPr id="22" name="Rectangle: Rounded Corners 21">
          <a:extLst>
            <a:ext uri="{FF2B5EF4-FFF2-40B4-BE49-F238E27FC236}">
              <a16:creationId xmlns:a16="http://schemas.microsoft.com/office/drawing/2014/main" id="{B4498703-7396-4083-82E1-8C6992875C46}"/>
            </a:ext>
          </a:extLst>
        </xdr:cNvPr>
        <xdr:cNvSpPr/>
      </xdr:nvSpPr>
      <xdr:spPr>
        <a:xfrm>
          <a:off x="8500153" y="1447372"/>
          <a:ext cx="1913134" cy="709940"/>
        </a:xfrm>
        <a:prstGeom prst="roundRect">
          <a:avLst/>
        </a:prstGeom>
        <a:noFill/>
        <a:ln w="38100"/>
        <a:effectLst>
          <a:outerShdw blurRad="50800" dist="38100" dir="2700000" algn="tl" rotWithShape="0">
            <a:prstClr val="black">
              <a:alpha val="15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xdr:col>
      <xdr:colOff>95250</xdr:colOff>
      <xdr:row>0</xdr:row>
      <xdr:rowOff>586376</xdr:rowOff>
    </xdr:from>
    <xdr:to>
      <xdr:col>29</xdr:col>
      <xdr:colOff>209549</xdr:colOff>
      <xdr:row>1</xdr:row>
      <xdr:rowOff>704851</xdr:rowOff>
    </xdr:to>
    <mc:AlternateContent xmlns:mc="http://schemas.openxmlformats.org/markup-compatibility/2006" xmlns:a14="http://schemas.microsoft.com/office/drawing/2010/main">
      <mc:Choice Requires="a14">
        <xdr:graphicFrame macro="">
          <xdr:nvGraphicFramePr>
            <xdr:cNvPr id="8" name="Month 3">
              <a:extLst>
                <a:ext uri="{FF2B5EF4-FFF2-40B4-BE49-F238E27FC236}">
                  <a16:creationId xmlns:a16="http://schemas.microsoft.com/office/drawing/2014/main" id="{144DF94C-773A-471C-B154-510367B5E06C}"/>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304800" y="586376"/>
              <a:ext cx="17545049" cy="756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Dev\Project%20Sculptsoft\2\Data%20-%20Manager_Project.xlsx" TargetMode="External"/><Relationship Id="rId1" Type="http://schemas.openxmlformats.org/officeDocument/2006/relationships/externalLinkPath" Target="Data%20-%20Manager_Projec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E:\Dev\Project%20Sculptsoft\2\Expense.xls" TargetMode="External"/><Relationship Id="rId1" Type="http://schemas.openxmlformats.org/officeDocument/2006/relationships/externalLinkPath" Target="Expense.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E:\Dev\Project%20Sculptsoft\2\SSPL%20-%20March%20-%202023%20-%20CA.xlsx" TargetMode="External"/><Relationship Id="rId1" Type="http://schemas.openxmlformats.org/officeDocument/2006/relationships/externalLinkPath" Target="SSPL%20-%20March%20-%202023%20-%20C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agerwise - April 2023"/>
      <sheetName val="Projectwise - April 2023"/>
      <sheetName val="Data - Manager_Project"/>
    </sheetNames>
    <sheetDataSet>
      <sheetData sheetId="0"/>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LECTRONIC"/>
      <sheetName val="Expense"/>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rch 2023"/>
      <sheetName val="Sheet1"/>
      <sheetName val="Sheet3"/>
      <sheetName val="Sheet2"/>
      <sheetName val="SSPL - March - 2023 - CA"/>
    </sheetNames>
    <sheetDataSet>
      <sheetData sheetId="0"/>
      <sheetData sheetId="1"/>
      <sheetData sheetId="2"/>
      <sheetData sheetId="3"/>
      <sheetData sheetId="4" refreshError="1"/>
    </sheetDataSet>
  </externalBook>
</externalLink>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053.812628935186" backgroundQuery="1" createdVersion="8" refreshedVersion="8" minRefreshableVersion="3" recordCount="0" supportSubquery="1" supportAdvancedDrill="1" xr:uid="{B91493C6-7E77-4BD9-B23D-59800FF77761}">
  <cacheSource type="external" connectionId="19"/>
  <cacheFields count="3">
    <cacheField name="[Measures].[Sum of Salary to be Paid]" caption="Sum of Salary to be Paid" numFmtId="0" hierarchy="115" level="32767"/>
    <cacheField name="[Table28].[Project].[Project]" caption="Project" numFmtId="0" hierarchy="95" level="1">
      <sharedItems count="22">
        <s v="Accounts"/>
        <s v="Admin"/>
        <s v="Blitzz"/>
        <s v="Chatbot"/>
        <s v="dedupe/VSI-Nationwide/Vsite-RemoteVal"/>
        <s v="Genome"/>
        <s v="Hanson dodge"/>
        <s v="HR"/>
        <s v="IFM"/>
        <s v="Intelliante"/>
        <s v="Lumi"/>
        <s v="Marketing"/>
        <s v="MED"/>
        <s v="Pre Sales"/>
        <s v="Risk AI/Genome"/>
        <s v="SculptSoft"/>
        <s v="Sensaii"/>
        <s v="Takkion"/>
        <s v="VSI-Nationwide"/>
        <s v="Vsite-RemoteVal"/>
        <s v="Vsite-RemoteVal/Sensaii"/>
        <s v="Web Design"/>
      </sharedItems>
    </cacheField>
    <cacheField name="[Table1_16].[Invoice Month].[Invoice Month]" caption="Invoice Month" numFmtId="0" hierarchy="72" level="1">
      <sharedItems containsSemiMixedTypes="0" containsNonDate="0" containsString="0"/>
    </cacheField>
  </cacheFields>
  <cacheHierarchies count="120">
    <cacheHierarchy uniqueName="[BankStatement].[Sl. No.]" caption="Sl. No." attribute="1" defaultMemberUniqueName="[BankStatement].[Sl. No.].[All]" allUniqueName="[BankStatement].[Sl. No.].[All]" dimensionUniqueName="[BankStatement]" displayFolder="" count="0" memberValueDatatype="20" unbalanced="0"/>
    <cacheHierarchy uniqueName="[BankStatement].[Date]" caption="Date" attribute="1" defaultMemberUniqueName="[BankStatement].[Date].[All]" allUniqueName="[BankStatement].[Date].[All]" dimensionUniqueName="[BankStatement]" displayFolder="" count="0" memberValueDatatype="130" unbalanced="0"/>
    <cacheHierarchy uniqueName="[BankStatement].[Month]" caption="Month" attribute="1" defaultMemberUniqueName="[BankStatement].[Month].[All]" allUniqueName="[BankStatement].[Month].[All]" dimensionUniqueName="[BankStatement]" displayFolder="" count="0" memberValueDatatype="130" unbalanced="0"/>
    <cacheHierarchy uniqueName="[BankStatement].[Description]" caption="Description" attribute="1" defaultMemberUniqueName="[BankStatement].[Description].[All]" allUniqueName="[BankStatement].[Description].[All]" dimensionUniqueName="[BankStatement]" displayFolder="" count="0" memberValueDatatype="130" unbalanced="0"/>
    <cacheHierarchy uniqueName="[BankStatement].[Chq / Ref number]" caption="Chq / Ref number" attribute="1" defaultMemberUniqueName="[BankStatement].[Chq / Ref number].[All]" allUniqueName="[BankStatement].[Chq / Ref number].[All]" dimensionUniqueName="[BankStatement]" displayFolder="" count="0" memberValueDatatype="130" unbalanced="0"/>
    <cacheHierarchy uniqueName="[BankStatement].[Amount]" caption="Amount" attribute="1" defaultMemberUniqueName="[BankStatement].[Amount].[All]" allUniqueName="[BankStatement].[Amount].[All]" dimensionUniqueName="[BankStatement]" displayFolder="" count="0" memberValueDatatype="20" unbalanced="0"/>
    <cacheHierarchy uniqueName="[BankStatement].[Dr / Cr]" caption="Dr / Cr" attribute="1" defaultMemberUniqueName="[BankStatement].[Dr / Cr].[All]" allUniqueName="[BankStatement].[Dr / Cr].[All]" dimensionUniqueName="[BankStatement]" displayFolder="" count="0" memberValueDatatype="130" unbalanced="0"/>
    <cacheHierarchy uniqueName="[BankStatement].[Balance]" caption="Balance" attribute="1" defaultMemberUniqueName="[BankStatement].[Balance].[All]" allUniqueName="[BankStatement].[Balance].[All]" dimensionUniqueName="[BankStatement]" displayFolder="" count="0" memberValueDatatype="20" unbalanced="0"/>
    <cacheHierarchy uniqueName="[BankStatement].[Dr / Cr2]" caption="Dr / Cr2" attribute="1" defaultMemberUniqueName="[BankStatement].[Dr / Cr2].[All]" allUniqueName="[BankStatement].[Dr / Cr2].[All]" dimensionUniqueName="[BankStatement]" displayFolder="" count="0" memberValueDatatype="130" unbalanced="0"/>
    <cacheHierarchy uniqueName="[Table_BankStatement_1].[Sl. No.]" caption="Sl. No." attribute="1" defaultMemberUniqueName="[Table_BankStatement_1].[Sl. No.].[All]" allUniqueName="[Table_BankStatement_1].[Sl. No.].[All]" dimensionUniqueName="[Table_BankStatement_1]" displayFolder="" count="0" memberValueDatatype="20" unbalanced="0"/>
    <cacheHierarchy uniqueName="[Table_BankStatement_1].[Date]" caption="Date" attribute="1" defaultMemberUniqueName="[Table_BankStatement_1].[Date].[All]" allUniqueName="[Table_BankStatement_1].[Date].[All]" dimensionUniqueName="[Table_BankStatement_1]" displayFolder="" count="0" memberValueDatatype="130" unbalanced="0"/>
    <cacheHierarchy uniqueName="[Table_BankStatement_1].[Month]" caption="Month" attribute="1" defaultMemberUniqueName="[Table_BankStatement_1].[Month].[All]" allUniqueName="[Table_BankStatement_1].[Month].[All]" dimensionUniqueName="[Table_BankStatement_1]" displayFolder="" count="0" memberValueDatatype="130" unbalanced="0"/>
    <cacheHierarchy uniqueName="[Table_BankStatement_1].[Description]" caption="Description" attribute="1" defaultMemberUniqueName="[Table_BankStatement_1].[Description].[All]" allUniqueName="[Table_BankStatement_1].[Description].[All]" dimensionUniqueName="[Table_BankStatement_1]" displayFolder="" count="0" memberValueDatatype="130" unbalanced="0"/>
    <cacheHierarchy uniqueName="[Table_BankStatement_1].[Chq / Ref number]" caption="Chq / Ref number" attribute="1" defaultMemberUniqueName="[Table_BankStatement_1].[Chq / Ref number].[All]" allUniqueName="[Table_BankStatement_1].[Chq / Ref number].[All]" dimensionUniqueName="[Table_BankStatement_1]" displayFolder="" count="0" memberValueDatatype="130" unbalanced="0"/>
    <cacheHierarchy uniqueName="[Table_BankStatement_1].[Amount]" caption="Amount" attribute="1" defaultMemberUniqueName="[Table_BankStatement_1].[Amount].[All]" allUniqueName="[Table_BankStatement_1].[Amount].[All]" dimensionUniqueName="[Table_BankStatement_1]" displayFolder="" count="0" memberValueDatatype="20" unbalanced="0"/>
    <cacheHierarchy uniqueName="[Table_BankStatement_1].[Dr / Cr]" caption="Dr / Cr" attribute="1" defaultMemberUniqueName="[Table_BankStatement_1].[Dr / Cr].[All]" allUniqueName="[Table_BankStatement_1].[Dr / Cr].[All]" dimensionUniqueName="[Table_BankStatement_1]" displayFolder="" count="0" memberValueDatatype="130" unbalanced="0"/>
    <cacheHierarchy uniqueName="[Table_BankStatement_1].[Balance]" caption="Balance" attribute="1" defaultMemberUniqueName="[Table_BankStatement_1].[Balance].[All]" allUniqueName="[Table_BankStatement_1].[Balance].[All]" dimensionUniqueName="[Table_BankStatement_1]" displayFolder="" count="0" memberValueDatatype="20" unbalanced="0"/>
    <cacheHierarchy uniqueName="[Table_BankStatement_1].[Dr / Cr2]" caption="Dr / Cr2" attribute="1" defaultMemberUniqueName="[Table_BankStatement_1].[Dr / Cr2].[All]" allUniqueName="[Table_BankStatement_1].[Dr / Cr2].[All]" dimensionUniqueName="[Table_BankStatement_1]" displayFolder="" count="0" memberValueDatatype="130" unbalanced="0"/>
    <cacheHierarchy uniqueName="[Table_Table1_27].[Sr No]" caption="Sr No" attribute="1" defaultMemberUniqueName="[Table_Table1_27].[Sr No].[All]" allUniqueName="[Table_Table1_27].[Sr No].[All]" dimensionUniqueName="[Table_Table1_27]" displayFolder="" count="0" memberValueDatatype="20" unbalanced="0"/>
    <cacheHierarchy uniqueName="[Table_Table1_27].[Employee Code]" caption="Employee Code" attribute="1" defaultMemberUniqueName="[Table_Table1_27].[Employee Code].[All]" allUniqueName="[Table_Table1_27].[Employee Code].[All]" dimensionUniqueName="[Table_Table1_27]" displayFolder="" count="0" memberValueDatatype="20" unbalanced="0"/>
    <cacheHierarchy uniqueName="[Table_Table1_27].[Column1]" caption="Column1" attribute="1" defaultMemberUniqueName="[Table_Table1_27].[Column1].[All]" allUniqueName="[Table_Table1_27].[Column1].[All]" dimensionUniqueName="[Table_Table1_27]" displayFolder="" count="0" memberValueDatatype="130" unbalanced="0"/>
    <cacheHierarchy uniqueName="[Table_Table1_27].[Employee name]" caption="Employee name" attribute="1" defaultMemberUniqueName="[Table_Table1_27].[Employee name].[All]" allUniqueName="[Table_Table1_27].[Employee name].[All]" dimensionUniqueName="[Table_Table1_27]" displayFolder="" count="0" memberValueDatatype="130" unbalanced="0"/>
    <cacheHierarchy uniqueName="[Table_Table1_27].[Manager Name RM1]" caption="Manager Name RM1" attribute="1" defaultMemberUniqueName="[Table_Table1_27].[Manager Name RM1].[All]" allUniqueName="[Table_Table1_27].[Manager Name RM1].[All]" dimensionUniqueName="[Table_Table1_27]" displayFolder="" count="0" memberValueDatatype="130" unbalanced="0"/>
    <cacheHierarchy uniqueName="[Table_Table1_27].[Manager Name RM2]" caption="Manager Name RM2" attribute="1" defaultMemberUniqueName="[Table_Table1_27].[Manager Name RM2].[All]" allUniqueName="[Table_Table1_27].[Manager Name RM2].[All]" dimensionUniqueName="[Table_Table1_27]" displayFolder="" count="0" memberValueDatatype="130" unbalanced="0"/>
    <cacheHierarchy uniqueName="[Table_Table1_27].[Table28.Project]" caption="Table28.Project" attribute="1" defaultMemberUniqueName="[Table_Table1_27].[Table28.Project].[All]" allUniqueName="[Table_Table1_27].[Table28.Project].[All]" dimensionUniqueName="[Table_Table1_27]" displayFolder="" count="0" memberValueDatatype="130" unbalanced="0"/>
    <cacheHierarchy uniqueName="[Table_Table1_27].[Salary to be Paid]" caption="Salary to be Paid" attribute="1" defaultMemberUniqueName="[Table_Table1_27].[Salary to be Paid].[All]" allUniqueName="[Table_Table1_27].[Salary to be Paid].[All]" dimensionUniqueName="[Table_Table1_27]" displayFolder="" count="0" memberValueDatatype="20" unbalanced="0"/>
    <cacheHierarchy uniqueName="[Table1].[Sr. No.]" caption="Sr. No." attribute="1" defaultMemberUniqueName="[Table1].[Sr. No.].[All]" allUniqueName="[Table1].[Sr. No.].[All]" dimensionUniqueName="[Table1]" displayFolder="" count="0" memberValueDatatype="20" unbalanced="0"/>
    <cacheHierarchy uniqueName="[Table1].[Employee Name]" caption="Employee Name" attribute="1" defaultMemberUniqueName="[Table1].[Employee Name].[All]" allUniqueName="[Table1].[Employee Name].[All]" dimensionUniqueName="[Table1]" displayFolder="" count="0" memberValueDatatype="130" unbalanced="0"/>
    <cacheHierarchy uniqueName="[Table1].[Notes]" caption="Notes" attribute="1" defaultMemberUniqueName="[Table1].[Notes].[All]" allUniqueName="[Table1].[Notes].[All]" dimensionUniqueName="[Table1]" displayFolder="" count="0" memberValueDatatype="130" unbalanced="0"/>
    <cacheHierarchy uniqueName="[Table1].[Total CTC]" caption="Total CTC" attribute="1" defaultMemberUniqueName="[Table1].[Total CTC].[All]" allUniqueName="[Table1].[Total CTC].[All]" dimensionUniqueName="[Table1]" displayFolder="" count="0" memberValueDatatype="20" unbalanced="0"/>
    <cacheHierarchy uniqueName="[Table1].[Working Days]" caption="Working Days" attribute="1" defaultMemberUniqueName="[Table1].[Working Days].[All]" allUniqueName="[Table1].[Working Days].[All]" dimensionUniqueName="[Table1]" displayFolder="" count="0" memberValueDatatype="20" unbalanced="0"/>
    <cacheHierarchy uniqueName="[Table1].[Employee Working Days]" caption="Employee Working Days" attribute="1" defaultMemberUniqueName="[Table1].[Employee Working Days].[All]" allUniqueName="[Table1].[Employee Working Days].[All]" dimensionUniqueName="[Table1]" displayFolder="" count="0" memberValueDatatype="20" unbalanced="0"/>
    <cacheHierarchy uniqueName="[Table1].[Taken Leave]" caption="Taken Leave" attribute="1" defaultMemberUniqueName="[Table1].[Taken Leave].[All]" allUniqueName="[Table1].[Taken Leave].[All]" dimensionUniqueName="[Table1]" displayFolder="" count="0" memberValueDatatype="5" unbalanced="0"/>
    <cacheHierarchy uniqueName="[Table1].[Deductible Leave]" caption="Deductible Leave" attribute="1" defaultMemberUniqueName="[Table1].[Deductible Leave].[All]" allUniqueName="[Table1].[Deductible Leave].[All]" dimensionUniqueName="[Table1]" displayFolder="" count="0" memberValueDatatype="20" unbalanced="0"/>
    <cacheHierarchy uniqueName="[Table1].[Salary after Leave Deduction]" caption="Salary after Leave Deduction" attribute="1" defaultMemberUniqueName="[Table1].[Salary after Leave Deduction].[All]" allUniqueName="[Table1].[Salary after Leave Deduction].[All]" dimensionUniqueName="[Table1]" displayFolder="" count="0" memberValueDatatype="5" unbalanced="0"/>
    <cacheHierarchy uniqueName="[Table1].[Employee Type]" caption="Employee Type" attribute="1" defaultMemberUniqueName="[Table1].[Employee Type].[All]" allUniqueName="[Table1].[Employee Type].[All]" dimensionUniqueName="[Table1]" displayFolder="" count="0" memberValueDatatype="130" unbalanced="0"/>
    <cacheHierarchy uniqueName="[Table1].[PF]" caption="PF" attribute="1" defaultMemberUniqueName="[Table1].[PF].[All]" allUniqueName="[Table1].[PF].[All]" dimensionUniqueName="[Table1]" displayFolder="" count="0" memberValueDatatype="20" unbalanced="0"/>
    <cacheHierarchy uniqueName="[Table1].[ESI]" caption="ESI" attribute="1" defaultMemberUniqueName="[Table1].[ESI].[All]" allUniqueName="[Table1].[ESI].[All]" dimensionUniqueName="[Table1]" displayFolder="" count="0" memberValueDatatype="5" unbalanced="0"/>
    <cacheHierarchy uniqueName="[Table1].[NPS]" caption="NPS" attribute="1" defaultMemberUniqueName="[Table1].[NPS].[All]" allUniqueName="[Table1].[NPS].[All]" dimensionUniqueName="[Table1]" displayFolder="" count="0" memberValueDatatype="20" unbalanced="0"/>
    <cacheHierarchy uniqueName="[Table1].[Professional TAX]" caption="Professional TAX" attribute="1" defaultMemberUniqueName="[Table1].[Professional TAX].[All]" allUniqueName="[Table1].[Professional TAX].[All]" dimensionUniqueName="[Table1]" displayFolder="" count="0" memberValueDatatype="20" unbalanced="0"/>
    <cacheHierarchy uniqueName="[Table1].[Total Deduction]" caption="Total Deduction" attribute="1" defaultMemberUniqueName="[Table1].[Total Deduction].[All]" allUniqueName="[Table1].[Total Deduction].[All]" dimensionUniqueName="[Table1]" displayFolder="" count="0" memberValueDatatype="5" unbalanced="0"/>
    <cacheHierarchy uniqueName="[Table1].[Difference from Last Month / Advance Pay / Loan EMI]" caption="Difference from Last Month / Advance Pay / Loan EMI" attribute="1" defaultMemberUniqueName="[Table1].[Difference from Last Month / Advance Pay / Loan EMI].[All]" allUniqueName="[Table1].[Difference from Last Month / Advance Pay / Loan EMI].[All]" dimensionUniqueName="[Table1]" displayFolder="" count="0" memberValueDatatype="20" unbalanced="0"/>
    <cacheHierarchy uniqueName="[Table1].[Bonus / Encashment / Reimbursment]" caption="Bonus / Encashment / Reimbursment" attribute="1" defaultMemberUniqueName="[Table1].[Bonus / Encashment / Reimbursment].[All]" allUniqueName="[Table1].[Bonus / Encashment / Reimbursment].[All]" dimensionUniqueName="[Table1]" displayFolder="" count="0" memberValueDatatype="20" unbalanced="0"/>
    <cacheHierarchy uniqueName="[Table1].[TDS]" caption="TDS" attribute="1" defaultMemberUniqueName="[Table1].[TDS].[All]" allUniqueName="[Table1].[TDS].[All]" dimensionUniqueName="[Table1]" displayFolder="" count="0" memberValueDatatype="20" unbalanced="0"/>
    <cacheHierarchy uniqueName="[Table1].[Other Deduction/Salary Hold]" caption="Other Deduction/Salary Hold" attribute="1" defaultMemberUniqueName="[Table1].[Other Deduction/Salary Hold].[All]" allUniqueName="[Table1].[Other Deduction/Salary Hold].[All]" dimensionUniqueName="[Table1]" displayFolder="" count="0" memberValueDatatype="20" unbalanced="0"/>
    <cacheHierarchy uniqueName="[Table1].[Salary to be Paid]" caption="Salary to be Paid" attribute="1" defaultMemberUniqueName="[Table1].[Salary to be Paid].[All]" allUniqueName="[Table1].[Salary to be Paid].[All]" dimensionUniqueName="[Table1]" displayFolder="" count="0" memberValueDatatype="20" unbalanced="0"/>
    <cacheHierarchy uniqueName="[Table1 2].[Sr No]" caption="Sr No" attribute="1" defaultMemberUniqueName="[Table1 2].[Sr No].[All]" allUniqueName="[Table1 2].[Sr No].[All]" dimensionUniqueName="[Table1 2]" displayFolder="" count="0" memberValueDatatype="20" unbalanced="0"/>
    <cacheHierarchy uniqueName="[Table1 2].[Employee Code]" caption="Employee Code" attribute="1" defaultMemberUniqueName="[Table1 2].[Employee Code].[All]" allUniqueName="[Table1 2].[Employee Code].[All]" dimensionUniqueName="[Table1 2]" displayFolder="" count="0" memberValueDatatype="20" unbalanced="0"/>
    <cacheHierarchy uniqueName="[Table1 2].[Column1]" caption="Column1" attribute="1" defaultMemberUniqueName="[Table1 2].[Column1].[All]" allUniqueName="[Table1 2].[Column1].[All]" dimensionUniqueName="[Table1 2]" displayFolder="" count="0" memberValueDatatype="130" unbalanced="0"/>
    <cacheHierarchy uniqueName="[Table1 2].[Employee name]" caption="Employee name" attribute="1" defaultMemberUniqueName="[Table1 2].[Employee name].[All]" allUniqueName="[Table1 2].[Employee name].[All]" dimensionUniqueName="[Table1 2]" displayFolder="" count="0" memberValueDatatype="130" unbalanced="0"/>
    <cacheHierarchy uniqueName="[Table1 2].[Manager Name RM1]" caption="Manager Name RM1" attribute="1" defaultMemberUniqueName="[Table1 2].[Manager Name RM1].[All]" allUniqueName="[Table1 2].[Manager Name RM1].[All]" dimensionUniqueName="[Table1 2]" displayFolder="" count="0" memberValueDatatype="130" unbalanced="0"/>
    <cacheHierarchy uniqueName="[Table1 2].[Manager Name RM2]" caption="Manager Name RM2" attribute="1" defaultMemberUniqueName="[Table1 2].[Manager Name RM2].[All]" allUniqueName="[Table1 2].[Manager Name RM2].[All]" dimensionUniqueName="[Table1 2]" displayFolder="" count="0" memberValueDatatype="130" unbalanced="0"/>
    <cacheHierarchy uniqueName="[Table1 3].[Client_Code]" caption="Client_Code" attribute="1" defaultMemberUniqueName="[Table1 3].[Client_Code].[All]" allUniqueName="[Table1 3].[Client_Code].[All]" dimensionUniqueName="[Table1 3]" displayFolder="" count="0" memberValueDatatype="130" unbalanced="0"/>
    <cacheHierarchy uniqueName="[Table1 3].[Product_Code]" caption="Product_Code" attribute="1" defaultMemberUniqueName="[Table1 3].[Product_Code].[All]" allUniqueName="[Table1 3].[Product_Code].[All]" dimensionUniqueName="[Table1 3]" displayFolder="" count="0" memberValueDatatype="130" unbalanced="0"/>
    <cacheHierarchy uniqueName="[Table1 3].[Payment_Type]" caption="Payment_Type" attribute="1" defaultMemberUniqueName="[Table1 3].[Payment_Type].[All]" allUniqueName="[Table1 3].[Payment_Type].[All]" dimensionUniqueName="[Table1 3]" displayFolder="" count="0" memberValueDatatype="130" unbalanced="0"/>
    <cacheHierarchy uniqueName="[Table1 3].[Payment_Ref_No.]" caption="Payment_Ref_No." attribute="1" defaultMemberUniqueName="[Table1 3].[Payment_Ref_No.].[All]" allUniqueName="[Table1 3].[Payment_Ref_No.].[All]" dimensionUniqueName="[Table1 3]" displayFolder="" count="0" memberValueDatatype="130" unbalanced="0"/>
    <cacheHierarchy uniqueName="[Table1 3].[Payment_Date]" caption="Payment_Date" attribute="1" defaultMemberUniqueName="[Table1 3].[Payment_Date].[All]" allUniqueName="[Table1 3].[Payment_Date].[All]" dimensionUniqueName="[Table1 3]" displayFolder="" count="0" memberValueDatatype="130" unbalanced="0"/>
    <cacheHierarchy uniqueName="[Table1 3].[Instrument Date]" caption="Instrument Date" attribute="1" defaultMemberUniqueName="[Table1 3].[Instrument Date].[All]" allUniqueName="[Table1 3].[Instrument Date].[All]" dimensionUniqueName="[Table1 3]" displayFolder="" count="0" memberValueDatatype="130" unbalanced="0"/>
    <cacheHierarchy uniqueName="[Table1 3].[Dr_Ac_No]" caption="Dr_Ac_No" attribute="1" defaultMemberUniqueName="[Table1 3].[Dr_Ac_No].[All]" allUniqueName="[Table1 3].[Dr_Ac_No].[All]" dimensionUniqueName="[Table1 3]" displayFolder="" count="0" memberValueDatatype="130" unbalanced="0"/>
    <cacheHierarchy uniqueName="[Table1 3].[Amount]" caption="Amount" attribute="1" defaultMemberUniqueName="[Table1 3].[Amount].[All]" allUniqueName="[Table1 3].[Amount].[All]" dimensionUniqueName="[Table1 3]" displayFolder="" count="0" memberValueDatatype="20" unbalanced="0"/>
    <cacheHierarchy uniqueName="[Table1 3].[Bank_Code_Indicator]" caption="Bank_Code_Indicator" attribute="1" defaultMemberUniqueName="[Table1 3].[Bank_Code_Indicator].[All]" allUniqueName="[Table1 3].[Bank_Code_Indicator].[All]" dimensionUniqueName="[Table1 3]" displayFolder="" count="0" memberValueDatatype="130" unbalanced="0"/>
    <cacheHierarchy uniqueName="[Table1 3].[Beneficiary_Code]" caption="Beneficiary_Code" attribute="1" defaultMemberUniqueName="[Table1 3].[Beneficiary_Code].[All]" allUniqueName="[Table1 3].[Beneficiary_Code].[All]" dimensionUniqueName="[Table1 3]" displayFolder="" count="0" memberValueDatatype="130" unbalanced="0"/>
    <cacheHierarchy uniqueName="[Table1 3].[Beneficiary_Name]" caption="Beneficiary_Name" attribute="1" defaultMemberUniqueName="[Table1 3].[Beneficiary_Name].[All]" allUniqueName="[Table1 3].[Beneficiary_Name].[All]" dimensionUniqueName="[Table1 3]" displayFolder="" count="0" memberValueDatatype="130" unbalanced="0"/>
    <cacheHierarchy uniqueName="[Table1 3].[Beneficiary_Bank]" caption="Beneficiary_Bank" attribute="1" defaultMemberUniqueName="[Table1 3].[Beneficiary_Bank].[All]" allUniqueName="[Table1 3].[Beneficiary_Bank].[All]" dimensionUniqueName="[Table1 3]" displayFolder="" count="0" memberValueDatatype="130" unbalanced="0"/>
    <cacheHierarchy uniqueName="[Table1 3].[Beneficiary_Branch / IFSC Code]" caption="Beneficiary_Branch / IFSC Code" attribute="1" defaultMemberUniqueName="[Table1 3].[Beneficiary_Branch / IFSC Code].[All]" allUniqueName="[Table1 3].[Beneficiary_Branch / IFSC Code].[All]" dimensionUniqueName="[Table1 3]" displayFolder="" count="0" memberValueDatatype="130" unbalanced="0"/>
    <cacheHierarchy uniqueName="[Table1 3].[Beneficiary_Acc_No]" caption="Beneficiary_Acc_No" attribute="1" defaultMemberUniqueName="[Table1 3].[Beneficiary_Acc_No].[All]" allUniqueName="[Table1 3].[Beneficiary_Acc_No].[All]" dimensionUniqueName="[Table1 3]" displayFolder="" count="0" memberValueDatatype="130" unbalanced="0"/>
    <cacheHierarchy uniqueName="[Table1 3].[Exp.]" caption="Exp." attribute="1" defaultMemberUniqueName="[Table1 3].[Exp.].[All]" allUniqueName="[Table1 3].[Exp.].[All]" dimensionUniqueName="[Table1 3]" displayFolder="" count="0" memberValueDatatype="130" unbalanced="0"/>
    <cacheHierarchy uniqueName="[Table1 3].[Sub. Exp.]" caption="Sub. Exp." attribute="1" defaultMemberUniqueName="[Table1 3].[Sub. Exp.].[All]" allUniqueName="[Table1 3].[Sub. Exp.].[All]" dimensionUniqueName="[Table1 3]" displayFolder="" count="0" memberValueDatatype="130" unbalanced="0"/>
    <cacheHierarchy uniqueName="[Table1_16].[VSI-NAT VSITE-REMO.]" caption="VSI-NAT VSITE-REMO." attribute="1" defaultMemberUniqueName="[Table1_16].[VSI-NAT VSITE-REMO.].[All]" allUniqueName="[Table1_16].[VSI-NAT VSITE-REMO.].[All]" dimensionUniqueName="[Table1_16]" displayFolder="" count="0" memberValueDatatype="130" unbalanced="0"/>
    <cacheHierarchy uniqueName="[Table1_16].[Sr. No.]" caption="Sr. No." attribute="1" defaultMemberUniqueName="[Table1_16].[Sr. No.].[All]" allUniqueName="[Table1_16].[Sr. No.].[All]" dimensionUniqueName="[Table1_16]" displayFolder="" count="0" memberValueDatatype="20" unbalanced="0"/>
    <cacheHierarchy uniqueName="[Table1_16].[Buyer]" caption="Buyer" attribute="1" defaultMemberUniqueName="[Table1_16].[Buyer].[All]" allUniqueName="[Table1_16].[Buyer].[All]" dimensionUniqueName="[Table1_16]" displayFolder="" count="0" memberValueDatatype="130" unbalanced="0"/>
    <cacheHierarchy uniqueName="[Table1_16].[Invoice Date]" caption="Invoice Date" attribute="1" defaultMemberUniqueName="[Table1_16].[Invoice Date].[All]" allUniqueName="[Table1_16].[Invoice Date].[All]" dimensionUniqueName="[Table1_16]" displayFolder="" count="0" memberValueDatatype="130" unbalanced="0"/>
    <cacheHierarchy uniqueName="[Table1_16].[Invoice Month]" caption="Invoice Month" attribute="1" defaultMemberUniqueName="[Table1_16].[Invoice Month].[All]" allUniqueName="[Table1_16].[Invoice Month].[All]" dimensionUniqueName="[Table1_16]" displayFolder="" count="2" memberValueDatatype="130" unbalanced="0">
      <fieldsUsage count="2">
        <fieldUsage x="-1"/>
        <fieldUsage x="2"/>
      </fieldsUsage>
    </cacheHierarchy>
    <cacheHierarchy uniqueName="[Table1_16].[Invoice#]" caption="Invoice#" attribute="1" defaultMemberUniqueName="[Table1_16].[Invoice#].[All]" allUniqueName="[Table1_16].[Invoice#].[All]" dimensionUniqueName="[Table1_16]" displayFolder="" count="0" memberValueDatatype="20" unbalanced="0"/>
    <cacheHierarchy uniqueName="[Table1_16].[Due Date]" caption="Due Date" attribute="1" time="1" defaultMemberUniqueName="[Table1_16].[Due Date].[All]" allUniqueName="[Table1_16].[Due Date].[All]" dimensionUniqueName="[Table1_16]" displayFolder="" count="0" memberValueDatatype="7" unbalanced="0"/>
    <cacheHierarchy uniqueName="[Table1_16].[Invoice Amount]" caption="Invoice Amount" attribute="1" defaultMemberUniqueName="[Table1_16].[Invoice Amount].[All]" allUniqueName="[Table1_16].[Invoice Amount].[All]" dimensionUniqueName="[Table1_16]" displayFolder="" count="0" memberValueDatatype="20" unbalanced="0"/>
    <cacheHierarchy uniqueName="[Table1_16].[Received Amount in INR]" caption="Received Amount in INR" attribute="1" defaultMemberUniqueName="[Table1_16].[Received Amount in INR].[All]" allUniqueName="[Table1_16].[Received Amount in INR].[All]" dimensionUniqueName="[Table1_16]" displayFolder="" count="0" memberValueDatatype="20" unbalanced="0"/>
    <cacheHierarchy uniqueName="[Table1_16].[Received Amount]" caption="Received Amount" attribute="1" defaultMemberUniqueName="[Table1_16].[Received Amount].[All]" allUniqueName="[Table1_16].[Received Amount].[All]" dimensionUniqueName="[Table1_16]" displayFolder="" count="0" memberValueDatatype="20" unbalanced="0"/>
    <cacheHierarchy uniqueName="[Table1_16].[Received Date]" caption="Received Date" attribute="1" time="1" defaultMemberUniqueName="[Table1_16].[Received Date].[All]" allUniqueName="[Table1_16].[Received Date].[All]" dimensionUniqueName="[Table1_16]" displayFolder="" count="0" memberValueDatatype="7" unbalanced="0"/>
    <cacheHierarchy uniqueName="[Table1_16].[Pending Amount]" caption="Pending Amount" attribute="1" defaultMemberUniqueName="[Table1_16].[Pending Amount].[All]" allUniqueName="[Table1_16].[Pending Amount].[All]" dimensionUniqueName="[Table1_16]" displayFolder="" count="0" memberValueDatatype="20" unbalanced="0"/>
    <cacheHierarchy uniqueName="[Table1_16].[Column1]" caption="Column1" attribute="1" defaultMemberUniqueName="[Table1_16].[Column1].[All]" allUniqueName="[Table1_16].[Column1].[All]" dimensionUniqueName="[Table1_16]" displayFolder="" count="0" memberValueDatatype="130" unbalanced="0"/>
    <cacheHierarchy uniqueName="[Table1_27  11].[Sr No]" caption="Sr No" attribute="1" defaultMemberUniqueName="[Table1_27  11].[Sr No].[All]" allUniqueName="[Table1_27  11].[Sr No].[All]" dimensionUniqueName="[Table1_27  11]" displayFolder="" count="0" memberValueDatatype="20" unbalanced="0"/>
    <cacheHierarchy uniqueName="[Table1_27  11].[Employee Code]" caption="Employee Code" attribute="1" defaultMemberUniqueName="[Table1_27  11].[Employee Code].[All]" allUniqueName="[Table1_27  11].[Employee Code].[All]" dimensionUniqueName="[Table1_27  11]" displayFolder="" count="0" memberValueDatatype="20" unbalanced="0"/>
    <cacheHierarchy uniqueName="[Table1_27  11].[Column1]" caption="Column1" attribute="1" defaultMemberUniqueName="[Table1_27  11].[Column1].[All]" allUniqueName="[Table1_27  11].[Column1].[All]" dimensionUniqueName="[Table1_27  11]" displayFolder="" count="0" memberValueDatatype="130" unbalanced="0"/>
    <cacheHierarchy uniqueName="[Table1_27  11].[Employee name]" caption="Employee name" attribute="1" defaultMemberUniqueName="[Table1_27  11].[Employee name].[All]" allUniqueName="[Table1_27  11].[Employee name].[All]" dimensionUniqueName="[Table1_27  11]" displayFolder="" count="0" memberValueDatatype="130" unbalanced="0"/>
    <cacheHierarchy uniqueName="[Table1_27  11].[Manager Name RM1]" caption="Manager Name RM1" attribute="1" defaultMemberUniqueName="[Table1_27  11].[Manager Name RM1].[All]" allUniqueName="[Table1_27  11].[Manager Name RM1].[All]" dimensionUniqueName="[Table1_27  11]" displayFolder="" count="0" memberValueDatatype="130" unbalanced="0"/>
    <cacheHierarchy uniqueName="[Table1_27  11].[Manager Name RM2]" caption="Manager Name RM2" attribute="1" defaultMemberUniqueName="[Table1_27  11].[Manager Name RM2].[All]" allUniqueName="[Table1_27  11].[Manager Name RM2].[All]" dimensionUniqueName="[Table1_27  11]" displayFolder="" count="0" memberValueDatatype="130" unbalanced="0"/>
    <cacheHierarchy uniqueName="[Table1_27  11].[Table28.Project]" caption="Table28.Project" attribute="1" defaultMemberUniqueName="[Table1_27  11].[Table28.Project].[All]" allUniqueName="[Table1_27  11].[Table28.Project].[All]" dimensionUniqueName="[Table1_27  11]" displayFolder="" count="0" memberValueDatatype="130" unbalanced="0"/>
    <cacheHierarchy uniqueName="[Table2].[Sr No]" caption="Sr No" attribute="1" defaultMemberUniqueName="[Table2].[Sr No].[All]" allUniqueName="[Table2].[Sr No].[All]" dimensionUniqueName="[Table2]" displayFolder="" count="0" memberValueDatatype="20" unbalanced="0"/>
    <cacheHierarchy uniqueName="[Table2].[Code]" caption="Code" attribute="1" defaultMemberUniqueName="[Table2].[Code].[All]" allUniqueName="[Table2].[Code].[All]" dimensionUniqueName="[Table2]" displayFolder="" count="0" memberValueDatatype="20" unbalanced="0"/>
    <cacheHierarchy uniqueName="[Table2].[Employee Name]" caption="Employee Name" attribute="1" defaultMemberUniqueName="[Table2].[Employee Name].[All]" allUniqueName="[Table2].[Employee Name].[All]" dimensionUniqueName="[Table2]" displayFolder="" count="0" memberValueDatatype="130" unbalanced="0"/>
    <cacheHierarchy uniqueName="[Table2].[Project]" caption="Project" attribute="1" defaultMemberUniqueName="[Table2].[Project].[All]" allUniqueName="[Table2].[Project].[All]" dimensionUniqueName="[Table2]" displayFolder="" count="0" memberValueDatatype="130" unbalanced="0"/>
    <cacheHierarchy uniqueName="[Table28].[Sr No]" caption="Sr No" attribute="1" defaultMemberUniqueName="[Table28].[Sr No].[All]" allUniqueName="[Table28].[Sr No].[All]" dimensionUniqueName="[Table28]" displayFolder="" count="0" memberValueDatatype="20" unbalanced="0"/>
    <cacheHierarchy uniqueName="[Table28].[Code]" caption="Code" attribute="1" defaultMemberUniqueName="[Table28].[Code].[All]" allUniqueName="[Table28].[Code].[All]" dimensionUniqueName="[Table28]" displayFolder="" count="0" memberValueDatatype="20" unbalanced="0"/>
    <cacheHierarchy uniqueName="[Table28].[Employee Name]" caption="Employee Name" attribute="1" defaultMemberUniqueName="[Table28].[Employee Name].[All]" allUniqueName="[Table28].[Employee Name].[All]" dimensionUniqueName="[Table28]" displayFolder="" count="0" memberValueDatatype="130" unbalanced="0"/>
    <cacheHierarchy uniqueName="[Table28].[Project]" caption="Project" attribute="1" defaultMemberUniqueName="[Table28].[Project].[All]" allUniqueName="[Table28].[Project].[All]" dimensionUniqueName="[Table28]" displayFolder="" count="2" memberValueDatatype="130" unbalanced="0">
      <fieldsUsage count="2">
        <fieldUsage x="-1"/>
        <fieldUsage x="1"/>
      </fieldsUsage>
    </cacheHierarchy>
    <cacheHierarchy uniqueName="[Table35].[Buyer]" caption="Buyer" attribute="1" defaultMemberUniqueName="[Table35].[Buyer].[All]" allUniqueName="[Table35].[Buyer].[All]" dimensionUniqueName="[Table35]" displayFolder="" count="0" memberValueDatatype="130" unbalanced="0"/>
    <cacheHierarchy uniqueName="[Table35].[Month]" caption="Month" attribute="1" defaultMemberUniqueName="[Table35].[Month].[All]" allUniqueName="[Table35].[Month].[All]" dimensionUniqueName="[Table35]" displayFolder="" count="0" memberValueDatatype="130" unbalanced="0"/>
    <cacheHierarchy uniqueName="[Table35].[Amount Raised]" caption="Amount Raised" attribute="1" defaultMemberUniqueName="[Table35].[Amount Raised].[All]" allUniqueName="[Table35].[Amount Raised].[All]" dimensionUniqueName="[Table35]" displayFolder="" count="0" memberValueDatatype="20" unbalanced="0"/>
    <cacheHierarchy uniqueName="[Table35].[Received Amount]" caption="Received Amount" attribute="1" defaultMemberUniqueName="[Table35].[Received Amount].[All]" allUniqueName="[Table35].[Received Amount].[All]" dimensionUniqueName="[Table35]" displayFolder="" count="0" memberValueDatatype="20" unbalanced="0"/>
    <cacheHierarchy uniqueName="[Table35].[Pending Amount]" caption="Pending Amount" attribute="1" defaultMemberUniqueName="[Table35].[Pending Amount].[All]" allUniqueName="[Table35].[Pending Amount].[All]" dimensionUniqueName="[Table35]" displayFolder="" count="0" memberValueDatatype="20" unbalanced="0"/>
    <cacheHierarchy uniqueName="[Table35].[Table28.Project]" caption="Table28.Project" attribute="1" defaultMemberUniqueName="[Table35].[Table28.Project].[All]" allUniqueName="[Table35].[Table28.Project].[All]" dimensionUniqueName="[Table35]" displayFolder="" count="0" memberValueDatatype="130" unbalanced="0"/>
    <cacheHierarchy uniqueName="[Measures].[__XL_Count BankStatement]" caption="__XL_Count BankStatement" measure="1" displayFolder="" measureGroup="BankStatement" count="0" hidden="1"/>
    <cacheHierarchy uniqueName="[Measures].[__XL_Count Table1]" caption="__XL_Count Table1" measure="1" displayFolder="" measureGroup="Table1" count="0" hidden="1"/>
    <cacheHierarchy uniqueName="[Measures].[__XL_Count Table1 2]" caption="__XL_Count Table1 2" measure="1" displayFolder="" measureGroup="Table1 2" count="0" hidden="1"/>
    <cacheHierarchy uniqueName="[Measures].[__XL_Count Table2]" caption="__XL_Count Table2" measure="1" displayFolder="" measureGroup="Table2" count="0" hidden="1"/>
    <cacheHierarchy uniqueName="[Measures].[__XL_Count Table1 3]" caption="__XL_Count Table1 3" measure="1" displayFolder="" measureGroup="Table1 3" count="0" hidden="1"/>
    <cacheHierarchy uniqueName="[Measures].[__XL_Count Table_BankStatement_1]" caption="__XL_Count Table_BankStatement_1" measure="1" displayFolder="" measureGroup="Table_BankStatement_1" count="0" hidden="1"/>
    <cacheHierarchy uniqueName="[Measures].[__XL_Count Table1_16]" caption="__XL_Count Table1_16" measure="1" displayFolder="" measureGroup="Table1_16" count="0" hidden="1"/>
    <cacheHierarchy uniqueName="[Measures].[__XL_Count Table28]" caption="__XL_Count Table28" measure="1" displayFolder="" measureGroup="Table28" count="0" hidden="1"/>
    <cacheHierarchy uniqueName="[Measures].[__XL_Count Table1_27  11]" caption="__XL_Count Table1_27  11" measure="1" displayFolder="" measureGroup="Table1_27  11" count="0" hidden="1"/>
    <cacheHierarchy uniqueName="[Measures].[__XL_Count Table_Table1_27]" caption="__XL_Count Table_Table1_27" measure="1" displayFolder="" measureGroup="Table_Table1_27" count="0" hidden="1"/>
    <cacheHierarchy uniqueName="[Measures].[__XL_Count Table35]" caption="__XL_Count Table35" measure="1" displayFolder="" measureGroup="Table35" count="0" hidden="1"/>
    <cacheHierarchy uniqueName="[Measures].[__No measures defined]" caption="__No measures defined" measure="1" displayFolder="" count="0" hidden="1"/>
    <cacheHierarchy uniqueName="[Measures].[Sum of Balance]" caption="Sum of Balance" measure="1" displayFolder="" measureGroup="BankStatement" count="0" hidden="1">
      <extLst>
        <ext xmlns:x15="http://schemas.microsoft.com/office/spreadsheetml/2010/11/main" uri="{B97F6D7D-B522-45F9-BDA1-12C45D357490}">
          <x15:cacheHierarchy aggregatedColumn="7"/>
        </ext>
      </extLst>
    </cacheHierarchy>
    <cacheHierarchy uniqueName="[Measures].[Sum of Salary to be Paid]" caption="Sum of Salary to be Paid" measure="1" displayFolder="" measureGroup="Table1" count="0" oneField="1" hidden="1">
      <fieldsUsage count="1">
        <fieldUsage x="0"/>
      </fieldsUsage>
      <extLst>
        <ext xmlns:x15="http://schemas.microsoft.com/office/spreadsheetml/2010/11/main" uri="{B97F6D7D-B522-45F9-BDA1-12C45D357490}">
          <x15:cacheHierarchy aggregatedColumn="45"/>
        </ext>
      </extLst>
    </cacheHierarchy>
    <cacheHierarchy uniqueName="[Measures].[Sum of Invoice Amount]" caption="Sum of Invoice Amount" measure="1" displayFolder="" measureGroup="Table1_16" count="0" hidden="1">
      <extLst>
        <ext xmlns:x15="http://schemas.microsoft.com/office/spreadsheetml/2010/11/main" uri="{B97F6D7D-B522-45F9-BDA1-12C45D357490}">
          <x15:cacheHierarchy aggregatedColumn="75"/>
        </ext>
      </extLst>
    </cacheHierarchy>
    <cacheHierarchy uniqueName="[Measures].[Sum of Received Amount]" caption="Sum of Received Amount" measure="1" displayFolder="" measureGroup="Table1_16" count="0" hidden="1">
      <extLst>
        <ext xmlns:x15="http://schemas.microsoft.com/office/spreadsheetml/2010/11/main" uri="{B97F6D7D-B522-45F9-BDA1-12C45D357490}">
          <x15:cacheHierarchy aggregatedColumn="77"/>
        </ext>
      </extLst>
    </cacheHierarchy>
    <cacheHierarchy uniqueName="[Measures].[Sum of Pending Amount]" caption="Sum of Pending Amount" measure="1" displayFolder="" measureGroup="Table1_16" count="0" hidden="1">
      <extLst>
        <ext xmlns:x15="http://schemas.microsoft.com/office/spreadsheetml/2010/11/main" uri="{B97F6D7D-B522-45F9-BDA1-12C45D357490}">
          <x15:cacheHierarchy aggregatedColumn="79"/>
        </ext>
      </extLst>
    </cacheHierarchy>
    <cacheHierarchy uniqueName="[Measures].[Sum of Amount Raised]" caption="Sum of Amount Raised" measure="1" displayFolder="" measureGroup="Table35" count="0" hidden="1">
      <extLst>
        <ext xmlns:x15="http://schemas.microsoft.com/office/spreadsheetml/2010/11/main" uri="{B97F6D7D-B522-45F9-BDA1-12C45D357490}">
          <x15:cacheHierarchy aggregatedColumn="98"/>
        </ext>
      </extLst>
    </cacheHierarchy>
  </cacheHierarchies>
  <kpis count="0"/>
  <dimensions count="12">
    <dimension name="BankStatement" uniqueName="[BankStatement]" caption="BankStatement"/>
    <dimension measure="1" name="Measures" uniqueName="[Measures]" caption="Measures"/>
    <dimension name="Table_BankStatement_1" uniqueName="[Table_BankStatement_1]" caption="Table_BankStatement_1"/>
    <dimension name="Table_Table1_27" uniqueName="[Table_Table1_27]" caption="Table_Table1_27"/>
    <dimension name="Table1" uniqueName="[Table1]" caption="Table1"/>
    <dimension name="Table1 2" uniqueName="[Table1 2]" caption="Table1 2"/>
    <dimension name="Table1 3" uniqueName="[Table1 3]" caption="Table1 3"/>
    <dimension name="Table1_16" uniqueName="[Table1_16]" caption="Table1_16"/>
    <dimension name="Table1_27  11" uniqueName="[Table1_27  11]" caption="Table1_27  11"/>
    <dimension name="Table2" uniqueName="[Table2]" caption="Table2"/>
    <dimension name="Table28" uniqueName="[Table28]" caption="Table28"/>
    <dimension name="Table35" uniqueName="[Table35]" caption="Table35"/>
  </dimensions>
  <measureGroups count="11">
    <measureGroup name="BankStatement" caption="BankStatement"/>
    <measureGroup name="Table_BankStatement_1" caption="Table_BankStatement_1"/>
    <measureGroup name="Table_Table1_27" caption="Table_Table1_27"/>
    <measureGroup name="Table1" caption="Table1"/>
    <measureGroup name="Table1 2" caption="Table1 2"/>
    <measureGroup name="Table1 3" caption="Table1 3"/>
    <measureGroup name="Table1_16" caption="Table1_16"/>
    <measureGroup name="Table1_27  11" caption="Table1_27  11"/>
    <measureGroup name="Table2" caption="Table2"/>
    <measureGroup name="Table28" caption="Table28"/>
    <measureGroup name="Table35" caption="Table35"/>
  </measureGroups>
  <maps count="14">
    <map measureGroup="0" dimension="0"/>
    <map measureGroup="1" dimension="2"/>
    <map measureGroup="2" dimension="3"/>
    <map measureGroup="3" dimension="4"/>
    <map measureGroup="3" dimension="5"/>
    <map measureGroup="3" dimension="10"/>
    <map measureGroup="4" dimension="5"/>
    <map measureGroup="4" dimension="10"/>
    <map measureGroup="5" dimension="6"/>
    <map measureGroup="6" dimension="7"/>
    <map measureGroup="7" dimension="8"/>
    <map measureGroup="8" dimension="9"/>
    <map measureGroup="9" dimension="10"/>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054.603610185186" createdVersion="8" refreshedVersion="8" minRefreshableVersion="3" recordCount="302" xr:uid="{79645704-D777-498A-ACFE-F44624686EE9}">
  <cacheSource type="worksheet">
    <worksheetSource name="Table_BankStatement_1"/>
  </cacheSource>
  <cacheFields count="10">
    <cacheField name="Sl. No." numFmtId="0">
      <sharedItems containsSemiMixedTypes="0" containsString="0" containsNumber="1" containsInteger="1" minValue="1" maxValue="302"/>
    </cacheField>
    <cacheField name="Date" numFmtId="14">
      <sharedItems containsDate="1" containsMixedTypes="1" minDate="2023-04-01T00:00:00" maxDate="2023-05-01T00:00:00"/>
    </cacheField>
    <cacheField name="Column1" numFmtId="14">
      <sharedItems containsSemiMixedTypes="0" containsNonDate="0" containsDate="1" containsString="0" minDate="2023-03-01T00:00:00" maxDate="2023-05-01T00:00:00"/>
    </cacheField>
    <cacheField name="Month" numFmtId="0">
      <sharedItems count="2">
        <s v="March"/>
        <s v="April"/>
      </sharedItems>
    </cacheField>
    <cacheField name="Description" numFmtId="0">
      <sharedItems/>
    </cacheField>
    <cacheField name="Chq / Ref number" numFmtId="0">
      <sharedItems/>
    </cacheField>
    <cacheField name="Amount" numFmtId="168">
      <sharedItems containsSemiMixedTypes="0" containsString="0" containsNumber="1" containsInteger="1" minValue="10872" maxValue="497243" count="284">
        <n v="199307"/>
        <n v="361074"/>
        <n v="79983"/>
        <n v="301939"/>
        <n v="430740"/>
        <n v="76229"/>
        <n v="155170"/>
        <n v="446588"/>
        <n v="15109"/>
        <n v="55859"/>
        <n v="128867"/>
        <n v="90560"/>
        <n v="224695"/>
        <n v="495621"/>
        <n v="55323"/>
        <n v="249001"/>
        <n v="46373"/>
        <n v="351996"/>
        <n v="473570"/>
        <n v="334761"/>
        <n v="211697"/>
        <n v="20245"/>
        <n v="244094"/>
        <n v="107121"/>
        <n v="124901"/>
        <n v="440765"/>
        <n v="97275"/>
        <n v="497243"/>
        <n v="91960"/>
        <n v="441758"/>
        <n v="42782"/>
        <n v="34136"/>
        <n v="140985"/>
        <n v="89801"/>
        <n v="330991"/>
        <n v="21530"/>
        <n v="208207"/>
        <n v="217891"/>
        <n v="361138"/>
        <n v="354756"/>
        <n v="143395"/>
        <n v="496983"/>
        <n v="207949"/>
        <n v="399431"/>
        <n v="76267"/>
        <n v="44850"/>
        <n v="70041"/>
        <n v="420886"/>
        <n v="147383"/>
        <n v="271837"/>
        <n v="376903"/>
        <n v="420189"/>
        <n v="241650"/>
        <n v="104361"/>
        <n v="120090"/>
        <n v="366422"/>
        <n v="85546"/>
        <n v="388603"/>
        <n v="193997"/>
        <n v="346531"/>
        <n v="89064"/>
        <n v="322907"/>
        <n v="474117"/>
        <n v="28649"/>
        <n v="82434"/>
        <n v="159640"/>
        <n v="106973"/>
        <n v="488035"/>
        <n v="142980"/>
        <n v="245318"/>
        <n v="217964"/>
        <n v="452839"/>
        <n v="478330"/>
        <n v="194891"/>
        <n v="170071"/>
        <n v="107933"/>
        <n v="203940"/>
        <n v="357958"/>
        <n v="39549"/>
        <n v="479785"/>
        <n v="199362"/>
        <n v="281563"/>
        <n v="67102"/>
        <n v="111991"/>
        <n v="418229"/>
        <n v="446533"/>
        <n v="112495"/>
        <n v="54635"/>
        <n v="449385"/>
        <n v="447181"/>
        <n v="357784"/>
        <n v="77871"/>
        <n v="66060"/>
        <n v="301255"/>
        <n v="390136"/>
        <n v="409495"/>
        <n v="427310"/>
        <n v="17284"/>
        <n v="299459"/>
        <n v="422469"/>
        <n v="238169"/>
        <n v="213514"/>
        <n v="361027"/>
        <n v="469536"/>
        <n v="34551"/>
        <n v="136217"/>
        <n v="24349"/>
        <n v="24273"/>
        <n v="105103"/>
        <n v="21115"/>
        <n v="434799"/>
        <n v="368284"/>
        <n v="217041"/>
        <n v="259364"/>
        <n v="440154"/>
        <n v="387003"/>
        <n v="283921"/>
        <n v="268604"/>
        <n v="295262"/>
        <n v="193308"/>
        <n v="259944"/>
        <n v="264744"/>
        <n v="227112"/>
        <n v="80192"/>
        <n v="168815"/>
        <n v="334277"/>
        <n v="144906"/>
        <n v="69373"/>
        <n v="345014"/>
        <n v="358022"/>
        <n v="93421"/>
        <n v="234333"/>
        <n v="12494"/>
        <n v="404150"/>
        <n v="319467"/>
        <n v="16045"/>
        <n v="34477"/>
        <n v="362440"/>
        <n v="409410"/>
        <n v="412448"/>
        <n v="86825"/>
        <n v="323221"/>
        <n v="59668"/>
        <n v="381067"/>
        <n v="297049"/>
        <n v="224574"/>
        <n v="246877"/>
        <n v="125236"/>
        <n v="242039"/>
        <n v="182946"/>
        <n v="425761"/>
        <n v="286217"/>
        <n v="481154"/>
        <n v="481197"/>
        <n v="100255"/>
        <n v="155199"/>
        <n v="422352"/>
        <n v="404042"/>
        <n v="293963"/>
        <n v="172882"/>
        <n v="443791"/>
        <n v="349997"/>
        <n v="238203"/>
        <n v="252020"/>
        <n v="169677"/>
        <n v="220357"/>
        <n v="53905"/>
        <n v="367257"/>
        <n v="27105"/>
        <n v="332734"/>
        <n v="143664"/>
        <n v="235917"/>
        <n v="60606"/>
        <n v="442407"/>
        <n v="414111"/>
        <n v="470500"/>
        <n v="13080"/>
        <n v="77400"/>
        <n v="80911"/>
        <n v="31408"/>
        <n v="308882"/>
        <n v="165937"/>
        <n v="194961"/>
        <n v="400385"/>
        <n v="495596"/>
        <n v="158582"/>
        <n v="228980"/>
        <n v="414791"/>
        <n v="106211"/>
        <n v="470998"/>
        <n v="279084"/>
        <n v="154268"/>
        <n v="136738"/>
        <n v="326250"/>
        <n v="416618"/>
        <n v="32029"/>
        <n v="150217"/>
        <n v="176448"/>
        <n v="394270"/>
        <n v="276404"/>
        <n v="472809"/>
        <n v="71859"/>
        <n v="280774"/>
        <n v="299788"/>
        <n v="95739"/>
        <n v="239929"/>
        <n v="214913"/>
        <n v="196119"/>
        <n v="443382"/>
        <n v="10872"/>
        <n v="471604"/>
        <n v="403754"/>
        <n v="159170"/>
        <n v="251602"/>
        <n v="268393"/>
        <n v="451484"/>
        <n v="442736"/>
        <n v="338404"/>
        <n v="300517"/>
        <n v="45042"/>
        <n v="458971"/>
        <n v="298318"/>
        <n v="264988"/>
        <n v="245341"/>
        <n v="24864"/>
        <n v="291021"/>
        <n v="309034"/>
        <n v="354973"/>
        <n v="57566"/>
        <n v="475729"/>
        <n v="196690"/>
        <n v="345362"/>
        <n v="205096"/>
        <n v="291900"/>
        <n v="482792"/>
        <n v="250088"/>
        <n v="141602"/>
        <n v="157480"/>
        <n v="159731"/>
        <n v="278483"/>
        <n v="454190"/>
        <n v="358282"/>
        <n v="240092"/>
        <n v="436823"/>
        <n v="373181"/>
        <n v="70547"/>
        <n v="222603"/>
        <n v="171561"/>
        <n v="496344"/>
        <n v="360557"/>
        <n v="124778"/>
        <n v="205649"/>
        <n v="373344"/>
        <n v="494635"/>
        <n v="189507"/>
        <n v="193738"/>
        <n v="109722"/>
        <n v="115996"/>
        <n v="123342"/>
        <n v="455586"/>
        <n v="419003"/>
        <n v="96610"/>
        <n v="211922"/>
        <n v="54663"/>
        <n v="354892"/>
        <n v="260070"/>
        <n v="179909"/>
        <n v="169620"/>
        <n v="294394"/>
        <n v="54097"/>
        <n v="30836"/>
        <n v="373495"/>
        <n v="178003"/>
        <n v="278692"/>
        <n v="93271"/>
        <n v="302688"/>
        <n v="178392"/>
        <n v="184114"/>
        <n v="31735"/>
        <n v="466332"/>
        <n v="219407"/>
        <n v="209245"/>
        <n v="355226"/>
        <n v="272669"/>
      </sharedItems>
    </cacheField>
    <cacheField name="Dr / Cr" numFmtId="0">
      <sharedItems count="2">
        <s v="CR"/>
        <s v="DR"/>
      </sharedItems>
    </cacheField>
    <cacheField name="Balance" numFmtId="168">
      <sharedItems containsSemiMixedTypes="0" containsString="0" containsNumber="1" containsInteger="1" minValue="208198" maxValue="43380203"/>
    </cacheField>
    <cacheField name="Dr / Cr2" numFmtId="0">
      <sharedItems/>
    </cacheField>
  </cacheFields>
  <extLst>
    <ext xmlns:x14="http://schemas.microsoft.com/office/spreadsheetml/2009/9/main" uri="{725AE2AE-9491-48be-B2B4-4EB974FC3084}">
      <x14:pivotCacheDefinition pivotCacheId="212812786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055.521303125002" createdVersion="8" refreshedVersion="8" minRefreshableVersion="3" recordCount="12" xr:uid="{AA98DF22-6B5E-4756-880C-B6FD53E95731}">
  <cacheSource type="worksheet">
    <worksheetSource name="Table1"/>
  </cacheSource>
  <cacheFields count="5">
    <cacheField name="First" numFmtId="14">
      <sharedItems containsSemiMixedTypes="0" containsNonDate="0" containsDate="1" containsString="0" minDate="2023-01-01T00:00:00" maxDate="2023-12-02T00:00:00"/>
    </cacheField>
    <cacheField name="Last" numFmtId="14">
      <sharedItems containsSemiMixedTypes="0" containsNonDate="0" containsDate="1" containsString="0" minDate="2023-01-31T00:00:00" maxDate="2024-01-01T00:00:00"/>
    </cacheField>
    <cacheField name="Month" numFmtId="14">
      <sharedItems count="12">
        <s v="January"/>
        <s v="February"/>
        <s v="March"/>
        <s v="April"/>
        <s v="May"/>
        <s v="June"/>
        <s v="July"/>
        <s v="August"/>
        <s v="September"/>
        <s v="October"/>
        <s v="November"/>
        <s v="December"/>
      </sharedItems>
    </cacheField>
    <cacheField name="Opening Balance" numFmtId="168">
      <sharedItems containsMixedTypes="1" containsNumber="1" containsInteger="1" minValue="104099" maxValue="21469573"/>
    </cacheField>
    <cacheField name="Closing Balance" numFmtId="0">
      <sharedItems containsMixedTypes="1" containsNumber="1" containsInteger="1" minValue="1362017" maxValue="21469573"/>
    </cacheField>
  </cacheFields>
  <extLst>
    <ext xmlns:x14="http://schemas.microsoft.com/office/spreadsheetml/2009/9/main" uri="{725AE2AE-9491-48be-B2B4-4EB974FC3084}">
      <x14:pivotCacheDefinition pivotCacheId="88868857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055.522402314811" createdVersion="8" refreshedVersion="8" minRefreshableVersion="3" recordCount="12" xr:uid="{064704CB-F5B5-4A3F-8732-04E039FBE16A}">
  <cacheSource type="worksheet">
    <worksheetSource name="Table16"/>
  </cacheSource>
  <cacheFields count="5">
    <cacheField name="First" numFmtId="14">
      <sharedItems containsSemiMixedTypes="0" containsNonDate="0" containsDate="1" containsString="0" minDate="2023-01-01T00:00:00" maxDate="2023-12-02T00:00:00"/>
    </cacheField>
    <cacheField name="Last" numFmtId="14">
      <sharedItems containsSemiMixedTypes="0" containsNonDate="0" containsDate="1" containsString="0" minDate="2023-01-31T00:00:00" maxDate="2024-01-01T00:00:00"/>
    </cacheField>
    <cacheField name="Month" numFmtId="14">
      <sharedItems count="12">
        <s v="January"/>
        <s v="February"/>
        <s v="March"/>
        <s v="April"/>
        <s v="May"/>
        <s v="June"/>
        <s v="July"/>
        <s v="August"/>
        <s v="September"/>
        <s v="October"/>
        <s v="November"/>
        <s v="December"/>
      </sharedItems>
    </cacheField>
    <cacheField name="Opening Balance" numFmtId="168">
      <sharedItems containsMixedTypes="1" containsNumber="1" containsInteger="1" minValue="312297" maxValue="64408719" count="3">
        <e v="#N/A"/>
        <n v="312297"/>
        <n v="64408719"/>
      </sharedItems>
    </cacheField>
    <cacheField name="Closing Balance" numFmtId="168">
      <sharedItems containsMixedTypes="1" containsNumber="1" containsInteger="1" minValue="4086051" maxValue="64408719" count="3">
        <e v="#N/A"/>
        <n v="64408719"/>
        <n v="4086051"/>
      </sharedItems>
    </cacheField>
  </cacheFields>
  <extLst>
    <ext xmlns:x14="http://schemas.microsoft.com/office/spreadsheetml/2009/9/main" uri="{725AE2AE-9491-48be-B2B4-4EB974FC3084}">
      <x14:pivotCacheDefinition pivotCacheId="91975724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273.65560046296" createdVersion="8" refreshedVersion="8" minRefreshableVersion="3" recordCount="109" xr:uid="{FAC9139D-CD40-4A47-BD5B-0E2A3053C6C9}">
  <cacheSource type="worksheet">
    <worksheetSource ref="A1:L110" sheet="Employee_manager_project"/>
  </cacheSource>
  <cacheFields count="12">
    <cacheField name="Sr No" numFmtId="0">
      <sharedItems containsSemiMixedTypes="0" containsString="0" containsNumber="1" containsInteger="1" minValue="1" maxValue="109"/>
    </cacheField>
    <cacheField name="Employee Code" numFmtId="0">
      <sharedItems containsSemiMixedTypes="0" containsString="0" containsNumber="1" containsInteger="1" minValue="3" maxValue="313"/>
    </cacheField>
    <cacheField name="Column1" numFmtId="0">
      <sharedItems containsNonDate="0" containsString="0" containsBlank="1"/>
    </cacheField>
    <cacheField name="Employee name" numFmtId="0">
      <sharedItems/>
    </cacheField>
    <cacheField name="Manager Name RM1" numFmtId="0">
      <sharedItems/>
    </cacheField>
    <cacheField name="Manager Name RM2" numFmtId="0">
      <sharedItems/>
    </cacheField>
    <cacheField name="Table28.Project" numFmtId="0">
      <sharedItems containsBlank="1" count="49">
        <s v="KIRTI TRADING COMPANY"/>
        <s v="SAGAR SALES"/>
        <s v="RELIANCE RETAIL LIMITED"/>
        <s v="RAJBHARAT CASHEW COMPANY"/>
        <s v="J.K.&amp; CO."/>
        <s v="PARTH ENTERPRISE"/>
        <s v="SAMIR TRADIND CO."/>
        <s v="RADHA DISTRIBUTORS"/>
        <s v="MAHAVIR AGENCIES"/>
        <s v="DEVHAR MARKETING PVT.LTD"/>
        <s v="RAHI ENTERPRISE"/>
        <s v="TIRUPATI AGENCIES"/>
        <s v="RAVI SALES"/>
        <s v="JALARAM SALES AGENCY"/>
        <s v="KANERIYA OIL INDUSTRIES"/>
        <s v="NTC"/>
        <s v="KQ BRO-SIS FOODS ENTERPRISE"/>
        <s v="JAY AMBE TRADERS"/>
        <s v="SHAURYA ENTERPRISE"/>
        <s v="R C SALES"/>
        <s v="SHAH TOKARSHI TRIBHOVANDAS"/>
        <s v="SOMNATH RICE MILL"/>
        <s v="SHIVAM AGRO PROCESSOR"/>
        <s v="HARESHKUMAR HASSANAND"/>
        <s v="PARSHWANATH TRADERS"/>
        <m/>
        <s v="VSI-Nationwide" u="1"/>
        <s v="IFM" u="1"/>
        <s v="Blitzz" u="1"/>
        <s v="Risk AI/Genome" u="1"/>
        <s v="Vsite-RemoteVal" u="1"/>
        <s v="Genome" u="1"/>
        <s v="Chatbot" u="1"/>
        <s v="Sensaii" u="1"/>
        <s v="HR" u="1"/>
        <s v="Web Design" u="1"/>
        <s v="Vsite-RemoteVal/Sensaii" u="1"/>
        <s v="Intelliante" u="1"/>
        <s v="Admin" u="1"/>
        <s v="dedupe/VSI-Nationwide/Vsite-RemoteVal" u="1"/>
        <s v="Accounts" u="1"/>
        <s v="Lumi" u="1"/>
        <s v="Hanson dodge" u="1"/>
        <s v="Takkion" u="1"/>
        <s v="Pre Sales" u="1"/>
        <s v="MED" u="1"/>
        <s v="SculptSoft" u="1"/>
        <s v="Marketing" u="1"/>
        <s v="Risk Ai" u="1"/>
      </sharedItems>
    </cacheField>
    <cacheField name="Salary to be Paid" numFmtId="0">
      <sharedItems containsString="0" containsBlank="1" containsNumber="1" containsInteger="1" minValue="-50503" maxValue="58015"/>
    </cacheField>
    <cacheField name="Month" numFmtId="0">
      <sharedItems containsBlank="1"/>
    </cacheField>
    <cacheField name="Amount Raised in INR" numFmtId="168">
      <sharedItems containsString="0" containsBlank="1" containsNumber="1" containsInteger="1" minValue="253790" maxValue="740296"/>
    </cacheField>
    <cacheField name="Amount Received in INR" numFmtId="168">
      <sharedItems containsString="0" containsBlank="1" containsNumber="1" containsInteger="1" minValue="178678" maxValue="621560"/>
    </cacheField>
    <cacheField name="Pending Amount" numFmtId="0">
      <sharedItems containsString="0" containsBlank="1" containsNumber="1" containsInteger="1" minValue="2420" maxValue="7821"/>
    </cacheField>
  </cacheFields>
  <extLst>
    <ext xmlns:x14="http://schemas.microsoft.com/office/spreadsheetml/2009/9/main" uri="{725AE2AE-9491-48be-B2B4-4EB974FC3084}">
      <x14:pivotCacheDefinition pivotCacheId="203423009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273.659547106479" createdVersion="8" refreshedVersion="8" minRefreshableVersion="3" recordCount="144" xr:uid="{A5536FFA-4669-41BA-8534-CA8F3BC504CC}">
  <cacheSource type="worksheet">
    <worksheetSource name="Table15"/>
  </cacheSource>
  <cacheFields count="20">
    <cacheField name="Sr. No." numFmtId="0">
      <sharedItems containsSemiMixedTypes="0" containsString="0" containsNumber="1" containsInteger="1" minValue="1" maxValue="144"/>
    </cacheField>
    <cacheField name="Employee Name" numFmtId="0">
      <sharedItems/>
    </cacheField>
    <cacheField name="Notes" numFmtId="0">
      <sharedItems containsBlank="1"/>
    </cacheField>
    <cacheField name="Employee Code" numFmtId="0">
      <sharedItems containsString="0" containsBlank="1" containsNumber="1" containsInteger="1" minValue="3" maxValue="309"/>
    </cacheField>
    <cacheField name="Working Days" numFmtId="0">
      <sharedItems containsSemiMixedTypes="0" containsString="0" containsNumber="1" containsInteger="1" minValue="22" maxValue="22"/>
    </cacheField>
    <cacheField name="Employee Working Days" numFmtId="0">
      <sharedItems containsSemiMixedTypes="0" containsString="0" containsNumber="1" containsInteger="1" minValue="4" maxValue="22"/>
    </cacheField>
    <cacheField name="Taken Leave" numFmtId="0">
      <sharedItems containsSemiMixedTypes="0" containsString="0" containsNumber="1" minValue="0" maxValue="10"/>
    </cacheField>
    <cacheField name="Deductible Leave" numFmtId="0">
      <sharedItems containsSemiMixedTypes="0" containsString="0" containsNumber="1" containsInteger="1" minValue="0" maxValue="9"/>
    </cacheField>
    <cacheField name="Salary after Leave Deduction" numFmtId="0">
      <sharedItems containsSemiMixedTypes="0" containsString="0" containsNumber="1" minValue="9090.9090909090901" maxValue="50000"/>
    </cacheField>
    <cacheField name="Employee Type" numFmtId="0">
      <sharedItems count="4">
        <s v="Employee"/>
        <s v="Consultant"/>
        <s v="Intern" u="1"/>
        <s v="HR" u="1"/>
      </sharedItems>
    </cacheField>
    <cacheField name="PF" numFmtId="0">
      <sharedItems containsSemiMixedTypes="0" containsString="0" containsNumber="1" containsInteger="1" minValue="0" maxValue="3600"/>
    </cacheField>
    <cacheField name="ESI" numFmtId="0">
      <sharedItems containsSemiMixedTypes="0" containsString="0" containsNumber="1" minValue="0" maxValue="2000"/>
    </cacheField>
    <cacheField name="NPS" numFmtId="0">
      <sharedItems containsSemiMixedTypes="0" containsString="0" containsNumber="1" containsInteger="1" minValue="0" maxValue="2500"/>
    </cacheField>
    <cacheField name="Professional TAX" numFmtId="0">
      <sharedItems containsSemiMixedTypes="0" containsString="0" containsNumber="1" containsInteger="1" minValue="0" maxValue="200"/>
    </cacheField>
    <cacheField name="Total Deduction" numFmtId="0">
      <sharedItems containsSemiMixedTypes="0" containsString="0" containsNumber="1" minValue="0" maxValue="5800"/>
    </cacheField>
    <cacheField name="Difference from Last Month / Advance Pay / Loan EMI" numFmtId="0">
      <sharedItems containsString="0" containsBlank="1" containsNumber="1" containsInteger="1" minValue="-81967" maxValue="49800"/>
    </cacheField>
    <cacheField name="Bonus / Encashment / Reimbursment" numFmtId="0">
      <sharedItems containsString="0" containsBlank="1" containsNumber="1" containsInteger="1" minValue="4577" maxValue="21975"/>
    </cacheField>
    <cacheField name="TDS" numFmtId="0">
      <sharedItems containsSemiMixedTypes="0" containsString="0" containsNumber="1" containsInteger="1" minValue="0" maxValue="56574"/>
    </cacheField>
    <cacheField name="Other Deduction/Salary Hold" numFmtId="0">
      <sharedItems containsString="0" containsBlank="1" containsNumber="1" containsInteger="1" minValue="400" maxValue="70833"/>
    </cacheField>
    <cacheField name="Salary to be Paid" numFmtId="0">
      <sharedItems containsSemiMixedTypes="0" containsString="0" containsNumber="1" containsInteger="1" minValue="-50503" maxValue="130647"/>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274.576885069444" createdVersion="8" refreshedVersion="8" minRefreshableVersion="3" recordCount="51" xr:uid="{95E60D10-87E7-4A5F-9719-26FDBCF9D17A}">
  <cacheSource type="worksheet">
    <worksheetSource name="Table35"/>
  </cacheSource>
  <cacheFields count="8">
    <cacheField name="Buyer" numFmtId="0">
      <sharedItems containsBlank="1" count="41">
        <s v="RADHA DISTRIBUTORS"/>
        <s v="MAHAVIR AGENCIES"/>
        <s v="DEVHAR MARKETING PVT.LTD"/>
        <s v="RAHI ENTERPRISE"/>
        <s v="Invoice# 13 Skipping for any adjustment"/>
        <s v="TIRUPATI AGENCIES"/>
        <s v="RAVI SALES"/>
        <s v="JALARAM SALES AGENCY"/>
        <s v="KANERIYA OIL INDUSTRIES"/>
        <s v="NTC"/>
        <s v="KQ BRO-SIS FOODS ENTERPRISE"/>
        <s v="JAY AMBE TRADERS"/>
        <s v="SHAURYA ENTERPRISE"/>
        <s v="R C SALES"/>
        <s v="SAMIR TRADIND CO."/>
        <s v="RAJBHARAT CASHEW COMPANY"/>
        <s v="KIRTI TRADING COMPANY"/>
        <s v="SHAH TOKARSHI TRIBHOVANDAS"/>
        <s v="SAGAR SALES"/>
        <s v="RELIANCE RETAIL LIMITED"/>
        <s v="J.K.&amp; CO."/>
        <s v="PARTH ENTERPRISE"/>
        <s v="SOMNATH RICE MILL"/>
        <s v="SHIVAM AGRO PROCESSOR"/>
        <s v="HARESHKUMAR HASSANAND"/>
        <s v="Zurick Artificial Intteligence, LLC"/>
        <s v="Pest Control - Boruch Akbosh"/>
        <s v="Conduit - Mukul Panchal"/>
        <s v="Mortgaze - Vishal Verma"/>
        <s v="PARSHWANATH TRADERS"/>
        <m/>
        <s v="Nationwide_Vsite" u="1"/>
        <s v="Genome Medical Inc." u="1"/>
        <s v="Nationwide_VSI" u="1"/>
        <s v="Mrugesh Chandarana" u="1"/>
        <s v="IFM Engineering Private Limited" u="1"/>
        <s v="Sensaii LLC" u="1"/>
        <s v="Blitzz inc." u="1"/>
        <s v="Lumi Network" u="1"/>
        <s v="De Dupe" u="1"/>
        <s v="Blitzz-Data Analysis" u="1"/>
      </sharedItems>
    </cacheField>
    <cacheField name="Month" numFmtId="0">
      <sharedItems containsBlank="1" count="13">
        <s v="March"/>
        <s v="Feb-Mar"/>
        <s v="April"/>
        <s v="January"/>
        <m/>
        <s v="May"/>
        <s v="June"/>
        <s v="May-June-2022"/>
        <s v="July"/>
        <s v="June-July-2022"/>
        <s v="Feb-Mar-Jul-22"/>
        <s v="July-Aug-2022"/>
        <s v="August"/>
      </sharedItems>
    </cacheField>
    <cacheField name="Amount Raised" numFmtId="164">
      <sharedItems containsSemiMixedTypes="0" containsString="0" containsNumber="1" containsInteger="1" minValue="1160" maxValue="9155"/>
    </cacheField>
    <cacheField name="Amount Raised in INR" numFmtId="0">
      <sharedItems containsSemiMixedTypes="0" containsString="0" containsNumber="1" containsInteger="1" minValue="95120" maxValue="750710"/>
    </cacheField>
    <cacheField name="Received Amount" numFmtId="164">
      <sharedItems containsString="0" containsBlank="1" containsNumber="1" containsInteger="1" minValue="1639" maxValue="7965"/>
    </cacheField>
    <cacheField name="Amount Received in INR" numFmtId="0">
      <sharedItems containsSemiMixedTypes="0" containsString="0" containsNumber="1" containsInteger="1" minValue="0" maxValue="653130"/>
    </cacheField>
    <cacheField name="Pending Amount" numFmtId="164">
      <sharedItems containsString="0" containsBlank="1" containsNumber="1" containsInteger="1" minValue="2035" maxValue="8361"/>
    </cacheField>
    <cacheField name="Table28.Project" numFmtId="0">
      <sharedItems containsBlank="1"/>
    </cacheField>
  </cacheFields>
  <extLst>
    <ext xmlns:x14="http://schemas.microsoft.com/office/spreadsheetml/2009/9/main" uri="{725AE2AE-9491-48be-B2B4-4EB974FC3084}">
      <x14:pivotCacheDefinition pivotCacheId="1731173720"/>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274.579122453702" createdVersion="8" refreshedVersion="8" minRefreshableVersion="3" recordCount="7" xr:uid="{BCAB1038-0F5C-48D0-B43D-4CA786944892}">
  <cacheSource type="worksheet">
    <worksheetSource name="Table1_39"/>
  </cacheSource>
  <cacheFields count="17">
    <cacheField name="Client_Code" numFmtId="0">
      <sharedItems/>
    </cacheField>
    <cacheField name="Product_Code" numFmtId="0">
      <sharedItems/>
    </cacheField>
    <cacheField name="Payment_Type" numFmtId="0">
      <sharedItems/>
    </cacheField>
    <cacheField name="Payment_Ref_No." numFmtId="0">
      <sharedItems containsNonDate="0" containsString="0" containsBlank="1"/>
    </cacheField>
    <cacheField name="Payment_Date" numFmtId="0">
      <sharedItems/>
    </cacheField>
    <cacheField name="Instrument Date" numFmtId="0">
      <sharedItems containsNonDate="0" containsString="0" containsBlank="1"/>
    </cacheField>
    <cacheField name="Dr_Ac_No" numFmtId="0">
      <sharedItems/>
    </cacheField>
    <cacheField name="Amount" numFmtId="0">
      <sharedItems containsSemiMixedTypes="0" containsString="0" containsNumber="1" containsInteger="1" minValue="2800" maxValue="48581"/>
    </cacheField>
    <cacheField name="Bank_Code_Indicator" numFmtId="0">
      <sharedItems/>
    </cacheField>
    <cacheField name="Beneficiary_Code" numFmtId="0">
      <sharedItems containsNonDate="0" containsString="0" containsBlank="1"/>
    </cacheField>
    <cacheField name="Beneficiary_Name" numFmtId="0">
      <sharedItems/>
    </cacheField>
    <cacheField name="Beneficiary_Bank" numFmtId="0">
      <sharedItems containsNonDate="0" containsString="0" containsBlank="1"/>
    </cacheField>
    <cacheField name="Beneficiary_Branch / IFSC Code" numFmtId="0">
      <sharedItems/>
    </cacheField>
    <cacheField name="Beneficiary_Acc_No" numFmtId="0">
      <sharedItems/>
    </cacheField>
    <cacheField name="Exp." numFmtId="0">
      <sharedItems/>
    </cacheField>
    <cacheField name="Sub. Exp." numFmtId="0">
      <sharedItems count="7">
        <s v="AntiVirus"/>
        <s v="Printer"/>
        <s v="Scanners"/>
        <s v="Cricket" u="1"/>
        <s v="Development Course" u="1"/>
        <s v="Laptop Rent" u="1"/>
        <s v="Consuting Fee" u="1"/>
      </sharedItems>
    </cacheField>
    <cacheField name="Asset" numFmtId="0">
      <sharedItems count="2">
        <s v="Expense"/>
        <s v="Asset"/>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274.579196990744" createdVersion="8" refreshedVersion="8" minRefreshableVersion="3" recordCount="8" xr:uid="{76423807-52D0-44BA-B255-9F7D5227482C}">
  <cacheSource type="worksheet">
    <worksheetSource ref="A1:Q9" sheet="Other Expenses"/>
  </cacheSource>
  <cacheFields count="17">
    <cacheField name="Client_Code" numFmtId="0">
      <sharedItems/>
    </cacheField>
    <cacheField name="Product_Code" numFmtId="0">
      <sharedItems/>
    </cacheField>
    <cacheField name="Payment_Type" numFmtId="0">
      <sharedItems/>
    </cacheField>
    <cacheField name="Payment_Ref_No." numFmtId="0">
      <sharedItems containsNonDate="0" containsString="0" containsBlank="1"/>
    </cacheField>
    <cacheField name="Payment_Date" numFmtId="0">
      <sharedItems/>
    </cacheField>
    <cacheField name="Instrument Date" numFmtId="0">
      <sharedItems containsNonDate="0" containsString="0" containsBlank="1"/>
    </cacheField>
    <cacheField name="Dr_Ac_No" numFmtId="0">
      <sharedItems/>
    </cacheField>
    <cacheField name="Amount" numFmtId="0">
      <sharedItems containsSemiMixedTypes="0" containsString="0" containsNumber="1" containsInteger="1" minValue="2800" maxValue="48581"/>
    </cacheField>
    <cacheField name="Bank_Code_Indicator" numFmtId="0">
      <sharedItems/>
    </cacheField>
    <cacheField name="Beneficiary_Code" numFmtId="0">
      <sharedItems containsNonDate="0" containsString="0" containsBlank="1"/>
    </cacheField>
    <cacheField name="Beneficiary_Name" numFmtId="0">
      <sharedItems/>
    </cacheField>
    <cacheField name="Beneficiary_Bank" numFmtId="0">
      <sharedItems containsNonDate="0" containsString="0" containsBlank="1"/>
    </cacheField>
    <cacheField name="Beneficiary_Branch / IFSC Code" numFmtId="0">
      <sharedItems/>
    </cacheField>
    <cacheField name="Beneficiary_Acc_No" numFmtId="0">
      <sharedItems/>
    </cacheField>
    <cacheField name="Exp." numFmtId="0">
      <sharedItems/>
    </cacheField>
    <cacheField name="Sub. Exp." numFmtId="0">
      <sharedItems count="7">
        <s v="AntiVirus"/>
        <s v="Printer"/>
        <s v="Scanners"/>
        <s v="Cricket" u="1"/>
        <s v="Development Course" u="1"/>
        <s v="Laptop Rent" u="1"/>
        <s v="Consuting Fee" u="1"/>
      </sharedItems>
    </cacheField>
    <cacheField name="Asse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
  <r>
    <n v="1"/>
    <s v="31/03/2023"/>
    <d v="2023-03-31T00:00:00"/>
    <x v="0"/>
    <s v="FD PREMAT PROCEEDS: 7951700057"/>
    <s v="7951700057TO"/>
    <x v="0"/>
    <x v="0"/>
    <n v="42939146"/>
    <s v="CR"/>
  </r>
  <r>
    <n v="2"/>
    <s v="31/03/2023"/>
    <d v="2023-03-30T00:00:00"/>
    <x v="0"/>
    <s v="Sweep Trf From: 7951700057"/>
    <s v=""/>
    <x v="1"/>
    <x v="0"/>
    <n v="43300220"/>
    <s v="CR"/>
  </r>
  <r>
    <n v="3"/>
    <s v="31/03/2023"/>
    <d v="2023-03-30T00:00:00"/>
    <x v="0"/>
    <s v="DOLLY SHAH"/>
    <s v="FCM-2303313P87OZ"/>
    <x v="2"/>
    <x v="1"/>
    <n v="43380203"/>
    <s v="CR"/>
  </r>
  <r>
    <n v="4"/>
    <s v="31/03/2023"/>
    <d v="2023-03-30T00:00:00"/>
    <x v="0"/>
    <s v="HR MANAGEMENT AND PROJECTS PVT LTD"/>
    <s v="FCM-2303313P87OW"/>
    <x v="3"/>
    <x v="1"/>
    <n v="43078264"/>
    <s v="CR"/>
  </r>
  <r>
    <n v="5"/>
    <s v="31/03/2023"/>
    <d v="2023-03-30T00:00:00"/>
    <x v="0"/>
    <s v="HR MANAGEMENT AND PROJECTS PVT LTD"/>
    <s v="FCM-2303313P87OY"/>
    <x v="4"/>
    <x v="1"/>
    <n v="42647524"/>
    <s v="CR"/>
  </r>
  <r>
    <n v="6"/>
    <s v="31/03/2023"/>
    <d v="2023-03-30T00:00:00"/>
    <x v="0"/>
    <s v="EMA HOSPITALITY SERVICE APPARTMENT"/>
    <s v="FCM-2303313P87OX"/>
    <x v="5"/>
    <x v="1"/>
    <n v="42571295"/>
    <s v="CR"/>
  </r>
  <r>
    <n v="7"/>
    <s v="30/03/2023"/>
    <d v="2023-03-30T00:00:00"/>
    <x v="0"/>
    <s v="FD PREMAT PROCEEDS: 7951700057"/>
    <s v="7951700057TO"/>
    <x v="6"/>
    <x v="0"/>
    <n v="42416125"/>
    <s v="CR"/>
  </r>
  <r>
    <n v="8"/>
    <s v="30/03/2023"/>
    <d v="2023-03-30T00:00:00"/>
    <x v="0"/>
    <s v="Sweep Trf From: 7951700057"/>
    <s v=""/>
    <x v="7"/>
    <x v="0"/>
    <n v="42862713"/>
    <s v="CR"/>
  </r>
  <r>
    <n v="9"/>
    <s v="30/03/2023"/>
    <d v="2023-03-30T00:00:00"/>
    <x v="0"/>
    <s v="PRIVA UMNAG THAKKAR"/>
    <s v="FCM-2303303ODRL5"/>
    <x v="8"/>
    <x v="1"/>
    <n v="42877822"/>
    <s v="DR"/>
  </r>
  <r>
    <n v="10"/>
    <s v="30/03/2023"/>
    <d v="2023-03-30T00:00:00"/>
    <x v="0"/>
    <s v="PRASHANT THAKKAR"/>
    <s v="FCM-2303303ODRL6"/>
    <x v="9"/>
    <x v="1"/>
    <n v="42821963"/>
    <s v="DR"/>
  </r>
  <r>
    <n v="11"/>
    <s v="30/03/2023"/>
    <d v="2023-03-30T00:00:00"/>
    <x v="0"/>
    <s v="PRASHANT THAKKAR HUF"/>
    <s v="FCM-2303303ODRL4"/>
    <x v="10"/>
    <x v="1"/>
    <n v="42693096"/>
    <s v="DR"/>
  </r>
  <r>
    <n v="12"/>
    <s v="30/03/2023"/>
    <d v="2023-03-30T00:00:00"/>
    <x v="0"/>
    <s v="SAPNA DEVANG SHAH"/>
    <s v="FCM-2303303ODL5I"/>
    <x v="11"/>
    <x v="1"/>
    <n v="42602536"/>
    <s v="DR"/>
  </r>
  <r>
    <n v="13"/>
    <s v="30/03/2023"/>
    <d v="2023-03-30T00:00:00"/>
    <x v="0"/>
    <s v="ANKITA DARSHAN DAMANI"/>
    <s v="FCM-2303303ODL5J"/>
    <x v="12"/>
    <x v="1"/>
    <n v="42377841"/>
    <s v="DR"/>
  </r>
  <r>
    <n v="14"/>
    <s v="30/03/2023"/>
    <d v="2023-03-30T00:00:00"/>
    <x v="0"/>
    <s v="SHAH MITTALBEN"/>
    <s v="FCM-2303303ODL5H"/>
    <x v="13"/>
    <x v="1"/>
    <n v="41882220"/>
    <s v="DR"/>
  </r>
  <r>
    <n v="15"/>
    <s v="30/03/2023"/>
    <d v="2023-03-30T00:00:00"/>
    <x v="0"/>
    <s v="DHRUVI BHAVIKKUMAR DAMANI"/>
    <s v="FCM-2303303ODL5G"/>
    <x v="14"/>
    <x v="1"/>
    <n v="41826897"/>
    <s v="DR"/>
  </r>
  <r>
    <n v="16"/>
    <s v="30/03/2023"/>
    <d v="2023-03-30T00:00:00"/>
    <x v="0"/>
    <s v="MANIYAR KHUSHBOO DHAVALKUMAR"/>
    <s v="FCM-2303303ODL5F"/>
    <x v="15"/>
    <x v="1"/>
    <n v="41577896"/>
    <s v="DR"/>
  </r>
  <r>
    <n v="17"/>
    <s v="30/03/2023"/>
    <d v="2023-03-30T00:00:00"/>
    <x v="0"/>
    <s v="KETA UMANGKUMAR THAKKAR"/>
    <s v="FCM-2303303ODL5E"/>
    <x v="16"/>
    <x v="1"/>
    <n v="41531523"/>
    <s v="DR"/>
  </r>
  <r>
    <n v="18"/>
    <s v="30/03/2023"/>
    <d v="2023-03-30T00:00:00"/>
    <x v="0"/>
    <s v="ARTI CHINTAN KOTHARI"/>
    <s v="FCM-2303303ODRPT"/>
    <x v="17"/>
    <x v="1"/>
    <n v="41179527"/>
    <s v="DR"/>
  </r>
  <r>
    <n v="19"/>
    <s v="30/03/2023"/>
    <d v="2023-03-30T00:00:00"/>
    <x v="0"/>
    <s v="KESHAV RAJKUMAR AGARWAL"/>
    <s v="FCM-2303303ODRPY"/>
    <x v="18"/>
    <x v="1"/>
    <n v="40705957"/>
    <s v="DR"/>
  </r>
  <r>
    <n v="20"/>
    <s v="30/03/2023"/>
    <d v="2023-03-30T00:00:00"/>
    <x v="0"/>
    <s v="DISHA NIKHIL SANANDIYA"/>
    <s v="FCM-2303303ODRPU"/>
    <x v="19"/>
    <x v="1"/>
    <n v="40371196"/>
    <s v="CR"/>
  </r>
  <r>
    <n v="21"/>
    <s v="30/03/2023"/>
    <d v="2023-03-30T00:00:00"/>
    <x v="0"/>
    <s v="KRUTI MANISHKUMAR BAGADIA"/>
    <s v="FCM-2303303ODRPW"/>
    <x v="20"/>
    <x v="1"/>
    <n v="40159499"/>
    <s v="CR"/>
  </r>
  <r>
    <n v="22"/>
    <s v="30/03/2023"/>
    <d v="2023-03-30T00:00:00"/>
    <x v="0"/>
    <s v="S N D J CONSULTANTS PVT LTD"/>
    <s v="FCM-2303303ODRPS"/>
    <x v="21"/>
    <x v="1"/>
    <n v="40139254"/>
    <s v="CR"/>
  </r>
  <r>
    <n v="23"/>
    <s v="30/03/2023"/>
    <d v="2023-03-30T00:00:00"/>
    <x v="0"/>
    <s v="MANISHA MAKHIYAVIYA"/>
    <s v="FCM-2303303ODRPV"/>
    <x v="22"/>
    <x v="1"/>
    <n v="39895160"/>
    <s v="CR"/>
  </r>
  <r>
    <n v="24"/>
    <s v="30/03/2023"/>
    <d v="2023-03-30T00:00:00"/>
    <x v="0"/>
    <s v="BHARTIBEN TUSHARKUMAR ITALIYA"/>
    <s v="FCM-2303303ODRPX"/>
    <x v="23"/>
    <x v="1"/>
    <n v="39788039"/>
    <s v="CR"/>
  </r>
  <r>
    <n v="25"/>
    <s v="28/03/2023"/>
    <d v="2023-03-28T00:00:00"/>
    <x v="0"/>
    <s v="Sweep Trf From: 7951700057"/>
    <s v=""/>
    <x v="24"/>
    <x v="0"/>
    <n v="39663138"/>
    <s v="CR"/>
  </r>
  <r>
    <n v="26"/>
    <s v="28/03/2023"/>
    <d v="2023-03-28T00:00:00"/>
    <x v="0"/>
    <s v="PG CREDIT CARD KOTAKCARD"/>
    <s v="KPG-0185860263"/>
    <x v="25"/>
    <x v="1"/>
    <n v="40103903"/>
    <s v="CR"/>
  </r>
  <r>
    <n v="27"/>
    <s v="27/03/2023"/>
    <d v="2023-03-27T00:00:00"/>
    <x v="0"/>
    <s v="Sweep Trf From: 7951700057"/>
    <s v=""/>
    <x v="26"/>
    <x v="0"/>
    <n v="40006628"/>
    <s v="CR"/>
  </r>
  <r>
    <n v="28"/>
    <s v="27/03/2023"/>
    <d v="2023-03-27T00:00:00"/>
    <x v="0"/>
    <s v="NEFT-EVERGREEN CORPORATE -CMS0862348056537"/>
    <s v="FCM-2303273N39MU"/>
    <x v="27"/>
    <x v="1"/>
    <n v="40503871"/>
    <s v="CR"/>
  </r>
  <r>
    <n v="29"/>
    <s v="24/03/2023"/>
    <d v="2023-03-24T00:00:00"/>
    <x v="0"/>
    <s v="Sweep Trf From: 7951700057"/>
    <s v=""/>
    <x v="28"/>
    <x v="0"/>
    <n v="40411911"/>
    <s v="CR"/>
  </r>
  <r>
    <n v="30"/>
    <s v="24/03/2023"/>
    <d v="2023-03-24T00:00:00"/>
    <x v="0"/>
    <s v="NEFT-AVION CLOUD SOLUTION-CMS0832347793565"/>
    <s v="FCM-2303233M3KOS"/>
    <x v="29"/>
    <x v="1"/>
    <n v="40853669"/>
    <s v="CR"/>
  </r>
  <r>
    <n v="31"/>
    <s v="23/03/2023"/>
    <d v="2023-03-23T00:00:00"/>
    <x v="0"/>
    <s v="SWEEP TRANSFER TO [7951700057]"/>
    <s v=""/>
    <x v="30"/>
    <x v="1"/>
    <n v="40810887"/>
    <s v="CR"/>
  </r>
  <r>
    <n v="32"/>
    <s v="23/03/2023"/>
    <d v="2023-03-23T00:00:00"/>
    <x v="0"/>
    <s v="MB:SENT TO KMBL- COLLECTION ACCOUNT- NPS -NPS TRU"/>
    <s v="MB-998923096053"/>
    <x v="31"/>
    <x v="1"/>
    <n v="40776751"/>
    <s v="CR"/>
  </r>
  <r>
    <n v="33"/>
    <s v="23/03/2023"/>
    <d v="2023-03-23T00:00:00"/>
    <x v="0"/>
    <s v="2587MIS231161949 CRE001 GENOME MEDICAL  INC"/>
    <s v="TIP-b29881d1-492c-45"/>
    <x v="32"/>
    <x v="0"/>
    <n v="40635766"/>
    <s v="CR"/>
  </r>
  <r>
    <n v="34"/>
    <s v="23/03/2023"/>
    <d v="2023-03-23T00:00:00"/>
    <x v="0"/>
    <s v="2587MIS231161949 CRE001 FCC-GOODS AND SERVICES TA"/>
    <s v="TIP-b29881d1-492c-45"/>
    <x v="33"/>
    <x v="1"/>
    <n v="40725567"/>
    <s v="CR"/>
  </r>
  <r>
    <n v="35"/>
    <s v="23/03/2023"/>
    <d v="2023-03-23T00:00:00"/>
    <x v="0"/>
    <s v="2587MIS231161916 CRE001 FCC-GOODS AND SERVICES TA"/>
    <s v="TIP-3348372f-3fc5-4b"/>
    <x v="34"/>
    <x v="1"/>
    <n v="40394576"/>
    <s v="CR"/>
  </r>
  <r>
    <n v="36"/>
    <s v="23/03/2023"/>
    <d v="2023-03-23T00:00:00"/>
    <x v="0"/>
    <s v="2587MIS231161916 CRE001 EGALVANIC LLC"/>
    <s v="TIP-3348372f-3fc5-4b"/>
    <x v="35"/>
    <x v="0"/>
    <n v="40373046"/>
    <s v="CR"/>
  </r>
  <r>
    <n v="37"/>
    <s v="23/03/2023"/>
    <d v="2023-03-23T00:00:00"/>
    <x v="0"/>
    <s v="NEFT NRE REM INTELLIANTE INC BRENTDAVIDHOLLAND C"/>
    <s v="NEFTINW-0561877713"/>
    <x v="36"/>
    <x v="0"/>
    <n v="40581253"/>
    <s v="CR"/>
  </r>
  <r>
    <n v="38"/>
    <s v="22/03/2023"/>
    <d v="2023-03-22T00:00:00"/>
    <x v="0"/>
    <s v="SWEEP TRANSFER TO [7951677370]"/>
    <s v=""/>
    <x v="37"/>
    <x v="1"/>
    <n v="40799144"/>
    <s v="CR"/>
  </r>
  <r>
    <n v="39"/>
    <s v="22/03/2023"/>
    <d v="2023-03-22T00:00:00"/>
    <x v="0"/>
    <s v="MB:RECEIVED FROM PANCHAL VISHAL ARVINDBHAI/INSTALL"/>
    <s v="MB-998923876213"/>
    <x v="38"/>
    <x v="0"/>
    <n v="40438006"/>
    <s v="CR"/>
  </r>
  <r>
    <n v="40"/>
    <s v="20/03/2023"/>
    <d v="2023-03-20T00:00:00"/>
    <x v="0"/>
    <s v="SWEEP TRANSFER TO [7951630933]"/>
    <s v=""/>
    <x v="39"/>
    <x v="1"/>
    <n v="40792762"/>
    <s v="CR"/>
  </r>
  <r>
    <n v="41"/>
    <s v="20/03/2023"/>
    <d v="2023-03-20T00:00:00"/>
    <x v="0"/>
    <s v="NEFT MAHBH23079074410 IFM ENGINEERING PRIVATE LIM"/>
    <s v="NEFTINW-0560472935"/>
    <x v="40"/>
    <x v="0"/>
    <n v="40649367"/>
    <s v="CR"/>
  </r>
  <r>
    <n v="42"/>
    <s v="20/03/2023"/>
    <d v="2023-03-20T00:00:00"/>
    <x v="0"/>
    <s v="PARESH DEVATVAL"/>
    <s v="FCM-2303203L3XPJ"/>
    <x v="41"/>
    <x v="1"/>
    <n v="41146350"/>
    <s v="CR"/>
  </r>
  <r>
    <n v="43"/>
    <s v="20/03/2023"/>
    <d v="2023-03-20T00:00:00"/>
    <x v="0"/>
    <s v="SHAH MANEK AND CO"/>
    <s v="FCM-2303203L3XPK"/>
    <x v="42"/>
    <x v="1"/>
    <n v="40938401"/>
    <s v="CR"/>
  </r>
  <r>
    <n v="44"/>
    <s v="18/03/2023"/>
    <d v="2023-03-18T00:00:00"/>
    <x v="0"/>
    <s v="Sweep Trf From: 7951572121"/>
    <s v=""/>
    <x v="43"/>
    <x v="0"/>
    <n v="40538970"/>
    <s v="CR"/>
  </r>
  <r>
    <n v="45"/>
    <s v="18/03/2023"/>
    <d v="2023-03-18T00:00:00"/>
    <x v="0"/>
    <s v="HETAL HITESH BHATT"/>
    <s v="FCM-2303183KN8OI"/>
    <x v="44"/>
    <x v="1"/>
    <n v="40615237"/>
    <s v="DR"/>
  </r>
  <r>
    <n v="46"/>
    <s v="18/03/2023"/>
    <d v="2023-03-18T00:00:00"/>
    <x v="0"/>
    <s v="BHATT HITESH R"/>
    <s v="FCM-2303183KN8OH"/>
    <x v="45"/>
    <x v="1"/>
    <n v="40570387"/>
    <s v="DR"/>
  </r>
  <r>
    <n v="47"/>
    <s v="18/03/2023"/>
    <d v="2023-03-18T00:00:00"/>
    <x v="0"/>
    <s v="RAVINDRA CHUNILAL BHATT"/>
    <s v="FCM-2303183KNFKK"/>
    <x v="46"/>
    <x v="1"/>
    <n v="40500346"/>
    <s v="CR"/>
  </r>
  <r>
    <n v="48"/>
    <s v="18/03/2023"/>
    <d v="2023-03-18T00:00:00"/>
    <x v="0"/>
    <s v="IB: ETAX GSTN 0024535125"/>
    <s v="GBM-0024535125"/>
    <x v="47"/>
    <x v="1"/>
    <n v="40079460"/>
    <s v="CR"/>
  </r>
  <r>
    <n v="49"/>
    <s v="18/03/2023"/>
    <d v="2023-03-18T00:00:00"/>
    <x v="0"/>
    <s v="MB:BILLPAY FOR HDFCCARD 0412308625"/>
    <s v="EBPP-0412308625"/>
    <x v="48"/>
    <x v="1"/>
    <n v="39932077"/>
    <s v="CR"/>
  </r>
  <r>
    <n v="50"/>
    <s v="17/03/2023"/>
    <d v="2023-03-17T00:00:00"/>
    <x v="0"/>
    <s v="SWEEP TRANSFER TO [7951572121]"/>
    <s v=""/>
    <x v="49"/>
    <x v="1"/>
    <n v="39660240"/>
    <s v="CR"/>
  </r>
  <r>
    <n v="51"/>
    <s v="17/03/2023"/>
    <d v="2023-03-17T00:00:00"/>
    <x v="0"/>
    <s v="RTGS CHASR52023031700314971 BLITZZ INC CHAS0IN"/>
    <s v="RTGSINW-0058617314"/>
    <x v="50"/>
    <x v="0"/>
    <n v="39283337"/>
    <s v="CR"/>
  </r>
  <r>
    <n v="52"/>
    <s v="16/03/2023"/>
    <d v="2023-03-16T00:00:00"/>
    <x v="0"/>
    <s v="FD PREMAT PROCEEDS: 7949648227"/>
    <s v="7949648227TO"/>
    <x v="51"/>
    <x v="0"/>
    <n v="39703526"/>
    <s v="CR"/>
  </r>
  <r>
    <n v="53"/>
    <s v="16/03/2023"/>
    <d v="2023-03-16T00:00:00"/>
    <x v="0"/>
    <s v="FD PREMAT PROCEEDS: 7950121018"/>
    <s v="7950121018TO"/>
    <x v="52"/>
    <x v="0"/>
    <n v="39945176"/>
    <s v="CR"/>
  </r>
  <r>
    <n v="54"/>
    <s v="16/03/2023"/>
    <d v="2023-03-16T00:00:00"/>
    <x v="0"/>
    <s v="FD PREMAT PROCEEDS: 7950188498"/>
    <s v="7950188498TO"/>
    <x v="53"/>
    <x v="0"/>
    <n v="40049537"/>
    <s v="CR"/>
  </r>
  <r>
    <n v="55"/>
    <s v="16/03/2023"/>
    <d v="2023-03-16T00:00:00"/>
    <x v="0"/>
    <s v="Sweep Trf From: 7949648227"/>
    <s v=""/>
    <x v="54"/>
    <x v="0"/>
    <n v="40169627"/>
    <s v="CR"/>
  </r>
  <r>
    <n v="56"/>
    <s v="16/03/2023"/>
    <d v="2023-03-16T00:00:00"/>
    <x v="0"/>
    <s v="Sweep Trf From: 7950121018"/>
    <s v=""/>
    <x v="55"/>
    <x v="0"/>
    <n v="40536049"/>
    <s v="DR"/>
  </r>
  <r>
    <n v="57"/>
    <s v="16/03/2023"/>
    <d v="2023-03-16T00:00:00"/>
    <x v="0"/>
    <s v="Sweep Trf From: 7950188498"/>
    <s v=""/>
    <x v="56"/>
    <x v="0"/>
    <n v="40621595"/>
    <s v="DR"/>
  </r>
  <r>
    <n v="58"/>
    <s v="16/03/2023"/>
    <d v="2023-03-16T00:00:00"/>
    <x v="0"/>
    <s v="Sweep Trf From: 7951523700"/>
    <s v=""/>
    <x v="57"/>
    <x v="0"/>
    <n v="41010198"/>
    <s v="DR"/>
  </r>
  <r>
    <n v="59"/>
    <s v="16/03/2023"/>
    <d v="2023-03-16T00:00:00"/>
    <x v="0"/>
    <s v="NEFT NRE REM INTELLIANTE INC BRENTDAVIDHOLLAND C"/>
    <s v="NEFTINW-0558240989"/>
    <x v="58"/>
    <x v="0"/>
    <n v="41204195"/>
    <s v="DR"/>
  </r>
  <r>
    <n v="60"/>
    <s v="16/03/2023"/>
    <d v="2023-03-16T00:00:00"/>
    <x v="0"/>
    <s v="RTGS-SSPL SBI-KKBKR22023031608109103"/>
    <s v="FCM-2303163JPUJ8"/>
    <x v="59"/>
    <x v="1"/>
    <n v="41550726"/>
    <s v="DR"/>
  </r>
  <r>
    <n v="61"/>
    <s v="15/03/2023"/>
    <d v="2023-03-15T00:00:00"/>
    <x v="0"/>
    <s v="SWEEP TRANSFER TO [7951523700]"/>
    <s v=""/>
    <x v="60"/>
    <x v="1"/>
    <n v="41461662"/>
    <s v="CR"/>
  </r>
  <r>
    <n v="62"/>
    <s v="15/03/2023"/>
    <d v="2023-03-15T00:00:00"/>
    <x v="0"/>
    <s v="SentIMPS307422583892SCULPTSOFT/SBINX6917/SSPL SBI"/>
    <s v="IMPS-307422768342"/>
    <x v="61"/>
    <x v="1"/>
    <n v="41138755"/>
    <s v="CR"/>
  </r>
  <r>
    <n v="63"/>
    <s v="15/03/2023"/>
    <d v="2023-03-15T00:00:00"/>
    <x v="0"/>
    <s v="CASH WITHDRAWAL BY SELF AT BOPAL"/>
    <s v="24"/>
    <x v="62"/>
    <x v="1"/>
    <n v="40664638"/>
    <s v="CR"/>
  </r>
  <r>
    <n v="64"/>
    <s v="15/03/2023"/>
    <d v="2023-03-15T00:00:00"/>
    <x v="0"/>
    <s v="2587MIS231145397 CRE001 NATIONWIDE MANAGEMENT SER"/>
    <s v="TIP-d4ebc713-d186-43"/>
    <x v="63"/>
    <x v="0"/>
    <n v="40635989"/>
    <s v="CR"/>
  </r>
  <r>
    <n v="65"/>
    <s v="15/03/2023"/>
    <d v="2023-03-15T00:00:00"/>
    <x v="0"/>
    <s v="2587MIS231145397 CRE001 FCC-GOODS AND SERVICES TA"/>
    <s v="TIP-d4ebc713-d186-43"/>
    <x v="64"/>
    <x v="1"/>
    <n v="40718423"/>
    <s v="CR"/>
  </r>
  <r>
    <n v="66"/>
    <s v="15/03/2023"/>
    <d v="2023-03-15T00:00:00"/>
    <x v="0"/>
    <s v="FD MATURITY PROCEEDS :7947631718/15-03-23/SCULPTSO"/>
    <s v="TO"/>
    <x v="65"/>
    <x v="0"/>
    <n v="40558783"/>
    <s v="CR"/>
  </r>
  <r>
    <n v="67"/>
    <s v="14/03/2023"/>
    <d v="2023-03-14T00:00:00"/>
    <x v="0"/>
    <s v="FD PREMAT PROCEEDS: 7950188498"/>
    <s v="7950188498TO"/>
    <x v="66"/>
    <x v="0"/>
    <n v="40665756"/>
    <s v="CR"/>
  </r>
  <r>
    <n v="68"/>
    <s v="14/03/2023"/>
    <d v="2023-03-14T00:00:00"/>
    <x v="0"/>
    <s v="Sweep Trf From: 7950188498"/>
    <s v=""/>
    <x v="67"/>
    <x v="0"/>
    <n v="41153791"/>
    <s v="CR"/>
  </r>
  <r>
    <n v="69"/>
    <s v="14/03/2023"/>
    <d v="2023-03-14T00:00:00"/>
    <x v="0"/>
    <s v="CMS CHARGES PAY SCULPT01 23031400MP07"/>
    <s v="2303143J7VAG"/>
    <x v="68"/>
    <x v="1"/>
    <n v="41296771"/>
    <s v="CR"/>
  </r>
  <r>
    <n v="70"/>
    <s v="14/03/2023"/>
    <d v="2023-03-14T00:00:00"/>
    <x v="0"/>
    <s v="CMS GST PAY SCULPT01 23031400MNZG"/>
    <s v="2303143J7TL8"/>
    <x v="69"/>
    <x v="1"/>
    <n v="41051453"/>
    <s v="CR"/>
  </r>
  <r>
    <n v="71"/>
    <s v="14/03/2023"/>
    <d v="2023-03-14T00:00:00"/>
    <x v="0"/>
    <s v="SentIMPS307321118011SCULPTSOFT/SBINX6917/IB   SSPL"/>
    <s v="IMPS-307321536572"/>
    <x v="70"/>
    <x v="1"/>
    <n v="40833489"/>
    <s v="CR"/>
  </r>
  <r>
    <n v="72"/>
    <s v="14/03/2023"/>
    <d v="2023-03-14T00:00:00"/>
    <x v="0"/>
    <s v="IMPS-SOFTCONN TECHNOLOGIES"/>
    <s v="FCM-2303143J4YXL"/>
    <x v="71"/>
    <x v="1"/>
    <n v="40380650"/>
    <s v="CR"/>
  </r>
  <r>
    <n v="73"/>
    <s v="14/03/2023"/>
    <d v="2023-03-14T00:00:00"/>
    <x v="0"/>
    <s v="IMPS-SOFTCONN TECHNOLOGIES"/>
    <s v="FCM-2303143J5691"/>
    <x v="72"/>
    <x v="1"/>
    <n v="39902320"/>
    <s v="CR"/>
  </r>
  <r>
    <n v="74"/>
    <s v="14/03/2023"/>
    <d v="2023-03-14T00:00:00"/>
    <x v="0"/>
    <s v="MB:BILLPAY FOR AIRTELBROADBAND 0411496827"/>
    <s v="EBPP-0411496827"/>
    <x v="73"/>
    <x v="1"/>
    <n v="39707429"/>
    <s v="CR"/>
  </r>
  <r>
    <n v="75"/>
    <s v="13/03/2023"/>
    <d v="2023-03-13T00:00:00"/>
    <x v="0"/>
    <s v="FD PREMAT PROCEEDS: 7950188498"/>
    <s v="7950188498TO"/>
    <x v="74"/>
    <x v="0"/>
    <n v="39537358"/>
    <s v="CR"/>
  </r>
  <r>
    <n v="76"/>
    <s v="13/03/2023"/>
    <d v="2023-03-13T00:00:00"/>
    <x v="0"/>
    <s v="Sweep Trf From: 7950188498"/>
    <s v=""/>
    <x v="75"/>
    <x v="0"/>
    <n v="39645291"/>
    <s v="CR"/>
  </r>
  <r>
    <n v="77"/>
    <s v="13/03/2023"/>
    <d v="2023-03-13T00:00:00"/>
    <x v="0"/>
    <s v="PG AWS AMAZON PAY INDIA PRI"/>
    <s v="KPG-0184976502"/>
    <x v="76"/>
    <x v="1"/>
    <n v="39849231"/>
    <s v="CR"/>
  </r>
  <r>
    <n v="78"/>
    <s v="12/03/2023"/>
    <d v="2023-03-12T00:00:00"/>
    <x v="0"/>
    <s v="CMSM_TXNCHG_SCULPT01_FEB_23"/>
    <s v="CMS-152935047D"/>
    <x v="77"/>
    <x v="1"/>
    <n v="39491273"/>
    <s v="CR"/>
  </r>
  <r>
    <n v="79"/>
    <s v="12/03/2023"/>
    <d v="2023-03-12T00:00:00"/>
    <x v="0"/>
    <s v="CMSM_TXNCHG_SCULPT01_FEB_23"/>
    <s v="CMS-152923136D"/>
    <x v="78"/>
    <x v="1"/>
    <n v="39451724"/>
    <s v="CR"/>
  </r>
  <r>
    <n v="80"/>
    <s v="10/03/2023"/>
    <d v="2023-03-10T00:00:00"/>
    <x v="0"/>
    <s v="CMS GST PAY SCULPT01 23031000MGQE"/>
    <s v="2303103I5NOE"/>
    <x v="79"/>
    <x v="1"/>
    <n v="38971939"/>
    <s v="CR"/>
  </r>
  <r>
    <n v="81"/>
    <s v="10/03/2023"/>
    <d v="2023-03-10T00:00:00"/>
    <x v="0"/>
    <s v="CMS CHARGES PAY SCULPT01 23031000MH2W"/>
    <s v="2303103I5N7B"/>
    <x v="80"/>
    <x v="1"/>
    <n v="38772577"/>
    <s v="CR"/>
  </r>
  <r>
    <n v="82"/>
    <s v="10/03/2023"/>
    <d v="2023-03-10T00:00:00"/>
    <x v="0"/>
    <s v="Chrg: Debit Card Annual Fee 0284 for 2023 (Value Date:09/03/2023)"/>
    <s v="TBMS-1135709563"/>
    <x v="81"/>
    <x v="1"/>
    <n v="38491014"/>
    <s v="CR"/>
  </r>
  <r>
    <n v="83"/>
    <s v="10/03/2023"/>
    <d v="2023-03-10T00:00:00"/>
    <x v="0"/>
    <s v="IMPS-PRIYANK PATEL"/>
    <s v="FCM-2303093HMF25"/>
    <x v="82"/>
    <x v="1"/>
    <n v="38423912"/>
    <s v="CR"/>
  </r>
  <r>
    <n v="84"/>
    <s v="09/03/2023"/>
    <d v="2023-03-09T00:00:00"/>
    <x v="0"/>
    <s v="FD PREMAT PROCEEDS: 7950280100"/>
    <s v="7950280100TO"/>
    <x v="83"/>
    <x v="0"/>
    <n v="38311921"/>
    <s v="CR"/>
  </r>
  <r>
    <n v="85"/>
    <s v="09/03/2023"/>
    <d v="2023-03-09T00:00:00"/>
    <x v="0"/>
    <s v="FD PREMAT PROCEEDS: 7950188498"/>
    <s v="7950188498TO"/>
    <x v="84"/>
    <x v="0"/>
    <n v="38730150"/>
    <s v="CR"/>
  </r>
  <r>
    <n v="86"/>
    <s v="09/03/2023"/>
    <d v="2023-03-09T00:00:00"/>
    <x v="0"/>
    <s v="Sweep Trf From: 7950188498"/>
    <s v=""/>
    <x v="85"/>
    <x v="0"/>
    <n v="39176683"/>
    <s v="CR"/>
  </r>
  <r>
    <n v="87"/>
    <s v="09/03/2023"/>
    <d v="2023-03-09T00:00:00"/>
    <x v="0"/>
    <s v="Sweep Trf From: 7950280100"/>
    <s v=""/>
    <x v="86"/>
    <x v="0"/>
    <n v="39289178"/>
    <s v="DR"/>
  </r>
  <r>
    <n v="88"/>
    <s v="09/03/2023"/>
    <d v="2023-03-09T00:00:00"/>
    <x v="0"/>
    <s v="PCD/0973/Paytm_Ahmedabadmunicip/380001090323/16:25"/>
    <s v="306810686904"/>
    <x v="87"/>
    <x v="1"/>
    <n v="39343813"/>
    <s v="DR"/>
  </r>
  <r>
    <n v="89"/>
    <s v="09/03/2023"/>
    <d v="2023-03-09T00:00:00"/>
    <x v="0"/>
    <s v="MB:SENT TO KMBL- COLLECTION ACCOUNT- NPS -NPS TRU"/>
    <s v="MB-998931427104"/>
    <x v="88"/>
    <x v="1"/>
    <n v="38894428"/>
    <s v="DR"/>
  </r>
  <r>
    <n v="90"/>
    <s v="09/03/2023"/>
    <d v="2023-03-09T00:00:00"/>
    <x v="0"/>
    <s v="MEHULKUMAR J PATEL-23030906MVU0"/>
    <s v="FCM-2303093HDI68"/>
    <x v="89"/>
    <x v="1"/>
    <n v="38447247"/>
    <s v="DR"/>
  </r>
  <r>
    <n v="91"/>
    <s v="09/03/2023"/>
    <d v="2023-03-09T00:00:00"/>
    <x v="0"/>
    <s v="IB: ETAX BILL DESK PAYME 0024343574"/>
    <s v="GBM-0024343574"/>
    <x v="90"/>
    <x v="1"/>
    <n v="38089463"/>
    <s v="DR"/>
  </r>
  <r>
    <n v="92"/>
    <s v="09/03/2023"/>
    <d v="2023-03-09T00:00:00"/>
    <x v="0"/>
    <s v="IB: ETAX EPFONEW 0024343387"/>
    <s v="GBM-0024343387"/>
    <x v="91"/>
    <x v="1"/>
    <n v="38011592"/>
    <s v="DR"/>
  </r>
  <r>
    <n v="93"/>
    <s v="09/03/2023"/>
    <d v="2023-03-09T00:00:00"/>
    <x v="0"/>
    <s v="PATEL VED PARESHBHAI"/>
    <s v="FCM-2303083H8TJ6"/>
    <x v="92"/>
    <x v="1"/>
    <n v="37945532"/>
    <s v="DR"/>
  </r>
  <r>
    <n v="94"/>
    <s v="09/03/2023"/>
    <d v="2023-03-09T00:00:00"/>
    <x v="0"/>
    <s v="RATHOD MEHUL GIRISHBHAI"/>
    <s v="FCM-2303083H8TJ7"/>
    <x v="93"/>
    <x v="1"/>
    <n v="37644277"/>
    <s v="DR"/>
  </r>
  <r>
    <n v="95"/>
    <s v="09/03/2023"/>
    <d v="2023-03-09T00:00:00"/>
    <x v="0"/>
    <s v="PATEL ASHVIN NARENDRABHAI"/>
    <s v="FCM-2303083H8TJ4"/>
    <x v="94"/>
    <x v="1"/>
    <n v="37254141"/>
    <s v="DR"/>
  </r>
  <r>
    <n v="96"/>
    <s v="09/03/2023"/>
    <d v="2023-03-09T00:00:00"/>
    <x v="0"/>
    <s v="PATEL RAJATKUMAR KIRTIBHAI"/>
    <s v="FCM-2303083H8TJA"/>
    <x v="95"/>
    <x v="1"/>
    <n v="36844646"/>
    <s v="DR"/>
  </r>
  <r>
    <n v="97"/>
    <s v="09/03/2023"/>
    <d v="2023-03-09T00:00:00"/>
    <x v="0"/>
    <s v="PRASHANT THAKKAR"/>
    <s v="FCM-2303083H8TJ2"/>
    <x v="96"/>
    <x v="1"/>
    <n v="36417336"/>
    <s v="DR"/>
  </r>
  <r>
    <n v="98"/>
    <s v="09/03/2023"/>
    <d v="2023-03-09T00:00:00"/>
    <x v="0"/>
    <s v="RAHUL MANOJKUMAR PARIKH"/>
    <s v="FCM-2303083H8TJ9"/>
    <x v="97"/>
    <x v="1"/>
    <n v="36400052"/>
    <s v="DR"/>
  </r>
  <r>
    <n v="99"/>
    <s v="09/03/2023"/>
    <d v="2023-03-09T00:00:00"/>
    <x v="0"/>
    <s v="PATTANI ANANDI"/>
    <s v="FCM-2303083H8TJ5"/>
    <x v="98"/>
    <x v="1"/>
    <n v="36100593"/>
    <s v="DR"/>
  </r>
  <r>
    <n v="100"/>
    <s v="09/03/2023"/>
    <d v="2023-03-09T00:00:00"/>
    <x v="0"/>
    <s v="PRIYANK PATEL"/>
    <s v="FCM-2303083H8TJ8"/>
    <x v="99"/>
    <x v="1"/>
    <n v="35678124"/>
    <s v="DR"/>
  </r>
  <r>
    <n v="101"/>
    <s v="09/03/2023"/>
    <d v="2023-03-09T00:00:00"/>
    <x v="0"/>
    <s v="PATEL AKSHAYKUMAR NAVINBHAI"/>
    <s v="FCM-2303083H8TJ3"/>
    <x v="100"/>
    <x v="1"/>
    <n v="35439955"/>
    <s v="DR"/>
  </r>
  <r>
    <n v="102"/>
    <s v="09/03/2023"/>
    <d v="2023-03-09T00:00:00"/>
    <x v="0"/>
    <s v="DHEERAJ CHADHAR"/>
    <s v="FCM-2303083H8NO1"/>
    <x v="101"/>
    <x v="1"/>
    <n v="35226441"/>
    <s v="DR"/>
  </r>
  <r>
    <n v="103"/>
    <s v="09/03/2023"/>
    <d v="2023-03-09T00:00:00"/>
    <x v="0"/>
    <s v="DIGVIJAYSINH ZANKAT"/>
    <s v="FCM-2303083H8NNU"/>
    <x v="102"/>
    <x v="1"/>
    <n v="34865414"/>
    <s v="DR"/>
  </r>
  <r>
    <n v="104"/>
    <s v="09/03/2023"/>
    <d v="2023-03-09T00:00:00"/>
    <x v="0"/>
    <s v="DISHA NIKHIL SANANDIYA"/>
    <s v="FCM-2303083H8NNY"/>
    <x v="103"/>
    <x v="1"/>
    <n v="34395878"/>
    <s v="DR"/>
  </r>
  <r>
    <n v="105"/>
    <s v="09/03/2023"/>
    <d v="2023-03-09T00:00:00"/>
    <x v="0"/>
    <s v="GUJARATI CHIRAG MUKESHBHAI"/>
    <s v="FCM-2303083H8NNT"/>
    <x v="104"/>
    <x v="1"/>
    <n v="34361327"/>
    <s v="DR"/>
  </r>
  <r>
    <n v="106"/>
    <s v="09/03/2023"/>
    <d v="2023-03-09T00:00:00"/>
    <x v="0"/>
    <s v="FATEMA HUSAIN DUNGARAWALA"/>
    <s v="FCM-2303083H8NO3"/>
    <x v="105"/>
    <x v="1"/>
    <n v="34225110"/>
    <s v="DR"/>
  </r>
  <r>
    <n v="107"/>
    <s v="09/03/2023"/>
    <d v="2023-03-09T00:00:00"/>
    <x v="0"/>
    <s v="DHRUVI BHAVIKKUMAR DAMANI"/>
    <s v="FCM-2303083H8NO2"/>
    <x v="106"/>
    <x v="1"/>
    <n v="34200761"/>
    <s v="DR"/>
  </r>
  <r>
    <n v="108"/>
    <s v="09/03/2023"/>
    <d v="2023-03-09T00:00:00"/>
    <x v="0"/>
    <s v="DHWANIBEN D SHAH"/>
    <s v="FCM-2303083H8NNV"/>
    <x v="107"/>
    <x v="1"/>
    <n v="34176488"/>
    <s v="DR"/>
  </r>
  <r>
    <n v="109"/>
    <s v="09/03/2023"/>
    <d v="2023-03-09T00:00:00"/>
    <x v="0"/>
    <s v="HARDIK G VAGHELA"/>
    <s v="FCM-2303083H8NNW"/>
    <x v="108"/>
    <x v="1"/>
    <n v="34071385"/>
    <s v="DR"/>
  </r>
  <r>
    <n v="110"/>
    <s v="09/03/2023"/>
    <d v="2023-03-09T00:00:00"/>
    <x v="0"/>
    <s v="DOLLY SHAH"/>
    <s v="FCM-2303083H8NNZ"/>
    <x v="109"/>
    <x v="1"/>
    <n v="34050270"/>
    <s v="DR"/>
  </r>
  <r>
    <n v="111"/>
    <s v="09/03/2023"/>
    <d v="2023-03-09T00:00:00"/>
    <x v="0"/>
    <s v="NITINBHAI TRIBHOVANBHAI MAKWANA"/>
    <s v="FCM-2303083H8GYZ"/>
    <x v="110"/>
    <x v="1"/>
    <n v="33615471"/>
    <s v="DR"/>
  </r>
  <r>
    <n v="112"/>
    <s v="09/03/2023"/>
    <d v="2023-03-09T00:00:00"/>
    <x v="0"/>
    <s v="NISHANT NITINKUMAR GAJJAR"/>
    <s v="FCM-2303083H8GYX"/>
    <x v="111"/>
    <x v="1"/>
    <n v="33247187"/>
    <s v="DR"/>
  </r>
  <r>
    <n v="113"/>
    <s v="09/03/2023"/>
    <d v="2023-03-09T00:00:00"/>
    <x v="0"/>
    <s v="PANKTI MILAP PATEL"/>
    <s v="FCM-2303083H8GYR"/>
    <x v="112"/>
    <x v="1"/>
    <n v="33030146"/>
    <s v="DR"/>
  </r>
  <r>
    <n v="114"/>
    <s v="09/03/2023"/>
    <d v="2023-03-09T00:00:00"/>
    <x v="0"/>
    <s v="PAREKH PREMAL MAHESHKUMAR"/>
    <s v="FCM-2303083H8GYM"/>
    <x v="113"/>
    <x v="1"/>
    <n v="32770782"/>
    <s v="DR"/>
  </r>
  <r>
    <n v="115"/>
    <s v="09/03/2023"/>
    <d v="2023-03-09T00:00:00"/>
    <x v="0"/>
    <s v="MODI VANDANA HITESHBHAI"/>
    <s v="FCM-2303083H8GYQ"/>
    <x v="114"/>
    <x v="1"/>
    <n v="32330628"/>
    <s v="DR"/>
  </r>
  <r>
    <n v="116"/>
    <s v="09/03/2023"/>
    <d v="2023-03-09T00:00:00"/>
    <x v="0"/>
    <s v="MUDIT PARAKH"/>
    <s v="FCM-2303083H8GYS"/>
    <x v="115"/>
    <x v="1"/>
    <n v="31943625"/>
    <s v="DR"/>
  </r>
  <r>
    <n v="117"/>
    <s v="09/03/2023"/>
    <d v="2023-03-09T00:00:00"/>
    <x v="0"/>
    <s v="NENSI TRAMBADIYA"/>
    <s v="FCM-2303083H8GYY"/>
    <x v="116"/>
    <x v="1"/>
    <n v="31659704"/>
    <s v="CR"/>
  </r>
  <r>
    <n v="118"/>
    <s v="09/03/2023"/>
    <d v="2023-03-09T00:00:00"/>
    <x v="0"/>
    <s v="NILESH DHIRAJLAL THAKKAR"/>
    <s v="FCM-2303083H8GYU"/>
    <x v="117"/>
    <x v="1"/>
    <n v="31391100"/>
    <s v="CR"/>
  </r>
  <r>
    <n v="119"/>
    <s v="09/03/2023"/>
    <d v="2023-03-09T00:00:00"/>
    <x v="0"/>
    <s v="RATHOD NIRALI BHARATBHAI"/>
    <s v="FCM-2303083H8TK8"/>
    <x v="118"/>
    <x v="1"/>
    <n v="31095838"/>
    <s v="CR"/>
  </r>
  <r>
    <n v="120"/>
    <s v="09/03/2023"/>
    <d v="2023-03-09T00:00:00"/>
    <x v="0"/>
    <s v="RONAK PRAKASHBHAI MAKHIYAVIYA"/>
    <s v="FCM-2303083H8TK3"/>
    <x v="119"/>
    <x v="1"/>
    <n v="30902530"/>
    <s v="CR"/>
  </r>
  <r>
    <n v="121"/>
    <s v="09/03/2023"/>
    <d v="2023-03-09T00:00:00"/>
    <x v="0"/>
    <s v="SHAH MITTALBEN"/>
    <s v="FCM-2303083H8TK6"/>
    <x v="120"/>
    <x v="1"/>
    <n v="30642586"/>
    <s v="CR"/>
  </r>
  <r>
    <n v="122"/>
    <s v="09/03/2023"/>
    <d v="2023-03-09T00:00:00"/>
    <x v="0"/>
    <s v="SAPNA DEVANG SHAH"/>
    <s v="FCM-2303083H8TK5"/>
    <x v="121"/>
    <x v="1"/>
    <n v="30377842"/>
    <s v="CR"/>
  </r>
  <r>
    <n v="123"/>
    <s v="09/03/2023"/>
    <d v="2023-03-09T00:00:00"/>
    <x v="0"/>
    <s v="RILAV KAUSHIKBHAI THAKKAR"/>
    <s v="FCM-2303083H8TK9"/>
    <x v="122"/>
    <x v="1"/>
    <n v="30150730"/>
    <s v="CR"/>
  </r>
  <r>
    <n v="124"/>
    <s v="09/03/2023"/>
    <d v="2023-03-09T00:00:00"/>
    <x v="0"/>
    <s v="RAVAT KETAN MANSUKHBHAI"/>
    <s v="FCM-2303083H8TK7"/>
    <x v="123"/>
    <x v="1"/>
    <n v="30070538"/>
    <s v="CR"/>
  </r>
  <r>
    <n v="125"/>
    <s v="09/03/2023"/>
    <d v="2023-03-09T00:00:00"/>
    <x v="0"/>
    <s v="RITESH JAIN"/>
    <s v="FCM-2303083H8TKB"/>
    <x v="124"/>
    <x v="1"/>
    <n v="29901723"/>
    <s v="CR"/>
  </r>
  <r>
    <n v="126"/>
    <s v="09/03/2023"/>
    <d v="2023-03-09T00:00:00"/>
    <x v="0"/>
    <s v="SHAH BHUMI DINESHBHAI"/>
    <s v="FCM-2303083H8TKA"/>
    <x v="125"/>
    <x v="1"/>
    <n v="29567446"/>
    <s v="CR"/>
  </r>
  <r>
    <n v="127"/>
    <s v="09/03/2023"/>
    <d v="2023-03-09T00:00:00"/>
    <x v="0"/>
    <s v="SANJAY PRAJAPAT"/>
    <s v="FCM-2303083H8TK2"/>
    <x v="126"/>
    <x v="1"/>
    <n v="29422540"/>
    <s v="CR"/>
  </r>
  <r>
    <n v="128"/>
    <s v="09/03/2023"/>
    <d v="2023-03-09T00:00:00"/>
    <x v="0"/>
    <s v="SAPNA SOLANKI"/>
    <s v="FCM-2303083H8TKC"/>
    <x v="127"/>
    <x v="1"/>
    <n v="29353167"/>
    <s v="CR"/>
  </r>
  <r>
    <n v="129"/>
    <s v="09/03/2023"/>
    <d v="2023-03-09T00:00:00"/>
    <x v="0"/>
    <s v="VAISHNAVI PATEL"/>
    <s v="FCM-2303083H8TJK"/>
    <x v="128"/>
    <x v="1"/>
    <n v="29008153"/>
    <s v="CR"/>
  </r>
  <r>
    <n v="130"/>
    <s v="09/03/2023"/>
    <d v="2023-03-09T00:00:00"/>
    <x v="0"/>
    <s v="VIVEK JAYESHBHAI BUSA"/>
    <s v="FCM-2303083H8TJI"/>
    <x v="129"/>
    <x v="1"/>
    <n v="28650131"/>
    <s v="CR"/>
  </r>
  <r>
    <n v="131"/>
    <s v="09/03/2023"/>
    <d v="2023-03-09T00:00:00"/>
    <x v="0"/>
    <s v="VISHAL R TRIPATHI"/>
    <s v="FCM-2303083H8TJJ"/>
    <x v="130"/>
    <x v="1"/>
    <n v="28556710"/>
    <s v="CR"/>
  </r>
  <r>
    <n v="132"/>
    <s v="09/03/2023"/>
    <d v="2023-03-09T00:00:00"/>
    <x v="0"/>
    <s v="VINOD YOGI"/>
    <s v="FCM-2303083H8TJH"/>
    <x v="131"/>
    <x v="1"/>
    <n v="28322377"/>
    <s v="CR"/>
  </r>
  <r>
    <n v="133"/>
    <s v="09/03/2023"/>
    <d v="2023-03-09T00:00:00"/>
    <x v="0"/>
    <s v="VISHAKHA BHARATBHAI KATHRECHA"/>
    <s v="FCM-2303083H8TJG"/>
    <x v="132"/>
    <x v="1"/>
    <n v="28309883"/>
    <s v="CR"/>
  </r>
  <r>
    <n v="134"/>
    <s v="09/03/2023"/>
    <d v="2023-03-09T00:00:00"/>
    <x v="0"/>
    <s v="BHAVIK MAHESHBHAI KIRI"/>
    <s v="FCM-2303083H8TJF"/>
    <x v="133"/>
    <x v="1"/>
    <n v="27905733"/>
    <s v="CR"/>
  </r>
  <r>
    <n v="135"/>
    <s v="09/03/2023"/>
    <d v="2023-03-09T00:00:00"/>
    <x v="0"/>
    <s v="AKASH HARBIRSINGH RATHOD"/>
    <s v="FCM-2303083H8TIT"/>
    <x v="134"/>
    <x v="1"/>
    <n v="27586266"/>
    <s v="CR"/>
  </r>
  <r>
    <n v="136"/>
    <s v="09/03/2023"/>
    <d v="2023-03-09T00:00:00"/>
    <x v="0"/>
    <s v="WALMIK NAMDEV MAGAR"/>
    <s v="FCM-2303083H8TJE"/>
    <x v="135"/>
    <x v="1"/>
    <n v="27570221"/>
    <s v="CR"/>
  </r>
  <r>
    <n v="137"/>
    <s v="09/03/2023"/>
    <d v="2023-03-09T00:00:00"/>
    <x v="0"/>
    <s v="JIKADRA AJAYBHAI RAJUBHAI"/>
    <s v="FCM-2303083H8TJD"/>
    <x v="136"/>
    <x v="1"/>
    <n v="27535744"/>
    <s v="CR"/>
  </r>
  <r>
    <n v="138"/>
    <s v="09/03/2023"/>
    <d v="2023-03-09T00:00:00"/>
    <x v="0"/>
    <s v="MANISH PATIL"/>
    <s v="FCM-2303083H8TJ0"/>
    <x v="137"/>
    <x v="1"/>
    <n v="27173304"/>
    <s v="CR"/>
  </r>
  <r>
    <n v="139"/>
    <s v="09/03/2023"/>
    <d v="2023-03-09T00:00:00"/>
    <x v="0"/>
    <s v="VISHAL PRAJAPATI"/>
    <s v="FCM-2303083H8TJC"/>
    <x v="138"/>
    <x v="1"/>
    <n v="26763894"/>
    <s v="CR"/>
  </r>
  <r>
    <n v="140"/>
    <s v="09/03/2023"/>
    <d v="2023-03-09T00:00:00"/>
    <x v="0"/>
    <s v="SANDEEP BHASKAR"/>
    <s v="FCM-2303083H8TJB"/>
    <x v="139"/>
    <x v="1"/>
    <n v="26351446"/>
    <s v="CR"/>
  </r>
  <r>
    <n v="141"/>
    <s v="09/03/2023"/>
    <d v="2023-03-09T00:00:00"/>
    <x v="0"/>
    <s v="MANSI SHAILESHBHAI KAKKAD"/>
    <s v="FCM-2303083H8TIY"/>
    <x v="140"/>
    <x v="1"/>
    <n v="26264621"/>
    <s v="CR"/>
  </r>
  <r>
    <n v="142"/>
    <s v="09/03/2023"/>
    <d v="2023-03-09T00:00:00"/>
    <x v="0"/>
    <s v="KUNAL BHAVSAR"/>
    <s v="FCM-2303083H8TIZ"/>
    <x v="141"/>
    <x v="1"/>
    <n v="25941400"/>
    <s v="CR"/>
  </r>
  <r>
    <n v="143"/>
    <s v="09/03/2023"/>
    <d v="2023-03-09T00:00:00"/>
    <x v="0"/>
    <s v="MANIYAR KHUSHBOO DHAVALKUMAR"/>
    <s v="FCM-2303083H8TIX"/>
    <x v="142"/>
    <x v="1"/>
    <n v="25881732"/>
    <s v="CR"/>
  </r>
  <r>
    <n v="144"/>
    <s v="09/03/2023"/>
    <d v="2023-03-09T00:00:00"/>
    <x v="0"/>
    <s v="MENIYA PRAGNESHKUMAR LAKHMANBHAI"/>
    <s v="FCM-2303083H8TIW"/>
    <x v="143"/>
    <x v="1"/>
    <n v="25500665"/>
    <s v="CR"/>
  </r>
  <r>
    <n v="145"/>
    <s v="09/03/2023"/>
    <d v="2023-03-09T00:00:00"/>
    <x v="0"/>
    <s v="ARPIT MAKHIYAVIYA"/>
    <s v="FCM-2303083H8TIV"/>
    <x v="144"/>
    <x v="1"/>
    <n v="25203616"/>
    <s v="CR"/>
  </r>
  <r>
    <n v="146"/>
    <s v="09/03/2023"/>
    <d v="2023-03-09T00:00:00"/>
    <x v="0"/>
    <s v="MANISHA MAKHIYAVIYA"/>
    <s v="FCM-2303083H8TIS"/>
    <x v="145"/>
    <x v="1"/>
    <n v="24979042"/>
    <s v="CR"/>
  </r>
  <r>
    <n v="147"/>
    <s v="09/03/2023"/>
    <d v="2023-03-09T00:00:00"/>
    <x v="0"/>
    <s v="ARTI CHINTAN KOTHARI"/>
    <s v="FCM-2303083H8TIQ"/>
    <x v="146"/>
    <x v="1"/>
    <n v="24732165"/>
    <s v="CR"/>
  </r>
  <r>
    <n v="148"/>
    <s v="09/03/2023"/>
    <d v="2023-03-09T00:00:00"/>
    <x v="0"/>
    <s v="AKANSHI JAIN"/>
    <s v="FCM-2303083H8TIO"/>
    <x v="147"/>
    <x v="1"/>
    <n v="24606929"/>
    <s v="CR"/>
  </r>
  <r>
    <n v="149"/>
    <s v="09/03/2023"/>
    <d v="2023-03-09T00:00:00"/>
    <x v="0"/>
    <s v="ANKITA BHARAT RANPARIYA"/>
    <s v="FCM-2303083H8TIM"/>
    <x v="148"/>
    <x v="1"/>
    <n v="24364890"/>
    <s v="CR"/>
  </r>
  <r>
    <n v="150"/>
    <s v="09/03/2023"/>
    <d v="2023-03-09T00:00:00"/>
    <x v="0"/>
    <s v="ANKUR PARANJPE"/>
    <s v="FCM-2303083H8TIL"/>
    <x v="149"/>
    <x v="1"/>
    <n v="24181944"/>
    <s v="CR"/>
  </r>
  <r>
    <n v="151"/>
    <s v="09/03/2023"/>
    <d v="2023-03-09T00:00:00"/>
    <x v="0"/>
    <s v="ANKIT PRAJAPATI"/>
    <s v="FCM-2303083H8TIJ"/>
    <x v="150"/>
    <x v="1"/>
    <n v="23756183"/>
    <s v="CR"/>
  </r>
  <r>
    <n v="152"/>
    <s v="09/03/2023"/>
    <d v="2023-03-09T00:00:00"/>
    <x v="0"/>
    <s v="BHUVA SAHILKUMAR AMRUTLAL"/>
    <s v="FCM-2303083H8NO0"/>
    <x v="151"/>
    <x v="1"/>
    <n v="23469966"/>
    <s v="CR"/>
  </r>
  <r>
    <n v="153"/>
    <s v="09/03/2023"/>
    <d v="2023-03-09T00:00:00"/>
    <x v="0"/>
    <s v="AVANIBEN ASHVINBHAI PATEL"/>
    <s v="FCM-2303083H8NNX"/>
    <x v="152"/>
    <x v="1"/>
    <n v="22988812"/>
    <s v="CR"/>
  </r>
  <r>
    <n v="154"/>
    <s v="09/03/2023"/>
    <d v="2023-03-09T00:00:00"/>
    <x v="0"/>
    <s v="BANSI SURESHBHAI GOTHI"/>
    <s v="FCM-2303083H8NNS"/>
    <x v="153"/>
    <x v="1"/>
    <n v="22507615"/>
    <s v="CR"/>
  </r>
  <r>
    <n v="155"/>
    <s v="09/03/2023"/>
    <d v="2023-03-09T00:00:00"/>
    <x v="0"/>
    <s v="BHATT YASH KAUSHIKBHAI"/>
    <s v="FCM-2303083H8NNR"/>
    <x v="154"/>
    <x v="1"/>
    <n v="22407360"/>
    <s v="CR"/>
  </r>
  <r>
    <n v="156"/>
    <s v="09/03/2023"/>
    <d v="2023-03-09T00:00:00"/>
    <x v="0"/>
    <s v="ASHISH MANSUKHBHAI CHANIYARA"/>
    <s v="FCM-2303083H8NNQ"/>
    <x v="155"/>
    <x v="1"/>
    <n v="22252161"/>
    <s v="CR"/>
  </r>
  <r>
    <n v="157"/>
    <s v="09/03/2023"/>
    <d v="2023-03-09T00:00:00"/>
    <x v="0"/>
    <s v="BHATT KRUPA PRADIPBHAI"/>
    <s v="FCM-2303083H8NNP"/>
    <x v="156"/>
    <x v="1"/>
    <n v="21829809"/>
    <s v="CR"/>
  </r>
  <r>
    <n v="158"/>
    <s v="09/03/2023"/>
    <d v="2023-03-09T00:00:00"/>
    <x v="0"/>
    <s v="ASHISH SHARMA"/>
    <s v="FCM-2303083H8NNM"/>
    <x v="157"/>
    <x v="1"/>
    <n v="21425767"/>
    <s v="CR"/>
  </r>
  <r>
    <n v="159"/>
    <s v="09/03/2023"/>
    <d v="2023-03-09T00:00:00"/>
    <x v="0"/>
    <s v="BHARTIBEN TUSHARKUMAR ITALIYA"/>
    <s v="FCM-2303083H8NNO"/>
    <x v="158"/>
    <x v="1"/>
    <n v="21131804"/>
    <s v="CR"/>
  </r>
  <r>
    <n v="160"/>
    <s v="09/03/2023"/>
    <d v="2023-03-09T00:00:00"/>
    <x v="0"/>
    <s v="AVAIYA DHARMESHKUMAR HARIBHAI"/>
    <s v="FCM-2303083H8NNN"/>
    <x v="159"/>
    <x v="1"/>
    <n v="20958922"/>
    <s v="CR"/>
  </r>
  <r>
    <n v="161"/>
    <s v="09/03/2023"/>
    <d v="2023-03-09T00:00:00"/>
    <x v="0"/>
    <s v="BANSI SOJITTRA"/>
    <s v="FCM-2303083H8NNL"/>
    <x v="160"/>
    <x v="1"/>
    <n v="20515131"/>
    <s v="CR"/>
  </r>
  <r>
    <n v="162"/>
    <s v="09/03/2023"/>
    <d v="2023-03-09T00:00:00"/>
    <x v="0"/>
    <s v="HETAL HITESH BHATT"/>
    <s v="FCM-2303083H8NND"/>
    <x v="161"/>
    <x v="1"/>
    <n v="20165134"/>
    <s v="CR"/>
  </r>
  <r>
    <n v="163"/>
    <s v="09/03/2023"/>
    <d v="2023-03-09T00:00:00"/>
    <x v="0"/>
    <s v="JALDHI MAHENDRABHAI DARJI"/>
    <s v="FCM-2303083H8NNC"/>
    <x v="162"/>
    <x v="1"/>
    <n v="19926931"/>
    <s v="CR"/>
  </r>
  <r>
    <n v="164"/>
    <s v="09/03/2023"/>
    <d v="2023-03-09T00:00:00"/>
    <x v="0"/>
    <s v="HIMSHREE HIMANSHU DAVE"/>
    <s v="FCM-2303083H8NNB"/>
    <x v="163"/>
    <x v="1"/>
    <n v="19674911"/>
    <s v="CR"/>
  </r>
  <r>
    <n v="165"/>
    <s v="09/03/2023"/>
    <d v="2023-03-09T00:00:00"/>
    <x v="0"/>
    <s v="HARSHA SHARMA"/>
    <s v="FCM-2303083H8NNA"/>
    <x v="164"/>
    <x v="1"/>
    <n v="19505234"/>
    <s v="CR"/>
  </r>
  <r>
    <n v="166"/>
    <s v="09/03/2023"/>
    <d v="2023-03-09T00:00:00"/>
    <x v="0"/>
    <s v="HENIL SHAH"/>
    <s v="FCM-2303083H8NN8"/>
    <x v="165"/>
    <x v="1"/>
    <n v="19284877"/>
    <s v="CR"/>
  </r>
  <r>
    <n v="167"/>
    <s v="09/03/2023"/>
    <d v="2023-03-09T00:00:00"/>
    <x v="0"/>
    <s v="JIGNESHKUMAR AJITBHAI SHAH"/>
    <s v="FCM-2303083H8NN9"/>
    <x v="166"/>
    <x v="1"/>
    <n v="19230972"/>
    <s v="CR"/>
  </r>
  <r>
    <n v="168"/>
    <s v="09/03/2023"/>
    <d v="2023-03-09T00:00:00"/>
    <x v="0"/>
    <s v="JAYESH KHATRI"/>
    <s v="FCM-2303083H8NN7"/>
    <x v="167"/>
    <x v="1"/>
    <n v="18863715"/>
    <s v="CR"/>
  </r>
  <r>
    <n v="169"/>
    <s v="09/03/2023"/>
    <d v="2023-03-09T00:00:00"/>
    <x v="0"/>
    <s v="SUMIT KUMAR NAINIWAL"/>
    <s v="FCM-2303083H8GYG"/>
    <x v="168"/>
    <x v="1"/>
    <n v="18836610"/>
    <s v="CR"/>
  </r>
  <r>
    <n v="170"/>
    <s v="09/03/2023"/>
    <d v="2023-03-09T00:00:00"/>
    <x v="0"/>
    <s v="SHRADDHA THAKKAR"/>
    <s v="FCM-2303083H8GYE"/>
    <x v="169"/>
    <x v="1"/>
    <n v="18503876"/>
    <s v="CR"/>
  </r>
  <r>
    <n v="171"/>
    <s v="09/03/2023"/>
    <d v="2023-03-09T00:00:00"/>
    <x v="0"/>
    <s v="SHUBHAM GUPTA"/>
    <s v="FCM-2303083H8GYD"/>
    <x v="170"/>
    <x v="1"/>
    <n v="18360212"/>
    <s v="CR"/>
  </r>
  <r>
    <n v="172"/>
    <s v="09/03/2023"/>
    <d v="2023-03-09T00:00:00"/>
    <x v="0"/>
    <s v="RAJENDRA BABULAL SONI"/>
    <s v="FCM-2303083H8GYF"/>
    <x v="171"/>
    <x v="1"/>
    <n v="18124295"/>
    <s v="CR"/>
  </r>
  <r>
    <n v="173"/>
    <s v="09/03/2023"/>
    <d v="2023-03-09T00:00:00"/>
    <x v="0"/>
    <s v="SOLANKI MOHIT HASMUKHBHAI"/>
    <s v="FCM-2303083H8GYN"/>
    <x v="172"/>
    <x v="1"/>
    <n v="18063689"/>
    <s v="CR"/>
  </r>
  <r>
    <n v="174"/>
    <s v="09/03/2023"/>
    <d v="2023-03-09T00:00:00"/>
    <x v="0"/>
    <s v="SHITAL MAHENDRABHAI PARMAR"/>
    <s v="FCM-2303083H8GYJ"/>
    <x v="173"/>
    <x v="1"/>
    <n v="17621282"/>
    <s v="CR"/>
  </r>
  <r>
    <n v="175"/>
    <s v="09/03/2023"/>
    <d v="2023-03-09T00:00:00"/>
    <x v="0"/>
    <s v="VASANTIBEN HASMUKHBHAI NAYAK"/>
    <s v="FCM-2303083H8GYI"/>
    <x v="174"/>
    <x v="1"/>
    <n v="17207171"/>
    <s v="CR"/>
  </r>
  <r>
    <n v="176"/>
    <s v="09/03/2023"/>
    <d v="2023-03-09T00:00:00"/>
    <x v="0"/>
    <s v="SHETH AKASH KIRITBHAI"/>
    <s v="FCM-2303083H8GYO"/>
    <x v="175"/>
    <x v="1"/>
    <n v="16736671"/>
    <s v="CR"/>
  </r>
  <r>
    <n v="177"/>
    <s v="09/03/2023"/>
    <d v="2023-03-09T00:00:00"/>
    <x v="0"/>
    <s v="KAUSHALKUMAR HIRABHAI PARMAR"/>
    <s v="FCM-2303083H8NN4"/>
    <x v="176"/>
    <x v="1"/>
    <n v="16723591"/>
    <s v="CR"/>
  </r>
  <r>
    <n v="178"/>
    <s v="09/03/2023"/>
    <d v="2023-03-09T00:00:00"/>
    <x v="0"/>
    <s v="DESAI NAYANABEN RUTULKUMAR"/>
    <s v="FCM-2303083H8GZ1"/>
    <x v="177"/>
    <x v="1"/>
    <n v="16646191"/>
    <s v="CR"/>
  </r>
  <r>
    <n v="179"/>
    <s v="09/03/2023"/>
    <d v="2023-03-09T00:00:00"/>
    <x v="0"/>
    <s v="CHETANA RAMASARE RAVAT"/>
    <s v="FCM-2303083H8GZ7"/>
    <x v="178"/>
    <x v="1"/>
    <n v="16565280"/>
    <s v="CR"/>
  </r>
  <r>
    <n v="180"/>
    <s v="09/03/2023"/>
    <d v="2023-03-09T00:00:00"/>
    <x v="0"/>
    <s v="DARSHAN CHUDASAMA"/>
    <s v="FCM-2303083H8GZ5"/>
    <x v="179"/>
    <x v="1"/>
    <n v="16533872"/>
    <s v="CR"/>
  </r>
  <r>
    <n v="181"/>
    <s v="09/03/2023"/>
    <d v="2023-03-09T00:00:00"/>
    <x v="0"/>
    <s v="CHAUDHARY ANMOL HARIOMBHAI"/>
    <s v="FCM-2303083H8GZ4"/>
    <x v="180"/>
    <x v="1"/>
    <n v="16224990"/>
    <s v="CR"/>
  </r>
  <r>
    <n v="182"/>
    <s v="09/03/2023"/>
    <d v="2023-03-09T00:00:00"/>
    <x v="0"/>
    <s v="GARAMBHA SAVAN J"/>
    <s v="FCM-2303083H8GZ6"/>
    <x v="181"/>
    <x v="1"/>
    <n v="16059053"/>
    <s v="CR"/>
  </r>
  <r>
    <n v="183"/>
    <s v="09/03/2023"/>
    <d v="2023-03-09T00:00:00"/>
    <x v="0"/>
    <s v="CHAITNYA MANISHBHAI PARIKH"/>
    <s v="FCM-2303083H8GZ3"/>
    <x v="182"/>
    <x v="1"/>
    <n v="15864092"/>
    <s v="CR"/>
  </r>
  <r>
    <n v="184"/>
    <s v="09/03/2023"/>
    <d v="2023-03-09T00:00:00"/>
    <x v="0"/>
    <s v="BINAL RAJESHBHAI KHARECHA"/>
    <s v="FCM-2303083H8GZ2"/>
    <x v="183"/>
    <x v="1"/>
    <n v="15463707"/>
    <s v="CR"/>
  </r>
  <r>
    <n v="185"/>
    <s v="09/03/2023"/>
    <d v="2023-03-09T00:00:00"/>
    <x v="0"/>
    <s v="DARSHNA PIYUSH PATEL"/>
    <s v="FCM-2303083H8GZ0"/>
    <x v="184"/>
    <x v="1"/>
    <n v="14968111"/>
    <s v="CR"/>
  </r>
  <r>
    <n v="186"/>
    <s v="09/03/2023"/>
    <d v="2023-03-09T00:00:00"/>
    <x v="0"/>
    <s v="KRUTTIKA MANSUKHBHAI PATEL"/>
    <s v="FCM-2303083H8GYV"/>
    <x v="185"/>
    <x v="1"/>
    <n v="14809529"/>
    <s v="CR"/>
  </r>
  <r>
    <n v="187"/>
    <s v="09/03/2023"/>
    <d v="2023-03-09T00:00:00"/>
    <x v="0"/>
    <s v="KADCHHA BHARAT RAMESH"/>
    <s v="FCM-2303083H8GYT"/>
    <x v="186"/>
    <x v="1"/>
    <n v="14580549"/>
    <s v="CR"/>
  </r>
  <r>
    <n v="188"/>
    <s v="09/03/2023"/>
    <d v="2023-03-09T00:00:00"/>
    <x v="0"/>
    <s v="KETA UMANGKUMAR THAKKAR"/>
    <s v="FCM-2303083H8GYW"/>
    <x v="187"/>
    <x v="1"/>
    <n v="14165758"/>
    <s v="CR"/>
  </r>
  <r>
    <n v="189"/>
    <s v="09/03/2023"/>
    <d v="2023-03-09T00:00:00"/>
    <x v="0"/>
    <s v="KRUNAL D. LUNAGARIYA"/>
    <s v="FCM-2303083H8GYP"/>
    <x v="188"/>
    <x v="1"/>
    <n v="14059547"/>
    <s v="CR"/>
  </r>
  <r>
    <n v="190"/>
    <s v="09/03/2023"/>
    <d v="2023-03-09T00:00:00"/>
    <x v="0"/>
    <s v="KRUTI MANISHKUMAR BAGADIA"/>
    <s v="FCM-2303083H8GYL"/>
    <x v="189"/>
    <x v="1"/>
    <n v="13588549"/>
    <s v="CR"/>
  </r>
  <r>
    <n v="191"/>
    <s v="09/03/2023"/>
    <d v="2023-03-09T00:00:00"/>
    <x v="0"/>
    <s v="KINJAN JAIN"/>
    <s v="FCM-2303083H8GYK"/>
    <x v="190"/>
    <x v="1"/>
    <n v="13309465"/>
    <s v="CR"/>
  </r>
  <r>
    <n v="192"/>
    <s v="09/03/2023"/>
    <d v="2023-03-09T00:00:00"/>
    <x v="0"/>
    <s v="BHAVIK MAHESHBHAI KIRI"/>
    <s v="FCM-2303083H8GYB"/>
    <x v="191"/>
    <x v="1"/>
    <n v="13155197"/>
    <s v="CR"/>
  </r>
  <r>
    <n v="193"/>
    <s v="09/03/2023"/>
    <d v="2023-03-09T00:00:00"/>
    <x v="0"/>
    <s v="KAKADIYA VAINIK PRAKASHBHAI"/>
    <s v="FCM-2303083H8GYH"/>
    <x v="192"/>
    <x v="1"/>
    <n v="13018459"/>
    <s v="CR"/>
  </r>
  <r>
    <n v="194"/>
    <s v="09/03/2023"/>
    <d v="2023-03-09T00:00:00"/>
    <x v="0"/>
    <s v="ANKITA DARSHAN DAMANI"/>
    <s v="FCM-2303083H8GYC"/>
    <x v="193"/>
    <x v="1"/>
    <n v="12692209"/>
    <s v="CR"/>
  </r>
  <r>
    <n v="195"/>
    <s v="09/03/2023"/>
    <d v="2023-03-09T00:00:00"/>
    <x v="0"/>
    <s v="PATEL ARPITA HARSHADBHAI"/>
    <s v="FCM-2303083H8GYA"/>
    <x v="194"/>
    <x v="1"/>
    <n v="12275591"/>
    <s v="CR"/>
  </r>
  <r>
    <n v="196"/>
    <s v="09/03/2023"/>
    <d v="2023-03-09T00:00:00"/>
    <x v="0"/>
    <s v="TRIPATHI TUSHARKUMAR DATTATREYA"/>
    <s v="FCM-2303083H8NNJ"/>
    <x v="195"/>
    <x v="1"/>
    <n v="12243562"/>
    <s v="CR"/>
  </r>
  <r>
    <n v="197"/>
    <s v="09/03/2023"/>
    <d v="2023-03-09T00:00:00"/>
    <x v="0"/>
    <s v="JIGNESHA PARMAR"/>
    <s v="FCM-2303083H8NNE"/>
    <x v="196"/>
    <x v="1"/>
    <n v="12093345"/>
    <s v="CR"/>
  </r>
  <r>
    <n v="198"/>
    <s v="09/03/2023"/>
    <d v="2023-03-09T00:00:00"/>
    <x v="0"/>
    <s v="THAKAR KAPILBHAI RAJENDRABHAI"/>
    <s v="FCM-2303083H8NNH"/>
    <x v="197"/>
    <x v="1"/>
    <n v="11916897"/>
    <s v="CR"/>
  </r>
  <r>
    <n v="199"/>
    <s v="09/03/2023"/>
    <d v="2023-03-09T00:00:00"/>
    <x v="0"/>
    <s v="RAHUL VAGHELA"/>
    <s v="FCM-2303083H8NNF"/>
    <x v="198"/>
    <x v="1"/>
    <n v="11522627"/>
    <s v="CR"/>
  </r>
  <r>
    <n v="200"/>
    <s v="09/03/2023"/>
    <d v="2023-03-09T00:00:00"/>
    <x v="0"/>
    <s v="SURESH KUMAR SEN"/>
    <s v="FCM-2303083H8NNI"/>
    <x v="199"/>
    <x v="1"/>
    <n v="11246223"/>
    <s v="CR"/>
  </r>
  <r>
    <n v="201"/>
    <s v="09/03/2023"/>
    <d v="2023-03-09T00:00:00"/>
    <x v="0"/>
    <s v="SHILPA VAGHELA"/>
    <s v="FCM-2303083H8NNG"/>
    <x v="200"/>
    <x v="1"/>
    <n v="10773414"/>
    <s v="CR"/>
  </r>
  <r>
    <n v="202"/>
    <s v="09/03/2023"/>
    <d v="2023-03-09T00:00:00"/>
    <x v="0"/>
    <s v="URMIL PATEL"/>
    <s v="FCM-2303083H8NNK"/>
    <x v="201"/>
    <x v="1"/>
    <n v="10701555"/>
    <s v="CR"/>
  </r>
  <r>
    <n v="203"/>
    <s v="08/03/2023"/>
    <d v="2023-03-08T00:00:00"/>
    <x v="0"/>
    <s v="KOSHIYA PALLAV"/>
    <s v="FCM-2303083H8DUU"/>
    <x v="202"/>
    <x v="1"/>
    <n v="10420781"/>
    <s v="CR"/>
  </r>
  <r>
    <n v="204"/>
    <s v="08/03/2023"/>
    <d v="2023-03-08T00:00:00"/>
    <x v="0"/>
    <s v="PARBAT SINGH CHOUHAN"/>
    <s v="FCM-2303083H8DUT"/>
    <x v="203"/>
    <x v="1"/>
    <n v="10120993"/>
    <s v="CR"/>
  </r>
  <r>
    <n v="205"/>
    <s v="08/03/2023"/>
    <d v="2023-03-08T00:00:00"/>
    <x v="0"/>
    <s v="TUNDIYA KOMALBEN"/>
    <s v="FCM-2303083H8M0D"/>
    <x v="204"/>
    <x v="1"/>
    <n v="10025254"/>
    <s v="CR"/>
  </r>
  <r>
    <n v="206"/>
    <s v="08/03/2023"/>
    <d v="2023-03-08T00:00:00"/>
    <x v="0"/>
    <s v="MEHTA JIGAR ASHOKKUMAR"/>
    <s v="FCM-2303083H8M0C"/>
    <x v="205"/>
    <x v="1"/>
    <n v="9785325"/>
    <s v="CR"/>
  </r>
  <r>
    <n v="207"/>
    <s v="08/03/2023"/>
    <d v="2023-03-08T00:00:00"/>
    <x v="0"/>
    <s v="THESIYA SAMARTH RAMESHBHAI"/>
    <s v="FCM-2303083H8M0B"/>
    <x v="206"/>
    <x v="1"/>
    <n v="9570412"/>
    <s v="CR"/>
  </r>
  <r>
    <n v="208"/>
    <s v="08/03/2023"/>
    <d v="2023-03-08T00:00:00"/>
    <x v="0"/>
    <s v="DONDA ANKITKUMAR VRAJLAL"/>
    <s v="FCM-2303083H8LZQ"/>
    <x v="207"/>
    <x v="1"/>
    <n v="9374293"/>
    <s v="CR"/>
  </r>
  <r>
    <n v="209"/>
    <s v="08/03/2023"/>
    <d v="2023-03-08T00:00:00"/>
    <x v="0"/>
    <s v="PRIYA K CHOKSI"/>
    <s v="FCM-2303083H8LAO"/>
    <x v="208"/>
    <x v="1"/>
    <n v="8930911"/>
    <s v="CR"/>
  </r>
  <r>
    <n v="210"/>
    <s v="08/03/2023"/>
    <d v="2023-03-08T00:00:00"/>
    <x v="0"/>
    <s v="PARESH DEVATVAL"/>
    <s v="FCM-2303083H8DKB"/>
    <x v="209"/>
    <x v="1"/>
    <n v="8920039"/>
    <s v="CR"/>
  </r>
  <r>
    <n v="211"/>
    <s v="08/03/2023"/>
    <d v="2023-03-08T00:00:00"/>
    <x v="0"/>
    <s v="PANCHAL VISHAL ARVINDBHAI"/>
    <s v="FCM-2303083H8DKC"/>
    <x v="210"/>
    <x v="1"/>
    <n v="8448435"/>
    <s v="CR"/>
  </r>
  <r>
    <n v="212"/>
    <s v="08/03/2023"/>
    <d v="2023-03-08T00:00:00"/>
    <x v="0"/>
    <s v="MO MOIN ARSHAD QURESHI"/>
    <s v="FCM-2303083H8L6M"/>
    <x v="211"/>
    <x v="1"/>
    <n v="8044681"/>
    <s v="CR"/>
  </r>
  <r>
    <n v="213"/>
    <s v="08/03/2023"/>
    <d v="2023-03-08T00:00:00"/>
    <x v="0"/>
    <s v="KUSH JADIA"/>
    <s v="FCM-2303083H8L6L"/>
    <x v="212"/>
    <x v="1"/>
    <n v="7885511"/>
    <s v="CR"/>
  </r>
  <r>
    <n v="214"/>
    <s v="08/03/2023"/>
    <d v="2023-03-08T00:00:00"/>
    <x v="0"/>
    <s v="MAYUR JAIN"/>
    <s v="FCM-2303083H8L6K"/>
    <x v="213"/>
    <x v="1"/>
    <n v="7633909"/>
    <s v="CR"/>
  </r>
  <r>
    <n v="215"/>
    <s v="08/03/2023"/>
    <d v="2023-03-08T00:00:00"/>
    <x v="0"/>
    <s v="KINJAL BIPINBHAI HINGU"/>
    <s v="FCM-2303083H8RP8"/>
    <x v="214"/>
    <x v="1"/>
    <n v="7365516"/>
    <s v="CR"/>
  </r>
  <r>
    <n v="216"/>
    <s v="08/03/2023"/>
    <d v="2023-03-08T00:00:00"/>
    <x v="0"/>
    <s v="KALPESH PATEL"/>
    <s v="FCM-2303083H8RP7"/>
    <x v="215"/>
    <x v="1"/>
    <n v="6914032"/>
    <s v="CR"/>
  </r>
  <r>
    <n v="217"/>
    <s v="08/03/2023"/>
    <d v="2023-03-08T00:00:00"/>
    <x v="0"/>
    <s v="JAYSWAL KAUSHAL BHARATBHAI"/>
    <s v="FCM-2303083H8CX0"/>
    <x v="216"/>
    <x v="1"/>
    <n v="6471296"/>
    <s v="CR"/>
  </r>
  <r>
    <n v="218"/>
    <s v="08/03/2023"/>
    <d v="2023-03-08T00:00:00"/>
    <x v="0"/>
    <s v="JOSHI VIVEK ASHVINBHAI"/>
    <s v="FCM-2303083H8CWZ"/>
    <x v="217"/>
    <x v="1"/>
    <n v="6132892"/>
    <s v="CR"/>
  </r>
  <r>
    <n v="219"/>
    <s v="08/03/2023"/>
    <d v="2023-03-08T00:00:00"/>
    <x v="0"/>
    <s v="HARSH MANISH GOYAL"/>
    <s v="FCM-2303083H8CWY"/>
    <x v="218"/>
    <x v="1"/>
    <n v="5832375"/>
    <s v="CR"/>
  </r>
  <r>
    <n v="220"/>
    <s v="08/03/2023"/>
    <d v="2023-03-08T00:00:00"/>
    <x v="0"/>
    <s v="DHARA BASIDA"/>
    <s v="FCM-2303083H8BC3"/>
    <x v="219"/>
    <x v="1"/>
    <n v="5787333"/>
    <s v="CR"/>
  </r>
  <r>
    <n v="221"/>
    <s v="08/03/2023"/>
    <d v="2023-03-08T00:00:00"/>
    <x v="0"/>
    <s v="BIKASH BHAKAT"/>
    <s v="FCM-2303083H8BAC"/>
    <x v="220"/>
    <x v="1"/>
    <n v="5328362"/>
    <s v="CR"/>
  </r>
  <r>
    <n v="222"/>
    <s v="08/03/2023"/>
    <d v="2023-03-08T00:00:00"/>
    <x v="0"/>
    <s v="DHANANJAY RAJESHBHAI DHOBI"/>
    <s v="FCM-2303083H8BAB"/>
    <x v="221"/>
    <x v="1"/>
    <n v="5030044"/>
    <s v="CR"/>
  </r>
  <r>
    <n v="223"/>
    <s v="08/03/2023"/>
    <d v="2023-03-08T00:00:00"/>
    <x v="0"/>
    <s v="AGRAVAT HETAL ARUNBHAI"/>
    <s v="FCM-2303083H8CGD"/>
    <x v="222"/>
    <x v="1"/>
    <n v="4765056"/>
    <s v="CR"/>
  </r>
  <r>
    <n v="224"/>
    <s v="08/03/2023"/>
    <d v="2023-03-08T00:00:00"/>
    <x v="0"/>
    <s v="ANIL BABUBHAI VARIYA"/>
    <s v="FCM-2303083H8CGC"/>
    <x v="223"/>
    <x v="1"/>
    <n v="4519715"/>
    <s v="CR"/>
  </r>
  <r>
    <n v="225"/>
    <s v="08/03/2023"/>
    <d v="2023-03-08T00:00:00"/>
    <x v="0"/>
    <s v="ARJUN LAL REBARI"/>
    <s v="FCM-2303083H8CGB"/>
    <x v="224"/>
    <x v="1"/>
    <n v="4494851"/>
    <s v="CR"/>
  </r>
  <r>
    <n v="226"/>
    <s v="08/03/2023"/>
    <d v="2023-03-08T00:00:00"/>
    <x v="0"/>
    <s v="2587MIS231130766 CRE001 LUMI NETWORK LIMITED"/>
    <s v="TIP-c9e19bdd-1743-48"/>
    <x v="225"/>
    <x v="0"/>
    <n v="4203830"/>
    <s v="CR"/>
  </r>
  <r>
    <n v="227"/>
    <s v="08/03/2023"/>
    <d v="2023-03-08T00:00:00"/>
    <x v="0"/>
    <s v="2587MIS231130766 CRE001 FCC-GOODS AND SERVICES TA"/>
    <s v="TIP-c9e19bdd-1743-48"/>
    <x v="226"/>
    <x v="1"/>
    <n v="4512864"/>
    <s v="CR"/>
  </r>
  <r>
    <n v="228"/>
    <s v="08/03/2023"/>
    <d v="2023-03-08T00:00:00"/>
    <x v="0"/>
    <s v="2587MIS231127739 CRE001 FCC-GOODS AND SERVICES TA"/>
    <s v="TIP-d2230d83-de8d-4f"/>
    <x v="227"/>
    <x v="1"/>
    <n v="4157891"/>
    <s v="CR"/>
  </r>
  <r>
    <n v="229"/>
    <s v="08/03/2023"/>
    <d v="2023-03-08T00:00:00"/>
    <x v="0"/>
    <s v="2587MIS231127739 CRE001 ZURICK ARTIFICIAL INTELLI"/>
    <s v="TIP-d2230d83-de8d-4f"/>
    <x v="228"/>
    <x v="0"/>
    <n v="4100325"/>
    <s v="CR"/>
  </r>
  <r>
    <n v="230"/>
    <s v="08/03/2023"/>
    <d v="2023-03-08T00:00:00"/>
    <x v="0"/>
    <s v="2587MIS231128823 CRE001 NATIONWIDE MANAGEMENT SER"/>
    <s v="TIP-ac0d883a-5c71-40"/>
    <x v="229"/>
    <x v="0"/>
    <n v="4576054"/>
    <s v="CR"/>
  </r>
  <r>
    <n v="231"/>
    <s v="08/03/2023"/>
    <d v="2023-03-08T00:00:00"/>
    <x v="0"/>
    <s v="2587MIS231128823 CRE001 FCC-GOODS AND SERVICES TA"/>
    <s v="TIP-ac0d883a-5c71-40"/>
    <x v="230"/>
    <x v="1"/>
    <n v="4772744"/>
    <s v="CR"/>
  </r>
  <r>
    <n v="232"/>
    <s v="08/03/2023"/>
    <d v="2023-03-08T00:00:00"/>
    <x v="0"/>
    <s v="2587MIS231130148 CRE001 NATIONWIDE MANAGEMENT SER"/>
    <s v="TIP-d99ccd6c-cdf0-45"/>
    <x v="231"/>
    <x v="0"/>
    <n v="4427382"/>
    <s v="CR"/>
  </r>
  <r>
    <n v="233"/>
    <s v="08/03/2023"/>
    <d v="2023-03-08T00:00:00"/>
    <x v="0"/>
    <s v="2587MIS231130148 CRE001 FCC-GOODS AND SERVICES TA"/>
    <s v="TIP-d99ccd6c-cdf0-45"/>
    <x v="232"/>
    <x v="1"/>
    <n v="4632478"/>
    <s v="CR"/>
  </r>
  <r>
    <n v="234"/>
    <s v="07/03/2023"/>
    <d v="2023-03-07T00:00:00"/>
    <x v="0"/>
    <s v="FD PREMAT PROCEEDS: 7950280100"/>
    <s v="7950280100TO"/>
    <x v="233"/>
    <x v="0"/>
    <n v="4340578"/>
    <s v="CR"/>
  </r>
  <r>
    <n v="235"/>
    <s v="07/03/2023"/>
    <d v="2023-03-07T00:00:00"/>
    <x v="0"/>
    <s v="FD PREMAT PROCEEDS: 7950866955"/>
    <s v="7950866955TO"/>
    <x v="234"/>
    <x v="0"/>
    <n v="4823370"/>
    <s v="CR"/>
  </r>
  <r>
    <n v="236"/>
    <s v="07/03/2023"/>
    <d v="2023-03-07T00:00:00"/>
    <x v="0"/>
    <s v="Sweep Trf From: 7950280100"/>
    <s v=""/>
    <x v="235"/>
    <x v="0"/>
    <n v="5073458"/>
    <s v="CR"/>
  </r>
  <r>
    <n v="237"/>
    <s v="07/03/2023"/>
    <d v="2023-03-07T00:00:00"/>
    <x v="0"/>
    <s v="Sweep Trf From: 7950866955"/>
    <s v=""/>
    <x v="236"/>
    <x v="0"/>
    <n v="5215060"/>
    <s v="CR"/>
  </r>
  <r>
    <n v="238"/>
    <s v="07/03/2023"/>
    <d v="2023-03-07T00:00:00"/>
    <x v="0"/>
    <s v="Sweep Trf From: 7951331071"/>
    <s v=""/>
    <x v="237"/>
    <x v="0"/>
    <n v="5372540"/>
    <s v="DR"/>
  </r>
  <r>
    <n v="239"/>
    <s v="07/03/2023"/>
    <d v="2023-03-07T00:00:00"/>
    <x v="0"/>
    <s v="IFT-THESIYA SAMARTH RAMESHBHA-FCM-2303073GR3A4"/>
    <s v="FCM-2303073GR3A4"/>
    <x v="238"/>
    <x v="1"/>
    <n v="5532271"/>
    <s v="DR"/>
  </r>
  <r>
    <n v="240"/>
    <s v="07/03/2023"/>
    <d v="2023-03-07T00:00:00"/>
    <x v="0"/>
    <s v="PARESH DEVATVAL"/>
    <s v="FCM-2303073GR9E4"/>
    <x v="239"/>
    <x v="1"/>
    <n v="5253788"/>
    <s v="DR"/>
  </r>
  <r>
    <n v="241"/>
    <s v="07/03/2023"/>
    <d v="2023-03-07T00:00:00"/>
    <x v="0"/>
    <s v="SHIV INFOSYS"/>
    <s v="FCM-2303073GQYFG"/>
    <x v="240"/>
    <x v="1"/>
    <n v="4799598"/>
    <s v="DR"/>
  </r>
  <r>
    <n v="242"/>
    <s v="07/03/2023"/>
    <d v="2023-03-07T00:00:00"/>
    <x v="0"/>
    <s v="CREDENT HR"/>
    <s v="FCM-2303073GQYFL"/>
    <x v="241"/>
    <x v="1"/>
    <n v="4441316"/>
    <s v="CR"/>
  </r>
  <r>
    <n v="243"/>
    <s v="07/03/2023"/>
    <d v="2023-03-07T00:00:00"/>
    <x v="0"/>
    <s v="HEXA CODER TECHNOLOGIESA"/>
    <s v="FCM-2303073GQYFI"/>
    <x v="242"/>
    <x v="1"/>
    <n v="4201224"/>
    <s v="CR"/>
  </r>
  <r>
    <n v="244"/>
    <s v="07/03/2023"/>
    <d v="2023-03-07T00:00:00"/>
    <x v="0"/>
    <s v="SHIV ENTERPRISE"/>
    <s v="FCM-2303073GQYFJ"/>
    <x v="243"/>
    <x v="1"/>
    <n v="3764401"/>
    <s v="CR"/>
  </r>
  <r>
    <n v="245"/>
    <s v="07/03/2023"/>
    <d v="2023-03-07T00:00:00"/>
    <x v="0"/>
    <s v="SHAH MANEK AND CO"/>
    <s v="FCM-2303073GQYFK"/>
    <x v="244"/>
    <x v="1"/>
    <n v="3391220"/>
    <s v="CR"/>
  </r>
  <r>
    <n v="246"/>
    <s v="06/03/2023"/>
    <d v="2023-03-06T00:00:00"/>
    <x v="0"/>
    <s v="SWEEP TRANSFER TO [7951331071]"/>
    <s v=""/>
    <x v="245"/>
    <x v="1"/>
    <n v="3320673"/>
    <s v="CR"/>
  </r>
  <r>
    <n v="247"/>
    <s v="06/03/2023"/>
    <d v="2023-03-06T00:00:00"/>
    <x v="0"/>
    <s v="2587MIS231124832 CRE001 FCC-GOODS AND SERVICES TA"/>
    <s v="TIP-66aede2a-7ec5-40"/>
    <x v="246"/>
    <x v="1"/>
    <n v="3098070"/>
    <s v="CR"/>
  </r>
  <r>
    <n v="248"/>
    <s v="06/03/2023"/>
    <d v="2023-03-06T00:00:00"/>
    <x v="0"/>
    <s v="2587MIS231124832 CRE001 COURIER INC"/>
    <s v="TIP-66aede2a-7ec5-40"/>
    <x v="247"/>
    <x v="0"/>
    <n v="2926509"/>
    <s v="CR"/>
  </r>
  <r>
    <n v="249"/>
    <s v="05/03/2023"/>
    <d v="2023-03-05T00:00:00"/>
    <x v="0"/>
    <s v="FD PREMAT PROCEEDS: 7950866955 (Value Date:04/03/2023)"/>
    <s v="7950866955TO"/>
    <x v="248"/>
    <x v="0"/>
    <n v="3422853"/>
    <s v="CR"/>
  </r>
  <r>
    <n v="250"/>
    <s v="05/03/2023"/>
    <d v="2023-03-05T00:00:00"/>
    <x v="0"/>
    <s v="Sweep Trf From: 7950866955 (Value Date:04/03/2023)"/>
    <s v=""/>
    <x v="249"/>
    <x v="0"/>
    <n v="3783410"/>
    <s v="CR"/>
  </r>
  <r>
    <n v="251"/>
    <s v="05/03/2023"/>
    <d v="2023-03-05T00:00:00"/>
    <x v="0"/>
    <s v="IB: ETAX TIN2 0024264767"/>
    <s v="GBM-0024264767"/>
    <x v="250"/>
    <x v="1"/>
    <n v="3908188"/>
    <s v="DR"/>
  </r>
  <r>
    <n v="252"/>
    <s v="05/03/2023"/>
    <d v="2023-03-05T00:00:00"/>
    <x v="0"/>
    <s v="IB: ETAX TIN2 0024264712"/>
    <s v="GBM-0024264712"/>
    <x v="251"/>
    <x v="1"/>
    <n v="3702539"/>
    <s v="CR"/>
  </r>
  <r>
    <n v="253"/>
    <s v="05/03/2023"/>
    <d v="2023-03-05T00:00:00"/>
    <x v="0"/>
    <s v="IB: ETAX TIN2 0024264753"/>
    <s v="GBM-0024264753"/>
    <x v="252"/>
    <x v="1"/>
    <n v="3329195"/>
    <s v="CR"/>
  </r>
  <r>
    <n v="254"/>
    <s v="05/03/2023"/>
    <d v="2023-03-05T00:00:00"/>
    <x v="0"/>
    <s v="IB: ETAX TIN2 0024264746"/>
    <s v="GBM-0024264746"/>
    <x v="253"/>
    <x v="1"/>
    <n v="2834560"/>
    <s v="CR"/>
  </r>
  <r>
    <n v="255"/>
    <s v="05/03/2023"/>
    <d v="2023-03-05T00:00:00"/>
    <x v="0"/>
    <s v="IB: ETAX TIN2 0024264692"/>
    <s v="GBM-0024264692"/>
    <x v="254"/>
    <x v="1"/>
    <n v="2645053"/>
    <s v="CR"/>
  </r>
  <r>
    <n v="256"/>
    <s v="04/03/2023"/>
    <d v="2023-03-04T00:00:00"/>
    <x v="0"/>
    <s v="FD PREMAT PROCEEDS: 7950866955"/>
    <s v="7950866955TO"/>
    <x v="255"/>
    <x v="0"/>
    <n v="2451315"/>
    <s v="CR"/>
  </r>
  <r>
    <n v="257"/>
    <s v="04/03/2023"/>
    <d v="2023-03-04T00:00:00"/>
    <x v="0"/>
    <s v="Sweep Trf From: 7950866955"/>
    <s v=""/>
    <x v="256"/>
    <x v="0"/>
    <n v="2561037"/>
    <s v="CR"/>
  </r>
  <r>
    <n v="258"/>
    <s v="04/03/2023"/>
    <d v="2023-03-04T00:00:00"/>
    <x v="0"/>
    <s v="Sweep Trf From: 7951266473"/>
    <s v=""/>
    <x v="257"/>
    <x v="0"/>
    <n v="2677033"/>
    <s v="DR"/>
  </r>
  <r>
    <n v="259"/>
    <s v="04/03/2023"/>
    <d v="2023-03-04T00:00:00"/>
    <x v="0"/>
    <s v="JANKI NISHITH VYAS"/>
    <s v="FCM-2303043FA51M"/>
    <x v="258"/>
    <x v="1"/>
    <n v="2800375"/>
    <s v="DR"/>
  </r>
  <r>
    <n v="260"/>
    <s v="03/03/2023"/>
    <d v="2023-03-03T00:00:00"/>
    <x v="0"/>
    <s v="SWEEP TRANSFER TO [7951266473]"/>
    <s v=""/>
    <x v="259"/>
    <x v="1"/>
    <n v="2344789"/>
    <s v="CR"/>
  </r>
  <r>
    <n v="261"/>
    <s v="03/03/2023"/>
    <d v="2023-03-03T00:00:00"/>
    <x v="0"/>
    <s v="BY CLG INST 246655/01-03-23/IDBI/AHMEDABAD"/>
    <s v=""/>
    <x v="260"/>
    <x v="0"/>
    <n v="1925786"/>
    <s v="CR"/>
  </r>
  <r>
    <n v="262"/>
    <s v="02/03/2023"/>
    <d v="2023-03-02T00:00:00"/>
    <x v="0"/>
    <s v="FD PREMAT PROCEEDS: 7950866955"/>
    <s v="7950866955TO"/>
    <x v="261"/>
    <x v="0"/>
    <n v="2022396"/>
    <s v="CR"/>
  </r>
  <r>
    <n v="263"/>
    <s v="02/03/2023"/>
    <d v="2023-03-02T00:00:00"/>
    <x v="0"/>
    <s v="FD PREMAT PROCEEDS: 7950891614"/>
    <s v="7950891614TO"/>
    <x v="262"/>
    <x v="0"/>
    <n v="2234318"/>
    <s v="CR"/>
  </r>
  <r>
    <n v="264"/>
    <s v="02/03/2023"/>
    <d v="2023-03-02T00:00:00"/>
    <x v="0"/>
    <s v="Sweep Trf From: 7950866955"/>
    <s v=""/>
    <x v="263"/>
    <x v="0"/>
    <n v="2288981"/>
    <s v="CR"/>
  </r>
  <r>
    <n v="265"/>
    <s v="02/03/2023"/>
    <d v="2023-03-02T00:00:00"/>
    <x v="0"/>
    <s v="Sweep Trf From: 7950891614"/>
    <s v=""/>
    <x v="264"/>
    <x v="0"/>
    <n v="2643873"/>
    <s v="DR"/>
  </r>
  <r>
    <n v="266"/>
    <s v="02/03/2023"/>
    <d v="2023-03-02T00:00:00"/>
    <x v="0"/>
    <s v="IB: ETAX TIN2 0024230747"/>
    <s v="GBM-0024230747"/>
    <x v="265"/>
    <x v="1"/>
    <n v="2903943"/>
    <s v="DR"/>
  </r>
  <r>
    <n v="267"/>
    <s v="02/03/2023"/>
    <d v="2023-03-02T00:00:00"/>
    <x v="0"/>
    <s v="2587MIS231118448 CRE001 COURIER INC"/>
    <s v="TIP-6b6cd64b-cac3-4d"/>
    <x v="266"/>
    <x v="0"/>
    <n v="2724034"/>
    <s v="DR"/>
  </r>
  <r>
    <n v="268"/>
    <s v="02/03/2023"/>
    <d v="2023-03-02T00:00:00"/>
    <x v="0"/>
    <s v="2587MIS231118448 CRE001 FCC-GOODS AND SERVICES TA"/>
    <s v="TIP-6b6cd64b-cac3-4d"/>
    <x v="267"/>
    <x v="1"/>
    <n v="2893654"/>
    <s v="DR"/>
  </r>
  <r>
    <n v="269"/>
    <s v="02/03/2023"/>
    <d v="2023-03-02T00:00:00"/>
    <x v="0"/>
    <s v="PATEL ASHVIN NARENDRABHAI"/>
    <s v="FCM-2303023EBCD6"/>
    <x v="268"/>
    <x v="1"/>
    <n v="2599260"/>
    <s v="DR"/>
  </r>
  <r>
    <n v="270"/>
    <s v="02/03/2023"/>
    <d v="2023-03-02T00:00:00"/>
    <x v="0"/>
    <s v="JALDHI MAHENDRABHAI DARJI"/>
    <s v="FCM-2303023EBCD5"/>
    <x v="269"/>
    <x v="1"/>
    <n v="2545163"/>
    <s v="DR"/>
  </r>
  <r>
    <n v="271"/>
    <s v="02/03/2023"/>
    <d v="2023-03-02T00:00:00"/>
    <x v="0"/>
    <s v="PLATINUM CAFÝ"/>
    <s v="FCM-2303023EB84M"/>
    <x v="270"/>
    <x v="1"/>
    <n v="2514327"/>
    <s v="DR"/>
  </r>
  <r>
    <n v="272"/>
    <s v="02/03/2023"/>
    <d v="2023-03-02T00:00:00"/>
    <x v="0"/>
    <s v="EVERGREEN CORPORATE GIFTING"/>
    <s v="FCM-2303023EB389"/>
    <x v="271"/>
    <x v="1"/>
    <n v="2140832"/>
    <s v="DR"/>
  </r>
  <r>
    <n v="273"/>
    <s v="02/03/2023"/>
    <d v="2023-03-02T00:00:00"/>
    <x v="0"/>
    <s v="S N D J CONSULTANTS PVT LTD"/>
    <s v="FCM-2303023EB388"/>
    <x v="272"/>
    <x v="1"/>
    <n v="1962829"/>
    <s v="DR"/>
  </r>
  <r>
    <n v="274"/>
    <s v="02/03/2023"/>
    <d v="2023-03-02T00:00:00"/>
    <x v="0"/>
    <s v="NAVRATNA FACILITY MANAGEMENT LLP"/>
    <s v="FCM-2303023EB387"/>
    <x v="273"/>
    <x v="1"/>
    <n v="1684137"/>
    <s v="CR"/>
  </r>
  <r>
    <n v="275"/>
    <s v="02/03/2023"/>
    <d v="2023-03-02T00:00:00"/>
    <x v="0"/>
    <s v="HUPTECH HR SOLUTIONS"/>
    <s v="FCM-2303023EB385"/>
    <x v="274"/>
    <x v="1"/>
    <n v="1590866"/>
    <s v="CR"/>
  </r>
  <r>
    <n v="276"/>
    <s v="02/03/2023"/>
    <d v="2023-03-02T00:00:00"/>
    <x v="0"/>
    <s v="KESHAV RAJKUMAR AGARWAL"/>
    <s v="FCM-2303023EB386"/>
    <x v="275"/>
    <x v="1"/>
    <n v="1288178"/>
    <s v="CR"/>
  </r>
  <r>
    <n v="277"/>
    <s v="02/03/2023"/>
    <d v="2023-03-02T00:00:00"/>
    <x v="0"/>
    <s v="EMA HOSPITALITY SERVICE APPARTM"/>
    <s v="FCM-2303023EB384"/>
    <x v="276"/>
    <x v="1"/>
    <n v="1109786"/>
    <s v="CR"/>
  </r>
  <r>
    <n v="278"/>
    <s v="02/03/2023"/>
    <d v="2023-03-02T00:00:00"/>
    <x v="0"/>
    <s v="PRASHANT THAKKAR HUF"/>
    <s v="FCM-2303023EB383"/>
    <x v="277"/>
    <x v="1"/>
    <n v="925672"/>
    <s v="CR"/>
  </r>
  <r>
    <n v="279"/>
    <s v="02/03/2023"/>
    <d v="2023-03-02T00:00:00"/>
    <x v="0"/>
    <s v="PRIVA UMNAG THAKKAR"/>
    <s v="FCM-2303023EB382"/>
    <x v="278"/>
    <x v="1"/>
    <n v="893937"/>
    <s v="CR"/>
  </r>
  <r>
    <n v="280"/>
    <s v="02/03/2023"/>
    <d v="2023-03-02T00:00:00"/>
    <x v="0"/>
    <s v="PRASHANT THAKKAR"/>
    <s v="FCM-2303023EB381"/>
    <x v="279"/>
    <x v="1"/>
    <n v="427605"/>
    <s v="CR"/>
  </r>
  <r>
    <n v="281"/>
    <s v="01/03/2023"/>
    <d v="2023-03-01T00:00:00"/>
    <x v="0"/>
    <s v="FD PREMAT PROCEEDS: 7950891614 (Value Date:28/02/2023)"/>
    <s v="7950891614TO"/>
    <x v="280"/>
    <x v="0"/>
    <n v="208198"/>
    <s v="CR"/>
  </r>
  <r>
    <n v="282"/>
    <s v="01/03/2023"/>
    <d v="2023-03-01T00:00:00"/>
    <x v="0"/>
    <s v="Sweep Trf From: 7950891614 (Value Date:28/02/2023)"/>
    <s v=""/>
    <x v="281"/>
    <x v="0"/>
    <n v="417443"/>
    <s v="CR"/>
  </r>
  <r>
    <n v="283"/>
    <s v="01/03/2023"/>
    <d v="2023-03-01T00:00:00"/>
    <x v="0"/>
    <s v="PG CREDIT CARD KOTAKCARD"/>
    <s v="KPG-0184234614"/>
    <x v="282"/>
    <x v="1"/>
    <n v="772669"/>
    <s v="CR"/>
  </r>
  <r>
    <n v="284"/>
    <s v="01/03/2023"/>
    <d v="2023-03-01T00:00:00"/>
    <x v="0"/>
    <s v="NEFT AXMB230602849384 VAGHELA ALPESH RAMANLAL UTI"/>
    <s v="NEFTINW-0549145853"/>
    <x v="283"/>
    <x v="0"/>
    <n v="500000"/>
    <s v="CR"/>
  </r>
  <r>
    <n v="285"/>
    <d v="2023-04-30T00:00:00"/>
    <d v="2023-04-30T00:00:00"/>
    <x v="1"/>
    <s v="2587MIS231118448 CRE001 COURIER INC"/>
    <s v="TIP-6b6cd64b-cac3-4d"/>
    <x v="266"/>
    <x v="0"/>
    <n v="2724034"/>
    <s v="DR"/>
  </r>
  <r>
    <n v="286"/>
    <d v="2023-04-30T00:00:00"/>
    <d v="2023-04-30T00:00:00"/>
    <x v="1"/>
    <s v="2587MIS231118448 CRE001 FCC-GOODS AND SERVICES TA"/>
    <s v="TIP-6b6cd64b-cac3-4d"/>
    <x v="267"/>
    <x v="1"/>
    <n v="2893654"/>
    <s v="DR"/>
  </r>
  <r>
    <n v="287"/>
    <d v="2023-04-29T00:00:00"/>
    <d v="2023-04-29T00:00:00"/>
    <x v="1"/>
    <s v="PATEL ASHVIN NARENDRABHAI"/>
    <s v="FCM-2303023EBCD6"/>
    <x v="268"/>
    <x v="1"/>
    <n v="2599260"/>
    <s v="DR"/>
  </r>
  <r>
    <n v="288"/>
    <d v="2023-04-04T00:00:00"/>
    <d v="2023-04-04T00:00:00"/>
    <x v="1"/>
    <s v="JALDHI MAHENDRABHAI DARJI"/>
    <s v="FCM-2303023EBCD5"/>
    <x v="269"/>
    <x v="1"/>
    <n v="2545163"/>
    <s v="DR"/>
  </r>
  <r>
    <n v="289"/>
    <d v="2023-04-05T00:00:00"/>
    <d v="2023-04-05T00:00:00"/>
    <x v="1"/>
    <s v="PLATINUM CAFÝ"/>
    <s v="FCM-2303023EB84M"/>
    <x v="270"/>
    <x v="1"/>
    <n v="2514327"/>
    <s v="DR"/>
  </r>
  <r>
    <n v="290"/>
    <d v="2023-04-06T00:00:00"/>
    <d v="2023-04-06T00:00:00"/>
    <x v="1"/>
    <s v="EVERGREEN CORPORATE GIFTING"/>
    <s v="FCM-2303023EB389"/>
    <x v="271"/>
    <x v="1"/>
    <n v="2140832"/>
    <s v="DR"/>
  </r>
  <r>
    <n v="291"/>
    <d v="2023-04-07T00:00:00"/>
    <d v="2023-04-07T00:00:00"/>
    <x v="1"/>
    <s v="S N D J CONSULTANTS PVT LTD"/>
    <s v="FCM-2303023EB388"/>
    <x v="272"/>
    <x v="1"/>
    <n v="1962829"/>
    <s v="DR"/>
  </r>
  <r>
    <n v="292"/>
    <d v="2023-04-08T00:00:00"/>
    <d v="2023-04-08T00:00:00"/>
    <x v="1"/>
    <s v="NAVRATNA FACILITY MANAGEMENT LLP"/>
    <s v="FCM-2303023EB387"/>
    <x v="273"/>
    <x v="1"/>
    <n v="1684137"/>
    <s v="CR"/>
  </r>
  <r>
    <n v="293"/>
    <d v="2023-04-09T00:00:00"/>
    <d v="2023-04-09T00:00:00"/>
    <x v="1"/>
    <s v="HUPTECH HR SOLUTIONS"/>
    <s v="FCM-2303023EB385"/>
    <x v="274"/>
    <x v="1"/>
    <n v="1590866"/>
    <s v="CR"/>
  </r>
  <r>
    <n v="294"/>
    <d v="2023-04-10T00:00:00"/>
    <d v="2023-04-10T00:00:00"/>
    <x v="1"/>
    <s v="KESHAV RAJKUMAR AGARWAL"/>
    <s v="FCM-2303023EB386"/>
    <x v="275"/>
    <x v="1"/>
    <n v="1288178"/>
    <s v="CR"/>
  </r>
  <r>
    <n v="295"/>
    <d v="2023-04-11T00:00:00"/>
    <d v="2023-04-11T00:00:00"/>
    <x v="1"/>
    <s v="EMA HOSPITALITY SERVICE APPARTM"/>
    <s v="FCM-2303023EB384"/>
    <x v="276"/>
    <x v="1"/>
    <n v="1109786"/>
    <s v="CR"/>
  </r>
  <r>
    <n v="296"/>
    <d v="2023-04-12T00:00:00"/>
    <d v="2023-04-12T00:00:00"/>
    <x v="1"/>
    <s v="PRASHANT THAKKAR HUF"/>
    <s v="FCM-2303023EB383"/>
    <x v="277"/>
    <x v="1"/>
    <n v="925672"/>
    <s v="CR"/>
  </r>
  <r>
    <n v="297"/>
    <d v="2023-04-13T00:00:00"/>
    <d v="2023-04-13T00:00:00"/>
    <x v="1"/>
    <s v="PRIVA UMNAG THAKKAR"/>
    <s v="FCM-2303023EB382"/>
    <x v="278"/>
    <x v="1"/>
    <n v="893937"/>
    <s v="CR"/>
  </r>
  <r>
    <n v="298"/>
    <d v="2023-04-14T00:00:00"/>
    <d v="2023-04-14T00:00:00"/>
    <x v="1"/>
    <s v="PRASHANT THAKKAR"/>
    <s v="FCM-2303023EB381"/>
    <x v="279"/>
    <x v="1"/>
    <n v="427605"/>
    <s v="CR"/>
  </r>
  <r>
    <n v="299"/>
    <d v="2023-04-15T00:00:00"/>
    <d v="2023-04-15T00:00:00"/>
    <x v="1"/>
    <s v="FD PREMAT PROCEEDS: 7950891614 (Value Date:28/02/2023)"/>
    <s v="7950891614TO"/>
    <x v="280"/>
    <x v="0"/>
    <n v="208198"/>
    <s v="CR"/>
  </r>
  <r>
    <n v="300"/>
    <d v="2023-04-16T00:00:00"/>
    <d v="2023-04-16T00:00:00"/>
    <x v="1"/>
    <s v="Sweep Trf From: 7950891614 (Value Date:28/02/2023)"/>
    <s v=""/>
    <x v="281"/>
    <x v="0"/>
    <n v="417443"/>
    <s v="CR"/>
  </r>
  <r>
    <n v="301"/>
    <d v="2023-04-17T00:00:00"/>
    <d v="2023-04-17T00:00:00"/>
    <x v="1"/>
    <s v="PG CREDIT CARD KOTAKCARD"/>
    <s v="KPG-0184234614"/>
    <x v="282"/>
    <x v="1"/>
    <n v="772669"/>
    <s v="CR"/>
  </r>
  <r>
    <n v="302"/>
    <d v="2023-04-01T00:00:00"/>
    <d v="2023-04-01T00:00:00"/>
    <x v="1"/>
    <s v="NEFT AXMB230602849384 VAGHELA ALPESH RAMANLAL UTI"/>
    <s v="NEFTINW-0549145853"/>
    <x v="283"/>
    <x v="0"/>
    <n v="500000"/>
    <s v="C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d v="2023-01-01T00:00:00"/>
    <d v="2023-01-31T00:00:00"/>
    <x v="0"/>
    <e v="#N/A"/>
    <e v="#N/A"/>
  </r>
  <r>
    <d v="2023-02-01T00:00:00"/>
    <d v="2023-02-28T00:00:00"/>
    <x v="1"/>
    <e v="#N/A"/>
    <e v="#N/A"/>
  </r>
  <r>
    <d v="2023-03-01T00:00:00"/>
    <d v="2023-03-31T00:00:00"/>
    <x v="2"/>
    <n v="104099"/>
    <n v="21469573"/>
  </r>
  <r>
    <d v="2023-04-01T00:00:00"/>
    <d v="2023-04-30T00:00:00"/>
    <x v="3"/>
    <n v="21469573"/>
    <n v="1362017"/>
  </r>
  <r>
    <d v="2023-05-01T00:00:00"/>
    <d v="2023-05-31T00:00:00"/>
    <x v="4"/>
    <e v="#N/A"/>
    <e v="#N/A"/>
  </r>
  <r>
    <d v="2023-06-01T00:00:00"/>
    <d v="2023-06-30T00:00:00"/>
    <x v="5"/>
    <e v="#N/A"/>
    <e v="#N/A"/>
  </r>
  <r>
    <d v="2023-07-01T00:00:00"/>
    <d v="2023-07-31T00:00:00"/>
    <x v="6"/>
    <e v="#N/A"/>
    <e v="#N/A"/>
  </r>
  <r>
    <d v="2023-08-01T00:00:00"/>
    <d v="2023-08-31T00:00:00"/>
    <x v="7"/>
    <e v="#N/A"/>
    <e v="#N/A"/>
  </r>
  <r>
    <d v="2023-09-01T00:00:00"/>
    <d v="2023-09-30T00:00:00"/>
    <x v="8"/>
    <e v="#N/A"/>
    <e v="#N/A"/>
  </r>
  <r>
    <d v="2023-10-01T00:00:00"/>
    <d v="2023-10-31T00:00:00"/>
    <x v="9"/>
    <e v="#N/A"/>
    <e v="#N/A"/>
  </r>
  <r>
    <d v="2023-11-01T00:00:00"/>
    <d v="2023-11-30T00:00:00"/>
    <x v="10"/>
    <e v="#N/A"/>
    <e v="#N/A"/>
  </r>
  <r>
    <d v="2023-12-01T00:00:00"/>
    <d v="2023-12-31T00:00:00"/>
    <x v="11"/>
    <e v="#N/A"/>
    <e v="#N/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d v="2023-01-01T00:00:00"/>
    <d v="2023-01-31T00:00:00"/>
    <x v="0"/>
    <x v="0"/>
    <x v="0"/>
  </r>
  <r>
    <d v="2023-02-01T00:00:00"/>
    <d v="2023-02-28T00:00:00"/>
    <x v="1"/>
    <x v="0"/>
    <x v="0"/>
  </r>
  <r>
    <d v="2023-03-01T00:00:00"/>
    <d v="2023-03-31T00:00:00"/>
    <x v="2"/>
    <x v="1"/>
    <x v="1"/>
  </r>
  <r>
    <d v="2023-04-01T00:00:00"/>
    <d v="2023-04-30T00:00:00"/>
    <x v="3"/>
    <x v="2"/>
    <x v="2"/>
  </r>
  <r>
    <d v="2023-05-01T00:00:00"/>
    <d v="2023-05-31T00:00:00"/>
    <x v="4"/>
    <x v="0"/>
    <x v="0"/>
  </r>
  <r>
    <d v="2023-06-01T00:00:00"/>
    <d v="2023-06-30T00:00:00"/>
    <x v="5"/>
    <x v="0"/>
    <x v="0"/>
  </r>
  <r>
    <d v="2023-07-01T00:00:00"/>
    <d v="2023-07-31T00:00:00"/>
    <x v="6"/>
    <x v="0"/>
    <x v="0"/>
  </r>
  <r>
    <d v="2023-08-01T00:00:00"/>
    <d v="2023-08-31T00:00:00"/>
    <x v="7"/>
    <x v="0"/>
    <x v="0"/>
  </r>
  <r>
    <d v="2023-09-01T00:00:00"/>
    <d v="2023-09-30T00:00:00"/>
    <x v="8"/>
    <x v="0"/>
    <x v="0"/>
  </r>
  <r>
    <d v="2023-10-01T00:00:00"/>
    <d v="2023-10-31T00:00:00"/>
    <x v="9"/>
    <x v="0"/>
    <x v="0"/>
  </r>
  <r>
    <d v="2023-11-01T00:00:00"/>
    <d v="2023-11-30T00:00:00"/>
    <x v="10"/>
    <x v="0"/>
    <x v="0"/>
  </r>
  <r>
    <d v="2023-12-01T00:00:00"/>
    <d v="2023-12-31T00:00:00"/>
    <x v="11"/>
    <x v="0"/>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n v="1"/>
    <n v="4"/>
    <m/>
    <s v="Bansi Jayantibhai Sojitra"/>
    <s v="MehulKumar JayeshKumar Patel"/>
    <s v="Mayur Vinod kumar Jain"/>
    <x v="0"/>
    <n v="49800"/>
    <s v="March"/>
    <n v="305532"/>
    <n v="582610"/>
    <n v="2895"/>
  </r>
  <r>
    <n v="49"/>
    <n v="3"/>
    <m/>
    <s v="Hetal Arunbhai Agravat"/>
    <s v="MehulKumar JayeshKumar Patel"/>
    <s v="Mayur Vinod kumar Jain"/>
    <x v="1"/>
    <n v="46200"/>
    <s v="March"/>
    <n v="305532"/>
    <n v="582610"/>
    <n v="2895"/>
  </r>
  <r>
    <n v="2"/>
    <n v="9"/>
    <m/>
    <s v="Dhananjay Rajeshbhai Dhobi"/>
    <s v="Prashant Thakkar"/>
    <s v="Prashant Thakkar"/>
    <x v="2"/>
    <n v="9138"/>
    <s v="April"/>
    <n v="492328"/>
    <n v="429516"/>
    <n v="4762"/>
  </r>
  <r>
    <n v="3"/>
    <n v="18"/>
    <m/>
    <s v="Priyank Mahendrabhai Patel"/>
    <s v="Prashant Thakkar"/>
    <s v="Prashant Thakkar"/>
    <x v="3"/>
    <n v="-10374"/>
    <s v="April"/>
    <n v="740296"/>
    <n v="228370"/>
    <n v="7215"/>
  </r>
  <r>
    <n v="4"/>
    <n v="13"/>
    <m/>
    <s v="Vivek Ashvinbhai Joshi"/>
    <s v="Prashant Thakkar"/>
    <s v="Prashant Thakkar"/>
    <x v="0"/>
    <n v="30556"/>
    <m/>
    <m/>
    <m/>
    <m/>
  </r>
  <r>
    <n v="5"/>
    <n v="22"/>
    <m/>
    <s v="Binal Rajeshbhai Kharecha"/>
    <s v="Anil Babubhai Variya"/>
    <s v="Vishal Prajapati"/>
    <x v="1"/>
    <n v="49800"/>
    <s v="April"/>
    <n v="740296"/>
    <n v="228370"/>
    <n v="7215"/>
  </r>
  <r>
    <n v="6"/>
    <n v="25"/>
    <m/>
    <s v="Kush Kiritkumar Jadia"/>
    <s v="RITESH JAIN"/>
    <s v="RITESH JAIN"/>
    <x v="2"/>
    <n v="40045"/>
    <s v="March"/>
    <n v="530868"/>
    <n v="621560"/>
    <n v="2420"/>
  </r>
  <r>
    <n v="7"/>
    <n v="28"/>
    <m/>
    <s v="Vishal Arvindbhai Panchal"/>
    <s v="Prashant Thakkar"/>
    <s v="Prashant Thakkar"/>
    <x v="4"/>
    <n v="32209"/>
    <s v="March"/>
    <n v="253790"/>
    <n v="178678"/>
    <n v="7821"/>
  </r>
  <r>
    <n v="8"/>
    <n v="38"/>
    <m/>
    <s v="Pankti Milap Patel"/>
    <s v="Arpit Makhiyaviya"/>
    <s v="Arpit Makhiyaviya"/>
    <x v="5"/>
    <n v="24133"/>
    <s v="March"/>
    <n v="253790"/>
    <n v="178678"/>
    <n v="7821"/>
  </r>
  <r>
    <n v="9"/>
    <n v="42"/>
    <m/>
    <s v="Ashwin Narendrabhai Patel"/>
    <s v="Vishal Prajapati"/>
    <s v="Vishal Prajapati"/>
    <x v="6"/>
    <n v="49800"/>
    <s v="April"/>
    <n v="740296"/>
    <n v="228370"/>
    <n v="7215"/>
  </r>
  <r>
    <n v="10"/>
    <n v="43"/>
    <m/>
    <s v="Mudit Meghraj Parakh"/>
    <s v="Arpit Makhiyaviya"/>
    <s v="Arpit Makhiyaviya"/>
    <x v="3"/>
    <n v="40032"/>
    <s v="March"/>
    <n v="253790"/>
    <n v="178678"/>
    <n v="7821"/>
  </r>
  <r>
    <n v="11"/>
    <n v="45"/>
    <m/>
    <s v="Nitin Tribhovan Makwana"/>
    <s v="Vishal Prajapati"/>
    <s v="Vishal Prajapati"/>
    <x v="0"/>
    <n v="58015"/>
    <s v="April"/>
    <n v="740296"/>
    <n v="228370"/>
    <n v="7215"/>
  </r>
  <r>
    <n v="12"/>
    <n v="50"/>
    <m/>
    <s v="Kinjal Bipinbhai Hingu"/>
    <s v="Nitin Tribhovan Makwana"/>
    <s v="Vishal Prajapati"/>
    <x v="7"/>
    <n v="46200"/>
    <s v="April"/>
    <n v="740296"/>
    <n v="228370"/>
    <n v="7215"/>
  </r>
  <r>
    <n v="13"/>
    <n v="51"/>
    <m/>
    <s v="Kalpesh NaginBhai Patel"/>
    <s v="Vishal Prajapati"/>
    <s v="Vishal Prajapati"/>
    <x v="7"/>
    <n v="42051"/>
    <s v="April"/>
    <n v="740296"/>
    <n v="228370"/>
    <n v="7215"/>
  </r>
  <r>
    <n v="14"/>
    <n v="66"/>
    <m/>
    <s v="Avani Ashvinbhai Patel"/>
    <s v="Arpit Makhiyaviya"/>
    <s v="Arpit Makhiyaviya"/>
    <x v="7"/>
    <n v="11978"/>
    <s v="March"/>
    <n v="253790"/>
    <n v="178678"/>
    <n v="7821"/>
  </r>
  <r>
    <n v="15"/>
    <n v="69"/>
    <m/>
    <s v="Samarth Rameshbhai Thesiya"/>
    <s v="Vishal Arvindbhai Panchal"/>
    <s v="Vishal Arvindbhai Panchal"/>
    <x v="7"/>
    <n v="49800"/>
    <s v="March"/>
    <n v="253790"/>
    <n v="178678"/>
    <n v="7821"/>
  </r>
  <r>
    <n v="16"/>
    <n v="76"/>
    <m/>
    <s v="Jaldhi Mahendrabhai Darji"/>
    <s v="MehulKumar JayeshKumar Patel"/>
    <s v="Mayur Vinod kumar Jain"/>
    <x v="8"/>
    <n v="49800"/>
    <s v="March"/>
    <n v="305532"/>
    <n v="582610"/>
    <n v="2895"/>
  </r>
  <r>
    <n v="17"/>
    <n v="77"/>
    <m/>
    <s v="Kinjan Leela Jain"/>
    <s v="Nilesh Dhirajlal Thakkar"/>
    <s v="RITESH JAIN"/>
    <x v="9"/>
    <n v="39174"/>
    <s v="March"/>
    <n v="530868"/>
    <n v="621560"/>
    <n v="2420"/>
  </r>
  <r>
    <n v="18"/>
    <n v="85"/>
    <m/>
    <s v="Mansi Shaileshbhai Kakkad"/>
    <s v="Prashant Thakkar"/>
    <s v="Prashant Thakkar"/>
    <x v="9"/>
    <n v="34103"/>
    <m/>
    <m/>
    <m/>
    <m/>
  </r>
  <r>
    <n v="19"/>
    <n v="90"/>
    <m/>
    <s v="Darshan Rasikbhai Chudasama"/>
    <s v="Pankti Milap Patel"/>
    <s v="Arpit Makhiyaviya"/>
    <x v="9"/>
    <n v="32875"/>
    <s v="March"/>
    <n v="253790"/>
    <n v="178678"/>
    <n v="7821"/>
  </r>
  <r>
    <n v="20"/>
    <n v="91"/>
    <m/>
    <s v="Ronak Prakashbhai Makhiyaviya"/>
    <s v="Anil Babubhai Variya"/>
    <s v="Vishal Prajapati"/>
    <x v="10"/>
    <n v="46200"/>
    <s v="April"/>
    <n v="740296"/>
    <n v="228370"/>
    <n v="7215"/>
  </r>
  <r>
    <n v="21"/>
    <n v="95"/>
    <m/>
    <s v="Nishant Nitin Gajjar"/>
    <s v="Arpit Makhiyaviya"/>
    <s v="Arpit Makhiyaviya"/>
    <x v="11"/>
    <n v="49800"/>
    <s v="March"/>
    <n v="253790"/>
    <n v="178678"/>
    <n v="7821"/>
  </r>
  <r>
    <n v="22"/>
    <n v="100"/>
    <m/>
    <s v="Shital Ravi Gohil"/>
    <s v="Mayur Vinod kumar Jain"/>
    <s v="Mayur Vinod kumar Jain"/>
    <x v="12"/>
    <n v="46200"/>
    <s v="March"/>
    <n v="305532"/>
    <n v="582610"/>
    <n v="2895"/>
  </r>
  <r>
    <n v="23"/>
    <n v="101"/>
    <m/>
    <s v="Kaushal BharatBhai Jayswal"/>
    <s v="MehulKumar JayeshKumar Patel"/>
    <s v="Mayur Vinod kumar Jain"/>
    <x v="12"/>
    <n v="54377"/>
    <s v="March"/>
    <n v="305532"/>
    <n v="582610"/>
    <n v="2895"/>
  </r>
  <r>
    <n v="24"/>
    <n v="104"/>
    <m/>
    <s v="MehulKumar JayeshKumar Patel"/>
    <s v="Mayur Vinod kumar Jain"/>
    <s v="Mayur Vinod kumar Jain"/>
    <x v="13"/>
    <n v="46226"/>
    <s v="March"/>
    <n v="305532"/>
    <n v="582610"/>
    <n v="2895"/>
  </r>
  <r>
    <n v="25"/>
    <n v="112"/>
    <m/>
    <s v="Sahilkumar Amrutlal Bhuva"/>
    <s v="Vishakha Bharatbhai Kathrecha"/>
    <s v="RITESH JAIN"/>
    <x v="14"/>
    <n v="49800"/>
    <s v="March"/>
    <n v="530868"/>
    <n v="621560"/>
    <n v="2420"/>
  </r>
  <r>
    <n v="26"/>
    <n v="114"/>
    <m/>
    <s v="Paresh Rameshbhai Devatval"/>
    <s v="Dhananjay Rajeshbhai Dhobi"/>
    <s v="Dhananjay Rajeshbhai Dhobi"/>
    <x v="15"/>
    <n v="33838"/>
    <s v="April"/>
    <n v="492328"/>
    <n v="429516"/>
    <n v="4762"/>
  </r>
  <r>
    <n v="27"/>
    <n v="115"/>
    <m/>
    <s v="Pragneshkumar Lakhmanbhai Meniya"/>
    <s v="Nilesh Dhirajlal Thakkar"/>
    <s v="RITESH JAIN"/>
    <x v="16"/>
    <n v="49800"/>
    <s v="March"/>
    <n v="530868"/>
    <n v="621560"/>
    <n v="2420"/>
  </r>
  <r>
    <n v="28"/>
    <n v="118"/>
    <m/>
    <s v="Mayur Vinod kumar Jain"/>
    <s v="Prashant Thakkar"/>
    <s v="Prashant Thakkar"/>
    <x v="15"/>
    <n v="3590"/>
    <s v="March"/>
    <n v="305532"/>
    <n v="582610"/>
    <n v="2895"/>
  </r>
  <r>
    <n v="29"/>
    <n v="121"/>
    <m/>
    <s v="Nensi Harsh Dhingani"/>
    <s v="Vishal Arvindbhai Panchal"/>
    <s v="Vishal Arvindbhai Panchal"/>
    <x v="15"/>
    <n v="-50503"/>
    <s v="March"/>
    <n v="253790"/>
    <n v="178678"/>
    <n v="7821"/>
  </r>
  <r>
    <n v="30"/>
    <n v="128"/>
    <m/>
    <s v="Dhara Mansukhbhai Basida"/>
    <s v="RITESH JAIN"/>
    <s v="RITESH JAIN"/>
    <x v="17"/>
    <n v="5655"/>
    <s v="March"/>
    <n v="530868"/>
    <n v="621560"/>
    <n v="2420"/>
  </r>
  <r>
    <n v="31"/>
    <n v="129"/>
    <m/>
    <s v="Ketan Mansukhbhai Ravat"/>
    <s v="Rahul Manojkumar Parikh"/>
    <s v="Rahul Manojkumar Parikh"/>
    <x v="7"/>
    <n v="12987"/>
    <s v="January"/>
    <n v="544480"/>
    <n v="308484"/>
    <n v="6238"/>
  </r>
  <r>
    <n v="32"/>
    <n v="130"/>
    <m/>
    <s v="Jayeshkumar Ramchandra Khatri"/>
    <s v="RITESH JAIN"/>
    <s v="RITESH JAIN"/>
    <x v="7"/>
    <n v="49800"/>
    <s v="March"/>
    <n v="530868"/>
    <n v="621560"/>
    <n v="2420"/>
  </r>
  <r>
    <n v="33"/>
    <n v="131"/>
    <m/>
    <s v="Bikash Harenhandra Bhakat"/>
    <s v="Dhananjay Rajeshbhai Dhobi"/>
    <s v="Dhananjay Rajeshbhai Dhobi"/>
    <x v="7"/>
    <n v="44950"/>
    <s v="April"/>
    <n v="492328"/>
    <n v="429516"/>
    <n v="4762"/>
  </r>
  <r>
    <n v="34"/>
    <n v="132"/>
    <m/>
    <s v="Dolly Dinesh Kumar Shah"/>
    <s v="Chetana Ramasare Ravat"/>
    <s v="Chetana Ramasare Ravat"/>
    <x v="18"/>
    <n v="49800"/>
    <m/>
    <m/>
    <m/>
    <m/>
  </r>
  <r>
    <n v="35"/>
    <n v="133"/>
    <m/>
    <s v="Jigar Deepak Bhinde"/>
    <s v="Ashwin Narendrabhai Patel"/>
    <s v="Ashwin Narendrabhai Patel"/>
    <x v="18"/>
    <n v="40200"/>
    <m/>
    <m/>
    <m/>
    <m/>
  </r>
  <r>
    <n v="36"/>
    <n v="137"/>
    <m/>
    <s v="Chetana Ramasare Ravat"/>
    <s v="Prashant Thakkar"/>
    <s v="Prashant Thakkar"/>
    <x v="19"/>
    <n v="12867"/>
    <m/>
    <m/>
    <m/>
    <m/>
  </r>
  <r>
    <n v="37"/>
    <n v="140"/>
    <m/>
    <s v="Arpita Harshadbhai Patel"/>
    <s v="MehulKumar JayeshKumar Patel"/>
    <s v="Mayur Vinod kumar Jain"/>
    <x v="6"/>
    <n v="49800"/>
    <s v="March"/>
    <n v="305532"/>
    <n v="582610"/>
    <n v="2895"/>
  </r>
  <r>
    <n v="38"/>
    <n v="141"/>
    <m/>
    <s v="Ashish Mansukhbhai Chaniyara"/>
    <s v="Ashwin Narendrabhai Patel"/>
    <s v="Vishal Prajapati"/>
    <x v="3"/>
    <n v="49800"/>
    <s v="April"/>
    <n v="740296"/>
    <n v="228370"/>
    <n v="7215"/>
  </r>
  <r>
    <n v="39"/>
    <n v="146"/>
    <m/>
    <s v="Modi Vandana Hiteshbhai"/>
    <s v="Kalpesh NaginBhai Patel"/>
    <s v="Vishal Prajapati"/>
    <x v="0"/>
    <n v="46200"/>
    <s v="April"/>
    <n v="740296"/>
    <n v="228370"/>
    <n v="7215"/>
  </r>
  <r>
    <n v="40"/>
    <n v="147"/>
    <m/>
    <s v="Manish Ambadas Patil"/>
    <s v="Pankti Milap Patel"/>
    <s v="Arpit Makhiyaviya"/>
    <x v="20"/>
    <n v="44190"/>
    <s v="March"/>
    <n v="253790"/>
    <n v="178678"/>
    <n v="7821"/>
  </r>
  <r>
    <n v="41"/>
    <n v="151"/>
    <m/>
    <s v="Anmol Hariombhai Chaudhary"/>
    <s v="Rahul Manojkumar Parikh"/>
    <s v="Rahul Manojkumar Parikh"/>
    <x v="1"/>
    <n v="42174"/>
    <s v="January"/>
    <n v="544480"/>
    <n v="308484"/>
    <n v="6238"/>
  </r>
  <r>
    <n v="42"/>
    <n v="152"/>
    <m/>
    <s v="Himshree Himanshu Dave"/>
    <s v="Chetana Ramasare Ravat"/>
    <s v="Chetana Ramasare Ravat"/>
    <x v="2"/>
    <n v="46200"/>
    <m/>
    <m/>
    <m/>
    <m/>
  </r>
  <r>
    <n v="43"/>
    <n v="157"/>
    <m/>
    <s v="Sumit Kumar Nainiwal"/>
    <s v="Rahul Manojkumar Parikh"/>
    <s v="Rahul Manojkumar Parikh"/>
    <x v="4"/>
    <n v="49800"/>
    <s v="January"/>
    <n v="544480"/>
    <n v="308484"/>
    <n v="6238"/>
  </r>
  <r>
    <n v="44"/>
    <n v="161"/>
    <m/>
    <s v="Rahul Manojkumar Parikh"/>
    <s v="RITESH JAIN"/>
    <s v="RITESH JAIN"/>
    <x v="5"/>
    <n v="4882"/>
    <s v="January"/>
    <n v="544480"/>
    <n v="308484"/>
    <n v="6238"/>
  </r>
  <r>
    <n v="45"/>
    <n v="164"/>
    <m/>
    <s v="Anil Babubhai Variya"/>
    <s v="Vishal Prajapati"/>
    <s v="Vishal Prajapati"/>
    <x v="21"/>
    <n v="51922"/>
    <s v="April"/>
    <n v="740296"/>
    <n v="228370"/>
    <n v="7215"/>
  </r>
  <r>
    <n v="46"/>
    <n v="165"/>
    <m/>
    <s v="Bhatt Krupa Pradipbhai"/>
    <s v="ashish Sharma"/>
    <s v="RITESH JAIN"/>
    <x v="22"/>
    <n v="49800"/>
    <s v="March"/>
    <n v="530868"/>
    <n v="621560"/>
    <n v="2420"/>
  </r>
  <r>
    <n v="47"/>
    <n v="166"/>
    <m/>
    <s v="RITESH JAIN"/>
    <s v="Prashant Thakkar"/>
    <s v="Prashant Thakkar"/>
    <x v="23"/>
    <n v="2882"/>
    <s v="March"/>
    <n v="530868"/>
    <n v="621560"/>
    <n v="2420"/>
  </r>
  <r>
    <n v="48"/>
    <n v="168"/>
    <m/>
    <s v="Nilesh Dhirajlal Thakkar"/>
    <s v="RITESH JAIN"/>
    <s v="RITESH JAIN"/>
    <x v="3"/>
    <n v="43820"/>
    <s v="March"/>
    <n v="530868"/>
    <n v="621560"/>
    <n v="2420"/>
  </r>
  <r>
    <n v="50"/>
    <n v="182"/>
    <m/>
    <s v="Nirali Hirenkumar Joshi"/>
    <s v="Vivek Ashvinbhai Joshi"/>
    <s v="Arpit Makhiyaviya"/>
    <x v="24"/>
    <n v="46200"/>
    <m/>
    <m/>
    <m/>
    <m/>
  </r>
  <r>
    <n v="102"/>
    <n v="179"/>
    <m/>
    <s v="Kunal M Bhavsar"/>
    <s v="Vivek Ashvinbhai Joshi"/>
    <s v="Arpit Makhiyaviya"/>
    <x v="3"/>
    <n v="36041"/>
    <s v="March"/>
    <n v="253790"/>
    <n v="178678"/>
    <n v="7821"/>
  </r>
  <r>
    <n v="51"/>
    <n v="187"/>
    <m/>
    <s v="Vishakha Bharatbhai Kathrecha"/>
    <s v="RITESH JAIN"/>
    <s v="Arpit Makhiyaviya"/>
    <x v="24"/>
    <n v="19753"/>
    <s v="March"/>
    <n v="530868"/>
    <n v="621560"/>
    <n v="2420"/>
  </r>
  <r>
    <n v="52"/>
    <n v="116"/>
    <m/>
    <s v="Arjun Lal Rabari"/>
    <s v="Prashant Thakkar"/>
    <s v="Prashant Thakkar"/>
    <x v="7"/>
    <n v="29200"/>
    <m/>
    <m/>
    <m/>
    <m/>
  </r>
  <r>
    <n v="53"/>
    <n v="225"/>
    <m/>
    <s v="Bharat Kadchha"/>
    <s v="Dhara Mansukhbhai Basida"/>
    <s v="RITESH JAIN"/>
    <x v="7"/>
    <n v="46200"/>
    <s v="March"/>
    <n v="530868"/>
    <n v="621560"/>
    <n v="2420"/>
  </r>
  <r>
    <n v="54"/>
    <n v="222"/>
    <m/>
    <s v="Mehul Girishbhai Rathod"/>
    <s v="Dhara Mansukhbhai Basida"/>
    <s v="Mayur Vinod kumar Jain"/>
    <x v="7"/>
    <n v="49800"/>
    <s v="March"/>
    <n v="530868"/>
    <n v="621560"/>
    <n v="2420"/>
  </r>
  <r>
    <n v="55"/>
    <n v="227"/>
    <m/>
    <s v="Rilav Thakkar"/>
    <s v="Arpit Makhiyaviya"/>
    <s v="Arpit Makhiyaviya"/>
    <x v="7"/>
    <n v="46200"/>
    <m/>
    <m/>
    <m/>
    <m/>
  </r>
  <r>
    <n v="76"/>
    <n v="226"/>
    <m/>
    <s v="Vaishnavi Patel"/>
    <s v="Vishal Prajapati"/>
    <s v="Vishal Prajapati"/>
    <x v="8"/>
    <n v="49800"/>
    <s v="April"/>
    <n v="740296"/>
    <n v="228370"/>
    <n v="7215"/>
  </r>
  <r>
    <n v="56"/>
    <n v="236"/>
    <m/>
    <s v="Ankit Prajapati"/>
    <s v="Vishal Arvindbhai Panchal"/>
    <s v="Vishal Arvindbhai Panchal"/>
    <x v="9"/>
    <n v="31900"/>
    <s v="March"/>
    <n v="253790"/>
    <n v="178678"/>
    <n v="7821"/>
  </r>
  <r>
    <n v="57"/>
    <n v="237"/>
    <m/>
    <s v="Walmik Magar"/>
    <s v="Rahul Manojkumar Parikh"/>
    <s v="Rahul Manojkumar Parikh"/>
    <x v="9"/>
    <n v="46200"/>
    <s v="January"/>
    <n v="544480"/>
    <n v="308484"/>
    <n v="6238"/>
  </r>
  <r>
    <n v="106"/>
    <n v="235"/>
    <m/>
    <s v="Premal Parekh"/>
    <s v="Vivek Ashvinbhai Joshi"/>
    <s v="Vishal Arvindbhai Panchal"/>
    <x v="9"/>
    <n v="44200"/>
    <s v="March"/>
    <n v="253790"/>
    <n v="178678"/>
    <n v="7821"/>
  </r>
  <r>
    <n v="58"/>
    <n v="243"/>
    <m/>
    <s v="Fatema Dungarawala"/>
    <s v="Darshan Rasikbhai Chudasama"/>
    <s v="Arpit Makhiyaviya"/>
    <x v="10"/>
    <n v="45047"/>
    <s v="March"/>
    <n v="253790"/>
    <n v="178678"/>
    <n v="7821"/>
  </r>
  <r>
    <n v="59"/>
    <n v="241"/>
    <m/>
    <s v="Harsha Sharma"/>
    <s v="Darshan Rasikbhai Chudasama"/>
    <s v="Arpit Makhiyaviya"/>
    <x v="11"/>
    <n v="53085"/>
    <s v="March"/>
    <n v="253790"/>
    <n v="178678"/>
    <n v="7821"/>
  </r>
  <r>
    <n v="60"/>
    <n v="244"/>
    <m/>
    <s v="Yash Bhatt"/>
    <s v="Mayur Vinod kumar Jain"/>
    <s v="Mayur Vinod kumar Jain"/>
    <x v="12"/>
    <n v="46200"/>
    <s v="May"/>
    <n v="466416"/>
    <n v="425990"/>
    <n v="4805"/>
  </r>
  <r>
    <n v="61"/>
    <n v="247"/>
    <m/>
    <s v="Harsh Goyal"/>
    <s v="RITESH JAIN"/>
    <s v="RITESH JAIN"/>
    <x v="12"/>
    <n v="46200"/>
    <s v="March"/>
    <n v="530868"/>
    <n v="621560"/>
    <n v="2420"/>
  </r>
  <r>
    <n v="62"/>
    <n v="249"/>
    <m/>
    <s v="Akash Rathor"/>
    <s v="Samarth Rameshbhai Thesiya"/>
    <s v="Vishal Arvindbhai Panchal"/>
    <x v="13"/>
    <n v="49800"/>
    <s v="March"/>
    <n v="253790"/>
    <n v="178678"/>
    <n v="7821"/>
  </r>
  <r>
    <n v="63"/>
    <n v="253"/>
    <m/>
    <s v="Suresh Kumar Sen"/>
    <s v="Vishakha Bharatbhai Kathrecha/Vishal Panchal"/>
    <s v="Arpit Makhiyaviya"/>
    <x v="14"/>
    <n v="44346"/>
    <m/>
    <m/>
    <m/>
    <m/>
  </r>
  <r>
    <n v="104"/>
    <n v="245"/>
    <m/>
    <s v="Krunal Lunagariya"/>
    <s v="Dhananjay Rajeshbhai Dhobi"/>
    <s v="Dhananjay Rajeshbhai Dhobi"/>
    <x v="15"/>
    <n v="33137"/>
    <s v="April"/>
    <n v="492328"/>
    <n v="429516"/>
    <n v="4762"/>
  </r>
  <r>
    <n v="64"/>
    <n v="255"/>
    <m/>
    <s v="Bhumi Shah"/>
    <s v="Darshan Rasikbhai Chudasama"/>
    <s v="Arpit Makhiyaviya"/>
    <x v="16"/>
    <n v="46200"/>
    <s v="March"/>
    <n v="253790"/>
    <n v="178678"/>
    <n v="7821"/>
  </r>
  <r>
    <n v="103"/>
    <n v="246"/>
    <m/>
    <s v="Priya Desai"/>
    <s v="Chetana Ramasare Ravat"/>
    <s v="Chetana Ramasare Ravat"/>
    <x v="15"/>
    <n v="49800"/>
    <m/>
    <m/>
    <m/>
    <m/>
  </r>
  <r>
    <n v="65"/>
    <n v="262"/>
    <m/>
    <s v="Dheeraj Chadhar"/>
    <s v="ashish Sharma"/>
    <s v="RITESH JAIN"/>
    <x v="15"/>
    <n v="46200"/>
    <s v="March"/>
    <n v="530868"/>
    <n v="621560"/>
    <n v="2420"/>
  </r>
  <r>
    <n v="66"/>
    <n v="264"/>
    <m/>
    <s v="Akshay Patel"/>
    <s v="ashish Sharma"/>
    <s v="RITESH JAIN"/>
    <x v="17"/>
    <n v="42944"/>
    <s v="March"/>
    <n v="530868"/>
    <n v="621560"/>
    <n v="2420"/>
  </r>
  <r>
    <n v="67"/>
    <n v="265"/>
    <m/>
    <s v="Vishal Prajapati"/>
    <s v="Priyank Mahendrabhai Patel"/>
    <s v="Priyank Mahendrabhai Patel"/>
    <x v="7"/>
    <n v="46765"/>
    <s v="April"/>
    <n v="740296"/>
    <n v="228370"/>
    <n v="7215"/>
  </r>
  <r>
    <n v="68"/>
    <n v="267"/>
    <m/>
    <s v="Kapil Thakar"/>
    <s v="ashish Sharma"/>
    <s v="RITESH JAIN"/>
    <x v="7"/>
    <n v="49800"/>
    <s v="March"/>
    <n v="530868"/>
    <n v="621560"/>
    <n v="2420"/>
  </r>
  <r>
    <n v="69"/>
    <n v="270"/>
    <m/>
    <s v="Hardik Vaghela"/>
    <s v="Arpit Makhiyaviya"/>
    <s v="Arpit Makhiyaviya"/>
    <x v="7"/>
    <n v="46200"/>
    <m/>
    <m/>
    <m/>
    <m/>
  </r>
  <r>
    <n v="77"/>
    <n v="257"/>
    <m/>
    <s v="Ashish Sharma"/>
    <s v="RITESH JAIN"/>
    <s v="RITESH JAIN"/>
    <x v="18"/>
    <n v="37201"/>
    <s v="March"/>
    <n v="530868"/>
    <n v="621560"/>
    <n v="2420"/>
  </r>
  <r>
    <n v="70"/>
    <n v="271"/>
    <m/>
    <s v="Vainik Kakadiya"/>
    <s v="Vishakha Bharatbhai Kathrecha"/>
    <s v="Arpit Makhiyaviya"/>
    <x v="18"/>
    <n v="46200"/>
    <s v="March"/>
    <n v="253790"/>
    <n v="178678"/>
    <n v="7821"/>
  </r>
  <r>
    <n v="71"/>
    <n v="272"/>
    <m/>
    <s v="Sanjay Prajapat"/>
    <s v="Nilesh Dhirajlal Thakkar"/>
    <s v="RITESH JAIN"/>
    <x v="19"/>
    <n v="49800"/>
    <s v="March"/>
    <n v="530868"/>
    <n v="621560"/>
    <n v="2420"/>
  </r>
  <r>
    <n v="72"/>
    <n v="273"/>
    <m/>
    <s v="Akash Sheth"/>
    <s v="Kush Kiritkumar Jadia"/>
    <s v="RITESH JAIN"/>
    <x v="6"/>
    <n v="41647"/>
    <s v="March"/>
    <n v="530868"/>
    <n v="621560"/>
    <n v="2420"/>
  </r>
  <r>
    <n v="73"/>
    <n v="276"/>
    <m/>
    <s v="Anandi Pattani"/>
    <s v="Rahul Manojkumar Parikh"/>
    <s v="Rahul Manojkumar Parikh"/>
    <x v="3"/>
    <n v="49800"/>
    <s v="January"/>
    <n v="544480"/>
    <n v="308484"/>
    <n v="6238"/>
  </r>
  <r>
    <n v="74"/>
    <n v="277"/>
    <m/>
    <s v="Rajatkumar Patel"/>
    <s v="Nilesh Dhirajlal Thakkar"/>
    <s v="RITESH JAIN"/>
    <x v="0"/>
    <n v="46200"/>
    <s v="March"/>
    <n v="530868"/>
    <n v="621560"/>
    <n v="2420"/>
  </r>
  <r>
    <n v="78"/>
    <n v="269"/>
    <m/>
    <s v="Bansi Gothi"/>
    <s v="Vishakha Bharatbhai Kathrecha"/>
    <s v="Arpit Makhiyaviya"/>
    <x v="20"/>
    <n v="49800"/>
    <s v="March"/>
    <n v="253790"/>
    <n v="178678"/>
    <n v="7821"/>
  </r>
  <r>
    <n v="75"/>
    <n v="279"/>
    <m/>
    <s v="Shubham Gupta"/>
    <s v="Kush Kiritkumar Jadia"/>
    <s v="RITESH JAIN"/>
    <x v="1"/>
    <n v="36795"/>
    <s v="March"/>
    <n v="530868"/>
    <n v="621560"/>
    <n v="2420"/>
  </r>
  <r>
    <n v="79"/>
    <n v="274"/>
    <m/>
    <s v="Chirag Gujarati"/>
    <s v="Kush Kiritkumar Jadia"/>
    <s v="RITESH JAIN"/>
    <x v="2"/>
    <n v="46200"/>
    <s v="March"/>
    <n v="530868"/>
    <n v="621560"/>
    <n v="2420"/>
  </r>
  <r>
    <n v="80"/>
    <n v="280"/>
    <m/>
    <s v="Digvijaysinh Zankat"/>
    <s v="Arpit Makhiyaviya"/>
    <s v="Arpit Makhiyaviya"/>
    <x v="4"/>
    <n v="46200"/>
    <m/>
    <m/>
    <m/>
    <m/>
  </r>
  <r>
    <n v="81"/>
    <n v="284"/>
    <m/>
    <s v="Vivek Busa"/>
    <s v="Anil Babubhai Variya"/>
    <s v="Vishal Prajapati"/>
    <x v="5"/>
    <n v="46200"/>
    <s v="April"/>
    <n v="740296"/>
    <n v="228370"/>
    <n v="7215"/>
  </r>
  <r>
    <n v="82"/>
    <n v="285"/>
    <m/>
    <s v="Kruttika Patel"/>
    <s v="Mansi Shaileshbhai Kakkad"/>
    <s v="Mansi Shaileshbhai Kakkad"/>
    <x v="21"/>
    <n v="49800"/>
    <m/>
    <m/>
    <m/>
    <m/>
  </r>
  <r>
    <n v="107"/>
    <n v="278"/>
    <m/>
    <s v="Henil Shah"/>
    <s v="Ankit Prajapati"/>
    <s v="Vivek Ashvinbhai Joshi"/>
    <x v="22"/>
    <n v="46200"/>
    <m/>
    <m/>
    <m/>
    <m/>
  </r>
  <r>
    <n v="83"/>
    <n v="290"/>
    <m/>
    <s v="Vedkumar Patel"/>
    <s v="Vainik Kakadiya"/>
    <s v="Arpit Makhiyaviya"/>
    <x v="23"/>
    <m/>
    <s v="March"/>
    <n v="530868"/>
    <n v="621560"/>
    <n v="2420"/>
  </r>
  <r>
    <n v="84"/>
    <n v="291"/>
    <m/>
    <s v="Mohit Solanki"/>
    <s v="Vivek Ashvinbhai Joshi"/>
    <s v="Vivek Ashvinbhai Joshi"/>
    <x v="3"/>
    <n v="49800"/>
    <m/>
    <m/>
    <m/>
    <m/>
  </r>
  <r>
    <n v="85"/>
    <n v="293"/>
    <m/>
    <s v="Moin Qureshi"/>
    <s v="Dhara Mansukhbhai Basida"/>
    <s v="RITESH JAIN"/>
    <x v="24"/>
    <n v="46200"/>
    <s v="March"/>
    <n v="530868"/>
    <n v="621560"/>
    <n v="2420"/>
  </r>
  <r>
    <n v="86"/>
    <n v="292"/>
    <m/>
    <s v="Vinod Yogi"/>
    <s v="Dhara Mansukhbhai Basida"/>
    <s v="RITESH JAIN"/>
    <x v="3"/>
    <n v="46200"/>
    <s v="March"/>
    <n v="530868"/>
    <n v="621560"/>
    <n v="2420"/>
  </r>
  <r>
    <n v="87"/>
    <n v="294"/>
    <m/>
    <s v="Ankur Paranjpe"/>
    <s v="Vishal Arvindbhai Panchal"/>
    <s v="Vishal Arvindbhai Panchal"/>
    <x v="24"/>
    <n v="21294"/>
    <s v="March"/>
    <n v="253790"/>
    <n v="178678"/>
    <n v="7821"/>
  </r>
  <r>
    <n v="88"/>
    <n v="297"/>
    <m/>
    <s v="Ajay Jikadra"/>
    <s v="Binal Rajeshbhai Kharecha"/>
    <s v="Vishal Prajapati"/>
    <x v="7"/>
    <n v="44400"/>
    <s v="April"/>
    <n v="740296"/>
    <n v="228370"/>
    <n v="7215"/>
  </r>
  <r>
    <n v="89"/>
    <n v="298"/>
    <m/>
    <s v="Pallav Koshiya"/>
    <s v="Bikash Harenhandra Bhakat"/>
    <s v="Dhananjay Rajeshbhai Dhobi"/>
    <x v="7"/>
    <n v="46200"/>
    <s v="April"/>
    <n v="492328"/>
    <n v="429516"/>
    <n v="4762"/>
  </r>
  <r>
    <n v="90"/>
    <n v="300"/>
    <m/>
    <s v="Bhavik Kiri"/>
    <s v="Priyank Mahendrabhai Patel"/>
    <s v="Priyank Mahendrabhai Patel"/>
    <x v="7"/>
    <n v="46200"/>
    <m/>
    <m/>
    <m/>
    <m/>
  </r>
  <r>
    <n v="91"/>
    <n v="301"/>
    <m/>
    <s v="Sonukumar Gupta"/>
    <s v="Vivek Ashvinbhai Joshi"/>
    <s v="Vishal Arvindbhai Panchal"/>
    <x v="7"/>
    <n v="33047"/>
    <s v="March"/>
    <n v="253790"/>
    <n v="178678"/>
    <n v="7821"/>
  </r>
  <r>
    <n v="92"/>
    <n v="302"/>
    <m/>
    <s v="Nikunj Joshi"/>
    <s v="Vishal Arvindbhai Panchal"/>
    <s v="Vishal Arvindbhai Panchal"/>
    <x v="8"/>
    <n v="12089"/>
    <s v="March"/>
    <n v="253790"/>
    <n v="178678"/>
    <n v="7821"/>
  </r>
  <r>
    <n v="105"/>
    <n v="295"/>
    <m/>
    <s v="Parbat Singh Chouhan"/>
    <s v="MehulKumar JayeshKumar Patel"/>
    <s v="Mayur Vinod kumar Jain"/>
    <x v="9"/>
    <n v="49800"/>
    <s v="March"/>
    <n v="305532"/>
    <n v="582610"/>
    <n v="2895"/>
  </r>
  <r>
    <n v="93"/>
    <n v="304"/>
    <m/>
    <s v="Ajay Khavas"/>
    <s v="Anil Babubhai Variya"/>
    <s v="Vishal Prajapati"/>
    <x v="9"/>
    <n v="38436"/>
    <s v="April"/>
    <n v="740296"/>
    <n v="228370"/>
    <n v="7215"/>
  </r>
  <r>
    <n v="94"/>
    <n v="305"/>
    <m/>
    <s v="Chaitrali Gajjar"/>
    <s v="Vishal Prajapati"/>
    <s v="Vishal Prajapati"/>
    <x v="9"/>
    <n v="38436"/>
    <s v="April"/>
    <n v="740296"/>
    <n v="228370"/>
    <n v="7215"/>
  </r>
  <r>
    <n v="95"/>
    <n v="306"/>
    <m/>
    <s v="Fenil Kanjiya"/>
    <s v="Ronak Prakashbhai Makhiyaviya"/>
    <s v="Vishal Prajapati"/>
    <x v="10"/>
    <n v="26945"/>
    <m/>
    <m/>
    <m/>
    <m/>
  </r>
  <r>
    <n v="96"/>
    <n v="308"/>
    <m/>
    <s v="Miten Soni"/>
    <s v="Vainik Kakadiya"/>
    <s v="Vishakha Bharatbhai Kathrecha"/>
    <x v="11"/>
    <n v="24764"/>
    <m/>
    <m/>
    <m/>
    <m/>
  </r>
  <r>
    <n v="97"/>
    <n v="307"/>
    <m/>
    <s v="Jignesh Joshi"/>
    <s v="Prashant Thakkar"/>
    <s v="Prashant Thakkar"/>
    <x v="12"/>
    <n v="8891"/>
    <m/>
    <m/>
    <m/>
    <m/>
  </r>
  <r>
    <n v="98"/>
    <n v="309"/>
    <m/>
    <s v="Amir Khan"/>
    <s v="Rajatkumar Patel"/>
    <s v="RITESH JAIN"/>
    <x v="12"/>
    <n v="22527"/>
    <s v="March"/>
    <n v="530868"/>
    <n v="621560"/>
    <n v="2420"/>
  </r>
  <r>
    <n v="109"/>
    <n v="303"/>
    <m/>
    <s v="Zeelkumar Rabadiya"/>
    <s v="Rahul Manojkumar Parikh"/>
    <s v="Rahul Manojkumar Parikh"/>
    <x v="13"/>
    <n v="26745"/>
    <s v="January"/>
    <n v="544480"/>
    <n v="308484"/>
    <n v="6238"/>
  </r>
  <r>
    <n v="99"/>
    <n v="312"/>
    <m/>
    <s v="Viral Suhagiya"/>
    <s v="Vivek Ashvinbhai Joshi"/>
    <s v="Arpit Makhiyaviya"/>
    <x v="14"/>
    <m/>
    <m/>
    <m/>
    <m/>
    <m/>
  </r>
  <r>
    <n v="100"/>
    <n v="311"/>
    <m/>
    <s v="Parth Munjani"/>
    <s v="Samarth Rameshbhai Thesiya"/>
    <s v="Vishal Arvindbhai Panchal"/>
    <x v="15"/>
    <m/>
    <m/>
    <m/>
    <m/>
    <m/>
  </r>
  <r>
    <n v="101"/>
    <n v="313"/>
    <m/>
    <s v="Pranav Nair"/>
    <s v="Samarth Rameshbhai Thesiya"/>
    <s v="Vishal Arvindbhai Panchal"/>
    <x v="16"/>
    <m/>
    <s v="March"/>
    <n v="253790"/>
    <n v="178678"/>
    <n v="7821"/>
  </r>
  <r>
    <n v="108"/>
    <n v="310"/>
    <m/>
    <s v="Rajesh Bohra"/>
    <s v="Ashwin Narendrabhai Patel"/>
    <s v="Ashwin Narendrabhai Patel"/>
    <x v="25"/>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n v="1"/>
    <s v="Ajay Jikadra"/>
    <m/>
    <n v="297"/>
    <n v="22"/>
    <n v="22"/>
    <n v="0"/>
    <n v="0"/>
    <n v="50000"/>
    <x v="0"/>
    <n v="3600"/>
    <n v="2000"/>
    <n v="0"/>
    <n v="0"/>
    <n v="5600"/>
    <m/>
    <m/>
    <n v="0"/>
    <m/>
    <n v="44400"/>
  </r>
  <r>
    <n v="2"/>
    <s v="Ajay Khavas"/>
    <s v="DOJ 9th Mar"/>
    <n v="304"/>
    <n v="22"/>
    <n v="17"/>
    <n v="0"/>
    <n v="0"/>
    <n v="38636.36363636364"/>
    <x v="0"/>
    <n v="0"/>
    <n v="0"/>
    <n v="0"/>
    <n v="200"/>
    <n v="200"/>
    <m/>
    <m/>
    <n v="0"/>
    <m/>
    <n v="38436"/>
  </r>
  <r>
    <n v="3"/>
    <s v="Akanshi Jain"/>
    <s v="Parttime Consultant"/>
    <m/>
    <n v="22"/>
    <n v="22"/>
    <n v="0"/>
    <n v="0"/>
    <n v="50000"/>
    <x v="1"/>
    <n v="0"/>
    <n v="0"/>
    <n v="0"/>
    <n v="0"/>
    <n v="0"/>
    <m/>
    <m/>
    <n v="500"/>
    <m/>
    <n v="49500"/>
  </r>
  <r>
    <n v="4"/>
    <s v="Akash Rathor"/>
    <m/>
    <n v="249"/>
    <n v="22"/>
    <n v="22"/>
    <n v="1"/>
    <n v="0"/>
    <n v="50000"/>
    <x v="0"/>
    <n v="0"/>
    <n v="0"/>
    <n v="0"/>
    <n v="200"/>
    <n v="200"/>
    <m/>
    <m/>
    <n v="0"/>
    <m/>
    <n v="49800"/>
  </r>
  <r>
    <n v="5"/>
    <s v="Akash Sheth"/>
    <m/>
    <n v="273"/>
    <n v="22"/>
    <n v="22"/>
    <n v="0"/>
    <n v="0"/>
    <n v="50000"/>
    <x v="0"/>
    <n v="3600"/>
    <n v="0"/>
    <n v="1250"/>
    <n v="200"/>
    <n v="5050"/>
    <m/>
    <m/>
    <n v="3303"/>
    <m/>
    <n v="41647"/>
  </r>
  <r>
    <n v="6"/>
    <s v="Akshay Patel"/>
    <m/>
    <n v="264"/>
    <n v="22"/>
    <n v="22"/>
    <n v="1"/>
    <n v="0"/>
    <n v="50000"/>
    <x v="0"/>
    <n v="3600"/>
    <n v="0"/>
    <n v="0"/>
    <n v="200"/>
    <n v="3800"/>
    <m/>
    <m/>
    <n v="3256"/>
    <m/>
    <n v="42944"/>
  </r>
  <r>
    <n v="7"/>
    <s v="Amir Khan"/>
    <s v="DOJ 20th Mar"/>
    <n v="309"/>
    <n v="22"/>
    <n v="10"/>
    <n v="0"/>
    <n v="0"/>
    <n v="22727.272727272728"/>
    <x v="0"/>
    <n v="0"/>
    <n v="0"/>
    <n v="0"/>
    <n v="200"/>
    <n v="200"/>
    <m/>
    <m/>
    <n v="0"/>
    <m/>
    <n v="22527"/>
  </r>
  <r>
    <n v="8"/>
    <s v="Anandi Pattani"/>
    <m/>
    <n v="276"/>
    <n v="22"/>
    <n v="22"/>
    <n v="1"/>
    <n v="0"/>
    <n v="50000"/>
    <x v="0"/>
    <n v="0"/>
    <n v="0"/>
    <n v="0"/>
    <n v="200"/>
    <n v="200"/>
    <m/>
    <m/>
    <n v="0"/>
    <m/>
    <n v="49800"/>
  </r>
  <r>
    <n v="9"/>
    <s v="Anil Babubhai Variya"/>
    <m/>
    <n v="164"/>
    <n v="22"/>
    <n v="22"/>
    <n v="0.5"/>
    <n v="0"/>
    <n v="50000"/>
    <x v="0"/>
    <n v="0"/>
    <n v="0"/>
    <n v="0"/>
    <n v="200"/>
    <n v="200"/>
    <m/>
    <n v="16138"/>
    <n v="14016"/>
    <m/>
    <n v="51922"/>
  </r>
  <r>
    <n v="10"/>
    <s v="Ankit Donda"/>
    <s v="Freelancer"/>
    <m/>
    <n v="22"/>
    <n v="22"/>
    <n v="0"/>
    <n v="0"/>
    <n v="50000"/>
    <x v="1"/>
    <n v="0"/>
    <n v="0"/>
    <n v="0"/>
    <n v="0"/>
    <n v="0"/>
    <m/>
    <m/>
    <n v="500"/>
    <m/>
    <n v="49500"/>
  </r>
  <r>
    <n v="11"/>
    <s v="Ankit Prajapati"/>
    <m/>
    <n v="236"/>
    <n v="22"/>
    <n v="22"/>
    <n v="0"/>
    <n v="0"/>
    <n v="50000"/>
    <x v="0"/>
    <n v="0"/>
    <n v="0"/>
    <n v="0"/>
    <n v="200"/>
    <n v="200"/>
    <m/>
    <m/>
    <n v="17900"/>
    <m/>
    <n v="31900"/>
  </r>
  <r>
    <n v="12"/>
    <s v="Ankita Bharat Ranpariya"/>
    <s v="Freelancer"/>
    <m/>
    <n v="22"/>
    <n v="22"/>
    <n v="0"/>
    <n v="0"/>
    <n v="50000"/>
    <x v="1"/>
    <n v="0"/>
    <n v="0"/>
    <n v="0"/>
    <n v="0"/>
    <n v="0"/>
    <m/>
    <m/>
    <n v="500"/>
    <m/>
    <n v="49500"/>
  </r>
  <r>
    <n v="13"/>
    <s v="Ankita Damani"/>
    <s v="Salary Already Paid"/>
    <m/>
    <n v="22"/>
    <n v="22"/>
    <n v="0"/>
    <n v="0"/>
    <n v="50000"/>
    <x v="0"/>
    <n v="0"/>
    <n v="0"/>
    <n v="0"/>
    <n v="200"/>
    <n v="200"/>
    <m/>
    <m/>
    <n v="0"/>
    <m/>
    <n v="49800"/>
  </r>
  <r>
    <n v="14"/>
    <s v="Ankur Paranjpe"/>
    <m/>
    <n v="294"/>
    <n v="22"/>
    <n v="22"/>
    <n v="0"/>
    <n v="0"/>
    <n v="50000"/>
    <x v="0"/>
    <n v="3600"/>
    <n v="0"/>
    <n v="0"/>
    <n v="200"/>
    <n v="3800"/>
    <m/>
    <m/>
    <n v="24906"/>
    <m/>
    <n v="21294"/>
  </r>
  <r>
    <n v="15"/>
    <s v="Anmol Hariombhai Chaudhary"/>
    <m/>
    <n v="151"/>
    <n v="22"/>
    <n v="22"/>
    <n v="0"/>
    <n v="0"/>
    <n v="50000"/>
    <x v="0"/>
    <n v="0"/>
    <n v="0"/>
    <n v="0"/>
    <n v="200"/>
    <n v="200"/>
    <m/>
    <m/>
    <n v="7626"/>
    <m/>
    <n v="42174"/>
  </r>
  <r>
    <n v="16"/>
    <s v="Arjun Lal Rabari"/>
    <m/>
    <n v="116"/>
    <n v="22"/>
    <n v="22"/>
    <n v="0"/>
    <n v="0"/>
    <n v="50000"/>
    <x v="0"/>
    <n v="3600"/>
    <n v="2000"/>
    <n v="0"/>
    <n v="200"/>
    <n v="5800"/>
    <n v="15000"/>
    <m/>
    <n v="0"/>
    <m/>
    <n v="29200"/>
  </r>
  <r>
    <n v="17"/>
    <s v="Arpita Harshadbhai Patel"/>
    <m/>
    <n v="140"/>
    <n v="22"/>
    <n v="22"/>
    <n v="2"/>
    <n v="0"/>
    <n v="50000"/>
    <x v="0"/>
    <n v="0"/>
    <n v="0"/>
    <n v="0"/>
    <n v="200"/>
    <n v="200"/>
    <m/>
    <m/>
    <n v="0"/>
    <m/>
    <n v="49800"/>
  </r>
  <r>
    <n v="18"/>
    <s v="ARTI CHINTAN KOTHARI"/>
    <s v="Salary Already Paid"/>
    <m/>
    <n v="22"/>
    <n v="22"/>
    <n v="0"/>
    <n v="0"/>
    <n v="50000"/>
    <x v="0"/>
    <n v="0"/>
    <n v="0"/>
    <n v="0"/>
    <n v="200"/>
    <n v="200"/>
    <m/>
    <m/>
    <n v="0"/>
    <m/>
    <n v="49800"/>
  </r>
  <r>
    <n v="19"/>
    <s v="Ashish Mansukhbhai Chaniyara"/>
    <m/>
    <n v="141"/>
    <n v="22"/>
    <n v="22"/>
    <n v="1.5"/>
    <n v="0"/>
    <n v="50000"/>
    <x v="0"/>
    <n v="0"/>
    <n v="0"/>
    <n v="0"/>
    <n v="200"/>
    <n v="200"/>
    <m/>
    <m/>
    <n v="0"/>
    <m/>
    <n v="49800"/>
  </r>
  <r>
    <n v="20"/>
    <s v="Ashish Sharma"/>
    <m/>
    <n v="257"/>
    <n v="22"/>
    <n v="22"/>
    <n v="0"/>
    <n v="0"/>
    <n v="50000"/>
    <x v="0"/>
    <n v="0"/>
    <n v="0"/>
    <n v="0"/>
    <n v="200"/>
    <n v="200"/>
    <m/>
    <m/>
    <n v="12599"/>
    <m/>
    <n v="37201"/>
  </r>
  <r>
    <n v="21"/>
    <s v="Ashwin Narendrabhai Patel"/>
    <m/>
    <n v="42"/>
    <n v="22"/>
    <n v="22"/>
    <n v="0"/>
    <n v="0"/>
    <n v="50000"/>
    <x v="0"/>
    <n v="0"/>
    <n v="0"/>
    <n v="0"/>
    <n v="200"/>
    <n v="200"/>
    <m/>
    <m/>
    <n v="0"/>
    <m/>
    <n v="49800"/>
  </r>
  <r>
    <n v="22"/>
    <s v="Avaiya Dharmeshkumar Haribhai"/>
    <s v="Freelancer"/>
    <m/>
    <n v="22"/>
    <n v="22"/>
    <n v="0"/>
    <n v="0"/>
    <n v="50000"/>
    <x v="1"/>
    <n v="0"/>
    <n v="0"/>
    <n v="0"/>
    <n v="0"/>
    <n v="0"/>
    <m/>
    <m/>
    <n v="500"/>
    <m/>
    <n v="49500"/>
  </r>
  <r>
    <n v="23"/>
    <s v="Avani Ashvinbhai Patel"/>
    <m/>
    <n v="66"/>
    <n v="22"/>
    <n v="22"/>
    <n v="0"/>
    <n v="0"/>
    <n v="50000"/>
    <x v="0"/>
    <n v="3600"/>
    <n v="0"/>
    <n v="0"/>
    <n v="200"/>
    <n v="3800"/>
    <n v="22222"/>
    <m/>
    <n v="12000"/>
    <m/>
    <n v="11978"/>
  </r>
  <r>
    <n v="24"/>
    <s v="Bansi Gothi"/>
    <m/>
    <n v="269"/>
    <n v="22"/>
    <n v="22"/>
    <n v="0"/>
    <n v="0"/>
    <n v="50000"/>
    <x v="0"/>
    <n v="0"/>
    <n v="0"/>
    <n v="0"/>
    <n v="200"/>
    <n v="200"/>
    <m/>
    <m/>
    <n v="0"/>
    <m/>
    <n v="49800"/>
  </r>
  <r>
    <n v="25"/>
    <s v="Bansi Jayantibhai Sojitra"/>
    <m/>
    <n v="4"/>
    <n v="22"/>
    <n v="22"/>
    <n v="0"/>
    <n v="0"/>
    <n v="50000"/>
    <x v="0"/>
    <n v="0"/>
    <n v="0"/>
    <n v="0"/>
    <n v="200"/>
    <n v="200"/>
    <m/>
    <m/>
    <n v="0"/>
    <m/>
    <n v="49800"/>
  </r>
  <r>
    <n v="26"/>
    <s v="Bharat Kadchha"/>
    <m/>
    <n v="225"/>
    <n v="22"/>
    <n v="22"/>
    <n v="6"/>
    <n v="0"/>
    <n v="50000"/>
    <x v="0"/>
    <n v="3600"/>
    <n v="0"/>
    <n v="0"/>
    <n v="200"/>
    <n v="3800"/>
    <m/>
    <m/>
    <n v="0"/>
    <m/>
    <n v="46200"/>
  </r>
  <r>
    <n v="27"/>
    <s v="Bhartiben Italiya"/>
    <s v="Salary Already Paid"/>
    <m/>
    <n v="22"/>
    <n v="22"/>
    <n v="0"/>
    <n v="0"/>
    <n v="50000"/>
    <x v="0"/>
    <n v="0"/>
    <n v="0"/>
    <n v="0"/>
    <n v="200"/>
    <n v="200"/>
    <m/>
    <m/>
    <n v="0"/>
    <m/>
    <n v="49800"/>
  </r>
  <r>
    <n v="28"/>
    <s v="Bhatt Krupa Pradipbhai"/>
    <m/>
    <n v="165"/>
    <n v="22"/>
    <n v="22"/>
    <n v="2"/>
    <n v="0"/>
    <n v="50000"/>
    <x v="0"/>
    <n v="0"/>
    <n v="0"/>
    <n v="0"/>
    <n v="200"/>
    <n v="200"/>
    <m/>
    <m/>
    <n v="0"/>
    <m/>
    <n v="49800"/>
  </r>
  <r>
    <n v="29"/>
    <s v="Bhavik Kiri"/>
    <m/>
    <n v="300"/>
    <n v="22"/>
    <n v="22"/>
    <n v="0"/>
    <n v="0"/>
    <n v="50000"/>
    <x v="0"/>
    <n v="3600"/>
    <n v="0"/>
    <n v="0"/>
    <n v="200"/>
    <n v="3800"/>
    <m/>
    <m/>
    <n v="0"/>
    <m/>
    <n v="46200"/>
  </r>
  <r>
    <n v="30"/>
    <s v="Bhumi Shah"/>
    <m/>
    <n v="255"/>
    <n v="22"/>
    <n v="22"/>
    <n v="1"/>
    <n v="0"/>
    <n v="50000"/>
    <x v="0"/>
    <n v="3600"/>
    <n v="0"/>
    <n v="0"/>
    <n v="200"/>
    <n v="3800"/>
    <m/>
    <m/>
    <n v="0"/>
    <m/>
    <n v="46200"/>
  </r>
  <r>
    <n v="31"/>
    <s v="Bikash Harenhandra Bhakat"/>
    <m/>
    <n v="131"/>
    <n v="22"/>
    <n v="22"/>
    <n v="1.5"/>
    <n v="0"/>
    <n v="50000"/>
    <x v="0"/>
    <n v="3600"/>
    <n v="0"/>
    <n v="1250"/>
    <n v="200"/>
    <n v="5050"/>
    <m/>
    <m/>
    <n v="0"/>
    <m/>
    <n v="44950"/>
  </r>
  <r>
    <n v="32"/>
    <s v="Binal Rajeshbhai Kharecha"/>
    <m/>
    <n v="22"/>
    <n v="22"/>
    <n v="22"/>
    <n v="0.5"/>
    <n v="0"/>
    <n v="50000"/>
    <x v="0"/>
    <n v="0"/>
    <n v="0"/>
    <n v="0"/>
    <n v="200"/>
    <n v="200"/>
    <m/>
    <m/>
    <n v="0"/>
    <m/>
    <n v="49800"/>
  </r>
  <r>
    <n v="33"/>
    <s v="Chaitali Deepakbhai Zaveri"/>
    <s v="Resigned on 17th Feb-Salary on Hold"/>
    <m/>
    <n v="22"/>
    <n v="22"/>
    <n v="0"/>
    <n v="0"/>
    <n v="50000"/>
    <x v="0"/>
    <n v="3600"/>
    <n v="0"/>
    <n v="0"/>
    <n v="200"/>
    <n v="3800"/>
    <m/>
    <m/>
    <n v="0"/>
    <m/>
    <n v="46200"/>
  </r>
  <r>
    <n v="34"/>
    <s v="Chaitnya Parikh"/>
    <s v="Last Salary F&amp;F"/>
    <m/>
    <n v="22"/>
    <n v="12"/>
    <n v="0"/>
    <n v="0"/>
    <n v="27272.727272727272"/>
    <x v="0"/>
    <n v="3600"/>
    <n v="0"/>
    <n v="0"/>
    <n v="200"/>
    <n v="3800"/>
    <m/>
    <m/>
    <n v="0"/>
    <m/>
    <n v="23473"/>
  </r>
  <r>
    <n v="35"/>
    <s v="Chaitrali Gajjar"/>
    <s v="DOJ 9th Mar"/>
    <n v="305"/>
    <n v="22"/>
    <n v="17"/>
    <n v="1"/>
    <n v="0"/>
    <n v="38636.36363636364"/>
    <x v="0"/>
    <n v="0"/>
    <n v="0"/>
    <n v="0"/>
    <n v="200"/>
    <n v="200"/>
    <m/>
    <m/>
    <n v="0"/>
    <m/>
    <n v="38436"/>
  </r>
  <r>
    <n v="36"/>
    <s v="Chetana Ramasare Ravat"/>
    <m/>
    <n v="137"/>
    <n v="22"/>
    <n v="22"/>
    <n v="1"/>
    <n v="0"/>
    <n v="50000"/>
    <x v="0"/>
    <n v="3600"/>
    <n v="0"/>
    <n v="0"/>
    <n v="200"/>
    <n v="3800"/>
    <n v="33333"/>
    <m/>
    <n v="0"/>
    <m/>
    <n v="12867"/>
  </r>
  <r>
    <n v="37"/>
    <s v="Chirag Gujarati"/>
    <m/>
    <n v="274"/>
    <n v="22"/>
    <n v="22"/>
    <n v="0"/>
    <n v="0"/>
    <n v="50000"/>
    <x v="0"/>
    <n v="3600"/>
    <n v="0"/>
    <n v="0"/>
    <n v="200"/>
    <n v="3800"/>
    <m/>
    <m/>
    <n v="0"/>
    <m/>
    <n v="46200"/>
  </r>
  <r>
    <n v="38"/>
    <s v="Darshan Rasikbhai Chudasama"/>
    <m/>
    <n v="90"/>
    <n v="22"/>
    <n v="22"/>
    <n v="6"/>
    <n v="0"/>
    <n v="50000"/>
    <x v="0"/>
    <n v="3600"/>
    <n v="0"/>
    <n v="0"/>
    <n v="200"/>
    <n v="3800"/>
    <m/>
    <m/>
    <n v="13325"/>
    <m/>
    <n v="32875"/>
  </r>
  <r>
    <n v="39"/>
    <s v="Darshana Patel"/>
    <m/>
    <n v="90"/>
    <n v="22"/>
    <n v="22"/>
    <n v="0"/>
    <n v="0"/>
    <n v="50000"/>
    <x v="0"/>
    <n v="0"/>
    <n v="0"/>
    <n v="0"/>
    <n v="200"/>
    <n v="200"/>
    <n v="34800"/>
    <m/>
    <n v="0"/>
    <m/>
    <n v="15000"/>
  </r>
  <r>
    <n v="40"/>
    <s v="Desai Nayanaben Rutul Kumar"/>
    <s v="Parttime Consultant"/>
    <m/>
    <n v="22"/>
    <n v="4"/>
    <n v="0"/>
    <n v="0"/>
    <n v="9090.9090909090901"/>
    <x v="1"/>
    <n v="0"/>
    <n v="0"/>
    <n v="0"/>
    <n v="0"/>
    <n v="0"/>
    <m/>
    <m/>
    <n v="91"/>
    <m/>
    <n v="9000"/>
  </r>
  <r>
    <n v="41"/>
    <s v="Dhananjay Rajeshbhai Dhobi"/>
    <m/>
    <n v="9"/>
    <n v="22"/>
    <n v="22"/>
    <n v="1"/>
    <n v="0"/>
    <n v="50000"/>
    <x v="0"/>
    <n v="3600"/>
    <n v="0"/>
    <n v="0"/>
    <n v="200"/>
    <n v="3800"/>
    <n v="29167"/>
    <m/>
    <n v="7895"/>
    <m/>
    <n v="9138"/>
  </r>
  <r>
    <n v="42"/>
    <s v="Dhara Mansukhbhai Basida"/>
    <s v="Resigned on 17th Mar-Salary on Hold"/>
    <n v="128"/>
    <n v="22"/>
    <n v="22"/>
    <n v="2"/>
    <n v="2"/>
    <n v="45454.545454545456"/>
    <x v="0"/>
    <n v="3600"/>
    <n v="0"/>
    <n v="0"/>
    <n v="200"/>
    <n v="3800"/>
    <n v="36000"/>
    <m/>
    <n v="0"/>
    <m/>
    <n v="5655"/>
  </r>
  <r>
    <n v="43"/>
    <s v="Dheeraj Chadhar"/>
    <m/>
    <n v="262"/>
    <n v="22"/>
    <n v="22"/>
    <n v="1"/>
    <n v="0"/>
    <n v="50000"/>
    <x v="0"/>
    <n v="3600"/>
    <n v="0"/>
    <n v="0"/>
    <n v="200"/>
    <n v="3800"/>
    <m/>
    <m/>
    <n v="0"/>
    <m/>
    <n v="46200"/>
  </r>
  <r>
    <n v="44"/>
    <s v="Dhruvi Damani"/>
    <s v="Salary Already Paid"/>
    <m/>
    <n v="22"/>
    <n v="22"/>
    <n v="0"/>
    <n v="0"/>
    <n v="50000"/>
    <x v="0"/>
    <n v="0"/>
    <n v="0"/>
    <n v="0"/>
    <n v="200"/>
    <n v="200"/>
    <m/>
    <m/>
    <n v="0"/>
    <m/>
    <n v="49800"/>
  </r>
  <r>
    <n v="45"/>
    <s v="Dhwani Shah"/>
    <m/>
    <m/>
    <n v="22"/>
    <n v="22"/>
    <n v="0"/>
    <n v="0"/>
    <n v="50000"/>
    <x v="0"/>
    <n v="0"/>
    <n v="0"/>
    <n v="0"/>
    <n v="200"/>
    <n v="200"/>
    <m/>
    <m/>
    <n v="0"/>
    <m/>
    <n v="49800"/>
  </r>
  <r>
    <n v="46"/>
    <s v="Digvijaysinh Zankat"/>
    <m/>
    <n v="280"/>
    <n v="22"/>
    <n v="22"/>
    <n v="1"/>
    <n v="0"/>
    <n v="50000"/>
    <x v="0"/>
    <n v="3600"/>
    <n v="0"/>
    <n v="0"/>
    <n v="200"/>
    <n v="3800"/>
    <m/>
    <m/>
    <n v="0"/>
    <m/>
    <n v="46200"/>
  </r>
  <r>
    <n v="47"/>
    <s v="DISHA SANANDIYA"/>
    <s v="Salary Already Paid"/>
    <m/>
    <n v="22"/>
    <n v="22"/>
    <n v="0"/>
    <n v="0"/>
    <n v="50000"/>
    <x v="0"/>
    <n v="0"/>
    <n v="0"/>
    <n v="0"/>
    <n v="200"/>
    <n v="200"/>
    <m/>
    <m/>
    <n v="0"/>
    <m/>
    <n v="49800"/>
  </r>
  <r>
    <n v="48"/>
    <s v="Dolly Dinesh Kumar Shah"/>
    <m/>
    <n v="132"/>
    <n v="22"/>
    <n v="22"/>
    <n v="0"/>
    <n v="0"/>
    <n v="50000"/>
    <x v="0"/>
    <n v="0"/>
    <n v="0"/>
    <n v="0"/>
    <n v="200"/>
    <n v="200"/>
    <m/>
    <m/>
    <n v="0"/>
    <m/>
    <n v="49800"/>
  </r>
  <r>
    <n v="49"/>
    <s v="Fatema Dungarawala"/>
    <m/>
    <n v="243"/>
    <n v="22"/>
    <n v="22"/>
    <n v="2"/>
    <n v="0"/>
    <n v="50000"/>
    <x v="0"/>
    <n v="0"/>
    <n v="0"/>
    <n v="0"/>
    <n v="200"/>
    <n v="200"/>
    <m/>
    <m/>
    <n v="4753"/>
    <m/>
    <n v="45047"/>
  </r>
  <r>
    <n v="50"/>
    <s v="Fenil Kanjiya"/>
    <s v="DOJ 14th Mar"/>
    <n v="306"/>
    <n v="22"/>
    <n v="14"/>
    <n v="0"/>
    <n v="0"/>
    <n v="31818.18181818182"/>
    <x v="0"/>
    <n v="3600"/>
    <n v="1272.7272727272727"/>
    <n v="0"/>
    <n v="0"/>
    <n v="4872.727272727273"/>
    <m/>
    <m/>
    <n v="0"/>
    <m/>
    <n v="26945"/>
  </r>
  <r>
    <n v="51"/>
    <s v="Hardik Vaghela"/>
    <m/>
    <n v="270"/>
    <n v="22"/>
    <n v="22"/>
    <n v="1"/>
    <n v="0"/>
    <n v="50000"/>
    <x v="0"/>
    <n v="3600"/>
    <n v="0"/>
    <n v="0"/>
    <n v="200"/>
    <n v="3800"/>
    <m/>
    <m/>
    <n v="0"/>
    <m/>
    <n v="46200"/>
  </r>
  <r>
    <n v="52"/>
    <s v="Harsh Goyal"/>
    <m/>
    <n v="247"/>
    <n v="22"/>
    <n v="22"/>
    <n v="0"/>
    <n v="0"/>
    <n v="50000"/>
    <x v="0"/>
    <n v="3600"/>
    <n v="0"/>
    <n v="0"/>
    <n v="200"/>
    <n v="3800"/>
    <m/>
    <m/>
    <n v="0"/>
    <m/>
    <n v="46200"/>
  </r>
  <r>
    <n v="53"/>
    <s v="Harsha Sharma"/>
    <m/>
    <n v="241"/>
    <n v="22"/>
    <n v="22"/>
    <n v="1"/>
    <n v="0"/>
    <n v="50000"/>
    <x v="0"/>
    <n v="3600"/>
    <n v="0"/>
    <n v="0"/>
    <n v="200"/>
    <n v="3800"/>
    <n v="-6885"/>
    <m/>
    <n v="0"/>
    <m/>
    <n v="53085"/>
  </r>
  <r>
    <n v="54"/>
    <s v="Henil Shah"/>
    <m/>
    <n v="278"/>
    <n v="22"/>
    <n v="22"/>
    <n v="0"/>
    <n v="0"/>
    <n v="50000"/>
    <x v="0"/>
    <n v="3600"/>
    <n v="0"/>
    <n v="0"/>
    <n v="200"/>
    <n v="3800"/>
    <m/>
    <m/>
    <n v="0"/>
    <m/>
    <n v="46200"/>
  </r>
  <r>
    <n v="55"/>
    <s v="Hetal Arunbhai Agravat"/>
    <m/>
    <n v="3"/>
    <n v="22"/>
    <n v="22"/>
    <n v="1.5"/>
    <n v="0"/>
    <n v="50000"/>
    <x v="0"/>
    <n v="3600"/>
    <n v="0"/>
    <n v="0"/>
    <n v="200"/>
    <n v="3800"/>
    <m/>
    <m/>
    <n v="0"/>
    <m/>
    <n v="46200"/>
  </r>
  <r>
    <n v="56"/>
    <s v="HETAL BHATT"/>
    <m/>
    <m/>
    <n v="22"/>
    <n v="22"/>
    <n v="0"/>
    <n v="0"/>
    <n v="50000"/>
    <x v="0"/>
    <n v="0"/>
    <n v="0"/>
    <n v="0"/>
    <n v="200"/>
    <n v="200"/>
    <m/>
    <m/>
    <n v="0"/>
    <m/>
    <n v="49800"/>
  </r>
  <r>
    <n v="57"/>
    <s v="Himshree Himanshu Dave"/>
    <m/>
    <n v="152"/>
    <n v="22"/>
    <n v="22"/>
    <n v="0"/>
    <n v="0"/>
    <n v="50000"/>
    <x v="0"/>
    <n v="3600"/>
    <n v="0"/>
    <n v="0"/>
    <n v="200"/>
    <n v="3800"/>
    <m/>
    <m/>
    <n v="0"/>
    <m/>
    <n v="46200"/>
  </r>
  <r>
    <n v="58"/>
    <s v="Jaldhi Mahendrabhai Darji"/>
    <m/>
    <n v="76"/>
    <n v="22"/>
    <n v="22"/>
    <n v="0"/>
    <n v="0"/>
    <n v="50000"/>
    <x v="0"/>
    <n v="0"/>
    <n v="0"/>
    <n v="0"/>
    <n v="200"/>
    <n v="200"/>
    <m/>
    <m/>
    <n v="0"/>
    <m/>
    <n v="49800"/>
  </r>
  <r>
    <n v="59"/>
    <s v="Jayeshkumar Ramchandra Khatri"/>
    <m/>
    <n v="130"/>
    <n v="22"/>
    <n v="22"/>
    <n v="0"/>
    <n v="0"/>
    <n v="50000"/>
    <x v="0"/>
    <n v="0"/>
    <n v="0"/>
    <n v="0"/>
    <n v="200"/>
    <n v="200"/>
    <m/>
    <m/>
    <n v="0"/>
    <m/>
    <n v="49800"/>
  </r>
  <r>
    <n v="60"/>
    <s v="Jigar Ashokkumar Mehta"/>
    <s v="Freelancer"/>
    <m/>
    <n v="22"/>
    <n v="22"/>
    <n v="0"/>
    <n v="0"/>
    <n v="50000"/>
    <x v="1"/>
    <n v="0"/>
    <n v="0"/>
    <n v="0"/>
    <n v="0"/>
    <n v="0"/>
    <m/>
    <m/>
    <n v="500"/>
    <m/>
    <n v="49500"/>
  </r>
  <r>
    <n v="61"/>
    <s v="Jigar Deepak Bhinde"/>
    <s v="Resigned on 24th Feb-Salary on Hold"/>
    <n v="133"/>
    <n v="22"/>
    <n v="22"/>
    <n v="0"/>
    <n v="0"/>
    <n v="50000"/>
    <x v="0"/>
    <n v="3600"/>
    <n v="0"/>
    <n v="0"/>
    <n v="200"/>
    <n v="3800"/>
    <n v="6000"/>
    <m/>
    <n v="0"/>
    <m/>
    <n v="40200"/>
  </r>
  <r>
    <n v="62"/>
    <s v="Jignesh Joshi"/>
    <s v="DOJ 15th Mar"/>
    <n v="307"/>
    <n v="22"/>
    <n v="13"/>
    <n v="10"/>
    <n v="9"/>
    <n v="9090.9090909090901"/>
    <x v="0"/>
    <n v="0"/>
    <n v="0"/>
    <n v="0"/>
    <n v="200"/>
    <n v="200"/>
    <m/>
    <m/>
    <n v="0"/>
    <m/>
    <n v="8891"/>
  </r>
  <r>
    <n v="63"/>
    <s v="JIGNESH SHAH"/>
    <m/>
    <n v="132"/>
    <n v="22"/>
    <n v="22"/>
    <n v="0"/>
    <n v="0"/>
    <n v="50000"/>
    <x v="0"/>
    <n v="0"/>
    <n v="0"/>
    <n v="0"/>
    <n v="200"/>
    <n v="200"/>
    <m/>
    <m/>
    <n v="0"/>
    <m/>
    <n v="49800"/>
  </r>
  <r>
    <n v="64"/>
    <s v="Jignesha Parmar"/>
    <s v="Parttime Consultant"/>
    <m/>
    <n v="22"/>
    <n v="22"/>
    <n v="4"/>
    <n v="0"/>
    <n v="50000"/>
    <x v="1"/>
    <n v="0"/>
    <n v="0"/>
    <n v="0"/>
    <n v="0"/>
    <n v="0"/>
    <m/>
    <m/>
    <n v="5000"/>
    <m/>
    <n v="45000"/>
  </r>
  <r>
    <n v="65"/>
    <s v="Kalpesh NaginBhai Patel"/>
    <m/>
    <n v="51"/>
    <n v="22"/>
    <n v="22"/>
    <n v="1"/>
    <n v="0"/>
    <n v="50000"/>
    <x v="0"/>
    <n v="0"/>
    <n v="0"/>
    <n v="0"/>
    <n v="200"/>
    <n v="200"/>
    <m/>
    <m/>
    <n v="7749"/>
    <m/>
    <n v="42051"/>
  </r>
  <r>
    <n v="66"/>
    <s v="Kapil Thakar"/>
    <m/>
    <n v="267"/>
    <n v="22"/>
    <n v="22"/>
    <n v="1"/>
    <n v="0"/>
    <n v="50000"/>
    <x v="0"/>
    <n v="0"/>
    <n v="0"/>
    <n v="0"/>
    <n v="200"/>
    <n v="200"/>
    <m/>
    <m/>
    <n v="0"/>
    <m/>
    <n v="49800"/>
  </r>
  <r>
    <n v="67"/>
    <s v="Kaushal BharatBhai Jayswal"/>
    <m/>
    <n v="101"/>
    <n v="22"/>
    <n v="22"/>
    <n v="0"/>
    <n v="0"/>
    <n v="50000"/>
    <x v="0"/>
    <n v="0"/>
    <n v="0"/>
    <n v="0"/>
    <n v="200"/>
    <n v="200"/>
    <m/>
    <n v="4577"/>
    <n v="0"/>
    <m/>
    <n v="54377"/>
  </r>
  <r>
    <n v="68"/>
    <s v="Kaushalkumar Hirabhai Parmar"/>
    <s v="Parttime Consultant"/>
    <m/>
    <n v="22"/>
    <n v="22"/>
    <n v="0"/>
    <n v="0"/>
    <n v="50000"/>
    <x v="1"/>
    <n v="0"/>
    <n v="0"/>
    <n v="0"/>
    <n v="0"/>
    <n v="0"/>
    <m/>
    <m/>
    <n v="500"/>
    <m/>
    <n v="49500"/>
  </r>
  <r>
    <n v="69"/>
    <s v="Keta Thakkar"/>
    <s v="Salary Already Paid"/>
    <m/>
    <n v="22"/>
    <n v="22"/>
    <n v="0"/>
    <n v="0"/>
    <n v="50000"/>
    <x v="0"/>
    <n v="0"/>
    <n v="0"/>
    <n v="0"/>
    <n v="200"/>
    <n v="200"/>
    <m/>
    <m/>
    <n v="0"/>
    <m/>
    <n v="49800"/>
  </r>
  <r>
    <n v="70"/>
    <s v="Ketan Mansukhbhai Ravat"/>
    <m/>
    <n v="129"/>
    <n v="22"/>
    <n v="22"/>
    <n v="0"/>
    <n v="0"/>
    <n v="50000"/>
    <x v="0"/>
    <n v="0"/>
    <n v="0"/>
    <n v="0"/>
    <n v="200"/>
    <n v="200"/>
    <n v="20833"/>
    <m/>
    <n v="15980"/>
    <m/>
    <n v="12987"/>
  </r>
  <r>
    <n v="71"/>
    <s v="Khushbu Maniyar"/>
    <s v="Salary Already Paid"/>
    <m/>
    <n v="22"/>
    <n v="22"/>
    <n v="0"/>
    <n v="0"/>
    <n v="50000"/>
    <x v="0"/>
    <n v="0"/>
    <n v="0"/>
    <n v="0"/>
    <n v="200"/>
    <n v="200"/>
    <m/>
    <m/>
    <n v="0"/>
    <m/>
    <n v="49800"/>
  </r>
  <r>
    <n v="72"/>
    <s v="Kinjal Bipinbhai Hingu"/>
    <m/>
    <n v="50"/>
    <n v="22"/>
    <n v="22"/>
    <n v="0"/>
    <n v="0"/>
    <n v="50000"/>
    <x v="0"/>
    <n v="3600"/>
    <n v="0"/>
    <n v="0"/>
    <n v="200"/>
    <n v="3800"/>
    <m/>
    <m/>
    <n v="0"/>
    <m/>
    <n v="46200"/>
  </r>
  <r>
    <n v="73"/>
    <s v="Kinjan Leela Jain"/>
    <m/>
    <n v="77"/>
    <n v="22"/>
    <n v="22"/>
    <n v="0.5"/>
    <n v="0"/>
    <n v="50000"/>
    <x v="0"/>
    <n v="0"/>
    <n v="0"/>
    <n v="0"/>
    <n v="200"/>
    <n v="200"/>
    <m/>
    <m/>
    <n v="10626"/>
    <m/>
    <n v="39174"/>
  </r>
  <r>
    <n v="74"/>
    <s v="KOMAL TUNDIYA"/>
    <m/>
    <m/>
    <n v="22"/>
    <n v="11"/>
    <n v="0"/>
    <n v="0"/>
    <n v="25000"/>
    <x v="0"/>
    <n v="0"/>
    <n v="0"/>
    <n v="0"/>
    <n v="200"/>
    <n v="200"/>
    <m/>
    <m/>
    <n v="0"/>
    <n v="400"/>
    <n v="24400"/>
  </r>
  <r>
    <n v="75"/>
    <s v="Krunal Lunagariya"/>
    <m/>
    <n v="245"/>
    <n v="22"/>
    <n v="22"/>
    <n v="0"/>
    <n v="0"/>
    <n v="50000"/>
    <x v="0"/>
    <n v="3600"/>
    <n v="0"/>
    <n v="0"/>
    <n v="200"/>
    <n v="3800"/>
    <m/>
    <m/>
    <n v="13063"/>
    <m/>
    <n v="33137"/>
  </r>
  <r>
    <n v="76"/>
    <s v="KRUTI MANISHKUMAR BAGADIA"/>
    <s v="Salary Already Paid"/>
    <m/>
    <n v="22"/>
    <n v="22"/>
    <n v="0"/>
    <n v="0"/>
    <n v="50000"/>
    <x v="0"/>
    <n v="0"/>
    <n v="0"/>
    <n v="0"/>
    <n v="200"/>
    <n v="200"/>
    <m/>
    <m/>
    <n v="0"/>
    <m/>
    <n v="49800"/>
  </r>
  <r>
    <n v="77"/>
    <s v="Kruttika Patel"/>
    <m/>
    <n v="285"/>
    <n v="22"/>
    <n v="22"/>
    <n v="1"/>
    <n v="0"/>
    <n v="50000"/>
    <x v="0"/>
    <n v="0"/>
    <n v="0"/>
    <n v="0"/>
    <n v="200"/>
    <n v="200"/>
    <m/>
    <m/>
    <n v="0"/>
    <m/>
    <n v="49800"/>
  </r>
  <r>
    <n v="78"/>
    <s v="Kunal M Bhavsar"/>
    <m/>
    <n v="179"/>
    <n v="22"/>
    <n v="22"/>
    <n v="0"/>
    <n v="0"/>
    <n v="50000"/>
    <x v="0"/>
    <n v="0"/>
    <n v="0"/>
    <n v="0"/>
    <n v="200"/>
    <n v="200"/>
    <m/>
    <m/>
    <n v="13759"/>
    <m/>
    <n v="36041"/>
  </r>
  <r>
    <n v="79"/>
    <s v="Kush Kiritkumar Jadia"/>
    <m/>
    <n v="25"/>
    <n v="22"/>
    <n v="22"/>
    <n v="0"/>
    <n v="0"/>
    <n v="50000"/>
    <x v="0"/>
    <n v="3600"/>
    <n v="0"/>
    <n v="0"/>
    <n v="200"/>
    <n v="3800"/>
    <m/>
    <m/>
    <n v="6155"/>
    <m/>
    <n v="40045"/>
  </r>
  <r>
    <n v="80"/>
    <s v="Maharshi Gohel"/>
    <s v="Resigned on 20th Feb-Salary on Hold"/>
    <m/>
    <n v="22"/>
    <n v="22"/>
    <n v="2"/>
    <n v="2"/>
    <n v="45454.545454545456"/>
    <x v="0"/>
    <n v="3600"/>
    <n v="0"/>
    <n v="0"/>
    <n v="200"/>
    <n v="3800"/>
    <m/>
    <m/>
    <n v="0"/>
    <m/>
    <n v="41655"/>
  </r>
  <r>
    <n v="81"/>
    <s v="Manish Ambadas Patil"/>
    <m/>
    <n v="147"/>
    <n v="22"/>
    <n v="22"/>
    <n v="1"/>
    <n v="0"/>
    <n v="50000"/>
    <x v="0"/>
    <n v="3600"/>
    <n v="0"/>
    <n v="0"/>
    <n v="200"/>
    <n v="3800"/>
    <m/>
    <m/>
    <n v="2010"/>
    <m/>
    <n v="44190"/>
  </r>
  <r>
    <n v="82"/>
    <s v="MANISHA MAKHIYAVIYA"/>
    <s v="Salary Already Paid"/>
    <m/>
    <n v="22"/>
    <n v="22"/>
    <n v="0"/>
    <n v="0"/>
    <n v="50000"/>
    <x v="0"/>
    <n v="0"/>
    <n v="0"/>
    <n v="0"/>
    <n v="200"/>
    <n v="200"/>
    <m/>
    <m/>
    <n v="0"/>
    <m/>
    <n v="49800"/>
  </r>
  <r>
    <n v="83"/>
    <s v="Mansi Shaileshbhai Kakkad"/>
    <m/>
    <n v="85"/>
    <n v="22"/>
    <n v="22"/>
    <n v="0.5"/>
    <n v="0"/>
    <n v="50000"/>
    <x v="0"/>
    <n v="0"/>
    <n v="0"/>
    <n v="0"/>
    <n v="200"/>
    <n v="200"/>
    <m/>
    <m/>
    <n v="15697"/>
    <m/>
    <n v="34103"/>
  </r>
  <r>
    <n v="84"/>
    <s v="Mayur Vinod kumar Jain"/>
    <m/>
    <n v="118"/>
    <n v="22"/>
    <n v="22"/>
    <n v="0"/>
    <n v="0"/>
    <n v="50000"/>
    <x v="0"/>
    <n v="0"/>
    <n v="0"/>
    <n v="0"/>
    <n v="200"/>
    <n v="200"/>
    <n v="40000"/>
    <m/>
    <n v="6210"/>
    <m/>
    <n v="3590"/>
  </r>
  <r>
    <n v="85"/>
    <s v="Mehul Girishbhai Rathod"/>
    <m/>
    <n v="222"/>
    <n v="22"/>
    <n v="22"/>
    <n v="0"/>
    <n v="0"/>
    <n v="50000"/>
    <x v="0"/>
    <n v="0"/>
    <n v="0"/>
    <n v="0"/>
    <n v="200"/>
    <n v="200"/>
    <m/>
    <m/>
    <n v="0"/>
    <m/>
    <n v="49800"/>
  </r>
  <r>
    <n v="86"/>
    <s v="MehulKumar JayeshKumar Patel"/>
    <m/>
    <n v="104"/>
    <n v="22"/>
    <n v="22"/>
    <n v="0"/>
    <n v="0"/>
    <n v="50000"/>
    <x v="0"/>
    <n v="0"/>
    <n v="0"/>
    <n v="2500"/>
    <n v="200"/>
    <n v="2700"/>
    <m/>
    <m/>
    <n v="1074"/>
    <m/>
    <n v="46226"/>
  </r>
  <r>
    <n v="87"/>
    <s v="Miten Soni"/>
    <s v="DOJ 15th Mar"/>
    <n v="308"/>
    <n v="22"/>
    <n v="13"/>
    <n v="0"/>
    <n v="0"/>
    <n v="29545.454545454544"/>
    <x v="0"/>
    <n v="3600"/>
    <n v="1181.8181818181818"/>
    <n v="0"/>
    <n v="0"/>
    <n v="4781.818181818182"/>
    <m/>
    <m/>
    <n v="0"/>
    <m/>
    <n v="24764"/>
  </r>
  <r>
    <n v="88"/>
    <s v="Mittalben Shah"/>
    <s v="Salary Already Paid"/>
    <m/>
    <n v="22"/>
    <n v="22"/>
    <n v="0"/>
    <n v="0"/>
    <n v="50000"/>
    <x v="0"/>
    <n v="0"/>
    <n v="0"/>
    <n v="0"/>
    <n v="200"/>
    <n v="200"/>
    <m/>
    <m/>
    <n v="0"/>
    <m/>
    <n v="49800"/>
  </r>
  <r>
    <n v="89"/>
    <s v="Modi Vandana Hiteshbhai"/>
    <m/>
    <n v="146"/>
    <n v="22"/>
    <n v="22"/>
    <n v="1"/>
    <n v="0"/>
    <n v="50000"/>
    <x v="0"/>
    <n v="3600"/>
    <n v="0"/>
    <n v="0"/>
    <n v="200"/>
    <n v="3800"/>
    <m/>
    <m/>
    <n v="0"/>
    <m/>
    <n v="46200"/>
  </r>
  <r>
    <n v="90"/>
    <s v="Mohit Solanki"/>
    <m/>
    <n v="291"/>
    <n v="22"/>
    <n v="22"/>
    <n v="0"/>
    <n v="0"/>
    <n v="50000"/>
    <x v="0"/>
    <n v="0"/>
    <n v="0"/>
    <n v="0"/>
    <n v="200"/>
    <n v="200"/>
    <m/>
    <m/>
    <n v="0"/>
    <m/>
    <n v="49800"/>
  </r>
  <r>
    <n v="91"/>
    <s v="Moin Qureshi"/>
    <m/>
    <n v="293"/>
    <n v="22"/>
    <n v="22"/>
    <n v="0"/>
    <n v="0"/>
    <n v="50000"/>
    <x v="0"/>
    <n v="3600"/>
    <n v="0"/>
    <n v="0"/>
    <n v="200"/>
    <n v="3800"/>
    <m/>
    <m/>
    <n v="0"/>
    <m/>
    <n v="46200"/>
  </r>
  <r>
    <n v="92"/>
    <s v="Mudit Meghraj Parakh"/>
    <m/>
    <n v="43"/>
    <n v="22"/>
    <n v="22"/>
    <n v="2"/>
    <n v="0"/>
    <n v="50000"/>
    <x v="0"/>
    <n v="3600"/>
    <n v="0"/>
    <n v="0"/>
    <n v="200"/>
    <n v="3800"/>
    <m/>
    <m/>
    <n v="6168"/>
    <m/>
    <n v="40032"/>
  </r>
  <r>
    <n v="93"/>
    <s v="Nensi Dhingani"/>
    <s v="Resigned-50%Salary on Hold-"/>
    <n v="121"/>
    <n v="22"/>
    <n v="22"/>
    <n v="0"/>
    <n v="0"/>
    <n v="50000"/>
    <x v="0"/>
    <n v="0"/>
    <n v="0"/>
    <n v="0"/>
    <n v="200"/>
    <n v="200"/>
    <m/>
    <m/>
    <n v="29470"/>
    <n v="70833"/>
    <n v="-50503"/>
  </r>
  <r>
    <n v="94"/>
    <s v="Nikunj Joshi"/>
    <s v="DOJ 1st Mar"/>
    <n v="302"/>
    <n v="22"/>
    <n v="22"/>
    <n v="0"/>
    <n v="0"/>
    <n v="50000"/>
    <x v="0"/>
    <n v="3600"/>
    <n v="0"/>
    <n v="0"/>
    <n v="200"/>
    <n v="3800"/>
    <m/>
    <m/>
    <n v="34111"/>
    <m/>
    <n v="12089"/>
  </r>
  <r>
    <n v="95"/>
    <s v="Nilesh Dhirajlal Thakkar"/>
    <m/>
    <n v="168"/>
    <n v="22"/>
    <n v="22"/>
    <n v="2"/>
    <n v="0"/>
    <n v="50000"/>
    <x v="0"/>
    <n v="0"/>
    <n v="0"/>
    <n v="0"/>
    <n v="200"/>
    <n v="200"/>
    <m/>
    <m/>
    <n v="5980"/>
    <m/>
    <n v="43820"/>
  </r>
  <r>
    <n v="96"/>
    <s v="Nirali Hirenkumar Joshi"/>
    <m/>
    <n v="182"/>
    <n v="22"/>
    <n v="22"/>
    <n v="2"/>
    <n v="0"/>
    <n v="50000"/>
    <x v="0"/>
    <n v="3600"/>
    <n v="0"/>
    <n v="0"/>
    <n v="200"/>
    <n v="3800"/>
    <m/>
    <m/>
    <n v="0"/>
    <m/>
    <n v="46200"/>
  </r>
  <r>
    <n v="97"/>
    <s v="Nirmaben Samani"/>
    <s v="Already paid on 9th Jan"/>
    <m/>
    <n v="22"/>
    <n v="22"/>
    <n v="0"/>
    <n v="0"/>
    <n v="50000"/>
    <x v="0"/>
    <n v="0"/>
    <n v="0"/>
    <n v="0"/>
    <n v="200"/>
    <n v="200"/>
    <n v="49800"/>
    <m/>
    <n v="0"/>
    <m/>
    <n v="0"/>
  </r>
  <r>
    <n v="98"/>
    <s v="Nishant Nitin Gajjar"/>
    <m/>
    <n v="95"/>
    <n v="22"/>
    <n v="22"/>
    <n v="1"/>
    <n v="0"/>
    <n v="50000"/>
    <x v="0"/>
    <n v="0"/>
    <n v="0"/>
    <n v="0"/>
    <n v="200"/>
    <n v="200"/>
    <m/>
    <m/>
    <n v="0"/>
    <m/>
    <n v="49800"/>
  </r>
  <r>
    <n v="99"/>
    <s v="Nitin Tribhovan Makwana"/>
    <m/>
    <n v="45"/>
    <n v="22"/>
    <n v="22"/>
    <n v="3"/>
    <n v="0"/>
    <n v="50000"/>
    <x v="0"/>
    <n v="3600"/>
    <n v="0"/>
    <n v="0"/>
    <n v="200"/>
    <n v="3800"/>
    <m/>
    <n v="21975"/>
    <n v="10160"/>
    <m/>
    <n v="58015"/>
  </r>
  <r>
    <n v="100"/>
    <s v="Pallav Koshiya"/>
    <m/>
    <n v="298"/>
    <n v="22"/>
    <n v="22"/>
    <n v="0"/>
    <n v="0"/>
    <n v="50000"/>
    <x v="0"/>
    <n v="3600"/>
    <n v="0"/>
    <n v="0"/>
    <n v="200"/>
    <n v="3800"/>
    <m/>
    <m/>
    <n v="0"/>
    <m/>
    <n v="46200"/>
  </r>
  <r>
    <n v="101"/>
    <s v="Pankti Milap Patel"/>
    <m/>
    <n v="38"/>
    <n v="22"/>
    <n v="22"/>
    <n v="0"/>
    <n v="0"/>
    <n v="50000"/>
    <x v="0"/>
    <n v="0"/>
    <n v="0"/>
    <n v="0"/>
    <n v="200"/>
    <n v="200"/>
    <m/>
    <m/>
    <n v="25667"/>
    <m/>
    <n v="24133"/>
  </r>
  <r>
    <n v="102"/>
    <s v="Parbat Singh Chouhan"/>
    <m/>
    <n v="295"/>
    <n v="22"/>
    <n v="22"/>
    <n v="0"/>
    <n v="0"/>
    <n v="50000"/>
    <x v="0"/>
    <n v="0"/>
    <n v="0"/>
    <n v="0"/>
    <n v="200"/>
    <n v="200"/>
    <m/>
    <m/>
    <n v="0"/>
    <m/>
    <n v="49800"/>
  </r>
  <r>
    <n v="103"/>
    <s v="Paresh Rameshbhai Devatval"/>
    <m/>
    <n v="114"/>
    <n v="22"/>
    <n v="22"/>
    <n v="0"/>
    <n v="0"/>
    <n v="50000"/>
    <x v="0"/>
    <n v="0"/>
    <n v="0"/>
    <n v="0"/>
    <n v="200"/>
    <n v="200"/>
    <m/>
    <m/>
    <n v="15962"/>
    <m/>
    <n v="33838"/>
  </r>
  <r>
    <n v="104"/>
    <s v="Pragneshkumar Lakhmanbhai Meniya"/>
    <m/>
    <n v="115"/>
    <n v="22"/>
    <n v="22"/>
    <n v="1.5"/>
    <n v="0"/>
    <n v="50000"/>
    <x v="0"/>
    <n v="0"/>
    <n v="0"/>
    <n v="0"/>
    <n v="200"/>
    <n v="200"/>
    <m/>
    <m/>
    <n v="0"/>
    <m/>
    <n v="49800"/>
  </r>
  <r>
    <n v="105"/>
    <s v="Premal Parekh"/>
    <m/>
    <n v="235"/>
    <n v="22"/>
    <n v="22"/>
    <n v="0"/>
    <n v="0"/>
    <n v="50000"/>
    <x v="0"/>
    <n v="3600"/>
    <n v="2000"/>
    <n v="0"/>
    <n v="200"/>
    <n v="5800"/>
    <m/>
    <m/>
    <n v="0"/>
    <m/>
    <n v="44200"/>
  </r>
  <r>
    <n v="106"/>
    <s v="Priya Desai"/>
    <m/>
    <n v="246"/>
    <n v="22"/>
    <n v="22"/>
    <n v="0"/>
    <n v="0"/>
    <n v="50000"/>
    <x v="0"/>
    <n v="0"/>
    <n v="0"/>
    <n v="0"/>
    <n v="200"/>
    <n v="200"/>
    <m/>
    <m/>
    <n v="0"/>
    <m/>
    <n v="49800"/>
  </r>
  <r>
    <n v="107"/>
    <s v="Priyank Mahendrabhai Patel"/>
    <m/>
    <n v="18"/>
    <n v="22"/>
    <n v="22"/>
    <n v="0"/>
    <n v="0"/>
    <n v="50000"/>
    <x v="0"/>
    <n v="3600"/>
    <n v="0"/>
    <n v="0"/>
    <n v="200"/>
    <n v="3800"/>
    <m/>
    <m/>
    <n v="56574"/>
    <m/>
    <n v="-10374"/>
  </r>
  <r>
    <n v="108"/>
    <s v="Rahul Manojkumar Parikh"/>
    <m/>
    <n v="161"/>
    <n v="22"/>
    <n v="22"/>
    <n v="0"/>
    <n v="0"/>
    <n v="50000"/>
    <x v="0"/>
    <n v="0"/>
    <n v="0"/>
    <n v="0"/>
    <n v="200"/>
    <n v="200"/>
    <m/>
    <m/>
    <n v="44918"/>
    <m/>
    <n v="4882"/>
  </r>
  <r>
    <n v="109"/>
    <s v="Rahul Vaghela"/>
    <s v="Parttime Consultant"/>
    <m/>
    <n v="22"/>
    <n v="22"/>
    <n v="4"/>
    <n v="0"/>
    <n v="50000"/>
    <x v="1"/>
    <n v="0"/>
    <n v="0"/>
    <n v="0"/>
    <n v="0"/>
    <n v="0"/>
    <m/>
    <m/>
    <n v="5000"/>
    <m/>
    <n v="45000"/>
  </r>
  <r>
    <n v="110"/>
    <s v="Rajatkumar Patel"/>
    <m/>
    <n v="277"/>
    <n v="22"/>
    <n v="22"/>
    <n v="0"/>
    <n v="0"/>
    <n v="50000"/>
    <x v="0"/>
    <n v="3600"/>
    <n v="0"/>
    <n v="0"/>
    <n v="200"/>
    <n v="3800"/>
    <m/>
    <m/>
    <n v="0"/>
    <m/>
    <n v="46200"/>
  </r>
  <r>
    <n v="111"/>
    <s v="Rajendra Babulal Soni"/>
    <s v="Freelancer"/>
    <m/>
    <n v="22"/>
    <n v="22"/>
    <n v="0"/>
    <n v="0"/>
    <n v="50000"/>
    <x v="1"/>
    <n v="0"/>
    <n v="0"/>
    <n v="0"/>
    <n v="0"/>
    <n v="0"/>
    <m/>
    <m/>
    <n v="500"/>
    <m/>
    <n v="49500"/>
  </r>
  <r>
    <n v="112"/>
    <s v="Rilav Thakkar"/>
    <m/>
    <n v="227"/>
    <n v="22"/>
    <n v="22"/>
    <n v="0"/>
    <n v="0"/>
    <n v="50000"/>
    <x v="0"/>
    <n v="3600"/>
    <n v="0"/>
    <n v="0"/>
    <n v="200"/>
    <n v="3800"/>
    <m/>
    <m/>
    <n v="0"/>
    <m/>
    <n v="46200"/>
  </r>
  <r>
    <n v="113"/>
    <s v="RITESH JAIN"/>
    <m/>
    <n v="166"/>
    <n v="22"/>
    <n v="22"/>
    <n v="0.5"/>
    <n v="0"/>
    <n v="50000"/>
    <x v="0"/>
    <n v="0"/>
    <n v="0"/>
    <n v="0"/>
    <n v="200"/>
    <n v="200"/>
    <m/>
    <m/>
    <n v="46918"/>
    <m/>
    <n v="2882"/>
  </r>
  <r>
    <n v="114"/>
    <s v="Ronak Prakashbhai Makhiyaviya"/>
    <m/>
    <n v="91"/>
    <n v="22"/>
    <n v="22"/>
    <n v="0"/>
    <n v="0"/>
    <n v="50000"/>
    <x v="0"/>
    <n v="3600"/>
    <n v="0"/>
    <n v="0"/>
    <n v="200"/>
    <n v="3800"/>
    <m/>
    <m/>
    <n v="0"/>
    <m/>
    <n v="46200"/>
  </r>
  <r>
    <n v="115"/>
    <s v="Sahilkumar Amrutlal Bhuva"/>
    <m/>
    <n v="112"/>
    <n v="22"/>
    <n v="22"/>
    <n v="0.5"/>
    <n v="0"/>
    <n v="50000"/>
    <x v="0"/>
    <n v="0"/>
    <n v="0"/>
    <n v="0"/>
    <n v="200"/>
    <n v="200"/>
    <m/>
    <m/>
    <n v="0"/>
    <m/>
    <n v="49800"/>
  </r>
  <r>
    <n v="116"/>
    <s v="Samarth Rameshbhai Thesiya"/>
    <m/>
    <n v="69"/>
    <n v="22"/>
    <n v="22"/>
    <n v="0"/>
    <n v="0"/>
    <n v="50000"/>
    <x v="0"/>
    <n v="0"/>
    <n v="0"/>
    <n v="0"/>
    <n v="200"/>
    <n v="200"/>
    <m/>
    <m/>
    <n v="0"/>
    <m/>
    <n v="49800"/>
  </r>
  <r>
    <n v="117"/>
    <s v="Sandeep Bhaskar"/>
    <s v="Resigned on 23rd Mar-Salary on Hold"/>
    <m/>
    <n v="22"/>
    <n v="22"/>
    <n v="0"/>
    <n v="0"/>
    <n v="50000"/>
    <x v="0"/>
    <n v="3600"/>
    <n v="0"/>
    <n v="0"/>
    <n v="200"/>
    <n v="3800"/>
    <m/>
    <m/>
    <n v="13090"/>
    <m/>
    <n v="33110"/>
  </r>
  <r>
    <n v="118"/>
    <s v="Sanjay Prajapat"/>
    <m/>
    <n v="272"/>
    <n v="22"/>
    <n v="22"/>
    <n v="1"/>
    <n v="0"/>
    <n v="50000"/>
    <x v="0"/>
    <n v="0"/>
    <n v="0"/>
    <n v="0"/>
    <n v="200"/>
    <n v="200"/>
    <m/>
    <m/>
    <n v="0"/>
    <m/>
    <n v="49800"/>
  </r>
  <r>
    <n v="119"/>
    <s v="Sapna Shah"/>
    <s v="Salary Already Paid"/>
    <m/>
    <n v="22"/>
    <n v="22"/>
    <n v="0"/>
    <n v="0"/>
    <n v="50000"/>
    <x v="0"/>
    <n v="0"/>
    <n v="0"/>
    <n v="0"/>
    <n v="200"/>
    <n v="200"/>
    <m/>
    <m/>
    <n v="0"/>
    <m/>
    <n v="49800"/>
  </r>
  <r>
    <n v="120"/>
    <s v="Sapna Solanki"/>
    <m/>
    <m/>
    <n v="22"/>
    <n v="22"/>
    <n v="0"/>
    <n v="0"/>
    <n v="50000"/>
    <x v="0"/>
    <n v="3600"/>
    <n v="0"/>
    <n v="0"/>
    <n v="200"/>
    <n v="3800"/>
    <m/>
    <m/>
    <n v="3375"/>
    <m/>
    <n v="42825"/>
  </r>
  <r>
    <n v="121"/>
    <s v="Savan Garambha"/>
    <s v="Freelancer"/>
    <m/>
    <n v="22"/>
    <n v="22"/>
    <n v="0"/>
    <n v="0"/>
    <n v="50000"/>
    <x v="1"/>
    <n v="0"/>
    <n v="0"/>
    <n v="0"/>
    <n v="0"/>
    <n v="0"/>
    <m/>
    <m/>
    <n v="500"/>
    <m/>
    <n v="49500"/>
  </r>
  <r>
    <n v="122"/>
    <s v="Shilpa Vaghela"/>
    <s v="Parttime Consultant"/>
    <m/>
    <n v="22"/>
    <n v="22"/>
    <n v="4"/>
    <n v="0"/>
    <n v="50000"/>
    <x v="1"/>
    <n v="0"/>
    <n v="0"/>
    <n v="0"/>
    <n v="0"/>
    <n v="0"/>
    <m/>
    <m/>
    <n v="5000"/>
    <m/>
    <n v="45000"/>
  </r>
  <r>
    <n v="123"/>
    <s v="Shital Ravi Gohil"/>
    <m/>
    <n v="100"/>
    <n v="22"/>
    <n v="22"/>
    <n v="0"/>
    <n v="0"/>
    <n v="50000"/>
    <x v="0"/>
    <n v="3600"/>
    <n v="0"/>
    <n v="0"/>
    <n v="200"/>
    <n v="3800"/>
    <m/>
    <m/>
    <n v="0"/>
    <m/>
    <n v="46200"/>
  </r>
  <r>
    <n v="124"/>
    <s v="Shubham Gupta"/>
    <m/>
    <n v="279"/>
    <n v="22"/>
    <n v="22"/>
    <n v="0"/>
    <n v="0"/>
    <n v="50000"/>
    <x v="0"/>
    <n v="3600"/>
    <n v="0"/>
    <n v="0"/>
    <n v="200"/>
    <n v="3800"/>
    <m/>
    <m/>
    <n v="9405"/>
    <m/>
    <n v="36795"/>
  </r>
  <r>
    <n v="125"/>
    <s v="Sonukumar Gupta"/>
    <s v="DOJ 1st Mar"/>
    <n v="301"/>
    <n v="22"/>
    <n v="22"/>
    <n v="1"/>
    <n v="0"/>
    <n v="50000"/>
    <x v="0"/>
    <n v="3600"/>
    <n v="0"/>
    <n v="0"/>
    <n v="200"/>
    <n v="3800"/>
    <m/>
    <m/>
    <n v="13153"/>
    <m/>
    <n v="33047"/>
  </r>
  <r>
    <n v="126"/>
    <s v="Sumit Kumar Nainiwal"/>
    <m/>
    <n v="157"/>
    <n v="22"/>
    <n v="22"/>
    <n v="0"/>
    <n v="0"/>
    <n v="50000"/>
    <x v="0"/>
    <n v="0"/>
    <n v="0"/>
    <n v="0"/>
    <n v="200"/>
    <n v="200"/>
    <m/>
    <m/>
    <n v="0"/>
    <m/>
    <n v="49800"/>
  </r>
  <r>
    <n v="127"/>
    <s v="Suresh Kumar Sen"/>
    <m/>
    <n v="253"/>
    <n v="22"/>
    <n v="22"/>
    <n v="0"/>
    <n v="0"/>
    <n v="50000"/>
    <x v="0"/>
    <n v="3600"/>
    <n v="0"/>
    <n v="0"/>
    <n v="200"/>
    <n v="3800"/>
    <m/>
    <m/>
    <n v="1854"/>
    <m/>
    <n v="44346"/>
  </r>
  <r>
    <n v="128"/>
    <s v="Tushar Tripathi"/>
    <m/>
    <m/>
    <n v="22"/>
    <n v="22"/>
    <n v="0"/>
    <n v="0"/>
    <n v="50000"/>
    <x v="0"/>
    <n v="0"/>
    <n v="0"/>
    <n v="0"/>
    <n v="200"/>
    <n v="200"/>
    <m/>
    <m/>
    <n v="11450"/>
    <m/>
    <n v="38350"/>
  </r>
  <r>
    <n v="129"/>
    <s v="URMIL PATEL"/>
    <m/>
    <m/>
    <n v="22"/>
    <n v="22"/>
    <n v="0"/>
    <n v="0"/>
    <n v="50000"/>
    <x v="0"/>
    <n v="0"/>
    <n v="0"/>
    <n v="0"/>
    <n v="200"/>
    <n v="200"/>
    <m/>
    <m/>
    <n v="0"/>
    <m/>
    <n v="49800"/>
  </r>
  <r>
    <n v="130"/>
    <s v="Vainik Kakadiya"/>
    <m/>
    <n v="271"/>
    <n v="22"/>
    <n v="22"/>
    <n v="0.5"/>
    <n v="0"/>
    <n v="50000"/>
    <x v="0"/>
    <n v="3600"/>
    <n v="0"/>
    <n v="0"/>
    <n v="200"/>
    <n v="3800"/>
    <m/>
    <m/>
    <n v="0"/>
    <m/>
    <n v="46200"/>
  </r>
  <r>
    <n v="131"/>
    <s v="Vaishnavi Patel"/>
    <m/>
    <n v="226"/>
    <n v="22"/>
    <n v="22"/>
    <n v="0"/>
    <n v="0"/>
    <n v="50000"/>
    <x v="0"/>
    <n v="0"/>
    <n v="0"/>
    <n v="0"/>
    <n v="200"/>
    <n v="200"/>
    <m/>
    <m/>
    <n v="0"/>
    <m/>
    <n v="49800"/>
  </r>
  <r>
    <n v="132"/>
    <s v="Vasantiben Hasmukhbhai Nayak"/>
    <s v="Parttime Consultant"/>
    <m/>
    <n v="22"/>
    <n v="22"/>
    <n v="0"/>
    <n v="0"/>
    <n v="50000"/>
    <x v="1"/>
    <n v="0"/>
    <n v="0"/>
    <n v="0"/>
    <n v="0"/>
    <n v="0"/>
    <m/>
    <m/>
    <n v="500"/>
    <m/>
    <n v="49500"/>
  </r>
  <r>
    <n v="133"/>
    <s v="Ved Patel"/>
    <m/>
    <m/>
    <n v="22"/>
    <n v="22"/>
    <n v="0"/>
    <n v="0"/>
    <n v="50000"/>
    <x v="0"/>
    <n v="0"/>
    <n v="0"/>
    <n v="0"/>
    <n v="200"/>
    <n v="200"/>
    <m/>
    <m/>
    <n v="0"/>
    <m/>
    <n v="49800"/>
  </r>
  <r>
    <n v="134"/>
    <s v="Vinod Yogi"/>
    <m/>
    <n v="292"/>
    <n v="22"/>
    <n v="22"/>
    <n v="0"/>
    <n v="0"/>
    <n v="50000"/>
    <x v="0"/>
    <n v="3600"/>
    <n v="0"/>
    <n v="0"/>
    <n v="200"/>
    <n v="3800"/>
    <m/>
    <m/>
    <n v="0"/>
    <m/>
    <n v="46200"/>
  </r>
  <r>
    <n v="135"/>
    <s v="Vishakha Bharatbhai Kathrecha"/>
    <m/>
    <n v="187"/>
    <n v="22"/>
    <n v="22"/>
    <n v="0.5"/>
    <n v="0"/>
    <n v="50000"/>
    <x v="0"/>
    <n v="3600"/>
    <n v="0"/>
    <n v="0"/>
    <n v="200"/>
    <n v="3800"/>
    <m/>
    <m/>
    <n v="26447"/>
    <m/>
    <n v="19753"/>
  </r>
  <r>
    <n v="136"/>
    <s v="Vishal Arvindbhai Panchal"/>
    <m/>
    <n v="28"/>
    <n v="22"/>
    <n v="22"/>
    <n v="0"/>
    <n v="0"/>
    <n v="50000"/>
    <x v="0"/>
    <n v="3600"/>
    <n v="0"/>
    <n v="0"/>
    <n v="200"/>
    <n v="3800"/>
    <m/>
    <m/>
    <n v="13991"/>
    <m/>
    <n v="32209"/>
  </r>
  <r>
    <n v="137"/>
    <s v="Vishal Prajapati"/>
    <m/>
    <n v="265"/>
    <n v="22"/>
    <n v="22"/>
    <n v="0"/>
    <n v="0"/>
    <n v="50000"/>
    <x v="0"/>
    <n v="0"/>
    <n v="0"/>
    <n v="0"/>
    <n v="200"/>
    <n v="200"/>
    <m/>
    <m/>
    <n v="3035"/>
    <m/>
    <n v="46765"/>
  </r>
  <r>
    <n v="138"/>
    <s v="Vishal Tripathi"/>
    <m/>
    <m/>
    <n v="22"/>
    <n v="22"/>
    <n v="0"/>
    <n v="0"/>
    <n v="50000"/>
    <x v="0"/>
    <n v="0"/>
    <n v="0"/>
    <n v="0"/>
    <n v="200"/>
    <n v="200"/>
    <n v="-11451"/>
    <m/>
    <n v="0"/>
    <m/>
    <n v="61251"/>
  </r>
  <r>
    <n v="139"/>
    <s v="Viswajeet Natvarsinh Parmar"/>
    <s v="Salary on Hold-Parttime Consultant"/>
    <m/>
    <n v="22"/>
    <n v="22"/>
    <n v="0"/>
    <n v="0"/>
    <n v="50000"/>
    <x v="1"/>
    <n v="0"/>
    <n v="0"/>
    <n v="0"/>
    <n v="0"/>
    <n v="0"/>
    <n v="-81967"/>
    <m/>
    <n v="1320"/>
    <m/>
    <n v="130647"/>
  </r>
  <r>
    <n v="140"/>
    <s v="Vivek Ashvinbhai Joshi"/>
    <m/>
    <n v="13"/>
    <n v="22"/>
    <n v="22"/>
    <n v="2"/>
    <n v="0"/>
    <n v="50000"/>
    <x v="0"/>
    <n v="3600"/>
    <n v="0"/>
    <n v="0"/>
    <n v="200"/>
    <n v="3800"/>
    <m/>
    <m/>
    <n v="15644"/>
    <m/>
    <n v="30556"/>
  </r>
  <r>
    <n v="141"/>
    <s v="Vivek Busa"/>
    <m/>
    <n v="284"/>
    <n v="22"/>
    <n v="22"/>
    <n v="1"/>
    <n v="0"/>
    <n v="50000"/>
    <x v="0"/>
    <n v="3600"/>
    <n v="0"/>
    <n v="0"/>
    <n v="200"/>
    <n v="3800"/>
    <m/>
    <m/>
    <n v="0"/>
    <m/>
    <n v="46200"/>
  </r>
  <r>
    <n v="142"/>
    <s v="Walmik Magar"/>
    <m/>
    <n v="237"/>
    <n v="22"/>
    <n v="22"/>
    <n v="0"/>
    <n v="0"/>
    <n v="50000"/>
    <x v="0"/>
    <n v="3600"/>
    <n v="0"/>
    <n v="0"/>
    <n v="200"/>
    <n v="3800"/>
    <m/>
    <m/>
    <n v="0"/>
    <m/>
    <n v="46200"/>
  </r>
  <r>
    <n v="143"/>
    <s v="Yash Bhatt"/>
    <m/>
    <n v="244"/>
    <n v="22"/>
    <n v="22"/>
    <n v="1.5"/>
    <n v="0"/>
    <n v="50000"/>
    <x v="0"/>
    <n v="3600"/>
    <n v="0"/>
    <n v="0"/>
    <n v="200"/>
    <n v="3800"/>
    <m/>
    <m/>
    <n v="0"/>
    <m/>
    <n v="46200"/>
  </r>
  <r>
    <n v="144"/>
    <s v="Zeelkumar Rabadiya"/>
    <s v="DOJ 2nd Mar"/>
    <n v="303"/>
    <n v="22"/>
    <n v="21"/>
    <n v="8"/>
    <n v="7"/>
    <n v="31818.18181818182"/>
    <x v="0"/>
    <n v="3600"/>
    <n v="1272.7272727272727"/>
    <n v="0"/>
    <n v="200"/>
    <n v="5072.727272727273"/>
    <m/>
    <m/>
    <n v="0"/>
    <m/>
    <n v="2674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x v="0"/>
    <n v="6474"/>
    <n v="530868"/>
    <n v="7580"/>
    <n v="621560"/>
    <n v="2420"/>
    <s v="RADHA DISTRIBUTORS"/>
  </r>
  <r>
    <x v="0"/>
    <x v="0"/>
    <n v="3095"/>
    <n v="253790"/>
    <n v="2179"/>
    <n v="178678"/>
    <n v="7821"/>
    <s v="RADHA DISTRIBUTORS"/>
  </r>
  <r>
    <x v="0"/>
    <x v="0"/>
    <n v="5716"/>
    <n v="468712"/>
    <n v="1888"/>
    <n v="154816"/>
    <n v="8112"/>
    <s v="RADHA DISTRIBUTORS"/>
  </r>
  <r>
    <x v="0"/>
    <x v="0"/>
    <n v="3726"/>
    <n v="305532"/>
    <n v="7105"/>
    <n v="582610"/>
    <n v="2895"/>
    <s v="RADHA DISTRIBUTORS"/>
  </r>
  <r>
    <x v="0"/>
    <x v="1"/>
    <n v="6293"/>
    <n v="516026"/>
    <n v="2196"/>
    <n v="180072"/>
    <n v="7804"/>
    <s v="MAHAVIR AGENCIES"/>
  </r>
  <r>
    <x v="0"/>
    <x v="2"/>
    <n v="6004"/>
    <n v="492328"/>
    <n v="5238"/>
    <n v="429516"/>
    <n v="4762"/>
    <s v="DEVHAR MARKETING PVT.LTD"/>
  </r>
  <r>
    <x v="1"/>
    <x v="2"/>
    <n v="7906"/>
    <n v="648292"/>
    <n v="5864"/>
    <n v="480848"/>
    <n v="4136"/>
    <s v="DEVHAR MARKETING PVT.LTD"/>
  </r>
  <r>
    <x v="2"/>
    <x v="3"/>
    <n v="6640"/>
    <n v="544480"/>
    <n v="3762"/>
    <n v="308484"/>
    <n v="6238"/>
    <s v="DEVHAR MARKETING PVT.LTD"/>
  </r>
  <r>
    <x v="2"/>
    <x v="2"/>
    <n v="7456"/>
    <n v="611392"/>
    <n v="6487"/>
    <n v="531934"/>
    <n v="3513"/>
    <s v="RAHI ENTERPRISE"/>
  </r>
  <r>
    <x v="2"/>
    <x v="2"/>
    <n v="9028"/>
    <n v="740296"/>
    <n v="2785"/>
    <n v="228370"/>
    <n v="7215"/>
    <s v="TIRUPATI AGENCIES"/>
  </r>
  <r>
    <x v="2"/>
    <x v="2"/>
    <n v="4587"/>
    <n v="376134"/>
    <n v="4168"/>
    <n v="341776"/>
    <n v="5832"/>
    <s v="RAVI SALES"/>
  </r>
  <r>
    <x v="3"/>
    <x v="2"/>
    <n v="2181"/>
    <n v="178842"/>
    <n v="3977"/>
    <n v="326114"/>
    <n v="6023"/>
    <s v="RAVI SALES"/>
  </r>
  <r>
    <x v="4"/>
    <x v="4"/>
    <n v="4363"/>
    <n v="357766"/>
    <m/>
    <n v="0"/>
    <m/>
    <s v="JALARAM SALES AGENCY"/>
  </r>
  <r>
    <x v="5"/>
    <x v="2"/>
    <n v="6029"/>
    <n v="494378"/>
    <n v="2578"/>
    <n v="211396"/>
    <n v="7422"/>
    <s v="KANERIYA OIL INDUSTRIES"/>
  </r>
  <r>
    <x v="6"/>
    <x v="5"/>
    <n v="9086"/>
    <n v="745052"/>
    <n v="2509"/>
    <n v="205738"/>
    <n v="7491"/>
    <s v="NTC"/>
  </r>
  <r>
    <x v="6"/>
    <x v="5"/>
    <n v="8722"/>
    <n v="715204"/>
    <n v="7580"/>
    <n v="621560"/>
    <n v="2420"/>
    <s v="KQ BRO-SIS FOODS ENTERPRISE"/>
  </r>
  <r>
    <x v="7"/>
    <x v="5"/>
    <n v="5688"/>
    <n v="466416"/>
    <n v="5195"/>
    <n v="425990"/>
    <n v="4805"/>
    <s v="NTC"/>
  </r>
  <r>
    <x v="8"/>
    <x v="5"/>
    <n v="6637"/>
    <n v="544234"/>
    <n v="7708"/>
    <n v="632056"/>
    <n v="2292"/>
    <s v="NTC"/>
  </r>
  <r>
    <x v="9"/>
    <x v="5"/>
    <n v="7562"/>
    <n v="620084"/>
    <n v="4179"/>
    <n v="342678"/>
    <n v="5821"/>
    <s v="JAY AMBE TRADERS"/>
  </r>
  <r>
    <x v="10"/>
    <x v="5"/>
    <n v="4047"/>
    <n v="331854"/>
    <n v="1750"/>
    <n v="143500"/>
    <n v="8250"/>
    <s v="RADHA DISTRIBUTORS"/>
  </r>
  <r>
    <x v="9"/>
    <x v="5"/>
    <n v="4928"/>
    <n v="404096"/>
    <n v="4984"/>
    <n v="408688"/>
    <n v="5016"/>
    <s v="RADHA DISTRIBUTORS"/>
  </r>
  <r>
    <x v="11"/>
    <x v="5"/>
    <n v="8723"/>
    <n v="715286"/>
    <n v="2977"/>
    <n v="244114"/>
    <n v="7023"/>
    <s v="RADHA DISTRIBUTORS"/>
  </r>
  <r>
    <x v="9"/>
    <x v="6"/>
    <n v="1769"/>
    <n v="145058"/>
    <n v="3247"/>
    <n v="266254"/>
    <n v="6753"/>
    <s v="SHAURYA ENTERPRISE"/>
  </r>
  <r>
    <x v="11"/>
    <x v="6"/>
    <n v="6866"/>
    <n v="563012"/>
    <n v="5593"/>
    <n v="458626"/>
    <n v="4407"/>
    <s v="SHAURYA ENTERPRISE"/>
  </r>
  <r>
    <x v="0"/>
    <x v="7"/>
    <n v="2006"/>
    <n v="164492"/>
    <n v="6010"/>
    <n v="492820"/>
    <n v="3990"/>
    <s v="R C SALES"/>
  </r>
  <r>
    <x v="0"/>
    <x v="6"/>
    <n v="4543"/>
    <n v="372526"/>
    <n v="5030"/>
    <n v="412460"/>
    <n v="4970"/>
    <s v="SAMIR TRADIND CO."/>
  </r>
  <r>
    <x v="0"/>
    <x v="6"/>
    <n v="2434"/>
    <n v="199588"/>
    <n v="3873"/>
    <n v="317586"/>
    <n v="6127"/>
    <s v="RAJBHARAT CASHEW COMPANY"/>
  </r>
  <r>
    <x v="12"/>
    <x v="6"/>
    <n v="8994"/>
    <n v="737508"/>
    <n v="6836"/>
    <n v="560552"/>
    <n v="3164"/>
    <s v="KIRTI TRADING COMPANY"/>
  </r>
  <r>
    <x v="13"/>
    <x v="6"/>
    <n v="2142"/>
    <n v="175644"/>
    <n v="7965"/>
    <n v="653130"/>
    <n v="2035"/>
    <s v="SHAH TOKARSHI TRIBHOVANDAS"/>
  </r>
  <r>
    <x v="12"/>
    <x v="6"/>
    <n v="1408"/>
    <n v="115456"/>
    <n v="3574"/>
    <n v="293068"/>
    <n v="6426"/>
    <s v="SAGAR SALES"/>
  </r>
  <r>
    <x v="13"/>
    <x v="8"/>
    <n v="2985"/>
    <n v="244770"/>
    <n v="4504"/>
    <n v="369328"/>
    <n v="5496"/>
    <s v="RELIANCE RETAIL LIMITED"/>
  </r>
  <r>
    <x v="14"/>
    <x v="8"/>
    <n v="1315"/>
    <n v="107830"/>
    <n v="2868"/>
    <n v="235176"/>
    <n v="7132"/>
    <s v="J.K.&amp; CO."/>
  </r>
  <r>
    <x v="15"/>
    <x v="9"/>
    <n v="4342"/>
    <n v="356044"/>
    <n v="1639"/>
    <n v="134398"/>
    <n v="8361"/>
    <s v="PARTH ENTERPRISE"/>
  </r>
  <r>
    <x v="16"/>
    <x v="9"/>
    <n v="6874"/>
    <n v="563668"/>
    <n v="3469"/>
    <n v="284458"/>
    <n v="6531"/>
    <s v="SOMNATH RICE MILL"/>
  </r>
  <r>
    <x v="17"/>
    <x v="2"/>
    <n v="3899"/>
    <n v="319718"/>
    <n v="4545"/>
    <n v="372690"/>
    <n v="5455"/>
    <s v="SHIVAM AGRO PROCESSOR"/>
  </r>
  <r>
    <x v="18"/>
    <x v="5"/>
    <n v="6934"/>
    <n v="568588"/>
    <n v="1925"/>
    <n v="157850"/>
    <n v="8075"/>
    <s v="HARESHKUMAR HASSANAND"/>
  </r>
  <r>
    <x v="19"/>
    <x v="6"/>
    <n v="6855"/>
    <n v="562110"/>
    <n v="5782"/>
    <n v="474124"/>
    <n v="4218"/>
    <s v="RAJBHARAT CASHEW COMPANY"/>
  </r>
  <r>
    <x v="20"/>
    <x v="8"/>
    <n v="8197"/>
    <n v="672154"/>
    <n v="4637"/>
    <n v="380234"/>
    <n v="5363"/>
    <s v="PARSHWANATH TRADERS"/>
  </r>
  <r>
    <x v="21"/>
    <x v="8"/>
    <n v="1844"/>
    <n v="151208"/>
    <n v="1850"/>
    <n v="151700"/>
    <n v="8150"/>
    <s v="RAJBHARAT CASHEW COMPANY"/>
  </r>
  <r>
    <x v="22"/>
    <x v="8"/>
    <n v="3284"/>
    <n v="269288"/>
    <n v="2284"/>
    <n v="187288"/>
    <n v="7716"/>
    <s v="PARSHWANATH TRADERS"/>
  </r>
  <r>
    <x v="23"/>
    <x v="8"/>
    <n v="6415"/>
    <n v="526030"/>
    <n v="4186"/>
    <n v="343252"/>
    <n v="5814"/>
    <s v="RAJBHARAT CASHEW COMPANY"/>
  </r>
  <r>
    <x v="24"/>
    <x v="8"/>
    <n v="8971"/>
    <n v="735622"/>
    <n v="2030"/>
    <n v="166460"/>
    <n v="7970"/>
    <s v="KIRTI TRADING COMPANY"/>
  </r>
  <r>
    <x v="25"/>
    <x v="8"/>
    <n v="1934"/>
    <n v="158588"/>
    <n v="2023"/>
    <n v="165886"/>
    <n v="7977"/>
    <s v="SAGAR SALES"/>
  </r>
  <r>
    <x v="26"/>
    <x v="10"/>
    <n v="9155"/>
    <n v="750710"/>
    <n v="2500"/>
    <n v="205000"/>
    <n v="7500"/>
    <s v="RELIANCE RETAIL LIMITED"/>
  </r>
  <r>
    <x v="27"/>
    <x v="8"/>
    <n v="1160"/>
    <n v="95120"/>
    <n v="3846"/>
    <n v="315372"/>
    <n v="6154"/>
    <s v="J.K.&amp; CO."/>
  </r>
  <r>
    <x v="28"/>
    <x v="8"/>
    <n v="2832"/>
    <n v="232224"/>
    <n v="4726"/>
    <n v="387532"/>
    <n v="5274"/>
    <s v="PARTH ENTERPRISE"/>
  </r>
  <r>
    <x v="15"/>
    <x v="11"/>
    <n v="5894"/>
    <n v="483308"/>
    <n v="2575"/>
    <n v="211150"/>
    <n v="7425"/>
    <s v="Lumi"/>
  </r>
  <r>
    <x v="29"/>
    <x v="11"/>
    <n v="8028"/>
    <n v="658296"/>
    <n v="4007"/>
    <n v="328574"/>
    <n v="5993"/>
    <s v="dedupe/VSI-Nationwide/Vsite-RemoteVal"/>
  </r>
  <r>
    <x v="15"/>
    <x v="12"/>
    <n v="7910"/>
    <n v="648620"/>
    <n v="6098"/>
    <n v="500036"/>
    <n v="3902"/>
    <s v="IFM"/>
  </r>
  <r>
    <x v="29"/>
    <x v="12"/>
    <n v="2613"/>
    <n v="214266"/>
    <n v="5872"/>
    <n v="481504"/>
    <n v="4128"/>
    <s v="IFM"/>
  </r>
  <r>
    <x v="30"/>
    <x v="4"/>
    <n v="7072"/>
    <n v="579904"/>
    <m/>
    <n v="0"/>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s v="SCULPT01"/>
    <s v="VPAY"/>
    <s v="IFT"/>
    <m/>
    <s v="21/04/2023"/>
    <m/>
    <s v="8045843743"/>
    <n v="3098"/>
    <s v="M"/>
    <m/>
    <s v="Joshi Vivek Ashvinbhai"/>
    <m/>
    <s v="KKBK0002564"/>
    <s v="7411972445"/>
    <s v="Reimursement"/>
    <x v="0"/>
    <x v="0"/>
  </r>
  <r>
    <s v="SCULPT01"/>
    <s v="VPAY"/>
    <s v="NEFT"/>
    <m/>
    <s v="21/04/2023"/>
    <m/>
    <s v="8045843743"/>
    <n v="2800"/>
    <s v="M"/>
    <m/>
    <s v="PAREKH PREMAL MAHESHKUMAR"/>
    <m/>
    <s v="BARB0SOLAHM"/>
    <s v="29520100025300"/>
    <s v="Walfare"/>
    <x v="1"/>
    <x v="1"/>
  </r>
  <r>
    <s v="SCULPT01"/>
    <s v="VPAY"/>
    <s v="NEFT"/>
    <m/>
    <s v="21/04/2023"/>
    <m/>
    <s v="8045843743"/>
    <n v="4000"/>
    <s v="M"/>
    <m/>
    <s v="WALMIK NAMDEV MAGAR"/>
    <m/>
    <s v="HDFC0004755"/>
    <s v="50100369496477"/>
    <s v="Reimursement"/>
    <x v="2"/>
    <x v="1"/>
  </r>
  <r>
    <s v="SCULPT01"/>
    <s v="VPAY"/>
    <s v="NEFT"/>
    <m/>
    <s v="21/04/2023"/>
    <m/>
    <s v="8045843743"/>
    <n v="8700"/>
    <s v="M"/>
    <m/>
    <s v="PRASHANT THAKKAR"/>
    <m/>
    <s v="UTIB0000003"/>
    <s v="911010030410284"/>
    <s v="Reimursement"/>
    <x v="1"/>
    <x v="0"/>
  </r>
  <r>
    <s v="SCULPT01"/>
    <s v="VPAY"/>
    <s v="NEFT"/>
    <m/>
    <s v="21/04/2023"/>
    <m/>
    <s v="8045843743"/>
    <n v="48581"/>
    <s v="M"/>
    <m/>
    <s v="CREDENT HR"/>
    <m/>
    <s v="UBIN0905836"/>
    <s v="058321010000015"/>
    <s v="Recruitment"/>
    <x v="0"/>
    <x v="0"/>
  </r>
  <r>
    <s v="SCULPT01"/>
    <s v="VPAY"/>
    <s v="NEFT"/>
    <m/>
    <s v="22/03/2023"/>
    <m/>
    <s v="8045843743"/>
    <n v="10000"/>
    <s v="M"/>
    <m/>
    <s v="CREDENT HR"/>
    <m/>
    <s v="UBIN0905836"/>
    <s v="058321010000015"/>
    <s v="Recruitment"/>
    <x v="0"/>
    <x v="0"/>
  </r>
  <r>
    <s v="SCULPT01"/>
    <s v="VPAY"/>
    <s v="NEFT"/>
    <m/>
    <s v="15/03/2023"/>
    <m/>
    <s v="8045843743"/>
    <n v="5800"/>
    <s v="M"/>
    <m/>
    <s v="CREDENT HR"/>
    <m/>
    <s v="UBIN0905836"/>
    <s v="058321010000015"/>
    <s v="Recruitment"/>
    <x v="0"/>
    <x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SCULPT01"/>
    <s v="VPAY"/>
    <s v="IFT"/>
    <m/>
    <s v="21/04/2023"/>
    <m/>
    <s v="8045843743"/>
    <n v="3098"/>
    <s v="M"/>
    <m/>
    <s v="Joshi Vivek Ashvinbhai"/>
    <m/>
    <s v="KKBK0002564"/>
    <s v="7411972445"/>
    <s v="Reimursement"/>
    <x v="0"/>
    <s v="Expense"/>
  </r>
  <r>
    <s v="SCULPT01"/>
    <s v="VPAY"/>
    <s v="NEFT"/>
    <m/>
    <s v="21/04/2023"/>
    <m/>
    <s v="8045843743"/>
    <n v="2800"/>
    <s v="M"/>
    <m/>
    <s v="PAREKH PREMAL MAHESHKUMAR"/>
    <m/>
    <s v="BARB0SOLAHM"/>
    <s v="29520100025300"/>
    <s v="Walfare"/>
    <x v="1"/>
    <s v="Asset"/>
  </r>
  <r>
    <s v="SCULPT01"/>
    <s v="VPAY"/>
    <s v="NEFT"/>
    <m/>
    <s v="21/04/2023"/>
    <m/>
    <s v="8045843743"/>
    <n v="4000"/>
    <s v="M"/>
    <m/>
    <s v="WALMIK NAMDEV MAGAR"/>
    <m/>
    <s v="HDFC0004755"/>
    <s v="50100369496477"/>
    <s v="Reimursement"/>
    <x v="2"/>
    <s v="Asset"/>
  </r>
  <r>
    <s v="SCULPT01"/>
    <s v="VPAY"/>
    <s v="NEFT"/>
    <m/>
    <s v="21/04/2023"/>
    <m/>
    <s v="8045843743"/>
    <n v="8700"/>
    <s v="M"/>
    <m/>
    <s v="PRASHANT THAKKAR"/>
    <m/>
    <s v="UTIB0000003"/>
    <s v="911010030410284"/>
    <s v="Reimursement"/>
    <x v="1"/>
    <s v="Expense"/>
  </r>
  <r>
    <s v="SCULPT01"/>
    <s v="VPAY"/>
    <s v="NEFT"/>
    <m/>
    <s v="21/04/2023"/>
    <m/>
    <s v="8045843743"/>
    <n v="48581"/>
    <s v="M"/>
    <m/>
    <s v="CREDENT HR"/>
    <m/>
    <s v="UBIN0905836"/>
    <s v="058321010000015"/>
    <s v="Recruitment"/>
    <x v="0"/>
    <s v="Expense"/>
  </r>
  <r>
    <s v="SCULPT01"/>
    <s v="VPAY"/>
    <s v="NEFT"/>
    <m/>
    <s v="22/03/2023"/>
    <m/>
    <s v="8045843743"/>
    <n v="10000"/>
    <s v="M"/>
    <m/>
    <s v="CREDENT HR"/>
    <m/>
    <s v="UBIN0905836"/>
    <s v="058321010000015"/>
    <s v="Recruitment"/>
    <x v="0"/>
    <s v="Expense"/>
  </r>
  <r>
    <s v="SCULPT01"/>
    <s v="VPAY"/>
    <s v="NEFT"/>
    <m/>
    <s v="15/03/2023"/>
    <m/>
    <s v="8045843743"/>
    <n v="5800"/>
    <s v="M"/>
    <m/>
    <s v="CREDENT HR"/>
    <m/>
    <s v="UBIN0905836"/>
    <s v="058321010000015"/>
    <s v="Recruitment"/>
    <x v="0"/>
    <s v="Expense"/>
  </r>
  <r>
    <s v="SCULPT01"/>
    <s v="VPAY"/>
    <s v="NEFT"/>
    <m/>
    <s v="21/04/2023"/>
    <m/>
    <s v="8045843743"/>
    <n v="5000"/>
    <s v="M"/>
    <m/>
    <s v="PAREKH PREMAL MAHESHKUMAR"/>
    <m/>
    <s v="BARB0SOLAHM"/>
    <s v="29520100025300"/>
    <s v="Walfare"/>
    <x v="2"/>
    <s v="Ass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230B6C-D5BA-4552-9293-BA2F35218491}"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4" firstHeaderRow="1" firstDataRow="1" firstDataCol="1"/>
  <pivotFields count="20">
    <pivotField showAll="0"/>
    <pivotField showAll="0"/>
    <pivotField showAll="0"/>
    <pivotField showAll="0"/>
    <pivotField showAll="0"/>
    <pivotField showAll="0"/>
    <pivotField showAll="0"/>
    <pivotField showAll="0"/>
    <pivotField showAll="0"/>
    <pivotField axis="axisRow" showAll="0">
      <items count="5">
        <item x="1"/>
        <item x="0"/>
        <item m="1" x="3"/>
        <item m="1" x="2"/>
        <item t="default"/>
      </items>
    </pivotField>
    <pivotField showAll="0"/>
    <pivotField showAll="0"/>
    <pivotField showAll="0"/>
    <pivotField showAll="0"/>
    <pivotField showAll="0"/>
    <pivotField showAll="0"/>
    <pivotField showAll="0"/>
    <pivotField showAll="0"/>
    <pivotField showAll="0"/>
    <pivotField dataField="1" showAll="0"/>
  </pivotFields>
  <rowFields count="1">
    <field x="9"/>
  </rowFields>
  <rowItems count="3">
    <i>
      <x/>
    </i>
    <i>
      <x v="1"/>
    </i>
    <i t="grand">
      <x/>
    </i>
  </rowItems>
  <colItems count="1">
    <i/>
  </colItems>
  <dataFields count="1">
    <dataField name="Sum of Salary to be Paid" fld="19" showDataAs="percentOfTotal" baseField="9"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3"/>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9" count="1" selected="0">
            <x v="0"/>
          </reference>
        </references>
      </pivotArea>
    </chartFormat>
    <chartFormat chart="6" format="12">
      <pivotArea type="data" outline="0" fieldPosition="0">
        <references count="2">
          <reference field="4294967294" count="1" selected="0">
            <x v="0"/>
          </reference>
          <reference field="9" count="1" selected="0">
            <x v="1"/>
          </reference>
        </references>
      </pivotArea>
    </chartFormat>
    <chartFormat chart="6" format="13">
      <pivotArea type="data" outline="0" fieldPosition="0">
        <references count="2">
          <reference field="4294967294" count="1" selected="0">
            <x v="0"/>
          </reference>
          <reference field="9" count="1" selected="0">
            <x v="2"/>
          </reference>
        </references>
      </pivotArea>
    </chartFormat>
    <chartFormat chart="6"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8CE7EE-07CF-4282-A4E5-442CAD61A561}" name="PivotTable1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3" firstHeaderRow="1" firstDataRow="1" firstDataCol="1"/>
  <pivotFields count="20">
    <pivotField showAll="0"/>
    <pivotField showAll="0"/>
    <pivotField showAll="0"/>
    <pivotField showAll="0"/>
    <pivotField showAll="0"/>
    <pivotField showAll="0"/>
    <pivotField showAll="0"/>
    <pivotField showAll="0"/>
    <pivotField showAll="0"/>
    <pivotField axis="axisRow" showAll="0">
      <items count="5">
        <item x="1"/>
        <item h="1" x="0"/>
        <item m="1" x="3"/>
        <item h="1" m="1" x="2"/>
        <item t="default"/>
      </items>
    </pivotField>
    <pivotField showAll="0"/>
    <pivotField showAll="0"/>
    <pivotField showAll="0"/>
    <pivotField showAll="0"/>
    <pivotField showAll="0"/>
    <pivotField showAll="0"/>
    <pivotField showAll="0"/>
    <pivotField showAll="0"/>
    <pivotField showAll="0"/>
    <pivotField dataField="1" showAll="0"/>
  </pivotFields>
  <rowFields count="1">
    <field x="9"/>
  </rowFields>
  <rowItems count="2">
    <i>
      <x/>
    </i>
    <i t="grand">
      <x/>
    </i>
  </rowItems>
  <colItems count="1">
    <i/>
  </colItems>
  <dataFields count="1">
    <dataField name="Sum of Salary to be Paid" fld="1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808A65-DEBA-4367-ACE2-39950700ACC4}"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4" firstHeaderRow="1" firstDataRow="1" firstDataCol="1"/>
  <pivotFields count="10">
    <pivotField showAll="0"/>
    <pivotField showAll="0"/>
    <pivotField numFmtId="14" showAll="0"/>
    <pivotField showAll="0">
      <items count="3">
        <item x="0"/>
        <item x="1"/>
        <item t="default"/>
      </items>
    </pivotField>
    <pivotField showAll="0"/>
    <pivotField showAll="0"/>
    <pivotField numFmtId="168" showAll="0"/>
    <pivotField axis="axisRow" showAll="0">
      <items count="3">
        <item x="0"/>
        <item x="1"/>
        <item t="default"/>
      </items>
    </pivotField>
    <pivotField dataField="1" numFmtId="168" showAll="0"/>
    <pivotField showAll="0"/>
  </pivotFields>
  <rowFields count="1">
    <field x="7"/>
  </rowFields>
  <rowItems count="3">
    <i>
      <x/>
    </i>
    <i>
      <x v="1"/>
    </i>
    <i t="grand">
      <x/>
    </i>
  </rowItems>
  <colItems count="1">
    <i/>
  </colItems>
  <dataFields count="1">
    <dataField name="Sum of Balance" fld="8" showDataAs="percentOfTotal" baseField="6" baseItem="0" numFmtId="10"/>
  </dataField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7" count="1" selected="0">
            <x v="0"/>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E46813-5BC7-40E7-A9EA-C6DBB4C20A9B}" name="PivotTable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S14:U15" firstHeaderRow="0" firstDataRow="1" firstDataCol="1"/>
  <pivotFields count="5">
    <pivotField numFmtId="14" showAll="0"/>
    <pivotField numFmtId="14" showAll="0"/>
    <pivotField axis="axisRow" showAll="0">
      <items count="13">
        <item h="1" x="0"/>
        <item h="1" x="1"/>
        <item x="2"/>
        <item h="1" x="3"/>
        <item h="1" x="4"/>
        <item h="1" x="5"/>
        <item h="1" x="6"/>
        <item h="1" x="7"/>
        <item h="1" x="8"/>
        <item h="1" x="9"/>
        <item h="1" x="10"/>
        <item h="1" x="11"/>
        <item t="default"/>
      </items>
    </pivotField>
    <pivotField dataField="1" showAll="0">
      <items count="4">
        <item x="1"/>
        <item x="2"/>
        <item x="0"/>
        <item t="default"/>
      </items>
    </pivotField>
    <pivotField dataField="1" showAll="0">
      <items count="4">
        <item x="2"/>
        <item x="1"/>
        <item x="0"/>
        <item t="default"/>
      </items>
    </pivotField>
  </pivotFields>
  <rowFields count="1">
    <field x="2"/>
  </rowFields>
  <rowItems count="1">
    <i>
      <x v="2"/>
    </i>
  </rowItems>
  <colFields count="1">
    <field x="-2"/>
  </colFields>
  <colItems count="2">
    <i>
      <x/>
    </i>
    <i i="1">
      <x v="1"/>
    </i>
  </colItems>
  <dataFields count="2">
    <dataField name="Sum of Opening Balance" fld="3" baseField="2" baseItem="0"/>
    <dataField name="Sum of Closing Balance" fld="4"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5D85C9-94F8-45EE-8792-F9621D2BF00E}" name="PivotTable4"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R13:T14" firstHeaderRow="0" firstDataRow="1" firstDataCol="1"/>
  <pivotFields count="5">
    <pivotField numFmtId="14" showAll="0"/>
    <pivotField numFmtId="14" showAll="0"/>
    <pivotField axis="axisRow" showAll="0">
      <items count="13">
        <item h="1" x="0"/>
        <item h="1" x="1"/>
        <item h="1" x="2"/>
        <item x="3"/>
        <item h="1" x="4"/>
        <item h="1" x="5"/>
        <item h="1" x="6"/>
        <item h="1" x="7"/>
        <item h="1" x="8"/>
        <item h="1" x="9"/>
        <item h="1" x="10"/>
        <item h="1" x="11"/>
        <item t="default"/>
      </items>
    </pivotField>
    <pivotField dataField="1" showAll="0"/>
    <pivotField dataField="1" showAll="0"/>
  </pivotFields>
  <rowFields count="1">
    <field x="2"/>
  </rowFields>
  <rowItems count="1">
    <i>
      <x v="3"/>
    </i>
  </rowItems>
  <colFields count="1">
    <field x="-2"/>
  </colFields>
  <colItems count="2">
    <i>
      <x/>
    </i>
    <i i="1">
      <x v="1"/>
    </i>
  </colItems>
  <dataFields count="2">
    <dataField name="Sum of Closing Balance" fld="4" baseField="2" baseItem="0"/>
    <dataField name="Sum of Opening Balance" fld="3"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EC63FB-9398-44B5-956C-90CDEF4059BE}"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C28" firstHeaderRow="0" firstDataRow="1" firstDataCol="1"/>
  <pivotFields count="12">
    <pivotField showAll="0"/>
    <pivotField showAll="0"/>
    <pivotField showAll="0"/>
    <pivotField showAll="0"/>
    <pivotField showAll="0"/>
    <pivotField showAll="0"/>
    <pivotField axis="axisRow" showAll="0">
      <items count="50">
        <item m="1" x="40"/>
        <item m="1" x="38"/>
        <item m="1" x="28"/>
        <item m="1" x="32"/>
        <item m="1" x="39"/>
        <item m="1" x="31"/>
        <item m="1" x="42"/>
        <item m="1" x="34"/>
        <item m="1" x="27"/>
        <item m="1" x="37"/>
        <item m="1" x="41"/>
        <item m="1" x="47"/>
        <item m="1" x="45"/>
        <item m="1" x="44"/>
        <item m="1" x="48"/>
        <item m="1" x="29"/>
        <item m="1" x="46"/>
        <item m="1" x="33"/>
        <item m="1" x="43"/>
        <item m="1" x="26"/>
        <item m="1" x="30"/>
        <item m="1" x="36"/>
        <item m="1" x="35"/>
        <item x="0"/>
        <item x="1"/>
        <item x="2"/>
        <item x="3"/>
        <item x="4"/>
        <item x="5"/>
        <item x="6"/>
        <item x="7"/>
        <item x="8"/>
        <item x="9"/>
        <item x="10"/>
        <item x="11"/>
        <item x="12"/>
        <item x="13"/>
        <item x="14"/>
        <item x="15"/>
        <item x="16"/>
        <item x="17"/>
        <item x="18"/>
        <item x="19"/>
        <item x="20"/>
        <item x="21"/>
        <item x="22"/>
        <item x="23"/>
        <item x="24"/>
        <item x="25"/>
        <item t="default"/>
      </items>
    </pivotField>
    <pivotField dataField="1" showAll="0"/>
    <pivotField showAll="0"/>
    <pivotField dataField="1" showAll="0"/>
    <pivotField showAll="0"/>
    <pivotField showAll="0"/>
  </pivotFields>
  <rowFields count="1">
    <field x="6"/>
  </rowFields>
  <rowItems count="27">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2">
    <i>
      <x/>
    </i>
    <i i="1">
      <x v="1"/>
    </i>
  </colItems>
  <dataFields count="2">
    <dataField name="Sum of Amount Raised in INR" fld="9" baseField="0" baseItem="0"/>
    <dataField name="Sum of Salary to be Paid" fld="7" baseField="0" baseItem="0"/>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86714E-CAA8-48D0-A6EF-0EF90E81D677}" name="PivotTable1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1:F16" firstHeaderRow="1" firstDataRow="1" firstDataCol="1"/>
  <pivotFields count="17">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8">
        <item m="1" x="6"/>
        <item m="1" x="3"/>
        <item m="1" x="4"/>
        <item m="1" x="5"/>
        <item x="0"/>
        <item x="2"/>
        <item x="1"/>
        <item t="default"/>
      </items>
    </pivotField>
    <pivotField axis="axisRow" showAll="0">
      <items count="3">
        <item x="1"/>
        <item h="1" x="0"/>
        <item t="default"/>
      </items>
    </pivotField>
  </pivotFields>
  <rowFields count="2">
    <field x="15"/>
    <field x="16"/>
  </rowFields>
  <rowItems count="5">
    <i>
      <x v="5"/>
    </i>
    <i r="1">
      <x/>
    </i>
    <i>
      <x v="6"/>
    </i>
    <i r="1">
      <x/>
    </i>
    <i t="grand">
      <x/>
    </i>
  </rowItems>
  <colItems count="1">
    <i/>
  </colItems>
  <dataFields count="1">
    <dataField name="Sum of Amount"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954319-6ED5-4762-9C8F-CE6F25C29ABB}" name="PivotTable18"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L16:M17" firstHeaderRow="1" firstDataRow="1" firstDataCol="1"/>
  <pivotFields count="17">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8">
        <item m="1" x="6"/>
        <item m="1" x="3"/>
        <item h="1" m="1" x="4"/>
        <item h="1" m="1" x="5"/>
        <item h="1" x="0"/>
        <item h="1" x="2"/>
        <item h="1" x="1"/>
        <item t="default"/>
      </items>
    </pivotField>
    <pivotField showAll="0"/>
  </pivotFields>
  <rowFields count="1">
    <field x="15"/>
  </rowFields>
  <rowItems count="1">
    <i t="grand">
      <x/>
    </i>
  </rowItems>
  <colItems count="1">
    <i/>
  </colItems>
  <dataFields count="1">
    <dataField name="Sum of Amount" fld="7"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C931F6-F710-48D0-AB5B-FCCFD0FC813B}" name="PivotTable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2" firstHeaderRow="0" firstDataRow="1" firstDataCol="0"/>
  <pivotFields count="8">
    <pivotField showAll="0">
      <items count="42">
        <item m="1" x="37"/>
        <item m="1" x="40"/>
        <item x="27"/>
        <item m="1" x="39"/>
        <item m="1" x="32"/>
        <item m="1" x="35"/>
        <item h="1" x="4"/>
        <item m="1" x="38"/>
        <item x="28"/>
        <item m="1" x="34"/>
        <item m="1" x="33"/>
        <item m="1" x="31"/>
        <item x="26"/>
        <item m="1" x="36"/>
        <item x="25"/>
        <item h="1" x="0"/>
        <item h="1" x="1"/>
        <item h="1" x="2"/>
        <item h="1" x="3"/>
        <item h="1" x="5"/>
        <item h="1" x="6"/>
        <item h="1" x="7"/>
        <item h="1" x="8"/>
        <item h="1" x="9"/>
        <item h="1" x="10"/>
        <item h="1" x="11"/>
        <item h="1" x="12"/>
        <item h="1" x="13"/>
        <item h="1" x="14"/>
        <item h="1" x="15"/>
        <item h="1" x="16"/>
        <item h="1" x="17"/>
        <item h="1" x="18"/>
        <item h="1" x="19"/>
        <item h="1" x="20"/>
        <item h="1" x="21"/>
        <item h="1" x="22"/>
        <item h="1" x="23"/>
        <item h="1" x="24"/>
        <item h="1" x="29"/>
        <item h="1" x="30"/>
        <item t="default"/>
      </items>
    </pivotField>
    <pivotField showAll="0">
      <items count="14">
        <item x="3"/>
        <item x="0"/>
        <item x="2"/>
        <item x="5"/>
        <item x="6"/>
        <item x="8"/>
        <item x="12"/>
        <item x="1"/>
        <item x="10"/>
        <item x="11"/>
        <item x="9"/>
        <item x="7"/>
        <item x="4"/>
        <item t="default"/>
      </items>
    </pivotField>
    <pivotField numFmtId="164" showAll="0"/>
    <pivotField showAll="0"/>
    <pivotField dataField="1" showAll="0"/>
    <pivotField showAll="0"/>
    <pivotField dataField="1" showAll="0"/>
    <pivotField showAll="0"/>
  </pivotFields>
  <rowItems count="1">
    <i/>
  </rowItems>
  <colFields count="1">
    <field x="-2"/>
  </colFields>
  <colItems count="2">
    <i>
      <x/>
    </i>
    <i i="1">
      <x v="1"/>
    </i>
  </colItems>
  <dataFields count="2">
    <dataField name="Sum of Received Amount" fld="4" baseField="0" baseItem="0"/>
    <dataField name="Sum of Pending Amount" fld="6" baseField="0" baseItem="0"/>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686907-100D-479E-814A-A17B18F8EA95}"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24" firstHeaderRow="1" firstDataRow="1" firstDataCol="1"/>
  <pivotFields count="3">
    <pivotField dataField="1" subtotalTop="0" showAll="0" defaultSubtotal="0"/>
    <pivotField axis="axisRow" allDrilled="1" subtotalTop="0" showAll="0" dataSourceSort="1" defaultSubtotal="0" defaultAttributeDrillState="1">
      <items count="22">
        <item s="1" x="0"/>
        <item s="1" x="1"/>
        <item s="1" x="2"/>
        <item s="1" x="3"/>
        <item s="1" x="4"/>
        <item s="1" x="5"/>
        <item s="1" x="6"/>
        <item s="1" x="7"/>
        <item s="1" x="8"/>
        <item s="1" x="9"/>
        <item s="1" x="10"/>
        <item s="1" x="11"/>
        <item s="1" x="12"/>
        <item s="1" x="13"/>
        <item s="1" x="14"/>
        <item s="1" x="15"/>
        <item s="1" x="16"/>
        <item s="1" x="17"/>
        <item s="1" x="18"/>
        <item s="1" x="19"/>
        <item s="1" x="20"/>
        <item s="1" x="21"/>
      </items>
    </pivotField>
    <pivotField allDrilled="1" subtotalTop="0" showAll="0" dataSourceSort="1" defaultSubtotal="0" defaultAttributeDrillState="1"/>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Salary to be Paid" fld="0" baseField="0" baseItem="0"/>
  </dataFields>
  <chartFormats count="3">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20">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_16].[Invoice Month].&am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3" level="1">
        <member name=""/>
        <member name=""/>
        <member name=""/>
        <member name=""/>
        <member name=""/>
        <member name=""/>
        <member name=""/>
        <member name=""/>
        <member name="[Table28].[Project].&amp;[Risk Ai]"/>
        <member name=""/>
        <member name=""/>
        <member name=""/>
        <member name=""/>
        <member name=""/>
        <member name=""/>
        <member name=""/>
        <member name=""/>
        <member name=""/>
        <member name=""/>
        <member name=""/>
        <member name=""/>
        <member name=""/>
        <member name=""/>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Statement]"/>
        <x15:activeTabTopLevelEntity name="[Table_BankStatement_1]"/>
        <x15:activeTabTopLevelEntity name="[Table1_16]"/>
        <x15:activeTabTopLevelEntity name="[Table1]"/>
        <x15:activeTabTopLevelEntity name="[Table1 2]"/>
        <x15:activeTabTopLevelEntity name="[Table28]"/>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able1_4" backgroundRefresh="0" connectionId="5" xr16:uid="{AFEE9E12-B304-4429-86C9-320715F58FD6}" autoFormatId="16" applyNumberFormats="0" applyBorderFormats="0" applyFontFormats="0" applyPatternFormats="0" applyAlignmentFormats="0" applyWidthHeightFormats="0">
  <queryTableRefresh nextId="22">
    <queryTableFields count="20">
      <queryTableField id="1" name="Sr. No." tableColumnId="1"/>
      <queryTableField id="2" name="Employee Name" tableColumnId="2"/>
      <queryTableField id="3" name="Notes" tableColumnId="3"/>
      <queryTableField id="21" dataBound="0" tableColumnId="21"/>
      <queryTableField id="5" name="Working Days" tableColumnId="5"/>
      <queryTableField id="6" name="Employee Working Days" tableColumnId="6"/>
      <queryTableField id="7" name="Taken Leave" tableColumnId="7"/>
      <queryTableField id="8" name="Deductible Leave" tableColumnId="8"/>
      <queryTableField id="9" name="Salary after Leave Deduction" tableColumnId="9"/>
      <queryTableField id="10" name="Employee Type" tableColumnId="10"/>
      <queryTableField id="11" name="PF" tableColumnId="11"/>
      <queryTableField id="12" name="ESI" tableColumnId="12"/>
      <queryTableField id="13" name="NPS" tableColumnId="13"/>
      <queryTableField id="14" name="Professional TAX" tableColumnId="14"/>
      <queryTableField id="15" name="Total Deduction" tableColumnId="15"/>
      <queryTableField id="16" name="Difference from Last Month / Advance Pay / Loan EMI" tableColumnId="16"/>
      <queryTableField id="17" name="Bonus / Encashment / Reimbursment" tableColumnId="17"/>
      <queryTableField id="18" name="TDS" tableColumnId="18"/>
      <queryTableField id="19" name="Other Deduction/Salary Hold" tableColumnId="19"/>
      <queryTableField id="20" name="Salary to be Paid" tableColumnId="20"/>
    </queryTableFields>
    <queryTableDeletedFields count="1">
      <deletedField name="Total CTC"/>
    </queryTableDeletedFields>
  </queryTableRefresh>
  <extLst>
    <ext xmlns:x15="http://schemas.microsoft.com/office/spreadsheetml/2010/11/main" uri="{883FBD77-0823-4a55-B5E3-86C4891E6966}">
      <x15:queryTable sourceDataName="WorksheetConnection_SSPL - March - 2023 - CA.xlsx!Table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ankStatement_1" backgroundRefresh="0" connectionId="2" xr16:uid="{F79BD72A-EA09-4215-9005-79C2A4F918E3}" autoFormatId="16" applyNumberFormats="0" applyBorderFormats="0" applyFontFormats="0" applyPatternFormats="0" applyAlignmentFormats="0" applyWidthHeightFormats="0">
  <queryTableRefresh nextId="14">
    <queryTableFields count="9">
      <queryTableField id="1" name="Sl. No." tableColumnId="1"/>
      <queryTableField id="12" dataBound="0" tableColumnId="11"/>
      <queryTableField id="3" name="Month" tableColumnId="3"/>
      <queryTableField id="4" name="Description" tableColumnId="4"/>
      <queryTableField id="5" name="Chq / Ref number" tableColumnId="5"/>
      <queryTableField id="6" name="Amount" tableColumnId="6"/>
      <queryTableField id="7" name="Dr / Cr" tableColumnId="7"/>
      <queryTableField id="8" name="Balance" tableColumnId="8"/>
      <queryTableField id="9" name="Dr / Cr2" tableColumnId="9"/>
    </queryTableFields>
    <queryTableDeletedFields count="1">
      <deletedField name="Date"/>
    </queryTableDeletedFields>
  </queryTableRefresh>
  <extLst>
    <ext xmlns:x15="http://schemas.microsoft.com/office/spreadsheetml/2010/11/main" uri="{883FBD77-0823-4a55-B5E3-86C4891E6966}">
      <x15:queryTable sourceDataName="WorksheetConnection_Main.xlsx!BankStatement"/>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ankStatement_1" backgroundRefresh="0" connectionId="1" xr16:uid="{10AC8CAF-F6B9-4B4A-B9EB-4E671BEB6F26}" autoFormatId="16" applyNumberFormats="0" applyBorderFormats="0" applyFontFormats="0" applyPatternFormats="0" applyAlignmentFormats="0" applyWidthHeightFormats="0">
  <queryTableRefresh nextId="13">
    <queryTableFields count="9">
      <queryTableField id="1" name="Sl. No." tableColumnId="1"/>
      <queryTableField id="12" dataBound="0" tableColumnId="11"/>
      <queryTableField id="3" name="Month" tableColumnId="3"/>
      <queryTableField id="4" name="Description" tableColumnId="4"/>
      <queryTableField id="5" name="Chq / Ref number" tableColumnId="5"/>
      <queryTableField id="6" name="Amount" tableColumnId="6"/>
      <queryTableField id="7" name="Dr / Cr" tableColumnId="7"/>
      <queryTableField id="8" name="Balance" tableColumnId="8"/>
      <queryTableField id="9" name="Dr / Cr2" tableColumnId="9"/>
    </queryTableFields>
    <queryTableDeletedFields count="1">
      <deletedField name="Date"/>
    </queryTableDeletedFields>
  </queryTableRefresh>
  <extLst>
    <ext xmlns:x15="http://schemas.microsoft.com/office/spreadsheetml/2010/11/main" uri="{883FBD77-0823-4a55-B5E3-86C4891E6966}">
      <x15:queryTable sourceDataName="WorksheetConnection_Main.xlsx!BankStatement"/>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17" xr16:uid="{5E25E746-8A77-4BC7-9F21-4DEDE90D3E09}" autoFormatId="16" applyNumberFormats="0" applyBorderFormats="0" applyFontFormats="0" applyPatternFormats="0" applyAlignmentFormats="0" applyWidthHeightFormats="0">
  <queryTableRefresh nextId="20" unboundColumnsRight="5">
    <queryTableFields count="12">
      <queryTableField id="1" name="Sr No" tableColumnId="1"/>
      <queryTableField id="2" name="Employee Code" tableColumnId="2"/>
      <queryTableField id="3" name="Column1" tableColumnId="3"/>
      <queryTableField id="4" name="Employee name" tableColumnId="4"/>
      <queryTableField id="5" name="Manager Name RM1" tableColumnId="5"/>
      <queryTableField id="6" name="Manager Name RM2" tableColumnId="6"/>
      <queryTableField id="7" name="Table28.Project" tableColumnId="7"/>
      <queryTableField id="9" dataBound="0" tableColumnId="9"/>
      <queryTableField id="15" dataBound="0" tableColumnId="13"/>
      <queryTableField id="16" dataBound="0" tableColumnId="14"/>
      <queryTableField id="17" dataBound="0" tableColumnId="15"/>
      <queryTableField id="18" dataBound="0" tableColumnId="1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ble1 2" backgroundRefresh="0" connectionId="3" xr16:uid="{306941AA-1046-4CAD-B758-BA82FF104032}" autoFormatId="16" applyNumberFormats="0" applyBorderFormats="0" applyFontFormats="0" applyPatternFormats="0" applyAlignmentFormats="0" applyWidthHeightFormats="0">
  <queryTableRefresh nextId="7">
    <queryTableFields count="6">
      <queryTableField id="1" name="Sr No" tableColumnId="1"/>
      <queryTableField id="2" name="Employee Code" tableColumnId="2"/>
      <queryTableField id="3" name="Column1" tableColumnId="3"/>
      <queryTableField id="4" name="Employee name" tableColumnId="4"/>
      <queryTableField id="5" name="Manager Name RM1" tableColumnId="5"/>
      <queryTableField id="6" name="Manager Name RM2" tableColumnId="6"/>
    </queryTableFields>
  </queryTableRefresh>
  <extLst>
    <ext xmlns:x15="http://schemas.microsoft.com/office/spreadsheetml/2010/11/main" uri="{883FBD77-0823-4a55-B5E3-86C4891E6966}">
      <x15:queryTable sourceDataName="WorksheetConnection_Data - Manager_Project.xlsx!Table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ble2" backgroundRefresh="0" connectionId="6" xr16:uid="{C732160F-58FD-4F8A-8ECB-9EF5107AFDFD}" autoFormatId="16" applyNumberFormats="0" applyBorderFormats="0" applyFontFormats="0" applyPatternFormats="0" applyAlignmentFormats="0" applyWidthHeightFormats="0">
  <queryTableRefresh nextId="5">
    <queryTableFields count="4">
      <queryTableField id="1" name="Sr No" tableColumnId="1"/>
      <queryTableField id="2" name="Code" tableColumnId="2"/>
      <queryTableField id="3" name="Employee Name" tableColumnId="3"/>
      <queryTableField id="4" name="Project" tableColumnId="4"/>
    </queryTableFields>
  </queryTableRefresh>
  <extLst>
    <ext xmlns:x15="http://schemas.microsoft.com/office/spreadsheetml/2010/11/main" uri="{883FBD77-0823-4a55-B5E3-86C4891E6966}">
      <x15:queryTable sourceDataName="WorksheetConnection_Data - Manager_Project.xlsx!Table2"/>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ble1 3" backgroundRefresh="0" connectionId="4" xr16:uid="{91A3D3C7-3249-4372-8BBD-C5053A58DDE6}" autoFormatId="16" applyNumberFormats="0" applyBorderFormats="0" applyFontFormats="0" applyPatternFormats="0" applyAlignmentFormats="0" applyWidthHeightFormats="0">
  <queryTableRefresh nextId="18" unboundColumnsRight="1">
    <queryTableFields count="17">
      <queryTableField id="1" name="Client_Code" tableColumnId="1"/>
      <queryTableField id="2" name="Product_Code" tableColumnId="2"/>
      <queryTableField id="3" name="Payment_Type" tableColumnId="3"/>
      <queryTableField id="4" name="Payment_Ref_No." tableColumnId="4"/>
      <queryTableField id="5" name="Payment_Date" tableColumnId="5"/>
      <queryTableField id="6" name="Instrument Date" tableColumnId="6"/>
      <queryTableField id="7" name="Dr_Ac_No" tableColumnId="7"/>
      <queryTableField id="8" name="Amount" tableColumnId="8"/>
      <queryTableField id="9" name="Bank_Code_Indicator" tableColumnId="9"/>
      <queryTableField id="10" name="Beneficiary_Code" tableColumnId="10"/>
      <queryTableField id="11" name="Beneficiary_Name" tableColumnId="11"/>
      <queryTableField id="12" name="Beneficiary_Bank" tableColumnId="12"/>
      <queryTableField id="13" name="Beneficiary_Branch / IFSC Code" tableColumnId="13"/>
      <queryTableField id="14" name="Beneficiary_Acc_No" tableColumnId="14"/>
      <queryTableField id="15" name="Exp." tableColumnId="15"/>
      <queryTableField id="16" name="Sub. Exp." tableColumnId="16"/>
      <queryTableField id="17" dataBound="0" tableColumnId="17"/>
    </queryTableFields>
  </queryTableRefresh>
  <extLst>
    <ext xmlns:x15="http://schemas.microsoft.com/office/spreadsheetml/2010/11/main" uri="{883FBD77-0823-4a55-B5E3-86C4891E6966}">
      <x15:queryTable sourceDataName="WorksheetConnection_Expense.xls!Table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52A0023-1EA5-43F0-8F67-E0C2D212112B}" sourceName="Month">
  <pivotTables>
    <pivotTable tabId="22" name="PivotTable5"/>
  </pivotTables>
  <data>
    <tabular pivotCacheId="1731173720">
      <items count="13">
        <i x="3" s="1"/>
        <i x="0" s="1"/>
        <i x="2" s="1"/>
        <i x="5" s="1"/>
        <i x="6" s="1"/>
        <i x="8" s="1"/>
        <i x="12" s="1"/>
        <i x="1" s="1"/>
        <i x="10" s="1"/>
        <i x="11" s="1"/>
        <i x="9" s="1"/>
        <i x="7"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174BC60B-A9F7-44F6-9F81-57333431E4C0}" sourceName="Month">
  <data>
    <tabular pivotCacheId="212812786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F3ECA8BA-29AD-4CA9-9784-5521AEC14B01}" sourceName="Month">
  <pivotTables>
    <pivotTable tabId="4" name="PivotTable4"/>
  </pivotTables>
  <data>
    <tabular pivotCacheId="888688572">
      <items count="12">
        <i x="0"/>
        <i x="1"/>
        <i x="2"/>
        <i x="3" s="1"/>
        <i x="4"/>
        <i x="5"/>
        <i x="6"/>
        <i x="7"/>
        <i x="8"/>
        <i x="9"/>
        <i x="10"/>
        <i x="1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3" xr10:uid="{F947AD59-36A6-4F3D-A27F-E93EA016D3F5}" sourceName="Month">
  <pivotTables>
    <pivotTable tabId="34" name="PivotTable2"/>
  </pivotTables>
  <data>
    <tabular pivotCacheId="919757248">
      <items count="12">
        <i x="0"/>
        <i x="1"/>
        <i x="2" s="1"/>
        <i x="3"/>
        <i x="4"/>
        <i x="5"/>
        <i x="6"/>
        <i x="7"/>
        <i x="8"/>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306C1F6F-29D5-4A73-A725-4B72C09BF482}" cache="Slicer_Month2"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824D1A1E-1B49-4304-97DB-8C2DE3BD2DC8}" cache="Slicer_Month3" caption="Month"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5" xr10:uid="{6CF69F77-9C23-4F91-BB0C-33F7B4A437A9}" cache="Slicer_Month1" caption="Month"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DC3B1E1-3FE9-456F-AAA0-37DB9715A9AA}" cache="Slicer_Month" caption="Month"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F76A51CA-D888-4060-A2DF-0ED7B4936CBC}" cache="Slicer_Month3" caption="Month" columnCount="1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C809F60-67CB-4C57-81AC-3717A03FB821}" name="Table15" displayName="Table15" ref="A1:T146" tableType="queryTable" totalsRowCount="1">
  <autoFilter ref="A1:T145" xr:uid="{EC809F60-67CB-4C57-81AC-3717A03FB821}"/>
  <tableColumns count="20">
    <tableColumn id="1" xr3:uid="{E2A9DBEA-213B-4B14-BAAF-BCA37234CC5E}" uniqueName="1" name="Sr. No." queryTableFieldId="1"/>
    <tableColumn id="2" xr3:uid="{BF0EEC56-8506-4C47-80B6-98F85954E893}" uniqueName="2" name="Employee Name" queryTableFieldId="2"/>
    <tableColumn id="3" xr3:uid="{A6B276DD-50AB-4DB6-A666-971F8FF59859}" uniqueName="3" name="Notes" queryTableFieldId="3"/>
    <tableColumn id="21" xr3:uid="{F787C5C1-F898-4B0D-8F88-B0E845C0DDC5}" uniqueName="21" name="Employee Code" queryTableFieldId="21"/>
    <tableColumn id="5" xr3:uid="{F39E2DDB-5B93-4CB4-8DA0-5AFA7E91F67D}" uniqueName="5" name="Working Days" queryTableFieldId="5"/>
    <tableColumn id="6" xr3:uid="{8800EA50-D690-47D8-888C-91AD2CFA6EC4}" uniqueName="6" name="Employee Working Days" queryTableFieldId="6"/>
    <tableColumn id="7" xr3:uid="{AB7A2986-4BEA-44CA-90E6-13B6DD244746}" uniqueName="7" name="Taken Leave" queryTableFieldId="7"/>
    <tableColumn id="8" xr3:uid="{92FA5030-468C-4BF1-A4A5-49269B9A6670}" uniqueName="8" name="Deductible Leave" queryTableFieldId="8"/>
    <tableColumn id="9" xr3:uid="{53A5AD9E-177B-448B-9F62-9B75B6236CCE}" uniqueName="9" name="Salary after Leave Deduction" queryTableFieldId="9"/>
    <tableColumn id="10" xr3:uid="{668B830A-2FCF-484F-9099-C4281F3BE07C}" uniqueName="10" name="Employee Type" queryTableFieldId="10"/>
    <tableColumn id="11" xr3:uid="{3C5B74A2-861B-47D7-B3DB-EA76A7938046}" uniqueName="11" name="PF" queryTableFieldId="11"/>
    <tableColumn id="12" xr3:uid="{9BBFD797-D9DC-43E4-9756-1F6C5ECC8AF7}" uniqueName="12" name="ESI" queryTableFieldId="12"/>
    <tableColumn id="13" xr3:uid="{746ACC16-1B33-4D54-8F41-B8C49AB84934}" uniqueName="13" name="NPS" queryTableFieldId="13"/>
    <tableColumn id="14" xr3:uid="{D0781829-236E-4118-835A-A9EFD0B90D87}" uniqueName="14" name="Professional TAX" queryTableFieldId="14"/>
    <tableColumn id="15" xr3:uid="{9E477C62-B2FD-4C19-BEE5-76906A155318}" uniqueName="15" name="Total Deduction" queryTableFieldId="15"/>
    <tableColumn id="16" xr3:uid="{B0CAACDC-6A02-4B96-9D80-681CD348769E}" uniqueName="16" name="Difference from Last Month / Advance Pay / Loan EMI" queryTableFieldId="16"/>
    <tableColumn id="17" xr3:uid="{DE250035-4969-44D1-9AEE-E2524F920170}" uniqueName="17" name="Bonus / Encashment / Reimbursment" queryTableFieldId="17"/>
    <tableColumn id="18" xr3:uid="{0F95913D-A2AD-4435-A27D-E022ED453896}" uniqueName="18" name="TDS" queryTableFieldId="18"/>
    <tableColumn id="19" xr3:uid="{42E4F297-E835-46EC-B8AD-3BB66298ED89}" uniqueName="19" name="Other Deduction/Salary Hold" queryTableFieldId="19"/>
    <tableColumn id="20" xr3:uid="{EB9A1766-AF01-475A-B667-B7F47A070BF3}" uniqueName="20" name="Salary to be Paid" totalsRowFunction="custom" queryTableFieldId="20">
      <totalsRowFormula>SUM(Table15[Salary to be Paid])</totalsRow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82E587-D8BB-4535-BE4D-5BA6C32A9324}" name="Table_BankStatement_14" displayName="Table_BankStatement_14" ref="A1:I303" tableType="queryTable" totalsRowShown="0">
  <autoFilter ref="A1:I303" xr:uid="{E2182129-679C-4422-9EE0-020B94278175}"/>
  <tableColumns count="9">
    <tableColumn id="1" xr3:uid="{83BA5543-AE95-4681-969F-9AE5BFF6B8A0}" uniqueName="1" name="Sl. No." queryTableFieldId="1"/>
    <tableColumn id="11" xr3:uid="{EFB1E6BA-4317-40E8-9BBC-1BB9519FC9EF}" uniqueName="11" name="Date" queryTableFieldId="12" dataDxfId="44"/>
    <tableColumn id="3" xr3:uid="{0FC4FB56-3D29-4526-8351-7F7E0DB95651}" uniqueName="3" name="Month" queryTableFieldId="3"/>
    <tableColumn id="4" xr3:uid="{3CE08CB1-AC44-4445-ABAF-3D1FC04BD5CC}" uniqueName="4" name="Description" queryTableFieldId="4"/>
    <tableColumn id="5" xr3:uid="{1FEF32C1-7350-4F38-BE30-2CA0275C86AA}" uniqueName="5" name="Chq / Ref number" queryTableFieldId="5"/>
    <tableColumn id="6" xr3:uid="{D8CD971C-3C6B-4CF7-8198-45E35C8476AB}" uniqueName="6" name="Amount" queryTableFieldId="6" dataDxfId="43"/>
    <tableColumn id="7" xr3:uid="{59FC05C9-67A9-409D-AAEC-3370B063DE83}" uniqueName="7" name="Dr / Cr" queryTableFieldId="7"/>
    <tableColumn id="8" xr3:uid="{413433F3-A3F0-449A-B3D5-E633E3EE7FA3}" uniqueName="8" name="Balance" queryTableFieldId="8" dataDxfId="42"/>
    <tableColumn id="9" xr3:uid="{0D55E293-7C91-41C8-B05D-3F8B395B3990}" uniqueName="9" name="Dr / Cr2" queryTableField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767F0F-6EED-47A0-8272-3B3D7EDBBC51}" name="Table16" displayName="Table16" ref="L9:P21" totalsRowShown="0" headerRowDxfId="41">
  <autoFilter ref="L9:P21" xr:uid="{8A8CB079-D620-4AE8-844A-5803C2A79B02}"/>
  <tableColumns count="5">
    <tableColumn id="1" xr3:uid="{21682420-15AE-41B6-A072-E26CEA291E95}" name="First" dataDxfId="40"/>
    <tableColumn id="2" xr3:uid="{21CD3858-FAC1-44DD-9BBD-9734314DA8D1}" name="Last" dataDxfId="39"/>
    <tableColumn id="3" xr3:uid="{9DA9B2F7-5A5F-4DF3-940A-D3217BF03235}" name="Month" dataDxfId="38">
      <calculatedColumnFormula>TEXT(M10,"mmmm")</calculatedColumnFormula>
    </tableColumn>
    <tableColumn id="4" xr3:uid="{A5270CE3-F6AA-4CFD-8FF3-2452FEC6D1EE}" name="Opening Balance" dataDxfId="37">
      <calculatedColumnFormula>INDEX(Table_BankStatement_14[Balance],MATCH(DATEVALUE(TEXT(L10,"dd-mm-yyyy")),Table_BankStatement_14[Date],0))+Table1[[#This Row],[Opening Balance]]</calculatedColumnFormula>
    </tableColumn>
    <tableColumn id="5" xr3:uid="{C9C62DF0-7DF7-4F44-9830-37705DD18083}" name="Closing Balance" dataDxfId="36">
      <calculatedColumnFormula>INDEX(Table_BankStatement_14[Balance],MATCH(DATEVALUE(TEXT(Table16[[#This Row],[Last]],"dd-mm-yyyy")),Table_BankStatement_14[Date],0))+Table1[[#This Row],[Closing Balance]]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182129-679C-4422-9EE0-020B94278175}" name="Table_BankStatement_1" displayName="Table_BankStatement_1" ref="A1:I303" tableType="queryTable" totalsRowShown="0">
  <autoFilter ref="A1:I303" xr:uid="{E2182129-679C-4422-9EE0-020B94278175}"/>
  <tableColumns count="9">
    <tableColumn id="1" xr3:uid="{7E306448-2D3B-45A8-A80F-CB6D81F4A640}" uniqueName="1" name="Sl. No." queryTableFieldId="1"/>
    <tableColumn id="11" xr3:uid="{7E8779C9-9655-43D4-9474-2DB075315842}" uniqueName="11" name="Date" queryTableFieldId="12" dataDxfId="35"/>
    <tableColumn id="3" xr3:uid="{C5AE9E55-A70A-4BD2-992F-99CF1B6D8B8A}" uniqueName="3" name="Month" queryTableFieldId="3"/>
    <tableColumn id="4" xr3:uid="{F7C3E3F2-D440-4581-91A7-5642487CE408}" uniqueName="4" name="Description" queryTableFieldId="4"/>
    <tableColumn id="5" xr3:uid="{2147039F-A447-489A-94C9-513FF20465EC}" uniqueName="5" name="Chq / Ref number" queryTableFieldId="5"/>
    <tableColumn id="6" xr3:uid="{688E8CC5-8C8F-4A56-806B-902F7AD030B4}" uniqueName="6" name="Amount" queryTableFieldId="6" dataDxfId="34"/>
    <tableColumn id="7" xr3:uid="{9054430F-AB71-4005-8F02-522D34F4331D}" uniqueName="7" name="Dr / Cr" queryTableFieldId="7"/>
    <tableColumn id="8" xr3:uid="{3BB0E5EC-9ACD-4335-A9E8-8B1A3277ECB5}" uniqueName="8" name="Balance" queryTableFieldId="8" dataDxfId="33"/>
    <tableColumn id="9" xr3:uid="{5DE52DD1-A311-4841-B016-E17561C473E2}" uniqueName="9" name="Dr / Cr2" queryTableFieldId="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8CB079-D620-4AE8-844A-5803C2A79B02}" name="Table1" displayName="Table1" ref="L9:P21" totalsRowShown="0" headerRowDxfId="32">
  <autoFilter ref="L9:P21" xr:uid="{8A8CB079-D620-4AE8-844A-5803C2A79B02}"/>
  <tableColumns count="5">
    <tableColumn id="1" xr3:uid="{7396CC79-D940-4797-929A-539F3B7AD5B9}" name="First" dataDxfId="31"/>
    <tableColumn id="2" xr3:uid="{CE757319-53CB-43DC-BFD6-207682E1CB3C}" name="Last" dataDxfId="30"/>
    <tableColumn id="3" xr3:uid="{D2B7FBD5-5275-4F9F-8498-E1DD750573AE}" name="Month" dataDxfId="29">
      <calculatedColumnFormula>TEXT(M10,"mmmm")</calculatedColumnFormula>
    </tableColumn>
    <tableColumn id="4" xr3:uid="{E5D5C138-A27A-42D6-AB90-DCC2D11660B1}" name="Opening Balance" dataDxfId="28">
      <calculatedColumnFormula>INDEX(Table_BankStatement_1[Balance],MATCH(DATEVALUE(TEXT(L10,"dd-mm-yyyy")),Table_BankStatement_1[Date],0))</calculatedColumnFormula>
    </tableColumn>
    <tableColumn id="5" xr3:uid="{0CAAD8C8-ECB2-4209-A237-0B83D94D1867}" name="Closing Balance" dataDxfId="27">
      <calculatedColumnFormula>INDEX(Table_BankStatement_1[Balance],MATCH(DATEVALUE(TEXT(Table1[[#This Row],[Last]],"dd-mm-yyyy")),Table_BankStatement_1[Date],0))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75301D0-6B21-4C75-8F19-072CA2649AE5}" name="Table_Table1_27" displayName="Table_Table1_27" ref="A1:L110" tableType="queryTable" totalsRowShown="0">
  <autoFilter ref="A1:L110" xr:uid="{375301D0-6B21-4C75-8F19-072CA2649AE5}"/>
  <tableColumns count="12">
    <tableColumn id="1" xr3:uid="{850960ED-373B-4D9C-9716-4525DF130372}" uniqueName="1" name="Sr No" queryTableFieldId="1"/>
    <tableColumn id="2" xr3:uid="{0F07E686-B1F1-42FA-BCB7-298E7BEEAA11}" uniqueName="2" name="Employee Code" queryTableFieldId="2"/>
    <tableColumn id="3" xr3:uid="{F1FC88C4-FCA7-495B-B647-C787EC8A7138}" uniqueName="3" name="Column1" queryTableFieldId="3"/>
    <tableColumn id="4" xr3:uid="{362FDB16-96CE-4A08-B02B-F4CEC013C63E}" uniqueName="4" name="Employee name" queryTableFieldId="4" dataDxfId="26"/>
    <tableColumn id="5" xr3:uid="{C8E60864-3B41-4501-8713-93EAC2B6618F}" uniqueName="5" name="Manager Name RM1" queryTableFieldId="5" dataDxfId="25"/>
    <tableColumn id="6" xr3:uid="{625FCA3D-066E-464D-9972-E36A96E8816C}" uniqueName="6" name="Manager Name RM2" queryTableFieldId="6" dataDxfId="24"/>
    <tableColumn id="7" xr3:uid="{894D35A4-6438-4B64-8C37-36945CC24705}" uniqueName="7" name="Table28.Project" queryTableFieldId="7" dataDxfId="23"/>
    <tableColumn id="9" xr3:uid="{0E3FDA28-AF66-4FBD-AD01-F6596C687C5E}" uniqueName="9" name="Salary to be Paid" queryTableFieldId="9" dataDxfId="22"/>
    <tableColumn id="13" xr3:uid="{4FA6655F-75C8-47C9-B092-FAEA3BC502F5}" uniqueName="13" name="Month" queryTableFieldId="15" dataDxfId="21"/>
    <tableColumn id="14" xr3:uid="{ED65CAD6-801C-4B76-AC49-FF9DAC2EF816}" uniqueName="14" name="Amount Raised in INR" queryTableFieldId="16" dataDxfId="20"/>
    <tableColumn id="15" xr3:uid="{A3275FE2-1898-4ADF-A586-746518E542EB}" uniqueName="15" name="Amount Received in INR" queryTableFieldId="17" dataDxfId="19"/>
    <tableColumn id="16" xr3:uid="{146433ED-D53D-441E-91BE-4A5BEC63D2A1}" uniqueName="16" name="Pending Amount" queryTableFieldId="18" dataDxfId="18"/>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6E753D2-22F8-4325-817E-0AC81E62F5D7}" name="Table1_27" displayName="Table1_27" ref="A1:F110" tableType="queryTable" totalsRowShown="0">
  <autoFilter ref="A1:F110" xr:uid="{16E753D2-22F8-4325-817E-0AC81E62F5D7}"/>
  <tableColumns count="6">
    <tableColumn id="1" xr3:uid="{BCFE7A23-A10B-4C7D-A225-133C8DDC892B}" uniqueName="1" name="Sr No" queryTableFieldId="1"/>
    <tableColumn id="2" xr3:uid="{2599AD22-CADF-4874-8DDF-D2680105FCBD}" uniqueName="2" name="Employee Code" queryTableFieldId="2"/>
    <tableColumn id="3" xr3:uid="{9233D046-F6EB-4BF7-8955-D60AC8779BC7}" uniqueName="3" name="Column1" queryTableFieldId="3"/>
    <tableColumn id="4" xr3:uid="{9CAE5BB0-8F94-4EAB-95D2-586876771E74}" uniqueName="4" name="Employee name" queryTableFieldId="4"/>
    <tableColumn id="5" xr3:uid="{F4A53CC4-D0DE-4EC7-9FD8-D662CDB01EEB}" uniqueName="5" name="Manager Name RM1" queryTableFieldId="5"/>
    <tableColumn id="6" xr3:uid="{267F99A2-45C6-4F87-B1B1-96D9D5051387}" uniqueName="6" name="Manager Name RM2" queryTableFieldId="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CDD117E-B8E6-4B67-948B-89D8B17330F6}" name="Table28" displayName="Table28" ref="A1:D110" tableType="queryTable" totalsRowShown="0">
  <autoFilter ref="A1:D110" xr:uid="{ACDD117E-B8E6-4B67-948B-89D8B17330F6}"/>
  <tableColumns count="4">
    <tableColumn id="1" xr3:uid="{655E93B3-99E2-491D-B879-364F1A4F56EC}" uniqueName="1" name="Sr No" queryTableFieldId="1"/>
    <tableColumn id="2" xr3:uid="{A2447873-D16E-4879-9853-08AF5A17C29A}" uniqueName="2" name="Code" queryTableFieldId="2"/>
    <tableColumn id="3" xr3:uid="{12066933-9F8D-4682-8626-49D7AA1122F8}" uniqueName="3" name="Employee Name" queryTableFieldId="3"/>
    <tableColumn id="4" xr3:uid="{E9C37C30-186A-4DEE-A54B-108689E0B4B3}" uniqueName="4" name="Project" queryTableFieldId="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DEE6E9BF-F56A-46C7-A636-7AF970AB6B29}" name="Project_Payments1617" displayName="Project_Payments1617" ref="A1:M52" totalsRowShown="0">
  <autoFilter ref="A1:M52" xr:uid="{DEE6E9BF-F56A-46C7-A636-7AF970AB6B29}"/>
  <tableColumns count="13">
    <tableColumn id="2" xr3:uid="{2DA4212C-9A59-4803-A175-21935922E21F}" name="Sr. No." dataDxfId="17"/>
    <tableColumn id="3" xr3:uid="{05D12087-FD38-4741-A2C9-8C7362F1DB42}" name="Buyer"/>
    <tableColumn id="4" xr3:uid="{C192F70E-C7EA-4650-B4BC-0CCC04F1AE7F}" name="Invoice Date" dataDxfId="16"/>
    <tableColumn id="5" xr3:uid="{D8C258BA-154D-49A5-A973-0AB6341ED628}" name="Invoice Month" dataDxfId="15"/>
    <tableColumn id="1" xr3:uid="{8A23507B-F575-4C1D-B48E-DDA39F8B2CB0}" name="Column2" dataDxfId="14">
      <calculatedColumnFormula>TEXT(Project_Payments1617[[#This Row],[Invoice Month]],"mmmm")</calculatedColumnFormula>
    </tableColumn>
    <tableColumn id="6" xr3:uid="{AF3D7832-6637-4238-B455-C05BB1C140DB}" name="Invoice#" dataDxfId="13"/>
    <tableColumn id="7" xr3:uid="{BA8640F0-4FAA-45E1-98A6-E6428959D123}" name="Due Date" dataDxfId="12"/>
    <tableColumn id="8" xr3:uid="{8A7CF06D-765B-4330-89DA-30DEB491E37A}" name="Invoice Amount" dataDxfId="11"/>
    <tableColumn id="9" xr3:uid="{4E709E4C-7C4C-474D-8FD9-746F021EADD9}" name="Received Amount in INR" dataDxfId="10">
      <calculatedColumnFormula>J2*82</calculatedColumnFormula>
    </tableColumn>
    <tableColumn id="10" xr3:uid="{C5F2C5A9-0A0A-4A54-8111-32C4B002D610}" name="Received Amount" dataDxfId="9"/>
    <tableColumn id="11" xr3:uid="{BD9195C5-C746-488D-BB63-FF493611898D}" name="Received Date" dataDxfId="8"/>
    <tableColumn id="12" xr3:uid="{8B3EB34A-C373-4711-8820-44739281D1C5}" name="Pending Amount" dataDxfId="7">
      <calculatedColumnFormula>H2-J2</calculatedColumnFormula>
    </tableColumn>
    <tableColumn id="13" xr3:uid="{110D60AB-AD8E-4785-A624-C88341CA4F09}" name="Column1" dataDxfId="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114DB918-0CE2-4371-87AF-54AAF0165ABD}" name="Table35" displayName="Table35" ref="O1:V52" totalsRowShown="0" headerRowCellStyle="Heading 4">
  <autoFilter ref="O1:V52" xr:uid="{114DB918-0CE2-4371-87AF-54AAF0165ABD}">
    <filterColumn colId="7">
      <customFilters>
        <customFilter operator="notEqual" val=" "/>
      </customFilters>
    </filterColumn>
  </autoFilter>
  <tableColumns count="8">
    <tableColumn id="1" xr3:uid="{6CC1A3E3-0A95-4E35-83B4-890987997A23}" name="Buyer"/>
    <tableColumn id="2" xr3:uid="{89601E05-651E-42E9-B9AF-BD10A8BAD43B}" name="Month"/>
    <tableColumn id="3" xr3:uid="{D6E6CBA0-DBE6-4BD5-9F09-23932C1CEF4C}" name="Amount Raised" dataDxfId="5"/>
    <tableColumn id="9" xr3:uid="{95AC0655-6D22-4EBE-8314-3511FCB02144}" name="Amount Raised in INR" dataDxfId="4">
      <calculatedColumnFormula>Table35[[#This Row],[Amount Raised]]*82</calculatedColumnFormula>
    </tableColumn>
    <tableColumn id="4" xr3:uid="{2359EA60-5786-4C3F-8A89-F06DA4E51F19}" name="Received Amount" dataDxfId="3"/>
    <tableColumn id="8" xr3:uid="{7D0125E4-8798-42FD-A14F-5662392C70CA}" name="Amount Received in INR" dataDxfId="2">
      <calculatedColumnFormula>Table35[[#This Row],[Received Amount]]*82</calculatedColumnFormula>
    </tableColumn>
    <tableColumn id="5" xr3:uid="{C468DDC8-842D-48A8-9413-34AA67EEF38F}" name="Pending Amount" dataDxfId="1"/>
    <tableColumn id="6" xr3:uid="{84FDC660-5736-4A11-96AA-A9DA4B734E6A}" name="Table28.Project"/>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DC62387-C949-4135-AEAD-43E801768C36}" name="Table1_39" displayName="Table1_39" ref="A1:Q8" tableType="queryTable" totalsRowShown="0">
  <autoFilter ref="A1:Q8" xr:uid="{CDC62387-C949-4135-AEAD-43E801768C36}"/>
  <tableColumns count="17">
    <tableColumn id="1" xr3:uid="{81ACF541-8982-40E9-99A5-2C67AC82161B}" uniqueName="1" name="Client_Code" queryTableFieldId="1"/>
    <tableColumn id="2" xr3:uid="{33494AB4-3AF6-4310-926A-7D60D6F6BF94}" uniqueName="2" name="Product_Code" queryTableFieldId="2"/>
    <tableColumn id="3" xr3:uid="{14FFF134-FCDD-431B-B5B3-FEEB83DABBF8}" uniqueName="3" name="Payment_Type" queryTableFieldId="3"/>
    <tableColumn id="4" xr3:uid="{202E81EC-902A-43C2-8313-0EDFF5E31197}" uniqueName="4" name="Payment_Ref_No." queryTableFieldId="4"/>
    <tableColumn id="5" xr3:uid="{21174DF3-831C-4A7B-A9D5-C758752169E7}" uniqueName="5" name="Payment_Date" queryTableFieldId="5"/>
    <tableColumn id="6" xr3:uid="{40F83DEB-E706-4A47-8281-4CAF303DC3CB}" uniqueName="6" name="Instrument Date" queryTableFieldId="6"/>
    <tableColumn id="7" xr3:uid="{232FBD9F-C6ED-4839-B991-1206AAA3A6DD}" uniqueName="7" name="Dr_Ac_No" queryTableFieldId="7"/>
    <tableColumn id="8" xr3:uid="{4BB8ADCD-8638-413E-9087-BB521F6AAD2F}" uniqueName="8" name="Amount" queryTableFieldId="8"/>
    <tableColumn id="9" xr3:uid="{EDC1D4AC-3FDF-4574-9383-8D58F554EE99}" uniqueName="9" name="Bank_Code_Indicator" queryTableFieldId="9"/>
    <tableColumn id="10" xr3:uid="{6B642226-1BAB-4866-9E9C-E359CD10D4DF}" uniqueName="10" name="Beneficiary_Code" queryTableFieldId="10"/>
    <tableColumn id="11" xr3:uid="{7F848779-5328-487E-9D9B-62ED79FA17A7}" uniqueName="11" name="Beneficiary_Name" queryTableFieldId="11"/>
    <tableColumn id="12" xr3:uid="{D51119C7-44A9-4491-AD35-4D382C7FAE0B}" uniqueName="12" name="Beneficiary_Bank" queryTableFieldId="12"/>
    <tableColumn id="13" xr3:uid="{8217A820-8B5E-4BB3-8251-D94991A469B6}" uniqueName="13" name="Beneficiary_Branch / IFSC Code" queryTableFieldId="13"/>
    <tableColumn id="14" xr3:uid="{770C7C98-C4F8-4182-AFC5-8D508F2249A0}" uniqueName="14" name="Beneficiary_Acc_No" queryTableFieldId="14"/>
    <tableColumn id="15" xr3:uid="{1E93DA08-21EE-47A6-8CBB-5125829B5AF8}" uniqueName="15" name="Exp." queryTableFieldId="15"/>
    <tableColumn id="16" xr3:uid="{3D73A53F-5163-45A8-B2FF-CE7ACDF7BEA2}" uniqueName="16" name="Sub. Exp." queryTableFieldId="16"/>
    <tableColumn id="17" xr3:uid="{64934383-AB10-48B0-8E98-5C62BC961479}" uniqueName="17" name="Asset" queryTableFieldId="17" dataDxfId="0">
      <calculatedColumnFormula>IF(OR(P2="Development Course",P2="Laptop Rent"),"Asset","Expense")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6" Type="http://schemas.microsoft.com/office/2007/relationships/slicer" Target="../slicers/slicer2.xml"/><Relationship Id="rId5" Type="http://schemas.openxmlformats.org/officeDocument/2006/relationships/table" Target="../tables/table3.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 Id="rId6" Type="http://schemas.microsoft.com/office/2007/relationships/slicer" Target="../slicers/slicer3.xml"/><Relationship Id="rId5" Type="http://schemas.openxmlformats.org/officeDocument/2006/relationships/table" Target="../tables/table5.xml"/><Relationship Id="rId4"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B2D72-A7D8-4059-BB10-5785A87BAB63}">
  <dimension ref="A1:B4"/>
  <sheetViews>
    <sheetView workbookViewId="0">
      <selection activeCell="A2" sqref="A2"/>
    </sheetView>
  </sheetViews>
  <sheetFormatPr defaultRowHeight="15"/>
  <cols>
    <col min="1" max="1" width="13.140625" bestFit="1" customWidth="1"/>
    <col min="2" max="2" width="22.5703125" bestFit="1" customWidth="1"/>
  </cols>
  <sheetData>
    <row r="1" spans="1:2">
      <c r="A1" s="3" t="s">
        <v>762</v>
      </c>
      <c r="B1" t="s">
        <v>764</v>
      </c>
    </row>
    <row r="2" spans="1:2">
      <c r="A2" s="4" t="s">
        <v>569</v>
      </c>
      <c r="B2" s="42">
        <v>0.12287440806246479</v>
      </c>
    </row>
    <row r="3" spans="1:2">
      <c r="A3" s="4" t="s">
        <v>566</v>
      </c>
      <c r="B3" s="42">
        <v>0.87712559193753525</v>
      </c>
    </row>
    <row r="4" spans="1:2">
      <c r="A4" s="4" t="s">
        <v>763</v>
      </c>
      <c r="B4" s="42">
        <v>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2B222-46E2-4F6D-89AA-9BCC134062DC}">
  <dimension ref="A1:B3"/>
  <sheetViews>
    <sheetView workbookViewId="0"/>
  </sheetViews>
  <sheetFormatPr defaultRowHeight="15"/>
  <cols>
    <col min="1" max="1" width="13.140625" bestFit="1" customWidth="1"/>
    <col min="2" max="2" width="22.5703125" bestFit="1" customWidth="1"/>
  </cols>
  <sheetData>
    <row r="1" spans="1:2">
      <c r="A1" s="3" t="s">
        <v>762</v>
      </c>
      <c r="B1" t="s">
        <v>764</v>
      </c>
    </row>
    <row r="2" spans="1:2">
      <c r="A2" s="4" t="s">
        <v>569</v>
      </c>
      <c r="B2">
        <v>720147</v>
      </c>
    </row>
    <row r="3" spans="1:2">
      <c r="A3" s="4" t="s">
        <v>763</v>
      </c>
      <c r="B3">
        <v>720147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3B7E3-AF5E-43B8-9BA0-75C9769772E0}">
  <dimension ref="A1:T146"/>
  <sheetViews>
    <sheetView zoomScale="85" zoomScaleNormal="85" workbookViewId="0">
      <selection activeCell="J23" sqref="J23"/>
    </sheetView>
  </sheetViews>
  <sheetFormatPr defaultRowHeight="15"/>
  <cols>
    <col min="1" max="1" width="12.85546875" bestFit="1" customWidth="1"/>
    <col min="2" max="2" width="37.7109375" bestFit="1" customWidth="1"/>
    <col min="3" max="3" width="37.42578125" bestFit="1" customWidth="1"/>
    <col min="4" max="4" width="22.5703125" bestFit="1" customWidth="1"/>
    <col min="5" max="5" width="20.28515625" bestFit="1" customWidth="1"/>
    <col min="6" max="6" width="32.140625" bestFit="1" customWidth="1"/>
    <col min="7" max="7" width="19.7109375" bestFit="1" customWidth="1"/>
    <col min="8" max="8" width="25.28515625" bestFit="1" customWidth="1"/>
    <col min="9" max="9" width="38.7109375" bestFit="1" customWidth="1"/>
    <col min="10" max="10" width="22.140625" bestFit="1" customWidth="1"/>
    <col min="11" max="11" width="8.140625" bestFit="1" customWidth="1"/>
    <col min="12" max="12" width="14.85546875" bestFit="1" customWidth="1"/>
    <col min="13" max="13" width="10" bestFit="1" customWidth="1"/>
    <col min="14" max="14" width="24.85546875" bestFit="1" customWidth="1"/>
    <col min="15" max="15" width="23.140625" bestFit="1" customWidth="1"/>
    <col min="16" max="16" width="66.7109375" bestFit="1" customWidth="1"/>
    <col min="17" max="17" width="47.28515625" bestFit="1" customWidth="1"/>
    <col min="18" max="18" width="9.7109375" bestFit="1" customWidth="1"/>
    <col min="19" max="19" width="38.140625" bestFit="1" customWidth="1"/>
    <col min="20" max="20" width="24.42578125" bestFit="1" customWidth="1"/>
  </cols>
  <sheetData>
    <row r="1" spans="1:20">
      <c r="A1" t="s">
        <v>53</v>
      </c>
      <c r="B1" t="s">
        <v>546</v>
      </c>
      <c r="C1" t="s">
        <v>547</v>
      </c>
      <c r="D1" s="6" t="s">
        <v>723</v>
      </c>
      <c r="E1" t="s">
        <v>548</v>
      </c>
      <c r="F1" t="s">
        <v>549</v>
      </c>
      <c r="G1" t="s">
        <v>550</v>
      </c>
      <c r="H1" t="s">
        <v>551</v>
      </c>
      <c r="I1" t="s">
        <v>552</v>
      </c>
      <c r="J1" t="s">
        <v>553</v>
      </c>
      <c r="K1" t="s">
        <v>554</v>
      </c>
      <c r="L1" t="s">
        <v>555</v>
      </c>
      <c r="M1" t="s">
        <v>556</v>
      </c>
      <c r="N1" t="s">
        <v>557</v>
      </c>
      <c r="O1" t="s">
        <v>558</v>
      </c>
      <c r="P1" t="s">
        <v>559</v>
      </c>
      <c r="Q1" t="s">
        <v>560</v>
      </c>
      <c r="R1" t="s">
        <v>66</v>
      </c>
      <c r="S1" t="s">
        <v>561</v>
      </c>
      <c r="T1" t="s">
        <v>562</v>
      </c>
    </row>
    <row r="2" spans="1:20">
      <c r="A2">
        <v>1</v>
      </c>
      <c r="B2" t="s">
        <v>563</v>
      </c>
      <c r="D2">
        <v>297</v>
      </c>
      <c r="E2">
        <v>22</v>
      </c>
      <c r="F2">
        <v>22</v>
      </c>
      <c r="G2">
        <v>0</v>
      </c>
      <c r="H2">
        <v>0</v>
      </c>
      <c r="I2">
        <v>50000</v>
      </c>
      <c r="J2" t="s">
        <v>566</v>
      </c>
      <c r="K2">
        <v>3600</v>
      </c>
      <c r="L2">
        <v>2000</v>
      </c>
      <c r="M2">
        <v>0</v>
      </c>
      <c r="N2">
        <v>0</v>
      </c>
      <c r="O2">
        <v>5600</v>
      </c>
      <c r="R2">
        <v>0</v>
      </c>
      <c r="T2">
        <v>44400</v>
      </c>
    </row>
    <row r="3" spans="1:20">
      <c r="A3">
        <v>2</v>
      </c>
      <c r="B3" t="s">
        <v>564</v>
      </c>
      <c r="C3" t="s">
        <v>565</v>
      </c>
      <c r="D3">
        <v>304</v>
      </c>
      <c r="E3">
        <v>22</v>
      </c>
      <c r="F3">
        <v>17</v>
      </c>
      <c r="G3">
        <v>0</v>
      </c>
      <c r="H3">
        <v>0</v>
      </c>
      <c r="I3">
        <v>38636.36363636364</v>
      </c>
      <c r="J3" t="s">
        <v>566</v>
      </c>
      <c r="K3">
        <v>0</v>
      </c>
      <c r="L3">
        <v>0</v>
      </c>
      <c r="M3">
        <v>0</v>
      </c>
      <c r="N3">
        <v>200</v>
      </c>
      <c r="O3">
        <v>200</v>
      </c>
      <c r="R3">
        <v>0</v>
      </c>
      <c r="T3">
        <v>38436</v>
      </c>
    </row>
    <row r="4" spans="1:20">
      <c r="A4">
        <v>3</v>
      </c>
      <c r="B4" t="s">
        <v>567</v>
      </c>
      <c r="C4" t="s">
        <v>568</v>
      </c>
      <c r="E4">
        <v>22</v>
      </c>
      <c r="F4">
        <v>22</v>
      </c>
      <c r="G4">
        <v>0</v>
      </c>
      <c r="H4">
        <v>0</v>
      </c>
      <c r="I4">
        <v>50000</v>
      </c>
      <c r="J4" t="s">
        <v>569</v>
      </c>
      <c r="K4">
        <v>0</v>
      </c>
      <c r="L4">
        <v>0</v>
      </c>
      <c r="M4">
        <v>0</v>
      </c>
      <c r="N4">
        <v>0</v>
      </c>
      <c r="O4">
        <v>0</v>
      </c>
      <c r="R4">
        <v>500</v>
      </c>
      <c r="T4">
        <v>49500</v>
      </c>
    </row>
    <row r="5" spans="1:20">
      <c r="A5">
        <v>4</v>
      </c>
      <c r="B5" t="s">
        <v>570</v>
      </c>
      <c r="D5">
        <v>249</v>
      </c>
      <c r="E5">
        <v>22</v>
      </c>
      <c r="F5">
        <v>22</v>
      </c>
      <c r="G5">
        <v>1</v>
      </c>
      <c r="H5">
        <v>0</v>
      </c>
      <c r="I5">
        <v>50000</v>
      </c>
      <c r="J5" t="s">
        <v>566</v>
      </c>
      <c r="K5">
        <v>0</v>
      </c>
      <c r="L5">
        <v>0</v>
      </c>
      <c r="M5">
        <v>0</v>
      </c>
      <c r="N5">
        <v>200</v>
      </c>
      <c r="O5">
        <v>200</v>
      </c>
      <c r="R5">
        <v>0</v>
      </c>
      <c r="T5">
        <v>49800</v>
      </c>
    </row>
    <row r="6" spans="1:20">
      <c r="A6">
        <v>5</v>
      </c>
      <c r="B6" t="s">
        <v>571</v>
      </c>
      <c r="D6">
        <v>273</v>
      </c>
      <c r="E6">
        <v>22</v>
      </c>
      <c r="F6">
        <v>22</v>
      </c>
      <c r="G6">
        <v>0</v>
      </c>
      <c r="H6">
        <v>0</v>
      </c>
      <c r="I6">
        <v>50000</v>
      </c>
      <c r="J6" t="s">
        <v>566</v>
      </c>
      <c r="K6">
        <v>3600</v>
      </c>
      <c r="L6">
        <v>0</v>
      </c>
      <c r="M6">
        <v>1250</v>
      </c>
      <c r="N6">
        <v>200</v>
      </c>
      <c r="O6">
        <v>5050</v>
      </c>
      <c r="R6">
        <v>3303</v>
      </c>
      <c r="T6">
        <v>41647</v>
      </c>
    </row>
    <row r="7" spans="1:20">
      <c r="A7">
        <v>6</v>
      </c>
      <c r="B7" t="s">
        <v>572</v>
      </c>
      <c r="D7">
        <v>264</v>
      </c>
      <c r="E7">
        <v>22</v>
      </c>
      <c r="F7">
        <v>22</v>
      </c>
      <c r="G7">
        <v>1</v>
      </c>
      <c r="H7">
        <v>0</v>
      </c>
      <c r="I7">
        <v>50000</v>
      </c>
      <c r="J7" t="s">
        <v>566</v>
      </c>
      <c r="K7">
        <v>3600</v>
      </c>
      <c r="L7">
        <v>0</v>
      </c>
      <c r="M7">
        <v>0</v>
      </c>
      <c r="N7">
        <v>200</v>
      </c>
      <c r="O7">
        <v>3800</v>
      </c>
      <c r="R7">
        <v>3256</v>
      </c>
      <c r="T7">
        <v>42944</v>
      </c>
    </row>
    <row r="8" spans="1:20">
      <c r="A8">
        <v>7</v>
      </c>
      <c r="B8" t="s">
        <v>573</v>
      </c>
      <c r="C8" t="s">
        <v>574</v>
      </c>
      <c r="D8">
        <v>309</v>
      </c>
      <c r="E8">
        <v>22</v>
      </c>
      <c r="F8">
        <v>10</v>
      </c>
      <c r="G8">
        <v>0</v>
      </c>
      <c r="H8">
        <v>0</v>
      </c>
      <c r="I8">
        <v>22727.272727272728</v>
      </c>
      <c r="J8" t="s">
        <v>566</v>
      </c>
      <c r="K8">
        <v>0</v>
      </c>
      <c r="L8">
        <v>0</v>
      </c>
      <c r="M8">
        <v>0</v>
      </c>
      <c r="N8">
        <v>200</v>
      </c>
      <c r="O8">
        <v>200</v>
      </c>
      <c r="R8">
        <v>0</v>
      </c>
      <c r="T8">
        <v>22527</v>
      </c>
    </row>
    <row r="9" spans="1:20">
      <c r="A9">
        <v>8</v>
      </c>
      <c r="B9" t="s">
        <v>575</v>
      </c>
      <c r="D9">
        <v>276</v>
      </c>
      <c r="E9">
        <v>22</v>
      </c>
      <c r="F9">
        <v>22</v>
      </c>
      <c r="G9">
        <v>1</v>
      </c>
      <c r="H9">
        <v>0</v>
      </c>
      <c r="I9">
        <v>50000</v>
      </c>
      <c r="J9" t="s">
        <v>566</v>
      </c>
      <c r="K9">
        <v>0</v>
      </c>
      <c r="L9">
        <v>0</v>
      </c>
      <c r="M9">
        <v>0</v>
      </c>
      <c r="N9">
        <v>200</v>
      </c>
      <c r="O9">
        <v>200</v>
      </c>
      <c r="R9">
        <v>0</v>
      </c>
      <c r="T9">
        <v>49800</v>
      </c>
    </row>
    <row r="10" spans="1:20">
      <c r="A10">
        <v>9</v>
      </c>
      <c r="B10" t="s">
        <v>576</v>
      </c>
      <c r="D10">
        <v>164</v>
      </c>
      <c r="E10">
        <v>22</v>
      </c>
      <c r="F10">
        <v>22</v>
      </c>
      <c r="G10">
        <v>0.5</v>
      </c>
      <c r="H10">
        <v>0</v>
      </c>
      <c r="I10">
        <v>50000</v>
      </c>
      <c r="J10" t="s">
        <v>566</v>
      </c>
      <c r="K10">
        <v>0</v>
      </c>
      <c r="L10">
        <v>0</v>
      </c>
      <c r="M10">
        <v>0</v>
      </c>
      <c r="N10">
        <v>200</v>
      </c>
      <c r="O10">
        <v>200</v>
      </c>
      <c r="Q10">
        <v>16138</v>
      </c>
      <c r="R10">
        <v>14016</v>
      </c>
      <c r="T10">
        <v>51922</v>
      </c>
    </row>
    <row r="11" spans="1:20">
      <c r="A11">
        <v>10</v>
      </c>
      <c r="B11" t="s">
        <v>577</v>
      </c>
      <c r="C11" t="s">
        <v>578</v>
      </c>
      <c r="E11">
        <v>22</v>
      </c>
      <c r="F11">
        <v>22</v>
      </c>
      <c r="G11">
        <v>0</v>
      </c>
      <c r="H11">
        <v>0</v>
      </c>
      <c r="I11">
        <v>50000</v>
      </c>
      <c r="J11" t="s">
        <v>569</v>
      </c>
      <c r="K11">
        <v>0</v>
      </c>
      <c r="L11">
        <v>0</v>
      </c>
      <c r="M11">
        <v>0</v>
      </c>
      <c r="N11">
        <v>0</v>
      </c>
      <c r="O11">
        <v>0</v>
      </c>
      <c r="R11">
        <v>500</v>
      </c>
      <c r="T11">
        <v>49500</v>
      </c>
    </row>
    <row r="12" spans="1:20">
      <c r="A12">
        <v>11</v>
      </c>
      <c r="B12" t="s">
        <v>579</v>
      </c>
      <c r="D12">
        <v>236</v>
      </c>
      <c r="E12">
        <v>22</v>
      </c>
      <c r="F12">
        <v>22</v>
      </c>
      <c r="G12">
        <v>0</v>
      </c>
      <c r="H12">
        <v>0</v>
      </c>
      <c r="I12">
        <v>50000</v>
      </c>
      <c r="J12" t="s">
        <v>566</v>
      </c>
      <c r="K12">
        <v>0</v>
      </c>
      <c r="L12">
        <v>0</v>
      </c>
      <c r="M12">
        <v>0</v>
      </c>
      <c r="N12">
        <v>200</v>
      </c>
      <c r="O12">
        <v>200</v>
      </c>
      <c r="R12">
        <v>17900</v>
      </c>
      <c r="T12">
        <v>31900</v>
      </c>
    </row>
    <row r="13" spans="1:20">
      <c r="A13">
        <v>12</v>
      </c>
      <c r="B13" t="s">
        <v>580</v>
      </c>
      <c r="C13" t="s">
        <v>578</v>
      </c>
      <c r="E13">
        <v>22</v>
      </c>
      <c r="F13">
        <v>22</v>
      </c>
      <c r="G13">
        <v>0</v>
      </c>
      <c r="H13">
        <v>0</v>
      </c>
      <c r="I13">
        <v>50000</v>
      </c>
      <c r="J13" t="s">
        <v>569</v>
      </c>
      <c r="K13">
        <v>0</v>
      </c>
      <c r="L13">
        <v>0</v>
      </c>
      <c r="M13">
        <v>0</v>
      </c>
      <c r="N13">
        <v>0</v>
      </c>
      <c r="O13">
        <v>0</v>
      </c>
      <c r="R13">
        <v>500</v>
      </c>
      <c r="T13">
        <v>49500</v>
      </c>
    </row>
    <row r="14" spans="1:20">
      <c r="A14">
        <v>13</v>
      </c>
      <c r="B14" t="s">
        <v>581</v>
      </c>
      <c r="C14" t="s">
        <v>582</v>
      </c>
      <c r="E14">
        <v>22</v>
      </c>
      <c r="F14">
        <v>22</v>
      </c>
      <c r="G14">
        <v>0</v>
      </c>
      <c r="H14">
        <v>0</v>
      </c>
      <c r="I14">
        <v>50000</v>
      </c>
      <c r="J14" t="s">
        <v>566</v>
      </c>
      <c r="K14">
        <v>0</v>
      </c>
      <c r="L14">
        <v>0</v>
      </c>
      <c r="M14">
        <v>0</v>
      </c>
      <c r="N14">
        <v>200</v>
      </c>
      <c r="O14">
        <v>200</v>
      </c>
      <c r="R14">
        <v>0</v>
      </c>
      <c r="T14">
        <v>49800</v>
      </c>
    </row>
    <row r="15" spans="1:20">
      <c r="A15">
        <v>14</v>
      </c>
      <c r="B15" t="s">
        <v>583</v>
      </c>
      <c r="D15">
        <v>294</v>
      </c>
      <c r="E15">
        <v>22</v>
      </c>
      <c r="F15">
        <v>22</v>
      </c>
      <c r="G15">
        <v>0</v>
      </c>
      <c r="H15">
        <v>0</v>
      </c>
      <c r="I15">
        <v>50000</v>
      </c>
      <c r="J15" t="s">
        <v>566</v>
      </c>
      <c r="K15">
        <v>3600</v>
      </c>
      <c r="L15">
        <v>0</v>
      </c>
      <c r="M15">
        <v>0</v>
      </c>
      <c r="N15">
        <v>200</v>
      </c>
      <c r="O15">
        <v>3800</v>
      </c>
      <c r="R15">
        <v>24906</v>
      </c>
      <c r="T15">
        <v>21294</v>
      </c>
    </row>
    <row r="16" spans="1:20">
      <c r="A16">
        <v>15</v>
      </c>
      <c r="B16" t="s">
        <v>584</v>
      </c>
      <c r="D16">
        <v>151</v>
      </c>
      <c r="E16">
        <v>22</v>
      </c>
      <c r="F16">
        <v>22</v>
      </c>
      <c r="G16">
        <v>0</v>
      </c>
      <c r="H16">
        <v>0</v>
      </c>
      <c r="I16">
        <v>50000</v>
      </c>
      <c r="J16" t="s">
        <v>566</v>
      </c>
      <c r="K16">
        <v>0</v>
      </c>
      <c r="L16">
        <v>0</v>
      </c>
      <c r="M16">
        <v>0</v>
      </c>
      <c r="N16">
        <v>200</v>
      </c>
      <c r="O16">
        <v>200</v>
      </c>
      <c r="R16">
        <v>7626</v>
      </c>
      <c r="T16">
        <v>42174</v>
      </c>
    </row>
    <row r="17" spans="1:20">
      <c r="A17">
        <v>16</v>
      </c>
      <c r="B17" t="s">
        <v>585</v>
      </c>
      <c r="D17">
        <v>116</v>
      </c>
      <c r="E17">
        <v>22</v>
      </c>
      <c r="F17">
        <v>22</v>
      </c>
      <c r="G17">
        <v>0</v>
      </c>
      <c r="H17">
        <v>0</v>
      </c>
      <c r="I17">
        <v>50000</v>
      </c>
      <c r="J17" t="s">
        <v>566</v>
      </c>
      <c r="K17">
        <v>3600</v>
      </c>
      <c r="L17">
        <v>2000</v>
      </c>
      <c r="M17">
        <v>0</v>
      </c>
      <c r="N17">
        <v>200</v>
      </c>
      <c r="O17">
        <v>5800</v>
      </c>
      <c r="P17">
        <v>15000</v>
      </c>
      <c r="R17">
        <v>0</v>
      </c>
      <c r="T17">
        <v>29200</v>
      </c>
    </row>
    <row r="18" spans="1:20">
      <c r="A18">
        <v>17</v>
      </c>
      <c r="B18" t="s">
        <v>586</v>
      </c>
      <c r="D18">
        <v>140</v>
      </c>
      <c r="E18">
        <v>22</v>
      </c>
      <c r="F18">
        <v>22</v>
      </c>
      <c r="G18">
        <v>2</v>
      </c>
      <c r="H18">
        <v>0</v>
      </c>
      <c r="I18">
        <v>50000</v>
      </c>
      <c r="J18" t="s">
        <v>566</v>
      </c>
      <c r="K18">
        <v>0</v>
      </c>
      <c r="L18">
        <v>0</v>
      </c>
      <c r="M18">
        <v>0</v>
      </c>
      <c r="N18">
        <v>200</v>
      </c>
      <c r="O18">
        <v>200</v>
      </c>
      <c r="R18">
        <v>0</v>
      </c>
      <c r="T18">
        <v>49800</v>
      </c>
    </row>
    <row r="19" spans="1:20">
      <c r="A19">
        <v>18</v>
      </c>
      <c r="B19" t="s">
        <v>106</v>
      </c>
      <c r="C19" t="s">
        <v>582</v>
      </c>
      <c r="E19">
        <v>22</v>
      </c>
      <c r="F19">
        <v>22</v>
      </c>
      <c r="G19">
        <v>0</v>
      </c>
      <c r="H19">
        <v>0</v>
      </c>
      <c r="I19">
        <v>50000</v>
      </c>
      <c r="J19" t="s">
        <v>566</v>
      </c>
      <c r="K19">
        <v>0</v>
      </c>
      <c r="L19">
        <v>0</v>
      </c>
      <c r="M19">
        <v>0</v>
      </c>
      <c r="N19">
        <v>200</v>
      </c>
      <c r="O19">
        <v>200</v>
      </c>
      <c r="R19">
        <v>0</v>
      </c>
      <c r="T19">
        <v>49800</v>
      </c>
    </row>
    <row r="20" spans="1:20">
      <c r="A20">
        <v>19</v>
      </c>
      <c r="B20" t="s">
        <v>587</v>
      </c>
      <c r="D20">
        <v>141</v>
      </c>
      <c r="E20">
        <v>22</v>
      </c>
      <c r="F20">
        <v>22</v>
      </c>
      <c r="G20">
        <v>1.5</v>
      </c>
      <c r="H20">
        <v>0</v>
      </c>
      <c r="I20">
        <v>50000</v>
      </c>
      <c r="J20" t="s">
        <v>566</v>
      </c>
      <c r="K20">
        <v>0</v>
      </c>
      <c r="L20">
        <v>0</v>
      </c>
      <c r="M20">
        <v>0</v>
      </c>
      <c r="N20">
        <v>200</v>
      </c>
      <c r="O20">
        <v>200</v>
      </c>
      <c r="R20">
        <v>0</v>
      </c>
      <c r="T20">
        <v>49800</v>
      </c>
    </row>
    <row r="21" spans="1:20">
      <c r="A21">
        <v>20</v>
      </c>
      <c r="B21" t="s">
        <v>588</v>
      </c>
      <c r="D21">
        <v>257</v>
      </c>
      <c r="E21">
        <v>22</v>
      </c>
      <c r="F21">
        <v>22</v>
      </c>
      <c r="G21">
        <v>0</v>
      </c>
      <c r="H21">
        <v>0</v>
      </c>
      <c r="I21">
        <v>50000</v>
      </c>
      <c r="J21" t="s">
        <v>566</v>
      </c>
      <c r="K21">
        <v>0</v>
      </c>
      <c r="L21">
        <v>0</v>
      </c>
      <c r="M21">
        <v>0</v>
      </c>
      <c r="N21">
        <v>200</v>
      </c>
      <c r="O21">
        <v>200</v>
      </c>
      <c r="R21">
        <v>12599</v>
      </c>
      <c r="T21">
        <v>37201</v>
      </c>
    </row>
    <row r="22" spans="1:20">
      <c r="A22">
        <v>21</v>
      </c>
      <c r="B22" t="s">
        <v>589</v>
      </c>
      <c r="D22">
        <v>42</v>
      </c>
      <c r="E22">
        <v>22</v>
      </c>
      <c r="F22">
        <v>22</v>
      </c>
      <c r="G22">
        <v>0</v>
      </c>
      <c r="H22">
        <v>0</v>
      </c>
      <c r="I22">
        <v>50000</v>
      </c>
      <c r="J22" t="s">
        <v>566</v>
      </c>
      <c r="K22">
        <v>0</v>
      </c>
      <c r="L22">
        <v>0</v>
      </c>
      <c r="M22">
        <v>0</v>
      </c>
      <c r="N22">
        <v>200</v>
      </c>
      <c r="O22">
        <v>200</v>
      </c>
      <c r="R22">
        <v>0</v>
      </c>
      <c r="T22">
        <v>49800</v>
      </c>
    </row>
    <row r="23" spans="1:20">
      <c r="A23">
        <v>22</v>
      </c>
      <c r="B23" t="s">
        <v>590</v>
      </c>
      <c r="C23" t="s">
        <v>578</v>
      </c>
      <c r="E23">
        <v>22</v>
      </c>
      <c r="F23">
        <v>22</v>
      </c>
      <c r="G23">
        <v>0</v>
      </c>
      <c r="H23">
        <v>0</v>
      </c>
      <c r="I23">
        <v>50000</v>
      </c>
      <c r="J23" t="s">
        <v>569</v>
      </c>
      <c r="K23">
        <v>0</v>
      </c>
      <c r="L23">
        <v>0</v>
      </c>
      <c r="M23">
        <v>0</v>
      </c>
      <c r="N23">
        <v>0</v>
      </c>
      <c r="O23">
        <v>0</v>
      </c>
      <c r="R23">
        <v>500</v>
      </c>
      <c r="T23">
        <v>49500</v>
      </c>
    </row>
    <row r="24" spans="1:20">
      <c r="A24">
        <v>23</v>
      </c>
      <c r="B24" t="s">
        <v>591</v>
      </c>
      <c r="D24">
        <v>66</v>
      </c>
      <c r="E24">
        <v>22</v>
      </c>
      <c r="F24">
        <v>22</v>
      </c>
      <c r="G24">
        <v>0</v>
      </c>
      <c r="H24">
        <v>0</v>
      </c>
      <c r="I24">
        <v>50000</v>
      </c>
      <c r="J24" t="s">
        <v>566</v>
      </c>
      <c r="K24">
        <v>3600</v>
      </c>
      <c r="L24">
        <v>0</v>
      </c>
      <c r="M24">
        <v>0</v>
      </c>
      <c r="N24">
        <v>200</v>
      </c>
      <c r="O24">
        <v>3800</v>
      </c>
      <c r="P24">
        <v>22222</v>
      </c>
      <c r="R24">
        <v>12000</v>
      </c>
      <c r="T24">
        <v>11978</v>
      </c>
    </row>
    <row r="25" spans="1:20">
      <c r="A25">
        <v>24</v>
      </c>
      <c r="B25" t="s">
        <v>592</v>
      </c>
      <c r="D25">
        <v>269</v>
      </c>
      <c r="E25">
        <v>22</v>
      </c>
      <c r="F25">
        <v>22</v>
      </c>
      <c r="G25">
        <v>0</v>
      </c>
      <c r="H25">
        <v>0</v>
      </c>
      <c r="I25">
        <v>50000</v>
      </c>
      <c r="J25" t="s">
        <v>566</v>
      </c>
      <c r="K25">
        <v>0</v>
      </c>
      <c r="L25">
        <v>0</v>
      </c>
      <c r="M25">
        <v>0</v>
      </c>
      <c r="N25">
        <v>200</v>
      </c>
      <c r="O25">
        <v>200</v>
      </c>
      <c r="R25">
        <v>0</v>
      </c>
      <c r="T25">
        <v>49800</v>
      </c>
    </row>
    <row r="26" spans="1:20">
      <c r="A26">
        <v>25</v>
      </c>
      <c r="B26" t="s">
        <v>593</v>
      </c>
      <c r="D26">
        <v>4</v>
      </c>
      <c r="E26">
        <v>22</v>
      </c>
      <c r="F26">
        <v>22</v>
      </c>
      <c r="G26">
        <v>0</v>
      </c>
      <c r="H26">
        <v>0</v>
      </c>
      <c r="I26">
        <v>50000</v>
      </c>
      <c r="J26" t="s">
        <v>566</v>
      </c>
      <c r="K26">
        <v>0</v>
      </c>
      <c r="L26">
        <v>0</v>
      </c>
      <c r="M26">
        <v>0</v>
      </c>
      <c r="N26">
        <v>200</v>
      </c>
      <c r="O26">
        <v>200</v>
      </c>
      <c r="R26">
        <v>0</v>
      </c>
      <c r="T26">
        <v>49800</v>
      </c>
    </row>
    <row r="27" spans="1:20">
      <c r="A27">
        <v>26</v>
      </c>
      <c r="B27" t="s">
        <v>594</v>
      </c>
      <c r="D27">
        <v>225</v>
      </c>
      <c r="E27">
        <v>22</v>
      </c>
      <c r="F27">
        <v>22</v>
      </c>
      <c r="G27">
        <v>6</v>
      </c>
      <c r="H27">
        <v>0</v>
      </c>
      <c r="I27">
        <v>50000</v>
      </c>
      <c r="J27" t="s">
        <v>566</v>
      </c>
      <c r="K27">
        <v>3600</v>
      </c>
      <c r="L27">
        <v>0</v>
      </c>
      <c r="M27">
        <v>0</v>
      </c>
      <c r="N27">
        <v>200</v>
      </c>
      <c r="O27">
        <v>3800</v>
      </c>
      <c r="R27">
        <v>0</v>
      </c>
      <c r="T27">
        <v>46200</v>
      </c>
    </row>
    <row r="28" spans="1:20">
      <c r="A28">
        <v>27</v>
      </c>
      <c r="B28" t="s">
        <v>595</v>
      </c>
      <c r="C28" t="s">
        <v>582</v>
      </c>
      <c r="E28">
        <v>22</v>
      </c>
      <c r="F28">
        <v>22</v>
      </c>
      <c r="G28">
        <v>0</v>
      </c>
      <c r="H28">
        <v>0</v>
      </c>
      <c r="I28">
        <v>50000</v>
      </c>
      <c r="J28" t="s">
        <v>566</v>
      </c>
      <c r="K28">
        <v>0</v>
      </c>
      <c r="L28">
        <v>0</v>
      </c>
      <c r="M28">
        <v>0</v>
      </c>
      <c r="N28">
        <v>200</v>
      </c>
      <c r="O28">
        <v>200</v>
      </c>
      <c r="R28">
        <v>0</v>
      </c>
      <c r="T28">
        <v>49800</v>
      </c>
    </row>
    <row r="29" spans="1:20">
      <c r="A29">
        <v>28</v>
      </c>
      <c r="B29" t="s">
        <v>596</v>
      </c>
      <c r="D29">
        <v>165</v>
      </c>
      <c r="E29">
        <v>22</v>
      </c>
      <c r="F29">
        <v>22</v>
      </c>
      <c r="G29">
        <v>2</v>
      </c>
      <c r="H29">
        <v>0</v>
      </c>
      <c r="I29">
        <v>50000</v>
      </c>
      <c r="J29" t="s">
        <v>566</v>
      </c>
      <c r="K29">
        <v>0</v>
      </c>
      <c r="L29">
        <v>0</v>
      </c>
      <c r="M29">
        <v>0</v>
      </c>
      <c r="N29">
        <v>200</v>
      </c>
      <c r="O29">
        <v>200</v>
      </c>
      <c r="R29">
        <v>0</v>
      </c>
      <c r="T29">
        <v>49800</v>
      </c>
    </row>
    <row r="30" spans="1:20">
      <c r="A30">
        <v>29</v>
      </c>
      <c r="B30" t="s">
        <v>597</v>
      </c>
      <c r="D30">
        <v>300</v>
      </c>
      <c r="E30">
        <v>22</v>
      </c>
      <c r="F30">
        <v>22</v>
      </c>
      <c r="G30">
        <v>0</v>
      </c>
      <c r="H30">
        <v>0</v>
      </c>
      <c r="I30">
        <v>50000</v>
      </c>
      <c r="J30" t="s">
        <v>566</v>
      </c>
      <c r="K30">
        <v>3600</v>
      </c>
      <c r="L30">
        <v>0</v>
      </c>
      <c r="M30">
        <v>0</v>
      </c>
      <c r="N30">
        <v>200</v>
      </c>
      <c r="O30">
        <v>3800</v>
      </c>
      <c r="R30">
        <v>0</v>
      </c>
      <c r="T30">
        <v>46200</v>
      </c>
    </row>
    <row r="31" spans="1:20">
      <c r="A31">
        <v>30</v>
      </c>
      <c r="B31" t="s">
        <v>598</v>
      </c>
      <c r="D31">
        <v>255</v>
      </c>
      <c r="E31">
        <v>22</v>
      </c>
      <c r="F31">
        <v>22</v>
      </c>
      <c r="G31">
        <v>1</v>
      </c>
      <c r="H31">
        <v>0</v>
      </c>
      <c r="I31">
        <v>50000</v>
      </c>
      <c r="J31" t="s">
        <v>566</v>
      </c>
      <c r="K31">
        <v>3600</v>
      </c>
      <c r="L31">
        <v>0</v>
      </c>
      <c r="M31">
        <v>0</v>
      </c>
      <c r="N31">
        <v>200</v>
      </c>
      <c r="O31">
        <v>3800</v>
      </c>
      <c r="R31">
        <v>0</v>
      </c>
      <c r="T31">
        <v>46200</v>
      </c>
    </row>
    <row r="32" spans="1:20">
      <c r="A32">
        <v>31</v>
      </c>
      <c r="B32" t="s">
        <v>599</v>
      </c>
      <c r="D32">
        <v>131</v>
      </c>
      <c r="E32">
        <v>22</v>
      </c>
      <c r="F32">
        <v>22</v>
      </c>
      <c r="G32">
        <v>1.5</v>
      </c>
      <c r="H32">
        <v>0</v>
      </c>
      <c r="I32">
        <v>50000</v>
      </c>
      <c r="J32" t="s">
        <v>566</v>
      </c>
      <c r="K32">
        <v>3600</v>
      </c>
      <c r="L32">
        <v>0</v>
      </c>
      <c r="M32">
        <v>1250</v>
      </c>
      <c r="N32">
        <v>200</v>
      </c>
      <c r="O32">
        <v>5050</v>
      </c>
      <c r="R32">
        <v>0</v>
      </c>
      <c r="T32">
        <v>44950</v>
      </c>
    </row>
    <row r="33" spans="1:20">
      <c r="A33">
        <v>32</v>
      </c>
      <c r="B33" t="s">
        <v>600</v>
      </c>
      <c r="D33">
        <v>22</v>
      </c>
      <c r="E33">
        <v>22</v>
      </c>
      <c r="F33">
        <v>22</v>
      </c>
      <c r="G33">
        <v>0.5</v>
      </c>
      <c r="H33">
        <v>0</v>
      </c>
      <c r="I33">
        <v>50000</v>
      </c>
      <c r="J33" t="s">
        <v>566</v>
      </c>
      <c r="K33">
        <v>0</v>
      </c>
      <c r="L33">
        <v>0</v>
      </c>
      <c r="M33">
        <v>0</v>
      </c>
      <c r="N33">
        <v>200</v>
      </c>
      <c r="O33">
        <v>200</v>
      </c>
      <c r="R33">
        <v>0</v>
      </c>
      <c r="T33">
        <v>49800</v>
      </c>
    </row>
    <row r="34" spans="1:20">
      <c r="A34">
        <v>33</v>
      </c>
      <c r="B34" t="s">
        <v>601</v>
      </c>
      <c r="C34" t="s">
        <v>602</v>
      </c>
      <c r="E34">
        <v>22</v>
      </c>
      <c r="F34">
        <v>22</v>
      </c>
      <c r="G34">
        <v>0</v>
      </c>
      <c r="H34">
        <v>0</v>
      </c>
      <c r="I34">
        <v>50000</v>
      </c>
      <c r="J34" t="s">
        <v>566</v>
      </c>
      <c r="K34">
        <v>3600</v>
      </c>
      <c r="L34">
        <v>0</v>
      </c>
      <c r="M34">
        <v>0</v>
      </c>
      <c r="N34">
        <v>200</v>
      </c>
      <c r="O34">
        <v>3800</v>
      </c>
      <c r="R34">
        <v>0</v>
      </c>
      <c r="T34">
        <v>46200</v>
      </c>
    </row>
    <row r="35" spans="1:20">
      <c r="A35">
        <v>34</v>
      </c>
      <c r="B35" t="s">
        <v>603</v>
      </c>
      <c r="C35" t="s">
        <v>604</v>
      </c>
      <c r="E35">
        <v>22</v>
      </c>
      <c r="F35">
        <v>12</v>
      </c>
      <c r="G35">
        <v>0</v>
      </c>
      <c r="H35">
        <v>0</v>
      </c>
      <c r="I35">
        <v>27272.727272727272</v>
      </c>
      <c r="J35" t="s">
        <v>566</v>
      </c>
      <c r="K35">
        <v>3600</v>
      </c>
      <c r="L35">
        <v>0</v>
      </c>
      <c r="M35">
        <v>0</v>
      </c>
      <c r="N35">
        <v>200</v>
      </c>
      <c r="O35">
        <v>3800</v>
      </c>
      <c r="R35">
        <v>0</v>
      </c>
      <c r="T35">
        <v>23473</v>
      </c>
    </row>
    <row r="36" spans="1:20">
      <c r="A36">
        <v>35</v>
      </c>
      <c r="B36" t="s">
        <v>605</v>
      </c>
      <c r="C36" t="s">
        <v>565</v>
      </c>
      <c r="D36">
        <v>305</v>
      </c>
      <c r="E36">
        <v>22</v>
      </c>
      <c r="F36">
        <v>17</v>
      </c>
      <c r="G36">
        <v>1</v>
      </c>
      <c r="H36">
        <v>0</v>
      </c>
      <c r="I36">
        <v>38636.36363636364</v>
      </c>
      <c r="J36" t="s">
        <v>566</v>
      </c>
      <c r="K36">
        <v>0</v>
      </c>
      <c r="L36">
        <v>0</v>
      </c>
      <c r="M36">
        <v>0</v>
      </c>
      <c r="N36">
        <v>200</v>
      </c>
      <c r="O36">
        <v>200</v>
      </c>
      <c r="R36">
        <v>0</v>
      </c>
      <c r="T36">
        <v>38436</v>
      </c>
    </row>
    <row r="37" spans="1:20">
      <c r="A37">
        <v>36</v>
      </c>
      <c r="B37" t="s">
        <v>606</v>
      </c>
      <c r="D37">
        <v>137</v>
      </c>
      <c r="E37">
        <v>22</v>
      </c>
      <c r="F37">
        <v>22</v>
      </c>
      <c r="G37">
        <v>1</v>
      </c>
      <c r="H37">
        <v>0</v>
      </c>
      <c r="I37">
        <v>50000</v>
      </c>
      <c r="J37" t="s">
        <v>566</v>
      </c>
      <c r="K37">
        <v>3600</v>
      </c>
      <c r="L37">
        <v>0</v>
      </c>
      <c r="M37">
        <v>0</v>
      </c>
      <c r="N37">
        <v>200</v>
      </c>
      <c r="O37">
        <v>3800</v>
      </c>
      <c r="P37">
        <v>33333</v>
      </c>
      <c r="R37">
        <v>0</v>
      </c>
      <c r="T37">
        <v>12867</v>
      </c>
    </row>
    <row r="38" spans="1:20">
      <c r="A38">
        <v>37</v>
      </c>
      <c r="B38" t="s">
        <v>607</v>
      </c>
      <c r="D38">
        <v>274</v>
      </c>
      <c r="E38">
        <v>22</v>
      </c>
      <c r="F38">
        <v>22</v>
      </c>
      <c r="G38">
        <v>0</v>
      </c>
      <c r="H38">
        <v>0</v>
      </c>
      <c r="I38">
        <v>50000</v>
      </c>
      <c r="J38" t="s">
        <v>566</v>
      </c>
      <c r="K38">
        <v>3600</v>
      </c>
      <c r="L38">
        <v>0</v>
      </c>
      <c r="M38">
        <v>0</v>
      </c>
      <c r="N38">
        <v>200</v>
      </c>
      <c r="O38">
        <v>3800</v>
      </c>
      <c r="R38">
        <v>0</v>
      </c>
      <c r="T38">
        <v>46200</v>
      </c>
    </row>
    <row r="39" spans="1:20">
      <c r="A39">
        <v>38</v>
      </c>
      <c r="B39" t="s">
        <v>608</v>
      </c>
      <c r="D39">
        <v>90</v>
      </c>
      <c r="E39">
        <v>22</v>
      </c>
      <c r="F39">
        <v>22</v>
      </c>
      <c r="G39">
        <v>6</v>
      </c>
      <c r="H39">
        <v>0</v>
      </c>
      <c r="I39">
        <v>50000</v>
      </c>
      <c r="J39" t="s">
        <v>566</v>
      </c>
      <c r="K39">
        <v>3600</v>
      </c>
      <c r="L39">
        <v>0</v>
      </c>
      <c r="M39">
        <v>0</v>
      </c>
      <c r="N39">
        <v>200</v>
      </c>
      <c r="O39">
        <v>3800</v>
      </c>
      <c r="R39">
        <v>13325</v>
      </c>
      <c r="T39">
        <v>32875</v>
      </c>
    </row>
    <row r="40" spans="1:20">
      <c r="A40">
        <v>39</v>
      </c>
      <c r="B40" t="s">
        <v>609</v>
      </c>
      <c r="D40">
        <v>90</v>
      </c>
      <c r="E40">
        <v>22</v>
      </c>
      <c r="F40">
        <v>22</v>
      </c>
      <c r="G40">
        <v>0</v>
      </c>
      <c r="H40">
        <v>0</v>
      </c>
      <c r="I40">
        <v>50000</v>
      </c>
      <c r="J40" t="s">
        <v>566</v>
      </c>
      <c r="K40">
        <v>0</v>
      </c>
      <c r="L40">
        <v>0</v>
      </c>
      <c r="M40">
        <v>0</v>
      </c>
      <c r="N40">
        <v>200</v>
      </c>
      <c r="O40">
        <v>200</v>
      </c>
      <c r="P40">
        <v>34800</v>
      </c>
      <c r="R40">
        <v>0</v>
      </c>
      <c r="T40">
        <v>15000</v>
      </c>
    </row>
    <row r="41" spans="1:20">
      <c r="A41">
        <v>40</v>
      </c>
      <c r="B41" t="s">
        <v>610</v>
      </c>
      <c r="C41" t="s">
        <v>568</v>
      </c>
      <c r="E41">
        <v>22</v>
      </c>
      <c r="F41">
        <v>4</v>
      </c>
      <c r="G41">
        <v>0</v>
      </c>
      <c r="H41">
        <v>0</v>
      </c>
      <c r="I41">
        <v>9090.9090909090901</v>
      </c>
      <c r="J41" t="s">
        <v>569</v>
      </c>
      <c r="K41">
        <v>0</v>
      </c>
      <c r="L41">
        <v>0</v>
      </c>
      <c r="M41">
        <v>0</v>
      </c>
      <c r="N41">
        <v>0</v>
      </c>
      <c r="O41">
        <v>0</v>
      </c>
      <c r="R41">
        <v>91</v>
      </c>
      <c r="T41">
        <v>9000</v>
      </c>
    </row>
    <row r="42" spans="1:20">
      <c r="A42">
        <v>41</v>
      </c>
      <c r="B42" t="s">
        <v>611</v>
      </c>
      <c r="D42">
        <v>9</v>
      </c>
      <c r="E42">
        <v>22</v>
      </c>
      <c r="F42">
        <v>22</v>
      </c>
      <c r="G42">
        <v>1</v>
      </c>
      <c r="H42">
        <v>0</v>
      </c>
      <c r="I42">
        <v>50000</v>
      </c>
      <c r="J42" t="s">
        <v>566</v>
      </c>
      <c r="K42">
        <v>3600</v>
      </c>
      <c r="L42">
        <v>0</v>
      </c>
      <c r="M42">
        <v>0</v>
      </c>
      <c r="N42">
        <v>200</v>
      </c>
      <c r="O42">
        <v>3800</v>
      </c>
      <c r="P42">
        <v>29167</v>
      </c>
      <c r="R42">
        <v>7895</v>
      </c>
      <c r="T42">
        <v>9138</v>
      </c>
    </row>
    <row r="43" spans="1:20">
      <c r="A43">
        <v>42</v>
      </c>
      <c r="B43" t="s">
        <v>612</v>
      </c>
      <c r="C43" t="s">
        <v>613</v>
      </c>
      <c r="D43">
        <v>128</v>
      </c>
      <c r="E43">
        <v>22</v>
      </c>
      <c r="F43">
        <v>22</v>
      </c>
      <c r="G43">
        <v>2</v>
      </c>
      <c r="H43">
        <v>2</v>
      </c>
      <c r="I43">
        <v>45454.545454545456</v>
      </c>
      <c r="J43" t="s">
        <v>566</v>
      </c>
      <c r="K43">
        <v>3600</v>
      </c>
      <c r="L43">
        <v>0</v>
      </c>
      <c r="M43">
        <v>0</v>
      </c>
      <c r="N43">
        <v>200</v>
      </c>
      <c r="O43">
        <v>3800</v>
      </c>
      <c r="P43">
        <v>36000</v>
      </c>
      <c r="R43">
        <v>0</v>
      </c>
      <c r="T43">
        <v>5655</v>
      </c>
    </row>
    <row r="44" spans="1:20">
      <c r="A44">
        <v>43</v>
      </c>
      <c r="B44" t="s">
        <v>614</v>
      </c>
      <c r="D44">
        <v>262</v>
      </c>
      <c r="E44">
        <v>22</v>
      </c>
      <c r="F44">
        <v>22</v>
      </c>
      <c r="G44">
        <v>1</v>
      </c>
      <c r="H44">
        <v>0</v>
      </c>
      <c r="I44">
        <v>50000</v>
      </c>
      <c r="J44" t="s">
        <v>566</v>
      </c>
      <c r="K44">
        <v>3600</v>
      </c>
      <c r="L44">
        <v>0</v>
      </c>
      <c r="M44">
        <v>0</v>
      </c>
      <c r="N44">
        <v>200</v>
      </c>
      <c r="O44">
        <v>3800</v>
      </c>
      <c r="R44">
        <v>0</v>
      </c>
      <c r="T44">
        <v>46200</v>
      </c>
    </row>
    <row r="45" spans="1:20">
      <c r="A45">
        <v>44</v>
      </c>
      <c r="B45" t="s">
        <v>615</v>
      </c>
      <c r="C45" t="s">
        <v>582</v>
      </c>
      <c r="E45">
        <v>22</v>
      </c>
      <c r="F45">
        <v>22</v>
      </c>
      <c r="G45">
        <v>0</v>
      </c>
      <c r="H45">
        <v>0</v>
      </c>
      <c r="I45">
        <v>50000</v>
      </c>
      <c r="J45" t="s">
        <v>566</v>
      </c>
      <c r="K45">
        <v>0</v>
      </c>
      <c r="L45">
        <v>0</v>
      </c>
      <c r="M45">
        <v>0</v>
      </c>
      <c r="N45">
        <v>200</v>
      </c>
      <c r="O45">
        <v>200</v>
      </c>
      <c r="R45">
        <v>0</v>
      </c>
      <c r="T45">
        <v>49800</v>
      </c>
    </row>
    <row r="46" spans="1:20">
      <c r="A46">
        <v>45</v>
      </c>
      <c r="B46" t="s">
        <v>616</v>
      </c>
      <c r="E46">
        <v>22</v>
      </c>
      <c r="F46">
        <v>22</v>
      </c>
      <c r="G46">
        <v>0</v>
      </c>
      <c r="H46">
        <v>0</v>
      </c>
      <c r="I46">
        <v>50000</v>
      </c>
      <c r="J46" t="s">
        <v>566</v>
      </c>
      <c r="K46">
        <v>0</v>
      </c>
      <c r="L46">
        <v>0</v>
      </c>
      <c r="M46">
        <v>0</v>
      </c>
      <c r="N46">
        <v>200</v>
      </c>
      <c r="O46">
        <v>200</v>
      </c>
      <c r="R46">
        <v>0</v>
      </c>
      <c r="T46">
        <v>49800</v>
      </c>
    </row>
    <row r="47" spans="1:20">
      <c r="A47">
        <v>46</v>
      </c>
      <c r="B47" t="s">
        <v>617</v>
      </c>
      <c r="D47">
        <v>280</v>
      </c>
      <c r="E47">
        <v>22</v>
      </c>
      <c r="F47">
        <v>22</v>
      </c>
      <c r="G47">
        <v>1</v>
      </c>
      <c r="H47">
        <v>0</v>
      </c>
      <c r="I47">
        <v>50000</v>
      </c>
      <c r="J47" t="s">
        <v>566</v>
      </c>
      <c r="K47">
        <v>3600</v>
      </c>
      <c r="L47">
        <v>0</v>
      </c>
      <c r="M47">
        <v>0</v>
      </c>
      <c r="N47">
        <v>200</v>
      </c>
      <c r="O47">
        <v>3800</v>
      </c>
      <c r="R47">
        <v>0</v>
      </c>
      <c r="T47">
        <v>46200</v>
      </c>
    </row>
    <row r="48" spans="1:20">
      <c r="A48">
        <v>47</v>
      </c>
      <c r="B48" t="s">
        <v>618</v>
      </c>
      <c r="C48" t="s">
        <v>582</v>
      </c>
      <c r="E48">
        <v>22</v>
      </c>
      <c r="F48">
        <v>22</v>
      </c>
      <c r="G48">
        <v>0</v>
      </c>
      <c r="H48">
        <v>0</v>
      </c>
      <c r="I48">
        <v>50000</v>
      </c>
      <c r="J48" t="s">
        <v>566</v>
      </c>
      <c r="K48">
        <v>0</v>
      </c>
      <c r="L48">
        <v>0</v>
      </c>
      <c r="M48">
        <v>0</v>
      </c>
      <c r="N48">
        <v>200</v>
      </c>
      <c r="O48">
        <v>200</v>
      </c>
      <c r="R48">
        <v>0</v>
      </c>
      <c r="T48">
        <v>49800</v>
      </c>
    </row>
    <row r="49" spans="1:20">
      <c r="A49">
        <v>48</v>
      </c>
      <c r="B49" t="s">
        <v>619</v>
      </c>
      <c r="D49">
        <v>132</v>
      </c>
      <c r="E49">
        <v>22</v>
      </c>
      <c r="F49">
        <v>22</v>
      </c>
      <c r="G49">
        <v>0</v>
      </c>
      <c r="H49">
        <v>0</v>
      </c>
      <c r="I49">
        <v>50000</v>
      </c>
      <c r="J49" t="s">
        <v>566</v>
      </c>
      <c r="K49">
        <v>0</v>
      </c>
      <c r="L49">
        <v>0</v>
      </c>
      <c r="M49">
        <v>0</v>
      </c>
      <c r="N49">
        <v>200</v>
      </c>
      <c r="O49">
        <v>200</v>
      </c>
      <c r="R49">
        <v>0</v>
      </c>
      <c r="T49">
        <v>49800</v>
      </c>
    </row>
    <row r="50" spans="1:20">
      <c r="A50">
        <v>49</v>
      </c>
      <c r="B50" t="s">
        <v>620</v>
      </c>
      <c r="D50">
        <v>243</v>
      </c>
      <c r="E50">
        <v>22</v>
      </c>
      <c r="F50">
        <v>22</v>
      </c>
      <c r="G50">
        <v>2</v>
      </c>
      <c r="H50">
        <v>0</v>
      </c>
      <c r="I50">
        <v>50000</v>
      </c>
      <c r="J50" t="s">
        <v>566</v>
      </c>
      <c r="K50">
        <v>0</v>
      </c>
      <c r="L50">
        <v>0</v>
      </c>
      <c r="M50">
        <v>0</v>
      </c>
      <c r="N50">
        <v>200</v>
      </c>
      <c r="O50">
        <v>200</v>
      </c>
      <c r="R50">
        <v>4753</v>
      </c>
      <c r="T50">
        <v>45047</v>
      </c>
    </row>
    <row r="51" spans="1:20">
      <c r="A51">
        <v>50</v>
      </c>
      <c r="B51" t="s">
        <v>621</v>
      </c>
      <c r="C51" t="s">
        <v>622</v>
      </c>
      <c r="D51">
        <v>306</v>
      </c>
      <c r="E51">
        <v>22</v>
      </c>
      <c r="F51">
        <v>14</v>
      </c>
      <c r="G51">
        <v>0</v>
      </c>
      <c r="H51">
        <v>0</v>
      </c>
      <c r="I51">
        <v>31818.18181818182</v>
      </c>
      <c r="J51" t="s">
        <v>566</v>
      </c>
      <c r="K51">
        <v>3600</v>
      </c>
      <c r="L51">
        <v>1272.7272727272727</v>
      </c>
      <c r="M51">
        <v>0</v>
      </c>
      <c r="N51">
        <v>0</v>
      </c>
      <c r="O51">
        <v>4872.727272727273</v>
      </c>
      <c r="R51">
        <v>0</v>
      </c>
      <c r="T51">
        <v>26945</v>
      </c>
    </row>
    <row r="52" spans="1:20">
      <c r="A52">
        <v>51</v>
      </c>
      <c r="B52" t="s">
        <v>623</v>
      </c>
      <c r="D52">
        <v>270</v>
      </c>
      <c r="E52">
        <v>22</v>
      </c>
      <c r="F52">
        <v>22</v>
      </c>
      <c r="G52">
        <v>1</v>
      </c>
      <c r="H52">
        <v>0</v>
      </c>
      <c r="I52">
        <v>50000</v>
      </c>
      <c r="J52" t="s">
        <v>566</v>
      </c>
      <c r="K52">
        <v>3600</v>
      </c>
      <c r="L52">
        <v>0</v>
      </c>
      <c r="M52">
        <v>0</v>
      </c>
      <c r="N52">
        <v>200</v>
      </c>
      <c r="O52">
        <v>3800</v>
      </c>
      <c r="R52">
        <v>0</v>
      </c>
      <c r="T52">
        <v>46200</v>
      </c>
    </row>
    <row r="53" spans="1:20">
      <c r="A53">
        <v>52</v>
      </c>
      <c r="B53" t="s">
        <v>624</v>
      </c>
      <c r="D53">
        <v>247</v>
      </c>
      <c r="E53">
        <v>22</v>
      </c>
      <c r="F53">
        <v>22</v>
      </c>
      <c r="G53">
        <v>0</v>
      </c>
      <c r="H53">
        <v>0</v>
      </c>
      <c r="I53">
        <v>50000</v>
      </c>
      <c r="J53" t="s">
        <v>566</v>
      </c>
      <c r="K53">
        <v>3600</v>
      </c>
      <c r="L53">
        <v>0</v>
      </c>
      <c r="M53">
        <v>0</v>
      </c>
      <c r="N53">
        <v>200</v>
      </c>
      <c r="O53">
        <v>3800</v>
      </c>
      <c r="R53">
        <v>0</v>
      </c>
      <c r="T53">
        <v>46200</v>
      </c>
    </row>
    <row r="54" spans="1:20">
      <c r="A54">
        <v>53</v>
      </c>
      <c r="B54" t="s">
        <v>625</v>
      </c>
      <c r="D54">
        <v>241</v>
      </c>
      <c r="E54">
        <v>22</v>
      </c>
      <c r="F54">
        <v>22</v>
      </c>
      <c r="G54">
        <v>1</v>
      </c>
      <c r="H54">
        <v>0</v>
      </c>
      <c r="I54">
        <v>50000</v>
      </c>
      <c r="J54" t="s">
        <v>566</v>
      </c>
      <c r="K54">
        <v>3600</v>
      </c>
      <c r="L54">
        <v>0</v>
      </c>
      <c r="M54">
        <v>0</v>
      </c>
      <c r="N54">
        <v>200</v>
      </c>
      <c r="O54">
        <v>3800</v>
      </c>
      <c r="P54">
        <v>-6885</v>
      </c>
      <c r="R54">
        <v>0</v>
      </c>
      <c r="T54">
        <v>53085</v>
      </c>
    </row>
    <row r="55" spans="1:20">
      <c r="A55">
        <v>54</v>
      </c>
      <c r="B55" t="s">
        <v>626</v>
      </c>
      <c r="D55">
        <v>278</v>
      </c>
      <c r="E55">
        <v>22</v>
      </c>
      <c r="F55">
        <v>22</v>
      </c>
      <c r="G55">
        <v>0</v>
      </c>
      <c r="H55">
        <v>0</v>
      </c>
      <c r="I55">
        <v>50000</v>
      </c>
      <c r="J55" t="s">
        <v>566</v>
      </c>
      <c r="K55">
        <v>3600</v>
      </c>
      <c r="L55">
        <v>0</v>
      </c>
      <c r="M55">
        <v>0</v>
      </c>
      <c r="N55">
        <v>200</v>
      </c>
      <c r="O55">
        <v>3800</v>
      </c>
      <c r="R55">
        <v>0</v>
      </c>
      <c r="T55">
        <v>46200</v>
      </c>
    </row>
    <row r="56" spans="1:20">
      <c r="A56">
        <v>55</v>
      </c>
      <c r="B56" t="s">
        <v>627</v>
      </c>
      <c r="D56">
        <v>3</v>
      </c>
      <c r="E56">
        <v>22</v>
      </c>
      <c r="F56">
        <v>22</v>
      </c>
      <c r="G56">
        <v>1.5</v>
      </c>
      <c r="H56">
        <v>0</v>
      </c>
      <c r="I56">
        <v>50000</v>
      </c>
      <c r="J56" t="s">
        <v>566</v>
      </c>
      <c r="K56">
        <v>3600</v>
      </c>
      <c r="L56">
        <v>0</v>
      </c>
      <c r="M56">
        <v>0</v>
      </c>
      <c r="N56">
        <v>200</v>
      </c>
      <c r="O56">
        <v>3800</v>
      </c>
      <c r="R56">
        <v>0</v>
      </c>
      <c r="T56">
        <v>46200</v>
      </c>
    </row>
    <row r="57" spans="1:20">
      <c r="A57">
        <v>56</v>
      </c>
      <c r="B57" t="s">
        <v>628</v>
      </c>
      <c r="E57">
        <v>22</v>
      </c>
      <c r="F57">
        <v>22</v>
      </c>
      <c r="G57">
        <v>0</v>
      </c>
      <c r="H57">
        <v>0</v>
      </c>
      <c r="I57">
        <v>50000</v>
      </c>
      <c r="J57" t="s">
        <v>566</v>
      </c>
      <c r="K57">
        <v>0</v>
      </c>
      <c r="L57">
        <v>0</v>
      </c>
      <c r="M57">
        <v>0</v>
      </c>
      <c r="N57">
        <v>200</v>
      </c>
      <c r="O57">
        <v>200</v>
      </c>
      <c r="R57">
        <v>0</v>
      </c>
      <c r="T57">
        <v>49800</v>
      </c>
    </row>
    <row r="58" spans="1:20">
      <c r="A58">
        <v>57</v>
      </c>
      <c r="B58" t="s">
        <v>629</v>
      </c>
      <c r="D58">
        <v>152</v>
      </c>
      <c r="E58">
        <v>22</v>
      </c>
      <c r="F58">
        <v>22</v>
      </c>
      <c r="G58">
        <v>0</v>
      </c>
      <c r="H58">
        <v>0</v>
      </c>
      <c r="I58">
        <v>50000</v>
      </c>
      <c r="J58" t="s">
        <v>566</v>
      </c>
      <c r="K58">
        <v>3600</v>
      </c>
      <c r="L58">
        <v>0</v>
      </c>
      <c r="M58">
        <v>0</v>
      </c>
      <c r="N58">
        <v>200</v>
      </c>
      <c r="O58">
        <v>3800</v>
      </c>
      <c r="R58">
        <v>0</v>
      </c>
      <c r="T58">
        <v>46200</v>
      </c>
    </row>
    <row r="59" spans="1:20">
      <c r="A59">
        <v>58</v>
      </c>
      <c r="B59" t="s">
        <v>630</v>
      </c>
      <c r="D59">
        <v>76</v>
      </c>
      <c r="E59">
        <v>22</v>
      </c>
      <c r="F59">
        <v>22</v>
      </c>
      <c r="G59">
        <v>0</v>
      </c>
      <c r="H59">
        <v>0</v>
      </c>
      <c r="I59">
        <v>50000</v>
      </c>
      <c r="J59" t="s">
        <v>566</v>
      </c>
      <c r="K59">
        <v>0</v>
      </c>
      <c r="L59">
        <v>0</v>
      </c>
      <c r="M59">
        <v>0</v>
      </c>
      <c r="N59">
        <v>200</v>
      </c>
      <c r="O59">
        <v>200</v>
      </c>
      <c r="R59">
        <v>0</v>
      </c>
      <c r="T59">
        <v>49800</v>
      </c>
    </row>
    <row r="60" spans="1:20">
      <c r="A60">
        <v>59</v>
      </c>
      <c r="B60" t="s">
        <v>631</v>
      </c>
      <c r="D60">
        <v>130</v>
      </c>
      <c r="E60">
        <v>22</v>
      </c>
      <c r="F60">
        <v>22</v>
      </c>
      <c r="G60">
        <v>0</v>
      </c>
      <c r="H60">
        <v>0</v>
      </c>
      <c r="I60">
        <v>50000</v>
      </c>
      <c r="J60" t="s">
        <v>566</v>
      </c>
      <c r="K60">
        <v>0</v>
      </c>
      <c r="L60">
        <v>0</v>
      </c>
      <c r="M60">
        <v>0</v>
      </c>
      <c r="N60">
        <v>200</v>
      </c>
      <c r="O60">
        <v>200</v>
      </c>
      <c r="R60">
        <v>0</v>
      </c>
      <c r="T60">
        <v>49800</v>
      </c>
    </row>
    <row r="61" spans="1:20">
      <c r="A61">
        <v>60</v>
      </c>
      <c r="B61" t="s">
        <v>632</v>
      </c>
      <c r="C61" t="s">
        <v>578</v>
      </c>
      <c r="E61">
        <v>22</v>
      </c>
      <c r="F61">
        <v>22</v>
      </c>
      <c r="G61">
        <v>0</v>
      </c>
      <c r="H61">
        <v>0</v>
      </c>
      <c r="I61">
        <v>50000</v>
      </c>
      <c r="J61" t="s">
        <v>569</v>
      </c>
      <c r="K61">
        <v>0</v>
      </c>
      <c r="L61">
        <v>0</v>
      </c>
      <c r="M61">
        <v>0</v>
      </c>
      <c r="N61">
        <v>0</v>
      </c>
      <c r="O61">
        <v>0</v>
      </c>
      <c r="R61">
        <v>500</v>
      </c>
      <c r="T61">
        <v>49500</v>
      </c>
    </row>
    <row r="62" spans="1:20">
      <c r="A62">
        <v>61</v>
      </c>
      <c r="B62" t="s">
        <v>633</v>
      </c>
      <c r="C62" t="s">
        <v>634</v>
      </c>
      <c r="D62">
        <v>133</v>
      </c>
      <c r="E62">
        <v>22</v>
      </c>
      <c r="F62">
        <v>22</v>
      </c>
      <c r="G62">
        <v>0</v>
      </c>
      <c r="H62">
        <v>0</v>
      </c>
      <c r="I62">
        <v>50000</v>
      </c>
      <c r="J62" t="s">
        <v>566</v>
      </c>
      <c r="K62">
        <v>3600</v>
      </c>
      <c r="L62">
        <v>0</v>
      </c>
      <c r="M62">
        <v>0</v>
      </c>
      <c r="N62">
        <v>200</v>
      </c>
      <c r="O62">
        <v>3800</v>
      </c>
      <c r="P62">
        <v>6000</v>
      </c>
      <c r="R62">
        <v>0</v>
      </c>
      <c r="T62">
        <v>40200</v>
      </c>
    </row>
    <row r="63" spans="1:20">
      <c r="A63">
        <v>62</v>
      </c>
      <c r="B63" t="s">
        <v>635</v>
      </c>
      <c r="C63" t="s">
        <v>636</v>
      </c>
      <c r="D63">
        <v>307</v>
      </c>
      <c r="E63">
        <v>22</v>
      </c>
      <c r="F63">
        <v>13</v>
      </c>
      <c r="G63">
        <v>10</v>
      </c>
      <c r="H63">
        <v>9</v>
      </c>
      <c r="I63">
        <v>9090.9090909090901</v>
      </c>
      <c r="J63" t="s">
        <v>566</v>
      </c>
      <c r="K63">
        <v>0</v>
      </c>
      <c r="L63">
        <v>0</v>
      </c>
      <c r="M63">
        <v>0</v>
      </c>
      <c r="N63">
        <v>200</v>
      </c>
      <c r="O63">
        <v>200</v>
      </c>
      <c r="R63">
        <v>0</v>
      </c>
      <c r="T63">
        <v>8891</v>
      </c>
    </row>
    <row r="64" spans="1:20">
      <c r="A64">
        <v>63</v>
      </c>
      <c r="B64" t="s">
        <v>637</v>
      </c>
      <c r="D64">
        <v>132</v>
      </c>
      <c r="E64">
        <v>22</v>
      </c>
      <c r="F64">
        <v>22</v>
      </c>
      <c r="G64">
        <v>0</v>
      </c>
      <c r="H64">
        <v>0</v>
      </c>
      <c r="I64">
        <v>50000</v>
      </c>
      <c r="J64" t="s">
        <v>566</v>
      </c>
      <c r="K64">
        <v>0</v>
      </c>
      <c r="L64">
        <v>0</v>
      </c>
      <c r="M64">
        <v>0</v>
      </c>
      <c r="N64">
        <v>200</v>
      </c>
      <c r="O64">
        <v>200</v>
      </c>
      <c r="R64">
        <v>0</v>
      </c>
      <c r="T64">
        <v>49800</v>
      </c>
    </row>
    <row r="65" spans="1:20">
      <c r="A65">
        <v>64</v>
      </c>
      <c r="B65" t="s">
        <v>638</v>
      </c>
      <c r="C65" t="s">
        <v>568</v>
      </c>
      <c r="E65">
        <v>22</v>
      </c>
      <c r="F65">
        <v>22</v>
      </c>
      <c r="G65">
        <v>4</v>
      </c>
      <c r="H65">
        <v>0</v>
      </c>
      <c r="I65">
        <v>50000</v>
      </c>
      <c r="J65" t="s">
        <v>569</v>
      </c>
      <c r="K65">
        <v>0</v>
      </c>
      <c r="L65">
        <v>0</v>
      </c>
      <c r="M65">
        <v>0</v>
      </c>
      <c r="N65">
        <v>0</v>
      </c>
      <c r="O65">
        <v>0</v>
      </c>
      <c r="R65">
        <v>5000</v>
      </c>
      <c r="T65">
        <v>45000</v>
      </c>
    </row>
    <row r="66" spans="1:20">
      <c r="A66">
        <v>65</v>
      </c>
      <c r="B66" t="s">
        <v>639</v>
      </c>
      <c r="D66">
        <v>51</v>
      </c>
      <c r="E66">
        <v>22</v>
      </c>
      <c r="F66">
        <v>22</v>
      </c>
      <c r="G66">
        <v>1</v>
      </c>
      <c r="H66">
        <v>0</v>
      </c>
      <c r="I66">
        <v>50000</v>
      </c>
      <c r="J66" t="s">
        <v>566</v>
      </c>
      <c r="K66">
        <v>0</v>
      </c>
      <c r="L66">
        <v>0</v>
      </c>
      <c r="M66">
        <v>0</v>
      </c>
      <c r="N66">
        <v>200</v>
      </c>
      <c r="O66">
        <v>200</v>
      </c>
      <c r="R66">
        <v>7749</v>
      </c>
      <c r="T66">
        <v>42051</v>
      </c>
    </row>
    <row r="67" spans="1:20">
      <c r="A67">
        <v>66</v>
      </c>
      <c r="B67" t="s">
        <v>640</v>
      </c>
      <c r="D67">
        <v>267</v>
      </c>
      <c r="E67">
        <v>22</v>
      </c>
      <c r="F67">
        <v>22</v>
      </c>
      <c r="G67">
        <v>1</v>
      </c>
      <c r="H67">
        <v>0</v>
      </c>
      <c r="I67">
        <v>50000</v>
      </c>
      <c r="J67" t="s">
        <v>566</v>
      </c>
      <c r="K67">
        <v>0</v>
      </c>
      <c r="L67">
        <v>0</v>
      </c>
      <c r="M67">
        <v>0</v>
      </c>
      <c r="N67">
        <v>200</v>
      </c>
      <c r="O67">
        <v>200</v>
      </c>
      <c r="R67">
        <v>0</v>
      </c>
      <c r="T67">
        <v>49800</v>
      </c>
    </row>
    <row r="68" spans="1:20">
      <c r="A68">
        <v>67</v>
      </c>
      <c r="B68" t="s">
        <v>641</v>
      </c>
      <c r="D68">
        <v>101</v>
      </c>
      <c r="E68">
        <v>22</v>
      </c>
      <c r="F68">
        <v>22</v>
      </c>
      <c r="G68">
        <v>0</v>
      </c>
      <c r="H68">
        <v>0</v>
      </c>
      <c r="I68">
        <v>50000</v>
      </c>
      <c r="J68" t="s">
        <v>566</v>
      </c>
      <c r="K68">
        <v>0</v>
      </c>
      <c r="L68">
        <v>0</v>
      </c>
      <c r="M68">
        <v>0</v>
      </c>
      <c r="N68">
        <v>200</v>
      </c>
      <c r="O68">
        <v>200</v>
      </c>
      <c r="Q68">
        <v>4577</v>
      </c>
      <c r="R68">
        <v>0</v>
      </c>
      <c r="T68">
        <v>54377</v>
      </c>
    </row>
    <row r="69" spans="1:20">
      <c r="A69">
        <v>68</v>
      </c>
      <c r="B69" t="s">
        <v>642</v>
      </c>
      <c r="C69" t="s">
        <v>568</v>
      </c>
      <c r="E69">
        <v>22</v>
      </c>
      <c r="F69">
        <v>22</v>
      </c>
      <c r="G69">
        <v>0</v>
      </c>
      <c r="H69">
        <v>0</v>
      </c>
      <c r="I69">
        <v>50000</v>
      </c>
      <c r="J69" t="s">
        <v>569</v>
      </c>
      <c r="K69">
        <v>0</v>
      </c>
      <c r="L69">
        <v>0</v>
      </c>
      <c r="M69">
        <v>0</v>
      </c>
      <c r="N69">
        <v>0</v>
      </c>
      <c r="O69">
        <v>0</v>
      </c>
      <c r="R69">
        <v>500</v>
      </c>
      <c r="T69">
        <v>49500</v>
      </c>
    </row>
    <row r="70" spans="1:20">
      <c r="A70">
        <v>69</v>
      </c>
      <c r="B70" t="s">
        <v>643</v>
      </c>
      <c r="C70" t="s">
        <v>582</v>
      </c>
      <c r="E70">
        <v>22</v>
      </c>
      <c r="F70">
        <v>22</v>
      </c>
      <c r="G70">
        <v>0</v>
      </c>
      <c r="H70">
        <v>0</v>
      </c>
      <c r="I70">
        <v>50000</v>
      </c>
      <c r="J70" t="s">
        <v>566</v>
      </c>
      <c r="K70">
        <v>0</v>
      </c>
      <c r="L70">
        <v>0</v>
      </c>
      <c r="M70">
        <v>0</v>
      </c>
      <c r="N70">
        <v>200</v>
      </c>
      <c r="O70">
        <v>200</v>
      </c>
      <c r="R70">
        <v>0</v>
      </c>
      <c r="T70">
        <v>49800</v>
      </c>
    </row>
    <row r="71" spans="1:20">
      <c r="A71">
        <v>70</v>
      </c>
      <c r="B71" t="s">
        <v>644</v>
      </c>
      <c r="D71">
        <v>129</v>
      </c>
      <c r="E71">
        <v>22</v>
      </c>
      <c r="F71">
        <v>22</v>
      </c>
      <c r="G71">
        <v>0</v>
      </c>
      <c r="H71">
        <v>0</v>
      </c>
      <c r="I71">
        <v>50000</v>
      </c>
      <c r="J71" t="s">
        <v>566</v>
      </c>
      <c r="K71">
        <v>0</v>
      </c>
      <c r="L71">
        <v>0</v>
      </c>
      <c r="M71">
        <v>0</v>
      </c>
      <c r="N71">
        <v>200</v>
      </c>
      <c r="O71">
        <v>200</v>
      </c>
      <c r="P71">
        <v>20833</v>
      </c>
      <c r="R71">
        <v>15980</v>
      </c>
      <c r="T71">
        <v>12987</v>
      </c>
    </row>
    <row r="72" spans="1:20">
      <c r="A72">
        <v>71</v>
      </c>
      <c r="B72" t="s">
        <v>645</v>
      </c>
      <c r="C72" t="s">
        <v>582</v>
      </c>
      <c r="E72">
        <v>22</v>
      </c>
      <c r="F72">
        <v>22</v>
      </c>
      <c r="G72">
        <v>0</v>
      </c>
      <c r="H72">
        <v>0</v>
      </c>
      <c r="I72">
        <v>50000</v>
      </c>
      <c r="J72" t="s">
        <v>566</v>
      </c>
      <c r="K72">
        <v>0</v>
      </c>
      <c r="L72">
        <v>0</v>
      </c>
      <c r="M72">
        <v>0</v>
      </c>
      <c r="N72">
        <v>200</v>
      </c>
      <c r="O72">
        <v>200</v>
      </c>
      <c r="R72">
        <v>0</v>
      </c>
      <c r="T72">
        <v>49800</v>
      </c>
    </row>
    <row r="73" spans="1:20">
      <c r="A73">
        <v>72</v>
      </c>
      <c r="B73" t="s">
        <v>646</v>
      </c>
      <c r="D73">
        <v>50</v>
      </c>
      <c r="E73">
        <v>22</v>
      </c>
      <c r="F73">
        <v>22</v>
      </c>
      <c r="G73">
        <v>0</v>
      </c>
      <c r="H73">
        <v>0</v>
      </c>
      <c r="I73">
        <v>50000</v>
      </c>
      <c r="J73" t="s">
        <v>566</v>
      </c>
      <c r="K73">
        <v>3600</v>
      </c>
      <c r="L73">
        <v>0</v>
      </c>
      <c r="M73">
        <v>0</v>
      </c>
      <c r="N73">
        <v>200</v>
      </c>
      <c r="O73">
        <v>3800</v>
      </c>
      <c r="R73">
        <v>0</v>
      </c>
      <c r="T73">
        <v>46200</v>
      </c>
    </row>
    <row r="74" spans="1:20">
      <c r="A74">
        <v>73</v>
      </c>
      <c r="B74" t="s">
        <v>647</v>
      </c>
      <c r="D74">
        <v>77</v>
      </c>
      <c r="E74">
        <v>22</v>
      </c>
      <c r="F74">
        <v>22</v>
      </c>
      <c r="G74">
        <v>0.5</v>
      </c>
      <c r="H74">
        <v>0</v>
      </c>
      <c r="I74">
        <v>50000</v>
      </c>
      <c r="J74" t="s">
        <v>566</v>
      </c>
      <c r="K74">
        <v>0</v>
      </c>
      <c r="L74">
        <v>0</v>
      </c>
      <c r="M74">
        <v>0</v>
      </c>
      <c r="N74">
        <v>200</v>
      </c>
      <c r="O74">
        <v>200</v>
      </c>
      <c r="R74">
        <v>10626</v>
      </c>
      <c r="T74">
        <v>39174</v>
      </c>
    </row>
    <row r="75" spans="1:20">
      <c r="A75">
        <v>74</v>
      </c>
      <c r="B75" t="s">
        <v>648</v>
      </c>
      <c r="E75">
        <v>22</v>
      </c>
      <c r="F75">
        <v>11</v>
      </c>
      <c r="G75">
        <v>0</v>
      </c>
      <c r="H75">
        <v>0</v>
      </c>
      <c r="I75">
        <v>25000</v>
      </c>
      <c r="J75" t="s">
        <v>566</v>
      </c>
      <c r="K75">
        <v>0</v>
      </c>
      <c r="L75">
        <v>0</v>
      </c>
      <c r="M75">
        <v>0</v>
      </c>
      <c r="N75">
        <v>200</v>
      </c>
      <c r="O75">
        <v>200</v>
      </c>
      <c r="R75">
        <v>0</v>
      </c>
      <c r="S75">
        <v>400</v>
      </c>
      <c r="T75">
        <v>24400</v>
      </c>
    </row>
    <row r="76" spans="1:20">
      <c r="A76">
        <v>75</v>
      </c>
      <c r="B76" t="s">
        <v>649</v>
      </c>
      <c r="D76">
        <v>245</v>
      </c>
      <c r="E76">
        <v>22</v>
      </c>
      <c r="F76">
        <v>22</v>
      </c>
      <c r="G76">
        <v>0</v>
      </c>
      <c r="H76">
        <v>0</v>
      </c>
      <c r="I76">
        <v>50000</v>
      </c>
      <c r="J76" t="s">
        <v>566</v>
      </c>
      <c r="K76">
        <v>3600</v>
      </c>
      <c r="L76">
        <v>0</v>
      </c>
      <c r="M76">
        <v>0</v>
      </c>
      <c r="N76">
        <v>200</v>
      </c>
      <c r="O76">
        <v>3800</v>
      </c>
      <c r="R76">
        <v>13063</v>
      </c>
      <c r="T76">
        <v>33137</v>
      </c>
    </row>
    <row r="77" spans="1:20">
      <c r="A77">
        <v>76</v>
      </c>
      <c r="B77" t="s">
        <v>112</v>
      </c>
      <c r="C77" t="s">
        <v>582</v>
      </c>
      <c r="E77">
        <v>22</v>
      </c>
      <c r="F77">
        <v>22</v>
      </c>
      <c r="G77">
        <v>0</v>
      </c>
      <c r="H77">
        <v>0</v>
      </c>
      <c r="I77">
        <v>50000</v>
      </c>
      <c r="J77" t="s">
        <v>566</v>
      </c>
      <c r="K77">
        <v>0</v>
      </c>
      <c r="L77">
        <v>0</v>
      </c>
      <c r="M77">
        <v>0</v>
      </c>
      <c r="N77">
        <v>200</v>
      </c>
      <c r="O77">
        <v>200</v>
      </c>
      <c r="R77">
        <v>0</v>
      </c>
      <c r="T77">
        <v>49800</v>
      </c>
    </row>
    <row r="78" spans="1:20">
      <c r="A78">
        <v>77</v>
      </c>
      <c r="B78" t="s">
        <v>650</v>
      </c>
      <c r="D78">
        <v>285</v>
      </c>
      <c r="E78">
        <v>22</v>
      </c>
      <c r="F78">
        <v>22</v>
      </c>
      <c r="G78">
        <v>1</v>
      </c>
      <c r="H78">
        <v>0</v>
      </c>
      <c r="I78">
        <v>50000</v>
      </c>
      <c r="J78" t="s">
        <v>566</v>
      </c>
      <c r="K78">
        <v>0</v>
      </c>
      <c r="L78">
        <v>0</v>
      </c>
      <c r="M78">
        <v>0</v>
      </c>
      <c r="N78">
        <v>200</v>
      </c>
      <c r="O78">
        <v>200</v>
      </c>
      <c r="R78">
        <v>0</v>
      </c>
      <c r="T78">
        <v>49800</v>
      </c>
    </row>
    <row r="79" spans="1:20">
      <c r="A79">
        <v>78</v>
      </c>
      <c r="B79" t="s">
        <v>651</v>
      </c>
      <c r="D79">
        <v>179</v>
      </c>
      <c r="E79">
        <v>22</v>
      </c>
      <c r="F79">
        <v>22</v>
      </c>
      <c r="G79">
        <v>0</v>
      </c>
      <c r="H79">
        <v>0</v>
      </c>
      <c r="I79">
        <v>50000</v>
      </c>
      <c r="J79" t="s">
        <v>566</v>
      </c>
      <c r="K79">
        <v>0</v>
      </c>
      <c r="L79">
        <v>0</v>
      </c>
      <c r="M79">
        <v>0</v>
      </c>
      <c r="N79">
        <v>200</v>
      </c>
      <c r="O79">
        <v>200</v>
      </c>
      <c r="R79">
        <v>13759</v>
      </c>
      <c r="T79">
        <v>36041</v>
      </c>
    </row>
    <row r="80" spans="1:20">
      <c r="A80">
        <v>79</v>
      </c>
      <c r="B80" t="s">
        <v>652</v>
      </c>
      <c r="D80">
        <v>25</v>
      </c>
      <c r="E80">
        <v>22</v>
      </c>
      <c r="F80">
        <v>22</v>
      </c>
      <c r="G80">
        <v>0</v>
      </c>
      <c r="H80">
        <v>0</v>
      </c>
      <c r="I80">
        <v>50000</v>
      </c>
      <c r="J80" t="s">
        <v>566</v>
      </c>
      <c r="K80">
        <v>3600</v>
      </c>
      <c r="L80">
        <v>0</v>
      </c>
      <c r="M80">
        <v>0</v>
      </c>
      <c r="N80">
        <v>200</v>
      </c>
      <c r="O80">
        <v>3800</v>
      </c>
      <c r="R80">
        <v>6155</v>
      </c>
      <c r="T80">
        <v>40045</v>
      </c>
    </row>
    <row r="81" spans="1:20">
      <c r="A81">
        <v>80</v>
      </c>
      <c r="B81" t="s">
        <v>653</v>
      </c>
      <c r="C81" t="s">
        <v>654</v>
      </c>
      <c r="E81">
        <v>22</v>
      </c>
      <c r="F81">
        <v>22</v>
      </c>
      <c r="G81">
        <v>2</v>
      </c>
      <c r="H81">
        <v>2</v>
      </c>
      <c r="I81">
        <v>45454.545454545456</v>
      </c>
      <c r="J81" t="s">
        <v>566</v>
      </c>
      <c r="K81">
        <v>3600</v>
      </c>
      <c r="L81">
        <v>0</v>
      </c>
      <c r="M81">
        <v>0</v>
      </c>
      <c r="N81">
        <v>200</v>
      </c>
      <c r="O81">
        <v>3800</v>
      </c>
      <c r="R81">
        <v>0</v>
      </c>
      <c r="T81">
        <v>41655</v>
      </c>
    </row>
    <row r="82" spans="1:20">
      <c r="A82">
        <v>81</v>
      </c>
      <c r="B82" t="s">
        <v>655</v>
      </c>
      <c r="D82">
        <v>147</v>
      </c>
      <c r="E82">
        <v>22</v>
      </c>
      <c r="F82">
        <v>22</v>
      </c>
      <c r="G82">
        <v>1</v>
      </c>
      <c r="H82">
        <v>0</v>
      </c>
      <c r="I82">
        <v>50000</v>
      </c>
      <c r="J82" t="s">
        <v>566</v>
      </c>
      <c r="K82">
        <v>3600</v>
      </c>
      <c r="L82">
        <v>0</v>
      </c>
      <c r="M82">
        <v>0</v>
      </c>
      <c r="N82">
        <v>200</v>
      </c>
      <c r="O82">
        <v>3800</v>
      </c>
      <c r="R82">
        <v>2010</v>
      </c>
      <c r="T82">
        <v>44190</v>
      </c>
    </row>
    <row r="83" spans="1:20">
      <c r="A83">
        <v>82</v>
      </c>
      <c r="B83" t="s">
        <v>116</v>
      </c>
      <c r="C83" t="s">
        <v>582</v>
      </c>
      <c r="E83">
        <v>22</v>
      </c>
      <c r="F83">
        <v>22</v>
      </c>
      <c r="G83">
        <v>0</v>
      </c>
      <c r="H83">
        <v>0</v>
      </c>
      <c r="I83">
        <v>50000</v>
      </c>
      <c r="J83" t="s">
        <v>566</v>
      </c>
      <c r="K83">
        <v>0</v>
      </c>
      <c r="L83">
        <v>0</v>
      </c>
      <c r="M83">
        <v>0</v>
      </c>
      <c r="N83">
        <v>200</v>
      </c>
      <c r="O83">
        <v>200</v>
      </c>
      <c r="R83">
        <v>0</v>
      </c>
      <c r="T83">
        <v>49800</v>
      </c>
    </row>
    <row r="84" spans="1:20">
      <c r="A84">
        <v>83</v>
      </c>
      <c r="B84" t="s">
        <v>656</v>
      </c>
      <c r="D84">
        <v>85</v>
      </c>
      <c r="E84">
        <v>22</v>
      </c>
      <c r="F84">
        <v>22</v>
      </c>
      <c r="G84">
        <v>0.5</v>
      </c>
      <c r="H84">
        <v>0</v>
      </c>
      <c r="I84">
        <v>50000</v>
      </c>
      <c r="J84" t="s">
        <v>566</v>
      </c>
      <c r="K84">
        <v>0</v>
      </c>
      <c r="L84">
        <v>0</v>
      </c>
      <c r="M84">
        <v>0</v>
      </c>
      <c r="N84">
        <v>200</v>
      </c>
      <c r="O84">
        <v>200</v>
      </c>
      <c r="R84">
        <v>15697</v>
      </c>
      <c r="T84">
        <v>34103</v>
      </c>
    </row>
    <row r="85" spans="1:20">
      <c r="A85">
        <v>84</v>
      </c>
      <c r="B85" t="s">
        <v>657</v>
      </c>
      <c r="D85">
        <v>118</v>
      </c>
      <c r="E85">
        <v>22</v>
      </c>
      <c r="F85">
        <v>22</v>
      </c>
      <c r="G85">
        <v>0</v>
      </c>
      <c r="H85">
        <v>0</v>
      </c>
      <c r="I85">
        <v>50000</v>
      </c>
      <c r="J85" t="s">
        <v>566</v>
      </c>
      <c r="K85">
        <v>0</v>
      </c>
      <c r="L85">
        <v>0</v>
      </c>
      <c r="M85">
        <v>0</v>
      </c>
      <c r="N85">
        <v>200</v>
      </c>
      <c r="O85">
        <v>200</v>
      </c>
      <c r="P85">
        <v>40000</v>
      </c>
      <c r="R85">
        <v>6210</v>
      </c>
      <c r="T85">
        <v>3590</v>
      </c>
    </row>
    <row r="86" spans="1:20">
      <c r="A86">
        <v>85</v>
      </c>
      <c r="B86" t="s">
        <v>658</v>
      </c>
      <c r="D86">
        <v>222</v>
      </c>
      <c r="E86">
        <v>22</v>
      </c>
      <c r="F86">
        <v>22</v>
      </c>
      <c r="G86">
        <v>0</v>
      </c>
      <c r="H86">
        <v>0</v>
      </c>
      <c r="I86">
        <v>50000</v>
      </c>
      <c r="J86" t="s">
        <v>566</v>
      </c>
      <c r="K86">
        <v>0</v>
      </c>
      <c r="L86">
        <v>0</v>
      </c>
      <c r="M86">
        <v>0</v>
      </c>
      <c r="N86">
        <v>200</v>
      </c>
      <c r="O86">
        <v>200</v>
      </c>
      <c r="R86">
        <v>0</v>
      </c>
      <c r="T86">
        <v>49800</v>
      </c>
    </row>
    <row r="87" spans="1:20">
      <c r="A87">
        <v>86</v>
      </c>
      <c r="B87" t="s">
        <v>659</v>
      </c>
      <c r="D87">
        <v>104</v>
      </c>
      <c r="E87">
        <v>22</v>
      </c>
      <c r="F87">
        <v>22</v>
      </c>
      <c r="G87">
        <v>0</v>
      </c>
      <c r="H87">
        <v>0</v>
      </c>
      <c r="I87">
        <v>50000</v>
      </c>
      <c r="J87" t="s">
        <v>566</v>
      </c>
      <c r="K87">
        <v>0</v>
      </c>
      <c r="L87">
        <v>0</v>
      </c>
      <c r="M87">
        <v>2500</v>
      </c>
      <c r="N87">
        <v>200</v>
      </c>
      <c r="O87">
        <v>2700</v>
      </c>
      <c r="R87">
        <v>1074</v>
      </c>
      <c r="T87">
        <v>46226</v>
      </c>
    </row>
    <row r="88" spans="1:20">
      <c r="A88">
        <v>87</v>
      </c>
      <c r="B88" t="s">
        <v>660</v>
      </c>
      <c r="C88" t="s">
        <v>636</v>
      </c>
      <c r="D88">
        <v>308</v>
      </c>
      <c r="E88">
        <v>22</v>
      </c>
      <c r="F88">
        <v>13</v>
      </c>
      <c r="G88">
        <v>0</v>
      </c>
      <c r="H88">
        <v>0</v>
      </c>
      <c r="I88">
        <v>29545.454545454544</v>
      </c>
      <c r="J88" t="s">
        <v>566</v>
      </c>
      <c r="K88">
        <v>3600</v>
      </c>
      <c r="L88">
        <v>1181.8181818181818</v>
      </c>
      <c r="M88">
        <v>0</v>
      </c>
      <c r="N88">
        <v>0</v>
      </c>
      <c r="O88">
        <v>4781.818181818182</v>
      </c>
      <c r="R88">
        <v>0</v>
      </c>
      <c r="T88">
        <v>24764</v>
      </c>
    </row>
    <row r="89" spans="1:20">
      <c r="A89">
        <v>88</v>
      </c>
      <c r="B89" t="s">
        <v>661</v>
      </c>
      <c r="C89" t="s">
        <v>582</v>
      </c>
      <c r="E89">
        <v>22</v>
      </c>
      <c r="F89">
        <v>22</v>
      </c>
      <c r="G89">
        <v>0</v>
      </c>
      <c r="H89">
        <v>0</v>
      </c>
      <c r="I89">
        <v>50000</v>
      </c>
      <c r="J89" t="s">
        <v>566</v>
      </c>
      <c r="K89">
        <v>0</v>
      </c>
      <c r="L89">
        <v>0</v>
      </c>
      <c r="M89">
        <v>0</v>
      </c>
      <c r="N89">
        <v>200</v>
      </c>
      <c r="O89">
        <v>200</v>
      </c>
      <c r="R89">
        <v>0</v>
      </c>
      <c r="T89">
        <v>49800</v>
      </c>
    </row>
    <row r="90" spans="1:20">
      <c r="A90">
        <v>89</v>
      </c>
      <c r="B90" t="s">
        <v>662</v>
      </c>
      <c r="D90">
        <v>146</v>
      </c>
      <c r="E90">
        <v>22</v>
      </c>
      <c r="F90">
        <v>22</v>
      </c>
      <c r="G90">
        <v>1</v>
      </c>
      <c r="H90">
        <v>0</v>
      </c>
      <c r="I90">
        <v>50000</v>
      </c>
      <c r="J90" t="s">
        <v>566</v>
      </c>
      <c r="K90">
        <v>3600</v>
      </c>
      <c r="L90">
        <v>0</v>
      </c>
      <c r="M90">
        <v>0</v>
      </c>
      <c r="N90">
        <v>200</v>
      </c>
      <c r="O90">
        <v>3800</v>
      </c>
      <c r="R90">
        <v>0</v>
      </c>
      <c r="T90">
        <v>46200</v>
      </c>
    </row>
    <row r="91" spans="1:20">
      <c r="A91">
        <v>90</v>
      </c>
      <c r="B91" t="s">
        <v>663</v>
      </c>
      <c r="D91">
        <v>291</v>
      </c>
      <c r="E91">
        <v>22</v>
      </c>
      <c r="F91">
        <v>22</v>
      </c>
      <c r="G91">
        <v>0</v>
      </c>
      <c r="H91">
        <v>0</v>
      </c>
      <c r="I91">
        <v>50000</v>
      </c>
      <c r="J91" t="s">
        <v>566</v>
      </c>
      <c r="K91">
        <v>0</v>
      </c>
      <c r="L91">
        <v>0</v>
      </c>
      <c r="M91">
        <v>0</v>
      </c>
      <c r="N91">
        <v>200</v>
      </c>
      <c r="O91">
        <v>200</v>
      </c>
      <c r="R91">
        <v>0</v>
      </c>
      <c r="T91">
        <v>49800</v>
      </c>
    </row>
    <row r="92" spans="1:20">
      <c r="A92">
        <v>91</v>
      </c>
      <c r="B92" t="s">
        <v>664</v>
      </c>
      <c r="D92">
        <v>293</v>
      </c>
      <c r="E92">
        <v>22</v>
      </c>
      <c r="F92">
        <v>22</v>
      </c>
      <c r="G92">
        <v>0</v>
      </c>
      <c r="H92">
        <v>0</v>
      </c>
      <c r="I92">
        <v>50000</v>
      </c>
      <c r="J92" t="s">
        <v>566</v>
      </c>
      <c r="K92">
        <v>3600</v>
      </c>
      <c r="L92">
        <v>0</v>
      </c>
      <c r="M92">
        <v>0</v>
      </c>
      <c r="N92">
        <v>200</v>
      </c>
      <c r="O92">
        <v>3800</v>
      </c>
      <c r="R92">
        <v>0</v>
      </c>
      <c r="T92">
        <v>46200</v>
      </c>
    </row>
    <row r="93" spans="1:20">
      <c r="A93">
        <v>92</v>
      </c>
      <c r="B93" t="s">
        <v>665</v>
      </c>
      <c r="D93">
        <v>43</v>
      </c>
      <c r="E93">
        <v>22</v>
      </c>
      <c r="F93">
        <v>22</v>
      </c>
      <c r="G93">
        <v>2</v>
      </c>
      <c r="H93">
        <v>0</v>
      </c>
      <c r="I93">
        <v>50000</v>
      </c>
      <c r="J93" t="s">
        <v>566</v>
      </c>
      <c r="K93">
        <v>3600</v>
      </c>
      <c r="L93">
        <v>0</v>
      </c>
      <c r="M93">
        <v>0</v>
      </c>
      <c r="N93">
        <v>200</v>
      </c>
      <c r="O93">
        <v>3800</v>
      </c>
      <c r="R93">
        <v>6168</v>
      </c>
      <c r="T93">
        <v>40032</v>
      </c>
    </row>
    <row r="94" spans="1:20">
      <c r="A94">
        <v>93</v>
      </c>
      <c r="B94" t="s">
        <v>666</v>
      </c>
      <c r="C94" t="s">
        <v>667</v>
      </c>
      <c r="D94">
        <v>121</v>
      </c>
      <c r="E94">
        <v>22</v>
      </c>
      <c r="F94">
        <v>22</v>
      </c>
      <c r="G94">
        <v>0</v>
      </c>
      <c r="H94">
        <v>0</v>
      </c>
      <c r="I94">
        <v>50000</v>
      </c>
      <c r="J94" t="s">
        <v>566</v>
      </c>
      <c r="K94">
        <v>0</v>
      </c>
      <c r="L94">
        <v>0</v>
      </c>
      <c r="M94">
        <v>0</v>
      </c>
      <c r="N94">
        <v>200</v>
      </c>
      <c r="O94">
        <v>200</v>
      </c>
      <c r="R94">
        <v>29470</v>
      </c>
      <c r="S94">
        <v>70833</v>
      </c>
      <c r="T94">
        <v>-50503</v>
      </c>
    </row>
    <row r="95" spans="1:20">
      <c r="A95">
        <v>94</v>
      </c>
      <c r="B95" t="s">
        <v>668</v>
      </c>
      <c r="C95" t="s">
        <v>669</v>
      </c>
      <c r="D95">
        <v>302</v>
      </c>
      <c r="E95">
        <v>22</v>
      </c>
      <c r="F95">
        <v>22</v>
      </c>
      <c r="G95">
        <v>0</v>
      </c>
      <c r="H95">
        <v>0</v>
      </c>
      <c r="I95">
        <v>50000</v>
      </c>
      <c r="J95" t="s">
        <v>566</v>
      </c>
      <c r="K95">
        <v>3600</v>
      </c>
      <c r="L95">
        <v>0</v>
      </c>
      <c r="M95">
        <v>0</v>
      </c>
      <c r="N95">
        <v>200</v>
      </c>
      <c r="O95">
        <v>3800</v>
      </c>
      <c r="R95">
        <v>34111</v>
      </c>
      <c r="T95">
        <v>12089</v>
      </c>
    </row>
    <row r="96" spans="1:20">
      <c r="A96">
        <v>95</v>
      </c>
      <c r="B96" t="s">
        <v>670</v>
      </c>
      <c r="D96">
        <v>168</v>
      </c>
      <c r="E96">
        <v>22</v>
      </c>
      <c r="F96">
        <v>22</v>
      </c>
      <c r="G96">
        <v>2</v>
      </c>
      <c r="H96">
        <v>0</v>
      </c>
      <c r="I96">
        <v>50000</v>
      </c>
      <c r="J96" t="s">
        <v>566</v>
      </c>
      <c r="K96">
        <v>0</v>
      </c>
      <c r="L96">
        <v>0</v>
      </c>
      <c r="M96">
        <v>0</v>
      </c>
      <c r="N96">
        <v>200</v>
      </c>
      <c r="O96">
        <v>200</v>
      </c>
      <c r="R96">
        <v>5980</v>
      </c>
      <c r="T96">
        <v>43820</v>
      </c>
    </row>
    <row r="97" spans="1:20">
      <c r="A97">
        <v>96</v>
      </c>
      <c r="B97" t="s">
        <v>671</v>
      </c>
      <c r="D97">
        <v>182</v>
      </c>
      <c r="E97">
        <v>22</v>
      </c>
      <c r="F97">
        <v>22</v>
      </c>
      <c r="G97">
        <v>2</v>
      </c>
      <c r="H97">
        <v>0</v>
      </c>
      <c r="I97">
        <v>50000</v>
      </c>
      <c r="J97" t="s">
        <v>566</v>
      </c>
      <c r="K97">
        <v>3600</v>
      </c>
      <c r="L97">
        <v>0</v>
      </c>
      <c r="M97">
        <v>0</v>
      </c>
      <c r="N97">
        <v>200</v>
      </c>
      <c r="O97">
        <v>3800</v>
      </c>
      <c r="R97">
        <v>0</v>
      </c>
      <c r="T97">
        <v>46200</v>
      </c>
    </row>
    <row r="98" spans="1:20">
      <c r="A98">
        <v>97</v>
      </c>
      <c r="B98" t="s">
        <v>672</v>
      </c>
      <c r="C98" t="s">
        <v>673</v>
      </c>
      <c r="E98">
        <v>22</v>
      </c>
      <c r="F98">
        <v>22</v>
      </c>
      <c r="G98">
        <v>0</v>
      </c>
      <c r="H98">
        <v>0</v>
      </c>
      <c r="I98">
        <v>50000</v>
      </c>
      <c r="J98" t="s">
        <v>566</v>
      </c>
      <c r="K98">
        <v>0</v>
      </c>
      <c r="L98">
        <v>0</v>
      </c>
      <c r="M98">
        <v>0</v>
      </c>
      <c r="N98">
        <v>200</v>
      </c>
      <c r="O98">
        <v>200</v>
      </c>
      <c r="P98">
        <v>49800</v>
      </c>
      <c r="R98">
        <v>0</v>
      </c>
      <c r="T98">
        <v>0</v>
      </c>
    </row>
    <row r="99" spans="1:20">
      <c r="A99">
        <v>98</v>
      </c>
      <c r="B99" t="s">
        <v>674</v>
      </c>
      <c r="D99">
        <v>95</v>
      </c>
      <c r="E99">
        <v>22</v>
      </c>
      <c r="F99">
        <v>22</v>
      </c>
      <c r="G99">
        <v>1</v>
      </c>
      <c r="H99">
        <v>0</v>
      </c>
      <c r="I99">
        <v>50000</v>
      </c>
      <c r="J99" t="s">
        <v>566</v>
      </c>
      <c r="K99">
        <v>0</v>
      </c>
      <c r="L99">
        <v>0</v>
      </c>
      <c r="M99">
        <v>0</v>
      </c>
      <c r="N99">
        <v>200</v>
      </c>
      <c r="O99">
        <v>200</v>
      </c>
      <c r="R99">
        <v>0</v>
      </c>
      <c r="T99">
        <v>49800</v>
      </c>
    </row>
    <row r="100" spans="1:20">
      <c r="A100">
        <v>99</v>
      </c>
      <c r="B100" t="s">
        <v>675</v>
      </c>
      <c r="D100">
        <v>45</v>
      </c>
      <c r="E100">
        <v>22</v>
      </c>
      <c r="F100">
        <v>22</v>
      </c>
      <c r="G100">
        <v>3</v>
      </c>
      <c r="H100">
        <v>0</v>
      </c>
      <c r="I100">
        <v>50000</v>
      </c>
      <c r="J100" t="s">
        <v>566</v>
      </c>
      <c r="K100">
        <v>3600</v>
      </c>
      <c r="L100">
        <v>0</v>
      </c>
      <c r="M100">
        <v>0</v>
      </c>
      <c r="N100">
        <v>200</v>
      </c>
      <c r="O100">
        <v>3800</v>
      </c>
      <c r="Q100">
        <v>21975</v>
      </c>
      <c r="R100">
        <v>10160</v>
      </c>
      <c r="T100">
        <v>58015</v>
      </c>
    </row>
    <row r="101" spans="1:20">
      <c r="A101">
        <v>100</v>
      </c>
      <c r="B101" t="s">
        <v>676</v>
      </c>
      <c r="D101">
        <v>298</v>
      </c>
      <c r="E101">
        <v>22</v>
      </c>
      <c r="F101">
        <v>22</v>
      </c>
      <c r="G101">
        <v>0</v>
      </c>
      <c r="H101">
        <v>0</v>
      </c>
      <c r="I101">
        <v>50000</v>
      </c>
      <c r="J101" t="s">
        <v>566</v>
      </c>
      <c r="K101">
        <v>3600</v>
      </c>
      <c r="L101">
        <v>0</v>
      </c>
      <c r="M101">
        <v>0</v>
      </c>
      <c r="N101">
        <v>200</v>
      </c>
      <c r="O101">
        <v>3800</v>
      </c>
      <c r="R101">
        <v>0</v>
      </c>
      <c r="T101">
        <v>46200</v>
      </c>
    </row>
    <row r="102" spans="1:20">
      <c r="A102">
        <v>101</v>
      </c>
      <c r="B102" t="s">
        <v>677</v>
      </c>
      <c r="D102">
        <v>38</v>
      </c>
      <c r="E102">
        <v>22</v>
      </c>
      <c r="F102">
        <v>22</v>
      </c>
      <c r="G102">
        <v>0</v>
      </c>
      <c r="H102">
        <v>0</v>
      </c>
      <c r="I102">
        <v>50000</v>
      </c>
      <c r="J102" t="s">
        <v>566</v>
      </c>
      <c r="K102">
        <v>0</v>
      </c>
      <c r="L102">
        <v>0</v>
      </c>
      <c r="M102">
        <v>0</v>
      </c>
      <c r="N102">
        <v>200</v>
      </c>
      <c r="O102">
        <v>200</v>
      </c>
      <c r="R102">
        <v>25667</v>
      </c>
      <c r="T102">
        <v>24133</v>
      </c>
    </row>
    <row r="103" spans="1:20">
      <c r="A103">
        <v>102</v>
      </c>
      <c r="B103" t="s">
        <v>678</v>
      </c>
      <c r="D103">
        <v>295</v>
      </c>
      <c r="E103">
        <v>22</v>
      </c>
      <c r="F103">
        <v>22</v>
      </c>
      <c r="G103">
        <v>0</v>
      </c>
      <c r="H103">
        <v>0</v>
      </c>
      <c r="I103">
        <v>50000</v>
      </c>
      <c r="J103" t="s">
        <v>566</v>
      </c>
      <c r="K103">
        <v>0</v>
      </c>
      <c r="L103">
        <v>0</v>
      </c>
      <c r="M103">
        <v>0</v>
      </c>
      <c r="N103">
        <v>200</v>
      </c>
      <c r="O103">
        <v>200</v>
      </c>
      <c r="R103">
        <v>0</v>
      </c>
      <c r="T103">
        <v>49800</v>
      </c>
    </row>
    <row r="104" spans="1:20">
      <c r="A104">
        <v>103</v>
      </c>
      <c r="B104" t="s">
        <v>679</v>
      </c>
      <c r="D104">
        <v>114</v>
      </c>
      <c r="E104">
        <v>22</v>
      </c>
      <c r="F104">
        <v>22</v>
      </c>
      <c r="G104">
        <v>0</v>
      </c>
      <c r="H104">
        <v>0</v>
      </c>
      <c r="I104">
        <v>50000</v>
      </c>
      <c r="J104" t="s">
        <v>566</v>
      </c>
      <c r="K104">
        <v>0</v>
      </c>
      <c r="L104">
        <v>0</v>
      </c>
      <c r="M104">
        <v>0</v>
      </c>
      <c r="N104">
        <v>200</v>
      </c>
      <c r="O104">
        <v>200</v>
      </c>
      <c r="R104">
        <v>15962</v>
      </c>
      <c r="T104">
        <v>33838</v>
      </c>
    </row>
    <row r="105" spans="1:20">
      <c r="A105">
        <v>104</v>
      </c>
      <c r="B105" t="s">
        <v>680</v>
      </c>
      <c r="D105">
        <v>115</v>
      </c>
      <c r="E105">
        <v>22</v>
      </c>
      <c r="F105">
        <v>22</v>
      </c>
      <c r="G105">
        <v>1.5</v>
      </c>
      <c r="H105">
        <v>0</v>
      </c>
      <c r="I105">
        <v>50000</v>
      </c>
      <c r="J105" t="s">
        <v>566</v>
      </c>
      <c r="K105">
        <v>0</v>
      </c>
      <c r="L105">
        <v>0</v>
      </c>
      <c r="M105">
        <v>0</v>
      </c>
      <c r="N105">
        <v>200</v>
      </c>
      <c r="O105">
        <v>200</v>
      </c>
      <c r="R105">
        <v>0</v>
      </c>
      <c r="T105">
        <v>49800</v>
      </c>
    </row>
    <row r="106" spans="1:20">
      <c r="A106">
        <v>105</v>
      </c>
      <c r="B106" t="s">
        <v>681</v>
      </c>
      <c r="D106">
        <v>235</v>
      </c>
      <c r="E106">
        <v>22</v>
      </c>
      <c r="F106">
        <v>22</v>
      </c>
      <c r="G106">
        <v>0</v>
      </c>
      <c r="H106">
        <v>0</v>
      </c>
      <c r="I106">
        <v>50000</v>
      </c>
      <c r="J106" t="s">
        <v>566</v>
      </c>
      <c r="K106">
        <v>3600</v>
      </c>
      <c r="L106">
        <v>2000</v>
      </c>
      <c r="M106">
        <v>0</v>
      </c>
      <c r="N106">
        <v>200</v>
      </c>
      <c r="O106">
        <v>5800</v>
      </c>
      <c r="R106">
        <v>0</v>
      </c>
      <c r="T106">
        <v>44200</v>
      </c>
    </row>
    <row r="107" spans="1:20">
      <c r="A107">
        <v>106</v>
      </c>
      <c r="B107" t="s">
        <v>682</v>
      </c>
      <c r="D107">
        <v>246</v>
      </c>
      <c r="E107">
        <v>22</v>
      </c>
      <c r="F107">
        <v>22</v>
      </c>
      <c r="G107">
        <v>0</v>
      </c>
      <c r="H107">
        <v>0</v>
      </c>
      <c r="I107">
        <v>50000</v>
      </c>
      <c r="J107" t="s">
        <v>566</v>
      </c>
      <c r="K107">
        <v>0</v>
      </c>
      <c r="L107">
        <v>0</v>
      </c>
      <c r="M107">
        <v>0</v>
      </c>
      <c r="N107">
        <v>200</v>
      </c>
      <c r="O107">
        <v>200</v>
      </c>
      <c r="R107">
        <v>0</v>
      </c>
      <c r="T107">
        <v>49800</v>
      </c>
    </row>
    <row r="108" spans="1:20">
      <c r="A108">
        <v>107</v>
      </c>
      <c r="B108" t="s">
        <v>683</v>
      </c>
      <c r="D108">
        <v>18</v>
      </c>
      <c r="E108">
        <v>22</v>
      </c>
      <c r="F108">
        <v>22</v>
      </c>
      <c r="G108">
        <v>0</v>
      </c>
      <c r="H108">
        <v>0</v>
      </c>
      <c r="I108">
        <v>50000</v>
      </c>
      <c r="J108" t="s">
        <v>566</v>
      </c>
      <c r="K108">
        <v>3600</v>
      </c>
      <c r="L108">
        <v>0</v>
      </c>
      <c r="M108">
        <v>0</v>
      </c>
      <c r="N108">
        <v>200</v>
      </c>
      <c r="O108">
        <v>3800</v>
      </c>
      <c r="R108">
        <v>56574</v>
      </c>
      <c r="T108">
        <v>-10374</v>
      </c>
    </row>
    <row r="109" spans="1:20">
      <c r="A109">
        <v>108</v>
      </c>
      <c r="B109" t="s">
        <v>684</v>
      </c>
      <c r="D109">
        <v>161</v>
      </c>
      <c r="E109">
        <v>22</v>
      </c>
      <c r="F109">
        <v>22</v>
      </c>
      <c r="G109">
        <v>0</v>
      </c>
      <c r="H109">
        <v>0</v>
      </c>
      <c r="I109">
        <v>50000</v>
      </c>
      <c r="J109" t="s">
        <v>566</v>
      </c>
      <c r="K109">
        <v>0</v>
      </c>
      <c r="L109">
        <v>0</v>
      </c>
      <c r="M109">
        <v>0</v>
      </c>
      <c r="N109">
        <v>200</v>
      </c>
      <c r="O109">
        <v>200</v>
      </c>
      <c r="R109">
        <v>44918</v>
      </c>
      <c r="T109">
        <v>4882</v>
      </c>
    </row>
    <row r="110" spans="1:20">
      <c r="A110">
        <v>109</v>
      </c>
      <c r="B110" t="s">
        <v>685</v>
      </c>
      <c r="C110" t="s">
        <v>568</v>
      </c>
      <c r="E110">
        <v>22</v>
      </c>
      <c r="F110">
        <v>22</v>
      </c>
      <c r="G110">
        <v>4</v>
      </c>
      <c r="H110">
        <v>0</v>
      </c>
      <c r="I110">
        <v>50000</v>
      </c>
      <c r="J110" t="s">
        <v>569</v>
      </c>
      <c r="K110">
        <v>0</v>
      </c>
      <c r="L110">
        <v>0</v>
      </c>
      <c r="M110">
        <v>0</v>
      </c>
      <c r="N110">
        <v>0</v>
      </c>
      <c r="O110">
        <v>0</v>
      </c>
      <c r="R110">
        <v>5000</v>
      </c>
      <c r="T110">
        <v>45000</v>
      </c>
    </row>
    <row r="111" spans="1:20">
      <c r="A111">
        <v>110</v>
      </c>
      <c r="B111" t="s">
        <v>686</v>
      </c>
      <c r="D111">
        <v>277</v>
      </c>
      <c r="E111">
        <v>22</v>
      </c>
      <c r="F111">
        <v>22</v>
      </c>
      <c r="G111">
        <v>0</v>
      </c>
      <c r="H111">
        <v>0</v>
      </c>
      <c r="I111">
        <v>50000</v>
      </c>
      <c r="J111" t="s">
        <v>566</v>
      </c>
      <c r="K111">
        <v>3600</v>
      </c>
      <c r="L111">
        <v>0</v>
      </c>
      <c r="M111">
        <v>0</v>
      </c>
      <c r="N111">
        <v>200</v>
      </c>
      <c r="O111">
        <v>3800</v>
      </c>
      <c r="R111">
        <v>0</v>
      </c>
      <c r="T111">
        <v>46200</v>
      </c>
    </row>
    <row r="112" spans="1:20">
      <c r="A112">
        <v>111</v>
      </c>
      <c r="B112" t="s">
        <v>687</v>
      </c>
      <c r="C112" t="s">
        <v>578</v>
      </c>
      <c r="E112">
        <v>22</v>
      </c>
      <c r="F112">
        <v>22</v>
      </c>
      <c r="G112">
        <v>0</v>
      </c>
      <c r="H112">
        <v>0</v>
      </c>
      <c r="I112">
        <v>50000</v>
      </c>
      <c r="J112" t="s">
        <v>569</v>
      </c>
      <c r="K112">
        <v>0</v>
      </c>
      <c r="L112">
        <v>0</v>
      </c>
      <c r="M112">
        <v>0</v>
      </c>
      <c r="N112">
        <v>0</v>
      </c>
      <c r="O112">
        <v>0</v>
      </c>
      <c r="R112">
        <v>500</v>
      </c>
      <c r="T112">
        <v>49500</v>
      </c>
    </row>
    <row r="113" spans="1:20">
      <c r="A113">
        <v>112</v>
      </c>
      <c r="B113" t="s">
        <v>688</v>
      </c>
      <c r="D113">
        <v>227</v>
      </c>
      <c r="E113">
        <v>22</v>
      </c>
      <c r="F113">
        <v>22</v>
      </c>
      <c r="G113">
        <v>0</v>
      </c>
      <c r="H113">
        <v>0</v>
      </c>
      <c r="I113">
        <v>50000</v>
      </c>
      <c r="J113" t="s">
        <v>566</v>
      </c>
      <c r="K113">
        <v>3600</v>
      </c>
      <c r="L113">
        <v>0</v>
      </c>
      <c r="M113">
        <v>0</v>
      </c>
      <c r="N113">
        <v>200</v>
      </c>
      <c r="O113">
        <v>3800</v>
      </c>
      <c r="R113">
        <v>0</v>
      </c>
      <c r="T113">
        <v>46200</v>
      </c>
    </row>
    <row r="114" spans="1:20">
      <c r="A114">
        <v>113</v>
      </c>
      <c r="B114" t="s">
        <v>277</v>
      </c>
      <c r="D114">
        <v>166</v>
      </c>
      <c r="E114">
        <v>22</v>
      </c>
      <c r="F114">
        <v>22</v>
      </c>
      <c r="G114">
        <v>0.5</v>
      </c>
      <c r="H114">
        <v>0</v>
      </c>
      <c r="I114">
        <v>50000</v>
      </c>
      <c r="J114" t="s">
        <v>566</v>
      </c>
      <c r="K114">
        <v>0</v>
      </c>
      <c r="L114">
        <v>0</v>
      </c>
      <c r="M114">
        <v>0</v>
      </c>
      <c r="N114">
        <v>200</v>
      </c>
      <c r="O114">
        <v>200</v>
      </c>
      <c r="R114">
        <v>46918</v>
      </c>
      <c r="T114">
        <v>2882</v>
      </c>
    </row>
    <row r="115" spans="1:20">
      <c r="A115">
        <v>114</v>
      </c>
      <c r="B115" t="s">
        <v>689</v>
      </c>
      <c r="D115">
        <v>91</v>
      </c>
      <c r="E115">
        <v>22</v>
      </c>
      <c r="F115">
        <v>22</v>
      </c>
      <c r="G115">
        <v>0</v>
      </c>
      <c r="H115">
        <v>0</v>
      </c>
      <c r="I115">
        <v>50000</v>
      </c>
      <c r="J115" t="s">
        <v>566</v>
      </c>
      <c r="K115">
        <v>3600</v>
      </c>
      <c r="L115">
        <v>0</v>
      </c>
      <c r="M115">
        <v>0</v>
      </c>
      <c r="N115">
        <v>200</v>
      </c>
      <c r="O115">
        <v>3800</v>
      </c>
      <c r="R115">
        <v>0</v>
      </c>
      <c r="T115">
        <v>46200</v>
      </c>
    </row>
    <row r="116" spans="1:20">
      <c r="A116">
        <v>115</v>
      </c>
      <c r="B116" t="s">
        <v>690</v>
      </c>
      <c r="D116">
        <v>112</v>
      </c>
      <c r="E116">
        <v>22</v>
      </c>
      <c r="F116">
        <v>22</v>
      </c>
      <c r="G116">
        <v>0.5</v>
      </c>
      <c r="H116">
        <v>0</v>
      </c>
      <c r="I116">
        <v>50000</v>
      </c>
      <c r="J116" t="s">
        <v>566</v>
      </c>
      <c r="K116">
        <v>0</v>
      </c>
      <c r="L116">
        <v>0</v>
      </c>
      <c r="M116">
        <v>0</v>
      </c>
      <c r="N116">
        <v>200</v>
      </c>
      <c r="O116">
        <v>200</v>
      </c>
      <c r="R116">
        <v>0</v>
      </c>
      <c r="T116">
        <v>49800</v>
      </c>
    </row>
    <row r="117" spans="1:20">
      <c r="A117">
        <v>116</v>
      </c>
      <c r="B117" t="s">
        <v>691</v>
      </c>
      <c r="D117">
        <v>69</v>
      </c>
      <c r="E117">
        <v>22</v>
      </c>
      <c r="F117">
        <v>22</v>
      </c>
      <c r="G117">
        <v>0</v>
      </c>
      <c r="H117">
        <v>0</v>
      </c>
      <c r="I117">
        <v>50000</v>
      </c>
      <c r="J117" t="s">
        <v>566</v>
      </c>
      <c r="K117">
        <v>0</v>
      </c>
      <c r="L117">
        <v>0</v>
      </c>
      <c r="M117">
        <v>0</v>
      </c>
      <c r="N117">
        <v>200</v>
      </c>
      <c r="O117">
        <v>200</v>
      </c>
      <c r="R117">
        <v>0</v>
      </c>
      <c r="T117">
        <v>49800</v>
      </c>
    </row>
    <row r="118" spans="1:20">
      <c r="A118">
        <v>117</v>
      </c>
      <c r="B118" t="s">
        <v>692</v>
      </c>
      <c r="C118" t="s">
        <v>693</v>
      </c>
      <c r="E118">
        <v>22</v>
      </c>
      <c r="F118">
        <v>22</v>
      </c>
      <c r="G118">
        <v>0</v>
      </c>
      <c r="H118">
        <v>0</v>
      </c>
      <c r="I118">
        <v>50000</v>
      </c>
      <c r="J118" t="s">
        <v>566</v>
      </c>
      <c r="K118">
        <v>3600</v>
      </c>
      <c r="L118">
        <v>0</v>
      </c>
      <c r="M118">
        <v>0</v>
      </c>
      <c r="N118">
        <v>200</v>
      </c>
      <c r="O118">
        <v>3800</v>
      </c>
      <c r="R118">
        <v>13090</v>
      </c>
      <c r="T118">
        <v>33110</v>
      </c>
    </row>
    <row r="119" spans="1:20">
      <c r="A119">
        <v>118</v>
      </c>
      <c r="B119" t="s">
        <v>694</v>
      </c>
      <c r="D119">
        <v>272</v>
      </c>
      <c r="E119">
        <v>22</v>
      </c>
      <c r="F119">
        <v>22</v>
      </c>
      <c r="G119">
        <v>1</v>
      </c>
      <c r="H119">
        <v>0</v>
      </c>
      <c r="I119">
        <v>50000</v>
      </c>
      <c r="J119" t="s">
        <v>566</v>
      </c>
      <c r="K119">
        <v>0</v>
      </c>
      <c r="L119">
        <v>0</v>
      </c>
      <c r="M119">
        <v>0</v>
      </c>
      <c r="N119">
        <v>200</v>
      </c>
      <c r="O119">
        <v>200</v>
      </c>
      <c r="R119">
        <v>0</v>
      </c>
      <c r="T119">
        <v>49800</v>
      </c>
    </row>
    <row r="120" spans="1:20">
      <c r="A120">
        <v>119</v>
      </c>
      <c r="B120" t="s">
        <v>695</v>
      </c>
      <c r="C120" t="s">
        <v>582</v>
      </c>
      <c r="E120">
        <v>22</v>
      </c>
      <c r="F120">
        <v>22</v>
      </c>
      <c r="G120">
        <v>0</v>
      </c>
      <c r="H120">
        <v>0</v>
      </c>
      <c r="I120">
        <v>50000</v>
      </c>
      <c r="J120" t="s">
        <v>566</v>
      </c>
      <c r="K120">
        <v>0</v>
      </c>
      <c r="L120">
        <v>0</v>
      </c>
      <c r="M120">
        <v>0</v>
      </c>
      <c r="N120">
        <v>200</v>
      </c>
      <c r="O120">
        <v>200</v>
      </c>
      <c r="R120">
        <v>0</v>
      </c>
      <c r="T120">
        <v>49800</v>
      </c>
    </row>
    <row r="121" spans="1:20">
      <c r="A121">
        <v>120</v>
      </c>
      <c r="B121" t="s">
        <v>696</v>
      </c>
      <c r="E121">
        <v>22</v>
      </c>
      <c r="F121">
        <v>22</v>
      </c>
      <c r="G121">
        <v>0</v>
      </c>
      <c r="H121">
        <v>0</v>
      </c>
      <c r="I121">
        <v>50000</v>
      </c>
      <c r="J121" t="s">
        <v>566</v>
      </c>
      <c r="K121">
        <v>3600</v>
      </c>
      <c r="L121">
        <v>0</v>
      </c>
      <c r="M121">
        <v>0</v>
      </c>
      <c r="N121">
        <v>200</v>
      </c>
      <c r="O121">
        <v>3800</v>
      </c>
      <c r="R121">
        <v>3375</v>
      </c>
      <c r="T121">
        <v>42825</v>
      </c>
    </row>
    <row r="122" spans="1:20">
      <c r="A122">
        <v>121</v>
      </c>
      <c r="B122" t="s">
        <v>697</v>
      </c>
      <c r="C122" t="s">
        <v>578</v>
      </c>
      <c r="E122">
        <v>22</v>
      </c>
      <c r="F122">
        <v>22</v>
      </c>
      <c r="G122">
        <v>0</v>
      </c>
      <c r="H122">
        <v>0</v>
      </c>
      <c r="I122">
        <v>50000</v>
      </c>
      <c r="J122" t="s">
        <v>569</v>
      </c>
      <c r="K122">
        <v>0</v>
      </c>
      <c r="L122">
        <v>0</v>
      </c>
      <c r="M122">
        <v>0</v>
      </c>
      <c r="N122">
        <v>0</v>
      </c>
      <c r="O122">
        <v>0</v>
      </c>
      <c r="R122">
        <v>500</v>
      </c>
      <c r="T122">
        <v>49500</v>
      </c>
    </row>
    <row r="123" spans="1:20">
      <c r="A123">
        <v>122</v>
      </c>
      <c r="B123" t="s">
        <v>698</v>
      </c>
      <c r="C123" t="s">
        <v>568</v>
      </c>
      <c r="E123">
        <v>22</v>
      </c>
      <c r="F123">
        <v>22</v>
      </c>
      <c r="G123">
        <v>4</v>
      </c>
      <c r="H123">
        <v>0</v>
      </c>
      <c r="I123">
        <v>50000</v>
      </c>
      <c r="J123" t="s">
        <v>569</v>
      </c>
      <c r="K123">
        <v>0</v>
      </c>
      <c r="L123">
        <v>0</v>
      </c>
      <c r="M123">
        <v>0</v>
      </c>
      <c r="N123">
        <v>0</v>
      </c>
      <c r="O123">
        <v>0</v>
      </c>
      <c r="R123">
        <v>5000</v>
      </c>
      <c r="T123">
        <v>45000</v>
      </c>
    </row>
    <row r="124" spans="1:20">
      <c r="A124">
        <v>123</v>
      </c>
      <c r="B124" t="s">
        <v>699</v>
      </c>
      <c r="D124">
        <v>100</v>
      </c>
      <c r="E124">
        <v>22</v>
      </c>
      <c r="F124">
        <v>22</v>
      </c>
      <c r="G124">
        <v>0</v>
      </c>
      <c r="H124">
        <v>0</v>
      </c>
      <c r="I124">
        <v>50000</v>
      </c>
      <c r="J124" t="s">
        <v>566</v>
      </c>
      <c r="K124">
        <v>3600</v>
      </c>
      <c r="L124">
        <v>0</v>
      </c>
      <c r="M124">
        <v>0</v>
      </c>
      <c r="N124">
        <v>200</v>
      </c>
      <c r="O124">
        <v>3800</v>
      </c>
      <c r="R124">
        <v>0</v>
      </c>
      <c r="T124">
        <v>46200</v>
      </c>
    </row>
    <row r="125" spans="1:20">
      <c r="A125">
        <v>124</v>
      </c>
      <c r="B125" t="s">
        <v>700</v>
      </c>
      <c r="D125">
        <v>279</v>
      </c>
      <c r="E125">
        <v>22</v>
      </c>
      <c r="F125">
        <v>22</v>
      </c>
      <c r="G125">
        <v>0</v>
      </c>
      <c r="H125">
        <v>0</v>
      </c>
      <c r="I125">
        <v>50000</v>
      </c>
      <c r="J125" t="s">
        <v>566</v>
      </c>
      <c r="K125">
        <v>3600</v>
      </c>
      <c r="L125">
        <v>0</v>
      </c>
      <c r="M125">
        <v>0</v>
      </c>
      <c r="N125">
        <v>200</v>
      </c>
      <c r="O125">
        <v>3800</v>
      </c>
      <c r="R125">
        <v>9405</v>
      </c>
      <c r="T125">
        <v>36795</v>
      </c>
    </row>
    <row r="126" spans="1:20">
      <c r="A126">
        <v>125</v>
      </c>
      <c r="B126" t="s">
        <v>701</v>
      </c>
      <c r="C126" t="s">
        <v>669</v>
      </c>
      <c r="D126">
        <v>301</v>
      </c>
      <c r="E126">
        <v>22</v>
      </c>
      <c r="F126">
        <v>22</v>
      </c>
      <c r="G126">
        <v>1</v>
      </c>
      <c r="H126">
        <v>0</v>
      </c>
      <c r="I126">
        <v>50000</v>
      </c>
      <c r="J126" t="s">
        <v>566</v>
      </c>
      <c r="K126">
        <v>3600</v>
      </c>
      <c r="L126">
        <v>0</v>
      </c>
      <c r="M126">
        <v>0</v>
      </c>
      <c r="N126">
        <v>200</v>
      </c>
      <c r="O126">
        <v>3800</v>
      </c>
      <c r="R126">
        <v>13153</v>
      </c>
      <c r="T126">
        <v>33047</v>
      </c>
    </row>
    <row r="127" spans="1:20">
      <c r="A127">
        <v>126</v>
      </c>
      <c r="B127" t="s">
        <v>702</v>
      </c>
      <c r="D127">
        <v>157</v>
      </c>
      <c r="E127">
        <v>22</v>
      </c>
      <c r="F127">
        <v>22</v>
      </c>
      <c r="G127">
        <v>0</v>
      </c>
      <c r="H127">
        <v>0</v>
      </c>
      <c r="I127">
        <v>50000</v>
      </c>
      <c r="J127" t="s">
        <v>566</v>
      </c>
      <c r="K127">
        <v>0</v>
      </c>
      <c r="L127">
        <v>0</v>
      </c>
      <c r="M127">
        <v>0</v>
      </c>
      <c r="N127">
        <v>200</v>
      </c>
      <c r="O127">
        <v>200</v>
      </c>
      <c r="R127">
        <v>0</v>
      </c>
      <c r="T127">
        <v>49800</v>
      </c>
    </row>
    <row r="128" spans="1:20">
      <c r="A128">
        <v>127</v>
      </c>
      <c r="B128" t="s">
        <v>703</v>
      </c>
      <c r="D128">
        <v>253</v>
      </c>
      <c r="E128">
        <v>22</v>
      </c>
      <c r="F128">
        <v>22</v>
      </c>
      <c r="G128">
        <v>0</v>
      </c>
      <c r="H128">
        <v>0</v>
      </c>
      <c r="I128">
        <v>50000</v>
      </c>
      <c r="J128" t="s">
        <v>566</v>
      </c>
      <c r="K128">
        <v>3600</v>
      </c>
      <c r="L128">
        <v>0</v>
      </c>
      <c r="M128">
        <v>0</v>
      </c>
      <c r="N128">
        <v>200</v>
      </c>
      <c r="O128">
        <v>3800</v>
      </c>
      <c r="R128">
        <v>1854</v>
      </c>
      <c r="T128">
        <v>44346</v>
      </c>
    </row>
    <row r="129" spans="1:20">
      <c r="A129">
        <v>128</v>
      </c>
      <c r="B129" t="s">
        <v>704</v>
      </c>
      <c r="E129">
        <v>22</v>
      </c>
      <c r="F129">
        <v>22</v>
      </c>
      <c r="G129">
        <v>0</v>
      </c>
      <c r="H129">
        <v>0</v>
      </c>
      <c r="I129">
        <v>50000</v>
      </c>
      <c r="J129" t="s">
        <v>566</v>
      </c>
      <c r="K129">
        <v>0</v>
      </c>
      <c r="L129">
        <v>0</v>
      </c>
      <c r="M129">
        <v>0</v>
      </c>
      <c r="N129">
        <v>200</v>
      </c>
      <c r="O129">
        <v>200</v>
      </c>
      <c r="R129">
        <v>11450</v>
      </c>
      <c r="T129">
        <v>38350</v>
      </c>
    </row>
    <row r="130" spans="1:20">
      <c r="A130">
        <v>129</v>
      </c>
      <c r="B130" t="s">
        <v>421</v>
      </c>
      <c r="E130">
        <v>22</v>
      </c>
      <c r="F130">
        <v>22</v>
      </c>
      <c r="G130">
        <v>0</v>
      </c>
      <c r="H130">
        <v>0</v>
      </c>
      <c r="I130">
        <v>50000</v>
      </c>
      <c r="J130" t="s">
        <v>566</v>
      </c>
      <c r="K130">
        <v>0</v>
      </c>
      <c r="L130">
        <v>0</v>
      </c>
      <c r="M130">
        <v>0</v>
      </c>
      <c r="N130">
        <v>200</v>
      </c>
      <c r="O130">
        <v>200</v>
      </c>
      <c r="R130">
        <v>0</v>
      </c>
      <c r="T130">
        <v>49800</v>
      </c>
    </row>
    <row r="131" spans="1:20">
      <c r="A131">
        <v>130</v>
      </c>
      <c r="B131" t="s">
        <v>705</v>
      </c>
      <c r="D131">
        <v>271</v>
      </c>
      <c r="E131">
        <v>22</v>
      </c>
      <c r="F131">
        <v>22</v>
      </c>
      <c r="G131">
        <v>0.5</v>
      </c>
      <c r="H131">
        <v>0</v>
      </c>
      <c r="I131">
        <v>50000</v>
      </c>
      <c r="J131" t="s">
        <v>566</v>
      </c>
      <c r="K131">
        <v>3600</v>
      </c>
      <c r="L131">
        <v>0</v>
      </c>
      <c r="M131">
        <v>0</v>
      </c>
      <c r="N131">
        <v>200</v>
      </c>
      <c r="O131">
        <v>3800</v>
      </c>
      <c r="R131">
        <v>0</v>
      </c>
      <c r="T131">
        <v>46200</v>
      </c>
    </row>
    <row r="132" spans="1:20">
      <c r="A132">
        <v>131</v>
      </c>
      <c r="B132" t="s">
        <v>706</v>
      </c>
      <c r="D132">
        <v>226</v>
      </c>
      <c r="E132">
        <v>22</v>
      </c>
      <c r="F132">
        <v>22</v>
      </c>
      <c r="G132">
        <v>0</v>
      </c>
      <c r="H132">
        <v>0</v>
      </c>
      <c r="I132">
        <v>50000</v>
      </c>
      <c r="J132" t="s">
        <v>566</v>
      </c>
      <c r="K132">
        <v>0</v>
      </c>
      <c r="L132">
        <v>0</v>
      </c>
      <c r="M132">
        <v>0</v>
      </c>
      <c r="N132">
        <v>200</v>
      </c>
      <c r="O132">
        <v>200</v>
      </c>
      <c r="R132">
        <v>0</v>
      </c>
      <c r="T132">
        <v>49800</v>
      </c>
    </row>
    <row r="133" spans="1:20">
      <c r="A133">
        <v>132</v>
      </c>
      <c r="B133" t="s">
        <v>707</v>
      </c>
      <c r="C133" t="s">
        <v>568</v>
      </c>
      <c r="E133">
        <v>22</v>
      </c>
      <c r="F133">
        <v>22</v>
      </c>
      <c r="G133">
        <v>0</v>
      </c>
      <c r="H133">
        <v>0</v>
      </c>
      <c r="I133">
        <v>50000</v>
      </c>
      <c r="J133" t="s">
        <v>569</v>
      </c>
      <c r="K133">
        <v>0</v>
      </c>
      <c r="L133">
        <v>0</v>
      </c>
      <c r="M133">
        <v>0</v>
      </c>
      <c r="N133">
        <v>0</v>
      </c>
      <c r="O133">
        <v>0</v>
      </c>
      <c r="R133">
        <v>500</v>
      </c>
      <c r="T133">
        <v>49500</v>
      </c>
    </row>
    <row r="134" spans="1:20">
      <c r="A134">
        <v>133</v>
      </c>
      <c r="B134" t="s">
        <v>708</v>
      </c>
      <c r="E134">
        <v>22</v>
      </c>
      <c r="F134">
        <v>22</v>
      </c>
      <c r="G134">
        <v>0</v>
      </c>
      <c r="H134">
        <v>0</v>
      </c>
      <c r="I134">
        <v>50000</v>
      </c>
      <c r="J134" t="s">
        <v>566</v>
      </c>
      <c r="K134">
        <v>0</v>
      </c>
      <c r="L134">
        <v>0</v>
      </c>
      <c r="M134">
        <v>0</v>
      </c>
      <c r="N134">
        <v>200</v>
      </c>
      <c r="O134">
        <v>200</v>
      </c>
      <c r="R134">
        <v>0</v>
      </c>
      <c r="T134">
        <v>49800</v>
      </c>
    </row>
    <row r="135" spans="1:20">
      <c r="A135">
        <v>134</v>
      </c>
      <c r="B135" t="s">
        <v>709</v>
      </c>
      <c r="D135">
        <v>292</v>
      </c>
      <c r="E135">
        <v>22</v>
      </c>
      <c r="F135">
        <v>22</v>
      </c>
      <c r="G135">
        <v>0</v>
      </c>
      <c r="H135">
        <v>0</v>
      </c>
      <c r="I135">
        <v>50000</v>
      </c>
      <c r="J135" t="s">
        <v>566</v>
      </c>
      <c r="K135">
        <v>3600</v>
      </c>
      <c r="L135">
        <v>0</v>
      </c>
      <c r="M135">
        <v>0</v>
      </c>
      <c r="N135">
        <v>200</v>
      </c>
      <c r="O135">
        <v>3800</v>
      </c>
      <c r="R135">
        <v>0</v>
      </c>
      <c r="T135">
        <v>46200</v>
      </c>
    </row>
    <row r="136" spans="1:20">
      <c r="A136">
        <v>135</v>
      </c>
      <c r="B136" t="s">
        <v>710</v>
      </c>
      <c r="D136">
        <v>187</v>
      </c>
      <c r="E136">
        <v>22</v>
      </c>
      <c r="F136">
        <v>22</v>
      </c>
      <c r="G136">
        <v>0.5</v>
      </c>
      <c r="H136">
        <v>0</v>
      </c>
      <c r="I136">
        <v>50000</v>
      </c>
      <c r="J136" t="s">
        <v>566</v>
      </c>
      <c r="K136">
        <v>3600</v>
      </c>
      <c r="L136">
        <v>0</v>
      </c>
      <c r="M136">
        <v>0</v>
      </c>
      <c r="N136">
        <v>200</v>
      </c>
      <c r="O136">
        <v>3800</v>
      </c>
      <c r="R136">
        <v>26447</v>
      </c>
      <c r="T136">
        <v>19753</v>
      </c>
    </row>
    <row r="137" spans="1:20">
      <c r="A137">
        <v>136</v>
      </c>
      <c r="B137" t="s">
        <v>711</v>
      </c>
      <c r="D137">
        <v>28</v>
      </c>
      <c r="E137">
        <v>22</v>
      </c>
      <c r="F137">
        <v>22</v>
      </c>
      <c r="G137">
        <v>0</v>
      </c>
      <c r="H137">
        <v>0</v>
      </c>
      <c r="I137">
        <v>50000</v>
      </c>
      <c r="J137" t="s">
        <v>566</v>
      </c>
      <c r="K137">
        <v>3600</v>
      </c>
      <c r="L137">
        <v>0</v>
      </c>
      <c r="M137">
        <v>0</v>
      </c>
      <c r="N137">
        <v>200</v>
      </c>
      <c r="O137">
        <v>3800</v>
      </c>
      <c r="R137">
        <v>13991</v>
      </c>
      <c r="T137">
        <v>32209</v>
      </c>
    </row>
    <row r="138" spans="1:20">
      <c r="A138">
        <v>137</v>
      </c>
      <c r="B138" t="s">
        <v>712</v>
      </c>
      <c r="D138">
        <v>265</v>
      </c>
      <c r="E138">
        <v>22</v>
      </c>
      <c r="F138">
        <v>22</v>
      </c>
      <c r="G138">
        <v>0</v>
      </c>
      <c r="H138">
        <v>0</v>
      </c>
      <c r="I138">
        <v>50000</v>
      </c>
      <c r="J138" t="s">
        <v>566</v>
      </c>
      <c r="K138">
        <v>0</v>
      </c>
      <c r="L138">
        <v>0</v>
      </c>
      <c r="M138">
        <v>0</v>
      </c>
      <c r="N138">
        <v>200</v>
      </c>
      <c r="O138">
        <v>200</v>
      </c>
      <c r="R138">
        <v>3035</v>
      </c>
      <c r="T138">
        <v>46765</v>
      </c>
    </row>
    <row r="139" spans="1:20">
      <c r="A139">
        <v>138</v>
      </c>
      <c r="B139" t="s">
        <v>713</v>
      </c>
      <c r="E139">
        <v>22</v>
      </c>
      <c r="F139">
        <v>22</v>
      </c>
      <c r="G139">
        <v>0</v>
      </c>
      <c r="H139">
        <v>0</v>
      </c>
      <c r="I139">
        <v>50000</v>
      </c>
      <c r="J139" t="s">
        <v>566</v>
      </c>
      <c r="K139">
        <v>0</v>
      </c>
      <c r="L139">
        <v>0</v>
      </c>
      <c r="M139">
        <v>0</v>
      </c>
      <c r="N139">
        <v>200</v>
      </c>
      <c r="O139">
        <v>200</v>
      </c>
      <c r="P139">
        <v>-11451</v>
      </c>
      <c r="R139">
        <v>0</v>
      </c>
      <c r="T139">
        <v>61251</v>
      </c>
    </row>
    <row r="140" spans="1:20">
      <c r="A140">
        <v>139</v>
      </c>
      <c r="B140" t="s">
        <v>714</v>
      </c>
      <c r="C140" t="s">
        <v>715</v>
      </c>
      <c r="E140">
        <v>22</v>
      </c>
      <c r="F140">
        <v>22</v>
      </c>
      <c r="G140">
        <v>0</v>
      </c>
      <c r="H140">
        <v>0</v>
      </c>
      <c r="I140">
        <v>50000</v>
      </c>
      <c r="J140" t="s">
        <v>569</v>
      </c>
      <c r="K140">
        <v>0</v>
      </c>
      <c r="L140">
        <v>0</v>
      </c>
      <c r="M140">
        <v>0</v>
      </c>
      <c r="N140">
        <v>0</v>
      </c>
      <c r="O140">
        <v>0</v>
      </c>
      <c r="P140">
        <v>-81967</v>
      </c>
      <c r="R140">
        <v>1320</v>
      </c>
      <c r="T140">
        <v>130647</v>
      </c>
    </row>
    <row r="141" spans="1:20">
      <c r="A141">
        <v>140</v>
      </c>
      <c r="B141" t="s">
        <v>716</v>
      </c>
      <c r="D141">
        <v>13</v>
      </c>
      <c r="E141">
        <v>22</v>
      </c>
      <c r="F141">
        <v>22</v>
      </c>
      <c r="G141">
        <v>2</v>
      </c>
      <c r="H141">
        <v>0</v>
      </c>
      <c r="I141">
        <v>50000</v>
      </c>
      <c r="J141" t="s">
        <v>566</v>
      </c>
      <c r="K141">
        <v>3600</v>
      </c>
      <c r="L141">
        <v>0</v>
      </c>
      <c r="M141">
        <v>0</v>
      </c>
      <c r="N141">
        <v>200</v>
      </c>
      <c r="O141">
        <v>3800</v>
      </c>
      <c r="R141">
        <v>15644</v>
      </c>
      <c r="T141">
        <v>30556</v>
      </c>
    </row>
    <row r="142" spans="1:20">
      <c r="A142">
        <v>141</v>
      </c>
      <c r="B142" t="s">
        <v>717</v>
      </c>
      <c r="D142">
        <v>284</v>
      </c>
      <c r="E142">
        <v>22</v>
      </c>
      <c r="F142">
        <v>22</v>
      </c>
      <c r="G142">
        <v>1</v>
      </c>
      <c r="H142">
        <v>0</v>
      </c>
      <c r="I142">
        <v>50000</v>
      </c>
      <c r="J142" t="s">
        <v>566</v>
      </c>
      <c r="K142">
        <v>3600</v>
      </c>
      <c r="L142">
        <v>0</v>
      </c>
      <c r="M142">
        <v>0</v>
      </c>
      <c r="N142">
        <v>200</v>
      </c>
      <c r="O142">
        <v>3800</v>
      </c>
      <c r="R142">
        <v>0</v>
      </c>
      <c r="T142">
        <v>46200</v>
      </c>
    </row>
    <row r="143" spans="1:20">
      <c r="A143">
        <v>142</v>
      </c>
      <c r="B143" t="s">
        <v>718</v>
      </c>
      <c r="D143">
        <v>237</v>
      </c>
      <c r="E143">
        <v>22</v>
      </c>
      <c r="F143">
        <v>22</v>
      </c>
      <c r="G143">
        <v>0</v>
      </c>
      <c r="H143">
        <v>0</v>
      </c>
      <c r="I143">
        <v>50000</v>
      </c>
      <c r="J143" t="s">
        <v>566</v>
      </c>
      <c r="K143">
        <v>3600</v>
      </c>
      <c r="L143">
        <v>0</v>
      </c>
      <c r="M143">
        <v>0</v>
      </c>
      <c r="N143">
        <v>200</v>
      </c>
      <c r="O143">
        <v>3800</v>
      </c>
      <c r="R143">
        <v>0</v>
      </c>
      <c r="T143">
        <v>46200</v>
      </c>
    </row>
    <row r="144" spans="1:20">
      <c r="A144">
        <v>143</v>
      </c>
      <c r="B144" t="s">
        <v>719</v>
      </c>
      <c r="D144">
        <v>244</v>
      </c>
      <c r="E144">
        <v>22</v>
      </c>
      <c r="F144">
        <v>22</v>
      </c>
      <c r="G144">
        <v>1.5</v>
      </c>
      <c r="H144">
        <v>0</v>
      </c>
      <c r="I144">
        <v>50000</v>
      </c>
      <c r="J144" t="s">
        <v>566</v>
      </c>
      <c r="K144">
        <v>3600</v>
      </c>
      <c r="L144">
        <v>0</v>
      </c>
      <c r="M144">
        <v>0</v>
      </c>
      <c r="N144">
        <v>200</v>
      </c>
      <c r="O144">
        <v>3800</v>
      </c>
      <c r="R144">
        <v>0</v>
      </c>
      <c r="T144">
        <v>46200</v>
      </c>
    </row>
    <row r="145" spans="1:20">
      <c r="A145">
        <v>144</v>
      </c>
      <c r="B145" t="s">
        <v>720</v>
      </c>
      <c r="C145" t="s">
        <v>721</v>
      </c>
      <c r="D145">
        <v>303</v>
      </c>
      <c r="E145">
        <v>22</v>
      </c>
      <c r="F145">
        <v>21</v>
      </c>
      <c r="G145">
        <v>8</v>
      </c>
      <c r="H145">
        <v>7</v>
      </c>
      <c r="I145">
        <v>31818.18181818182</v>
      </c>
      <c r="J145" t="s">
        <v>566</v>
      </c>
      <c r="K145">
        <v>3600</v>
      </c>
      <c r="L145">
        <v>1272.7272727272727</v>
      </c>
      <c r="M145">
        <v>0</v>
      </c>
      <c r="N145">
        <v>200</v>
      </c>
      <c r="O145">
        <v>5072.727272727273</v>
      </c>
      <c r="R145">
        <v>0</v>
      </c>
      <c r="T145">
        <v>26745</v>
      </c>
    </row>
    <row r="146" spans="1:20">
      <c r="T146">
        <f>SUM(Table15[Salary to be Paid])</f>
        <v>5860838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8BD79-9BF8-4A8F-B3F2-324E0F64F947}">
  <dimension ref="A1:B4"/>
  <sheetViews>
    <sheetView workbookViewId="0">
      <selection activeCell="B3" sqref="B3"/>
    </sheetView>
  </sheetViews>
  <sheetFormatPr defaultRowHeight="15"/>
  <cols>
    <col min="1" max="1" width="13.140625" bestFit="1" customWidth="1"/>
    <col min="2" max="3" width="14.5703125" bestFit="1" customWidth="1"/>
  </cols>
  <sheetData>
    <row r="1" spans="1:2">
      <c r="A1" s="3" t="s">
        <v>762</v>
      </c>
      <c r="B1" t="s">
        <v>779</v>
      </c>
    </row>
    <row r="2" spans="1:2">
      <c r="A2" s="4" t="s">
        <v>9</v>
      </c>
      <c r="B2" s="42">
        <v>0.20257873131674273</v>
      </c>
    </row>
    <row r="3" spans="1:2">
      <c r="A3" s="4" t="s">
        <v>10</v>
      </c>
      <c r="B3" s="42">
        <v>0.79742126868325724</v>
      </c>
    </row>
    <row r="4" spans="1:2">
      <c r="A4" s="4" t="s">
        <v>763</v>
      </c>
      <c r="B4" s="42">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BAFC0-75D2-4127-A84B-96DE4D4B906B}">
  <dimension ref="A1:U303"/>
  <sheetViews>
    <sheetView topLeftCell="F1" zoomScale="115" zoomScaleNormal="115" workbookViewId="0">
      <selection activeCell="H286" sqref="H286"/>
    </sheetView>
  </sheetViews>
  <sheetFormatPr defaultRowHeight="15"/>
  <cols>
    <col min="1" max="1" width="9" bestFit="1" customWidth="1"/>
    <col min="2" max="2" width="11.85546875" style="1" bestFit="1" customWidth="1"/>
    <col min="3" max="3" width="9.28515625" bestFit="1" customWidth="1"/>
    <col min="4" max="4" width="61.28515625" bestFit="1" customWidth="1"/>
    <col min="5" max="5" width="20.7109375" bestFit="1" customWidth="1"/>
    <col min="6" max="6" width="10.42578125" style="38" bestFit="1" customWidth="1"/>
    <col min="7" max="7" width="8.85546875" bestFit="1" customWidth="1"/>
    <col min="8" max="8" width="13.140625" bestFit="1" customWidth="1"/>
    <col min="9" max="9" width="9.85546875" bestFit="1" customWidth="1"/>
    <col min="11" max="11" width="11" customWidth="1"/>
    <col min="12" max="12" width="20.7109375" bestFit="1" customWidth="1"/>
    <col min="13" max="13" width="17.140625" bestFit="1" customWidth="1"/>
    <col min="14" max="14" width="14.85546875" bestFit="1" customWidth="1"/>
    <col min="15" max="15" width="18.42578125" bestFit="1" customWidth="1"/>
    <col min="16" max="16" width="15" bestFit="1" customWidth="1"/>
    <col min="18" max="19" width="13.140625" bestFit="1" customWidth="1"/>
    <col min="20" max="20" width="22.85546875" bestFit="1" customWidth="1"/>
    <col min="21" max="21" width="21.7109375" bestFit="1" customWidth="1"/>
  </cols>
  <sheetData>
    <row r="1" spans="1:21">
      <c r="A1" t="s">
        <v>0</v>
      </c>
      <c r="B1" s="1" t="s">
        <v>1</v>
      </c>
      <c r="C1" t="s">
        <v>2</v>
      </c>
      <c r="D1" t="s">
        <v>3</v>
      </c>
      <c r="E1" t="s">
        <v>4</v>
      </c>
      <c r="F1" s="38" t="s">
        <v>5</v>
      </c>
      <c r="G1" t="s">
        <v>6</v>
      </c>
      <c r="H1" t="s">
        <v>7</v>
      </c>
      <c r="I1" t="s">
        <v>8</v>
      </c>
    </row>
    <row r="2" spans="1:21">
      <c r="A2">
        <v>1</v>
      </c>
      <c r="B2" s="1">
        <v>45016</v>
      </c>
      <c r="C2" t="s">
        <v>77</v>
      </c>
      <c r="D2" t="s">
        <v>78</v>
      </c>
      <c r="E2" t="s">
        <v>79</v>
      </c>
      <c r="F2" s="38">
        <v>199307</v>
      </c>
      <c r="G2" t="s">
        <v>9</v>
      </c>
      <c r="H2" s="38">
        <v>42939146</v>
      </c>
      <c r="I2" t="s">
        <v>9</v>
      </c>
      <c r="K2" s="37"/>
    </row>
    <row r="3" spans="1:21">
      <c r="A3">
        <v>2</v>
      </c>
      <c r="B3" s="1">
        <v>45015</v>
      </c>
      <c r="C3" t="s">
        <v>77</v>
      </c>
      <c r="D3" t="s">
        <v>80</v>
      </c>
      <c r="E3" t="s">
        <v>81</v>
      </c>
      <c r="F3" s="38">
        <v>361074</v>
      </c>
      <c r="G3" t="s">
        <v>9</v>
      </c>
      <c r="H3" s="38">
        <v>43300220</v>
      </c>
      <c r="I3" t="s">
        <v>9</v>
      </c>
      <c r="K3" s="1"/>
    </row>
    <row r="4" spans="1:21">
      <c r="A4">
        <v>3</v>
      </c>
      <c r="B4" s="1">
        <v>45015</v>
      </c>
      <c r="C4" t="s">
        <v>77</v>
      </c>
      <c r="D4" t="s">
        <v>82</v>
      </c>
      <c r="E4" t="s">
        <v>83</v>
      </c>
      <c r="F4" s="38">
        <v>79983</v>
      </c>
      <c r="G4" t="s">
        <v>10</v>
      </c>
      <c r="H4" s="38">
        <v>43380203</v>
      </c>
      <c r="I4" t="s">
        <v>9</v>
      </c>
    </row>
    <row r="5" spans="1:21">
      <c r="A5">
        <v>4</v>
      </c>
      <c r="B5" s="1">
        <v>45015</v>
      </c>
      <c r="C5" t="s">
        <v>77</v>
      </c>
      <c r="D5" t="s">
        <v>84</v>
      </c>
      <c r="E5" t="s">
        <v>85</v>
      </c>
      <c r="F5" s="38">
        <v>301939</v>
      </c>
      <c r="G5" t="s">
        <v>10</v>
      </c>
      <c r="H5" s="38">
        <v>43078264</v>
      </c>
      <c r="I5" t="s">
        <v>9</v>
      </c>
    </row>
    <row r="6" spans="1:21" ht="18.75">
      <c r="A6">
        <v>5</v>
      </c>
      <c r="B6" s="1">
        <v>45015</v>
      </c>
      <c r="C6" t="s">
        <v>77</v>
      </c>
      <c r="D6" t="s">
        <v>84</v>
      </c>
      <c r="E6" t="s">
        <v>86</v>
      </c>
      <c r="F6" s="38">
        <v>430740</v>
      </c>
      <c r="G6" t="s">
        <v>10</v>
      </c>
      <c r="H6" s="38">
        <v>42647524</v>
      </c>
      <c r="I6" t="s">
        <v>9</v>
      </c>
      <c r="L6" s="60"/>
      <c r="M6" s="39"/>
      <c r="N6" s="39"/>
    </row>
    <row r="7" spans="1:21">
      <c r="A7">
        <v>6</v>
      </c>
      <c r="B7" s="1">
        <v>45015</v>
      </c>
      <c r="C7" t="s">
        <v>77</v>
      </c>
      <c r="D7" t="s">
        <v>87</v>
      </c>
      <c r="E7" t="s">
        <v>88</v>
      </c>
      <c r="F7" s="38">
        <v>76229</v>
      </c>
      <c r="G7" t="s">
        <v>10</v>
      </c>
      <c r="H7" s="38">
        <v>42571295</v>
      </c>
      <c r="I7" t="s">
        <v>9</v>
      </c>
    </row>
    <row r="8" spans="1:21">
      <c r="A8">
        <v>7</v>
      </c>
      <c r="B8" s="1">
        <v>45015</v>
      </c>
      <c r="C8" t="s">
        <v>77</v>
      </c>
      <c r="D8" t="s">
        <v>78</v>
      </c>
      <c r="E8" t="s">
        <v>79</v>
      </c>
      <c r="F8" s="38">
        <v>155170</v>
      </c>
      <c r="G8" t="s">
        <v>9</v>
      </c>
      <c r="H8" s="38">
        <v>42416125</v>
      </c>
      <c r="I8" t="s">
        <v>9</v>
      </c>
    </row>
    <row r="9" spans="1:21">
      <c r="A9">
        <v>8</v>
      </c>
      <c r="B9" s="1">
        <v>45015</v>
      </c>
      <c r="C9" t="s">
        <v>77</v>
      </c>
      <c r="D9" t="s">
        <v>80</v>
      </c>
      <c r="E9" t="s">
        <v>81</v>
      </c>
      <c r="F9" s="38">
        <v>446588</v>
      </c>
      <c r="G9" t="s">
        <v>9</v>
      </c>
      <c r="H9" s="38">
        <v>42862713</v>
      </c>
      <c r="I9" t="s">
        <v>9</v>
      </c>
      <c r="L9" s="1" t="s">
        <v>790</v>
      </c>
      <c r="M9" s="1" t="s">
        <v>791</v>
      </c>
      <c r="N9" s="1" t="s">
        <v>2</v>
      </c>
      <c r="O9" s="59" t="s">
        <v>775</v>
      </c>
      <c r="P9" t="s">
        <v>776</v>
      </c>
    </row>
    <row r="10" spans="1:21">
      <c r="A10">
        <v>9</v>
      </c>
      <c r="B10" s="1">
        <v>45015</v>
      </c>
      <c r="C10" t="s">
        <v>77</v>
      </c>
      <c r="D10" t="s">
        <v>89</v>
      </c>
      <c r="E10" t="s">
        <v>90</v>
      </c>
      <c r="F10" s="38">
        <v>15109</v>
      </c>
      <c r="G10" t="s">
        <v>10</v>
      </c>
      <c r="H10" s="38">
        <v>42877822</v>
      </c>
      <c r="I10" t="s">
        <v>10</v>
      </c>
      <c r="L10" s="1">
        <v>44927</v>
      </c>
      <c r="M10" s="1">
        <v>44957</v>
      </c>
      <c r="N10" s="1" t="str">
        <f>TEXT(M10,"mmmm")</f>
        <v>January</v>
      </c>
      <c r="O10" s="59" t="e">
        <f>INDEX(Table_BankStatement_14[Balance],MATCH(DATEVALUE(TEXT(L10,"dd-mm-yyyy")),Table_BankStatement_14[Date],0))+Table1[[#This Row],[Opening Balance]]</f>
        <v>#N/A</v>
      </c>
      <c r="P10" s="38" t="e">
        <f>INDEX(Table_BankStatement_14[Balance],MATCH(DATEVALUE(TEXT(Table16[[#This Row],[Last]],"dd-mm-yyyy")),Table_BankStatement_14[Date],0))+Table1[[#This Row],[Closing Balance]]</f>
        <v>#N/A</v>
      </c>
    </row>
    <row r="11" spans="1:21">
      <c r="A11">
        <v>10</v>
      </c>
      <c r="B11" s="1">
        <v>45015</v>
      </c>
      <c r="C11" t="s">
        <v>77</v>
      </c>
      <c r="D11" t="s">
        <v>46</v>
      </c>
      <c r="E11" t="s">
        <v>91</v>
      </c>
      <c r="F11" s="38">
        <v>55859</v>
      </c>
      <c r="G11" t="s">
        <v>10</v>
      </c>
      <c r="H11" s="38">
        <v>42821963</v>
      </c>
      <c r="I11" t="s">
        <v>10</v>
      </c>
      <c r="L11" s="1">
        <v>44958</v>
      </c>
      <c r="M11" s="1">
        <v>44985</v>
      </c>
      <c r="N11" s="1" t="str">
        <f t="shared" ref="N11:N21" si="0">TEXT(M11,"mmmm")</f>
        <v>February</v>
      </c>
      <c r="O11" s="59" t="e">
        <f>INDEX(Table_BankStatement_14[Balance],MATCH(DATEVALUE(TEXT(L11,"dd-mm-yyyy")),Table_BankStatement_14[Date],0))+Table1[[#This Row],[Opening Balance]]</f>
        <v>#N/A</v>
      </c>
      <c r="P11" s="38" t="e">
        <f>INDEX(Table_BankStatement_14[Balance],MATCH(DATEVALUE(TEXT(Table16[[#This Row],[Last]],"dd-mm-yyyy")),Table_BankStatement_14[Date],0))+Table1[[#This Row],[Closing Balance]]</f>
        <v>#N/A</v>
      </c>
    </row>
    <row r="12" spans="1:21">
      <c r="A12">
        <v>11</v>
      </c>
      <c r="B12" s="1">
        <v>45015</v>
      </c>
      <c r="C12" t="s">
        <v>77</v>
      </c>
      <c r="D12" t="s">
        <v>92</v>
      </c>
      <c r="E12" t="s">
        <v>93</v>
      </c>
      <c r="F12" s="38">
        <v>128867</v>
      </c>
      <c r="G12" t="s">
        <v>10</v>
      </c>
      <c r="H12" s="38">
        <v>42693096</v>
      </c>
      <c r="I12" t="s">
        <v>10</v>
      </c>
      <c r="L12" s="1">
        <v>44986</v>
      </c>
      <c r="M12" s="1">
        <v>45016</v>
      </c>
      <c r="N12" s="1" t="str">
        <f t="shared" si="0"/>
        <v>March</v>
      </c>
      <c r="O12" s="59">
        <f>INDEX(Table_BankStatement_14[Balance],MATCH(DATEVALUE(TEXT(L12,"dd-mm-yyyy")),Table_BankStatement_14[Date],0))+Table1[[#This Row],[Opening Balance]]</f>
        <v>312297</v>
      </c>
      <c r="P12" s="38">
        <f>INDEX(Table_BankStatement_14[Balance],MATCH(DATEVALUE(TEXT(Table16[[#This Row],[Last]],"dd-mm-yyyy")),Table_BankStatement_14[Date],0))+Table1[[#This Row],[Closing Balance]]</f>
        <v>64408719</v>
      </c>
    </row>
    <row r="13" spans="1:21">
      <c r="A13">
        <v>12</v>
      </c>
      <c r="B13" s="1">
        <v>45015</v>
      </c>
      <c r="C13" t="s">
        <v>77</v>
      </c>
      <c r="D13" t="s">
        <v>94</v>
      </c>
      <c r="E13" t="s">
        <v>95</v>
      </c>
      <c r="F13" s="38">
        <v>90560</v>
      </c>
      <c r="G13" t="s">
        <v>10</v>
      </c>
      <c r="H13" s="38">
        <v>42602536</v>
      </c>
      <c r="I13" t="s">
        <v>10</v>
      </c>
      <c r="L13" s="1">
        <v>45017</v>
      </c>
      <c r="M13" s="1">
        <v>45046</v>
      </c>
      <c r="N13" s="1" t="str">
        <f t="shared" si="0"/>
        <v>April</v>
      </c>
      <c r="O13" s="59">
        <f>INDEX(Table_BankStatement_14[Balance],MATCH(DATEVALUE(TEXT(L13,"dd-mm-yyyy")),Table_BankStatement_14[Date],0))+Table1[[#This Row],[Opening Balance]]</f>
        <v>64408719</v>
      </c>
      <c r="P13" s="38">
        <f>INDEX(Table_BankStatement_14[Balance],MATCH(DATEVALUE(TEXT(Table16[[#This Row],[Last]],"dd-mm-yyyy")),Table_BankStatement_14[Date],0))+Table1[[#This Row],[Closing Balance]]</f>
        <v>4048117.5</v>
      </c>
    </row>
    <row r="14" spans="1:21">
      <c r="A14">
        <v>13</v>
      </c>
      <c r="B14" s="1">
        <v>45015</v>
      </c>
      <c r="C14" t="s">
        <v>77</v>
      </c>
      <c r="D14" t="s">
        <v>96</v>
      </c>
      <c r="E14" t="s">
        <v>97</v>
      </c>
      <c r="F14" s="38">
        <v>224695</v>
      </c>
      <c r="G14" t="s">
        <v>10</v>
      </c>
      <c r="H14" s="38">
        <v>42377841</v>
      </c>
      <c r="I14" t="s">
        <v>10</v>
      </c>
      <c r="L14" s="1">
        <v>45047</v>
      </c>
      <c r="M14" s="1">
        <v>45077</v>
      </c>
      <c r="N14" s="1" t="str">
        <f t="shared" si="0"/>
        <v>May</v>
      </c>
      <c r="O14" s="59" t="e">
        <f>INDEX(Table_BankStatement_14[Balance],MATCH(DATEVALUE(TEXT(L14,"dd-mm-yyyy")),Table_BankStatement_14[Date],0))+Table1[[#This Row],[Opening Balance]]</f>
        <v>#N/A</v>
      </c>
      <c r="P14" s="38" t="e">
        <f>INDEX(Table_BankStatement_14[Balance],MATCH(DATEVALUE(TEXT(Table16[[#This Row],[Last]],"dd-mm-yyyy")),Table_BankStatement_14[Date],0))+Table1[[#This Row],[Closing Balance]]</f>
        <v>#N/A</v>
      </c>
      <c r="S14" s="3" t="s">
        <v>762</v>
      </c>
      <c r="T14" t="s">
        <v>792</v>
      </c>
      <c r="U14" t="s">
        <v>793</v>
      </c>
    </row>
    <row r="15" spans="1:21">
      <c r="A15">
        <v>14</v>
      </c>
      <c r="B15" s="1">
        <v>45015</v>
      </c>
      <c r="C15" t="s">
        <v>77</v>
      </c>
      <c r="D15" t="s">
        <v>98</v>
      </c>
      <c r="E15" t="s">
        <v>99</v>
      </c>
      <c r="F15" s="38">
        <v>495621</v>
      </c>
      <c r="G15" t="s">
        <v>10</v>
      </c>
      <c r="H15" s="38">
        <v>41882220</v>
      </c>
      <c r="I15" t="s">
        <v>10</v>
      </c>
      <c r="L15" s="1">
        <v>45078</v>
      </c>
      <c r="M15" s="1">
        <v>45107</v>
      </c>
      <c r="N15" s="1" t="str">
        <f t="shared" si="0"/>
        <v>June</v>
      </c>
      <c r="O15" s="59" t="e">
        <f>INDEX(Table_BankStatement_14[Balance],MATCH(DATEVALUE(TEXT(L15,"dd-mm-yyyy")),Table_BankStatement_14[Date],0))+Table1[[#This Row],[Opening Balance]]</f>
        <v>#N/A</v>
      </c>
      <c r="P15" s="38" t="e">
        <f>INDEX(Table_BankStatement_14[Balance],MATCH(DATEVALUE(TEXT(Table16[[#This Row],[Last]],"dd-mm-yyyy")),Table_BankStatement_14[Date],0))+Table1[[#This Row],[Closing Balance]]</f>
        <v>#N/A</v>
      </c>
      <c r="S15" s="4" t="s">
        <v>77</v>
      </c>
      <c r="T15">
        <v>312297</v>
      </c>
      <c r="U15">
        <v>64408719</v>
      </c>
    </row>
    <row r="16" spans="1:21">
      <c r="A16">
        <v>15</v>
      </c>
      <c r="B16" s="1">
        <v>45015</v>
      </c>
      <c r="C16" t="s">
        <v>77</v>
      </c>
      <c r="D16" t="s">
        <v>100</v>
      </c>
      <c r="E16" t="s">
        <v>101</v>
      </c>
      <c r="F16" s="38">
        <v>55323</v>
      </c>
      <c r="G16" t="s">
        <v>10</v>
      </c>
      <c r="H16" s="38">
        <v>41826897</v>
      </c>
      <c r="I16" t="s">
        <v>10</v>
      </c>
      <c r="L16" s="1">
        <v>45108</v>
      </c>
      <c r="M16" s="1">
        <v>45138</v>
      </c>
      <c r="N16" s="1" t="str">
        <f t="shared" si="0"/>
        <v>July</v>
      </c>
      <c r="O16" s="59" t="e">
        <f>INDEX(Table_BankStatement_14[Balance],MATCH(DATEVALUE(TEXT(L16,"dd-mm-yyyy")),Table_BankStatement_14[Date],0))+Table1[[#This Row],[Opening Balance]]</f>
        <v>#N/A</v>
      </c>
      <c r="P16" s="38" t="e">
        <f>INDEX(Table_BankStatement_14[Balance],MATCH(DATEVALUE(TEXT(Table16[[#This Row],[Last]],"dd-mm-yyyy")),Table_BankStatement_14[Date],0))+Table1[[#This Row],[Closing Balance]]</f>
        <v>#N/A</v>
      </c>
    </row>
    <row r="17" spans="1:16">
      <c r="A17">
        <v>16</v>
      </c>
      <c r="B17" s="1">
        <v>45015</v>
      </c>
      <c r="C17" t="s">
        <v>77</v>
      </c>
      <c r="D17" t="s">
        <v>102</v>
      </c>
      <c r="E17" t="s">
        <v>103</v>
      </c>
      <c r="F17" s="38">
        <v>249001</v>
      </c>
      <c r="G17" t="s">
        <v>10</v>
      </c>
      <c r="H17" s="38">
        <v>41577896</v>
      </c>
      <c r="I17" t="s">
        <v>10</v>
      </c>
      <c r="L17" s="1">
        <v>45139</v>
      </c>
      <c r="M17" s="1">
        <v>45169</v>
      </c>
      <c r="N17" s="1" t="str">
        <f t="shared" si="0"/>
        <v>August</v>
      </c>
      <c r="O17" s="59" t="e">
        <f>INDEX(Table_BankStatement_14[Balance],MATCH(DATEVALUE(TEXT(L17,"dd-mm-yyyy")),Table_BankStatement_14[Date],0))+Table1[[#This Row],[Opening Balance]]</f>
        <v>#N/A</v>
      </c>
      <c r="P17" s="38" t="e">
        <f>INDEX(Table_BankStatement_14[Balance],MATCH(DATEVALUE(TEXT(Table16[[#This Row],[Last]],"dd-mm-yyyy")),Table_BankStatement_14[Date],0))+Table1[[#This Row],[Closing Balance]]</f>
        <v>#N/A</v>
      </c>
    </row>
    <row r="18" spans="1:16">
      <c r="A18">
        <v>17</v>
      </c>
      <c r="B18" s="1">
        <v>45015</v>
      </c>
      <c r="C18" t="s">
        <v>77</v>
      </c>
      <c r="D18" t="s">
        <v>104</v>
      </c>
      <c r="E18" t="s">
        <v>105</v>
      </c>
      <c r="F18" s="38">
        <v>46373</v>
      </c>
      <c r="G18" t="s">
        <v>10</v>
      </c>
      <c r="H18" s="38">
        <v>41531523</v>
      </c>
      <c r="I18" t="s">
        <v>10</v>
      </c>
      <c r="L18" s="1">
        <v>45170</v>
      </c>
      <c r="M18" s="1">
        <v>45199</v>
      </c>
      <c r="N18" s="1" t="str">
        <f t="shared" si="0"/>
        <v>September</v>
      </c>
      <c r="O18" s="59" t="e">
        <f>INDEX(Table_BankStatement_14[Balance],MATCH(DATEVALUE(TEXT(L18,"dd-mm-yyyy")),Table_BankStatement_14[Date],0))+Table1[[#This Row],[Opening Balance]]</f>
        <v>#N/A</v>
      </c>
      <c r="P18" s="38" t="e">
        <f>INDEX(Table_BankStatement_14[Balance],MATCH(DATEVALUE(TEXT(Table16[[#This Row],[Last]],"dd-mm-yyyy")),Table_BankStatement_14[Date],0))+Table1[[#This Row],[Closing Balance]]</f>
        <v>#N/A</v>
      </c>
    </row>
    <row r="19" spans="1:16">
      <c r="A19">
        <v>18</v>
      </c>
      <c r="B19" s="1">
        <v>45015</v>
      </c>
      <c r="C19" t="s">
        <v>77</v>
      </c>
      <c r="D19" t="s">
        <v>106</v>
      </c>
      <c r="E19" t="s">
        <v>107</v>
      </c>
      <c r="F19" s="38">
        <v>351996</v>
      </c>
      <c r="G19" t="s">
        <v>10</v>
      </c>
      <c r="H19" s="38">
        <v>41179527</v>
      </c>
      <c r="I19" t="s">
        <v>10</v>
      </c>
      <c r="L19" s="1">
        <v>45200</v>
      </c>
      <c r="M19" s="1">
        <v>45230</v>
      </c>
      <c r="N19" s="1" t="str">
        <f t="shared" si="0"/>
        <v>October</v>
      </c>
      <c r="O19" s="59" t="e">
        <f>INDEX(Table_BankStatement_14[Balance],MATCH(DATEVALUE(TEXT(L19,"dd-mm-yyyy")),Table_BankStatement_14[Date],0))+Table1[[#This Row],[Opening Balance]]</f>
        <v>#N/A</v>
      </c>
      <c r="P19" s="38" t="e">
        <f>INDEX(Table_BankStatement_14[Balance],MATCH(DATEVALUE(TEXT(Table16[[#This Row],[Last]],"dd-mm-yyyy")),Table_BankStatement_14[Date],0))+Table1[[#This Row],[Closing Balance]]</f>
        <v>#N/A</v>
      </c>
    </row>
    <row r="20" spans="1:16">
      <c r="A20">
        <v>19</v>
      </c>
      <c r="B20" s="1">
        <v>45015</v>
      </c>
      <c r="C20" t="s">
        <v>77</v>
      </c>
      <c r="D20" t="s">
        <v>108</v>
      </c>
      <c r="E20" t="s">
        <v>109</v>
      </c>
      <c r="F20" s="38">
        <v>473570</v>
      </c>
      <c r="G20" t="s">
        <v>10</v>
      </c>
      <c r="H20" s="38">
        <v>40705957</v>
      </c>
      <c r="I20" t="s">
        <v>10</v>
      </c>
      <c r="L20" s="1">
        <v>45231</v>
      </c>
      <c r="M20" s="1">
        <v>45260</v>
      </c>
      <c r="N20" s="1" t="str">
        <f t="shared" si="0"/>
        <v>November</v>
      </c>
      <c r="O20" s="59" t="e">
        <f>INDEX(Table_BankStatement_14[Balance],MATCH(DATEVALUE(TEXT(L20,"dd-mm-yyyy")),Table_BankStatement_14[Date],0))+Table1[[#This Row],[Opening Balance]]</f>
        <v>#N/A</v>
      </c>
      <c r="P20" s="38" t="e">
        <f>INDEX(Table_BankStatement_14[Balance],MATCH(DATEVALUE(TEXT(Table16[[#This Row],[Last]],"dd-mm-yyyy")),Table_BankStatement_14[Date],0))+Table1[[#This Row],[Closing Balance]]</f>
        <v>#N/A</v>
      </c>
    </row>
    <row r="21" spans="1:16">
      <c r="A21">
        <v>20</v>
      </c>
      <c r="B21" s="1">
        <v>45015</v>
      </c>
      <c r="C21" t="s">
        <v>77</v>
      </c>
      <c r="D21" t="s">
        <v>110</v>
      </c>
      <c r="E21" t="s">
        <v>111</v>
      </c>
      <c r="F21" s="38">
        <v>334761</v>
      </c>
      <c r="G21" t="s">
        <v>10</v>
      </c>
      <c r="H21" s="38">
        <v>40371196</v>
      </c>
      <c r="I21" t="s">
        <v>9</v>
      </c>
      <c r="L21" s="1">
        <v>45261</v>
      </c>
      <c r="M21" s="1">
        <v>45291</v>
      </c>
      <c r="N21" s="1" t="str">
        <f t="shared" si="0"/>
        <v>December</v>
      </c>
      <c r="O21" s="59" t="e">
        <f>INDEX(Table_BankStatement_14[Balance],MATCH(DATEVALUE(TEXT(L21,"dd-mm-yyyy")),Table_BankStatement_14[Date],0))+Table1[[#This Row],[Opening Balance]]</f>
        <v>#N/A</v>
      </c>
      <c r="P21" s="38" t="e">
        <f>INDEX(Table_BankStatement_14[Balance],MATCH(DATEVALUE(TEXT(Table16[[#This Row],[Last]],"dd-mm-yyyy")),Table_BankStatement_14[Date],0))+Table1[[#This Row],[Closing Balance]]</f>
        <v>#N/A</v>
      </c>
    </row>
    <row r="22" spans="1:16">
      <c r="A22">
        <v>21</v>
      </c>
      <c r="B22" s="1">
        <v>45015</v>
      </c>
      <c r="C22" t="s">
        <v>77</v>
      </c>
      <c r="D22" t="s">
        <v>112</v>
      </c>
      <c r="E22" t="s">
        <v>113</v>
      </c>
      <c r="F22" s="38">
        <v>211697</v>
      </c>
      <c r="G22" t="s">
        <v>10</v>
      </c>
      <c r="H22" s="38">
        <v>40159499</v>
      </c>
      <c r="I22" t="s">
        <v>9</v>
      </c>
      <c r="L22" s="1"/>
    </row>
    <row r="23" spans="1:16">
      <c r="A23">
        <v>22</v>
      </c>
      <c r="B23" s="1">
        <v>45015</v>
      </c>
      <c r="C23" t="s">
        <v>77</v>
      </c>
      <c r="D23" t="s">
        <v>114</v>
      </c>
      <c r="E23" t="s">
        <v>115</v>
      </c>
      <c r="F23" s="38">
        <v>20245</v>
      </c>
      <c r="G23" t="s">
        <v>10</v>
      </c>
      <c r="H23" s="38">
        <v>40139254</v>
      </c>
      <c r="I23" t="s">
        <v>9</v>
      </c>
      <c r="L23" s="1"/>
    </row>
    <row r="24" spans="1:16">
      <c r="A24">
        <v>23</v>
      </c>
      <c r="B24" s="1">
        <v>45015</v>
      </c>
      <c r="C24" t="s">
        <v>77</v>
      </c>
      <c r="D24" t="s">
        <v>116</v>
      </c>
      <c r="E24" t="s">
        <v>117</v>
      </c>
      <c r="F24" s="38">
        <v>244094</v>
      </c>
      <c r="G24" t="s">
        <v>10</v>
      </c>
      <c r="H24" s="38">
        <v>39895160</v>
      </c>
      <c r="I24" t="s">
        <v>9</v>
      </c>
    </row>
    <row r="25" spans="1:16">
      <c r="A25">
        <v>24</v>
      </c>
      <c r="B25" s="1">
        <v>45015</v>
      </c>
      <c r="C25" t="s">
        <v>77</v>
      </c>
      <c r="D25" t="s">
        <v>118</v>
      </c>
      <c r="E25" t="s">
        <v>119</v>
      </c>
      <c r="F25" s="38">
        <v>107121</v>
      </c>
      <c r="G25" t="s">
        <v>10</v>
      </c>
      <c r="H25" s="38">
        <v>39788039</v>
      </c>
      <c r="I25" t="s">
        <v>9</v>
      </c>
    </row>
    <row r="26" spans="1:16">
      <c r="A26">
        <v>25</v>
      </c>
      <c r="B26" s="1">
        <v>45013</v>
      </c>
      <c r="C26" t="s">
        <v>77</v>
      </c>
      <c r="D26" t="s">
        <v>80</v>
      </c>
      <c r="E26" t="s">
        <v>81</v>
      </c>
      <c r="F26" s="38">
        <v>124901</v>
      </c>
      <c r="G26" t="s">
        <v>9</v>
      </c>
      <c r="H26" s="38">
        <v>39663138</v>
      </c>
      <c r="I26" t="s">
        <v>9</v>
      </c>
    </row>
    <row r="27" spans="1:16">
      <c r="A27">
        <v>26</v>
      </c>
      <c r="B27" s="1">
        <v>45013</v>
      </c>
      <c r="C27" t="s">
        <v>77</v>
      </c>
      <c r="D27" t="s">
        <v>120</v>
      </c>
      <c r="E27" t="s">
        <v>121</v>
      </c>
      <c r="F27" s="38">
        <v>440765</v>
      </c>
      <c r="G27" t="s">
        <v>10</v>
      </c>
      <c r="H27" s="38">
        <v>40103903</v>
      </c>
      <c r="I27" t="s">
        <v>9</v>
      </c>
    </row>
    <row r="28" spans="1:16">
      <c r="A28">
        <v>27</v>
      </c>
      <c r="B28" s="1">
        <v>45012</v>
      </c>
      <c r="C28" t="s">
        <v>77</v>
      </c>
      <c r="D28" t="s">
        <v>80</v>
      </c>
      <c r="E28" t="s">
        <v>81</v>
      </c>
      <c r="F28" s="38">
        <v>97275</v>
      </c>
      <c r="G28" t="s">
        <v>9</v>
      </c>
      <c r="H28" s="38">
        <v>40006628</v>
      </c>
      <c r="I28" t="s">
        <v>9</v>
      </c>
    </row>
    <row r="29" spans="1:16">
      <c r="A29">
        <v>28</v>
      </c>
      <c r="B29" s="1">
        <v>45012</v>
      </c>
      <c r="C29" t="s">
        <v>77</v>
      </c>
      <c r="D29" t="s">
        <v>122</v>
      </c>
      <c r="E29" t="s">
        <v>123</v>
      </c>
      <c r="F29" s="38">
        <v>497243</v>
      </c>
      <c r="G29" t="s">
        <v>10</v>
      </c>
      <c r="H29" s="38">
        <v>40503871</v>
      </c>
      <c r="I29" t="s">
        <v>9</v>
      </c>
    </row>
    <row r="30" spans="1:16">
      <c r="A30">
        <v>29</v>
      </c>
      <c r="B30" s="1">
        <v>45009</v>
      </c>
      <c r="C30" t="s">
        <v>77</v>
      </c>
      <c r="D30" t="s">
        <v>80</v>
      </c>
      <c r="E30" t="s">
        <v>81</v>
      </c>
      <c r="F30" s="38">
        <v>91960</v>
      </c>
      <c r="G30" t="s">
        <v>9</v>
      </c>
      <c r="H30" s="38">
        <v>40411911</v>
      </c>
      <c r="I30" t="s">
        <v>9</v>
      </c>
    </row>
    <row r="31" spans="1:16">
      <c r="A31">
        <v>30</v>
      </c>
      <c r="B31" s="1">
        <v>45009</v>
      </c>
      <c r="C31" t="s">
        <v>77</v>
      </c>
      <c r="D31" t="s">
        <v>124</v>
      </c>
      <c r="E31" t="s">
        <v>125</v>
      </c>
      <c r="F31" s="38">
        <v>441758</v>
      </c>
      <c r="G31" t="s">
        <v>10</v>
      </c>
      <c r="H31" s="38">
        <v>40853669</v>
      </c>
      <c r="I31" t="s">
        <v>9</v>
      </c>
    </row>
    <row r="32" spans="1:16">
      <c r="A32">
        <v>31</v>
      </c>
      <c r="B32" s="1">
        <v>45008</v>
      </c>
      <c r="C32" t="s">
        <v>77</v>
      </c>
      <c r="D32" t="s">
        <v>126</v>
      </c>
      <c r="E32" t="s">
        <v>81</v>
      </c>
      <c r="F32" s="38">
        <v>42782</v>
      </c>
      <c r="G32" t="s">
        <v>10</v>
      </c>
      <c r="H32" s="38">
        <v>40810887</v>
      </c>
      <c r="I32" t="s">
        <v>9</v>
      </c>
    </row>
    <row r="33" spans="1:9">
      <c r="A33">
        <v>32</v>
      </c>
      <c r="B33" s="1">
        <v>45008</v>
      </c>
      <c r="C33" t="s">
        <v>77</v>
      </c>
      <c r="D33" t="s">
        <v>127</v>
      </c>
      <c r="E33" t="s">
        <v>128</v>
      </c>
      <c r="F33" s="38">
        <v>34136</v>
      </c>
      <c r="G33" t="s">
        <v>10</v>
      </c>
      <c r="H33" s="38">
        <v>40776751</v>
      </c>
      <c r="I33" t="s">
        <v>9</v>
      </c>
    </row>
    <row r="34" spans="1:9">
      <c r="A34">
        <v>33</v>
      </c>
      <c r="B34" s="1">
        <v>45008</v>
      </c>
      <c r="C34" t="s">
        <v>77</v>
      </c>
      <c r="D34" t="s">
        <v>129</v>
      </c>
      <c r="E34" t="s">
        <v>130</v>
      </c>
      <c r="F34" s="38">
        <v>140985</v>
      </c>
      <c r="G34" t="s">
        <v>9</v>
      </c>
      <c r="H34" s="38">
        <v>40635766</v>
      </c>
      <c r="I34" t="s">
        <v>9</v>
      </c>
    </row>
    <row r="35" spans="1:9">
      <c r="A35">
        <v>34</v>
      </c>
      <c r="B35" s="1">
        <v>45008</v>
      </c>
      <c r="C35" t="s">
        <v>77</v>
      </c>
      <c r="D35" t="s">
        <v>131</v>
      </c>
      <c r="E35" t="s">
        <v>130</v>
      </c>
      <c r="F35" s="38">
        <v>89801</v>
      </c>
      <c r="G35" t="s">
        <v>10</v>
      </c>
      <c r="H35" s="38">
        <v>40725567</v>
      </c>
      <c r="I35" t="s">
        <v>9</v>
      </c>
    </row>
    <row r="36" spans="1:9">
      <c r="A36">
        <v>35</v>
      </c>
      <c r="B36" s="1">
        <v>45008</v>
      </c>
      <c r="C36" t="s">
        <v>77</v>
      </c>
      <c r="D36" t="s">
        <v>132</v>
      </c>
      <c r="E36" t="s">
        <v>133</v>
      </c>
      <c r="F36" s="38">
        <v>330991</v>
      </c>
      <c r="G36" t="s">
        <v>10</v>
      </c>
      <c r="H36" s="38">
        <v>40394576</v>
      </c>
      <c r="I36" t="s">
        <v>9</v>
      </c>
    </row>
    <row r="37" spans="1:9">
      <c r="A37">
        <v>36</v>
      </c>
      <c r="B37" s="1">
        <v>45008</v>
      </c>
      <c r="C37" t="s">
        <v>77</v>
      </c>
      <c r="D37" t="s">
        <v>134</v>
      </c>
      <c r="E37" t="s">
        <v>133</v>
      </c>
      <c r="F37" s="38">
        <v>21530</v>
      </c>
      <c r="G37" t="s">
        <v>9</v>
      </c>
      <c r="H37" s="38">
        <v>40373046</v>
      </c>
      <c r="I37" t="s">
        <v>9</v>
      </c>
    </row>
    <row r="38" spans="1:9">
      <c r="A38">
        <v>37</v>
      </c>
      <c r="B38" s="1">
        <v>45008</v>
      </c>
      <c r="C38" t="s">
        <v>77</v>
      </c>
      <c r="D38" t="s">
        <v>135</v>
      </c>
      <c r="E38" t="s">
        <v>136</v>
      </c>
      <c r="F38" s="38">
        <v>208207</v>
      </c>
      <c r="G38" t="s">
        <v>9</v>
      </c>
      <c r="H38" s="38">
        <v>40581253</v>
      </c>
      <c r="I38" t="s">
        <v>9</v>
      </c>
    </row>
    <row r="39" spans="1:9">
      <c r="A39">
        <v>38</v>
      </c>
      <c r="B39" s="1">
        <v>45007</v>
      </c>
      <c r="C39" t="s">
        <v>77</v>
      </c>
      <c r="D39" t="s">
        <v>137</v>
      </c>
      <c r="E39" t="s">
        <v>81</v>
      </c>
      <c r="F39" s="38">
        <v>217891</v>
      </c>
      <c r="G39" t="s">
        <v>10</v>
      </c>
      <c r="H39" s="38">
        <v>40799144</v>
      </c>
      <c r="I39" t="s">
        <v>9</v>
      </c>
    </row>
    <row r="40" spans="1:9">
      <c r="A40">
        <v>39</v>
      </c>
      <c r="B40" s="1">
        <v>45007</v>
      </c>
      <c r="C40" t="s">
        <v>77</v>
      </c>
      <c r="D40" t="s">
        <v>138</v>
      </c>
      <c r="E40" t="s">
        <v>139</v>
      </c>
      <c r="F40" s="38">
        <v>361138</v>
      </c>
      <c r="G40" t="s">
        <v>9</v>
      </c>
      <c r="H40" s="38">
        <v>40438006</v>
      </c>
      <c r="I40" t="s">
        <v>9</v>
      </c>
    </row>
    <row r="41" spans="1:9">
      <c r="A41">
        <v>40</v>
      </c>
      <c r="B41" s="1">
        <v>45005</v>
      </c>
      <c r="C41" t="s">
        <v>77</v>
      </c>
      <c r="D41" t="s">
        <v>140</v>
      </c>
      <c r="E41" t="s">
        <v>81</v>
      </c>
      <c r="F41" s="38">
        <v>354756</v>
      </c>
      <c r="G41" t="s">
        <v>10</v>
      </c>
      <c r="H41" s="38">
        <v>40792762</v>
      </c>
      <c r="I41" t="s">
        <v>9</v>
      </c>
    </row>
    <row r="42" spans="1:9">
      <c r="A42">
        <v>41</v>
      </c>
      <c r="B42" s="1">
        <v>45005</v>
      </c>
      <c r="C42" t="s">
        <v>77</v>
      </c>
      <c r="D42" t="s">
        <v>141</v>
      </c>
      <c r="E42" t="s">
        <v>142</v>
      </c>
      <c r="F42" s="38">
        <v>143395</v>
      </c>
      <c r="G42" t="s">
        <v>9</v>
      </c>
      <c r="H42" s="38">
        <v>40649367</v>
      </c>
      <c r="I42" t="s">
        <v>9</v>
      </c>
    </row>
    <row r="43" spans="1:9">
      <c r="A43">
        <v>42</v>
      </c>
      <c r="B43" s="1">
        <v>45005</v>
      </c>
      <c r="C43" t="s">
        <v>77</v>
      </c>
      <c r="D43" t="s">
        <v>143</v>
      </c>
      <c r="E43" t="s">
        <v>144</v>
      </c>
      <c r="F43" s="38">
        <v>496983</v>
      </c>
      <c r="G43" t="s">
        <v>10</v>
      </c>
      <c r="H43" s="38">
        <v>41146350</v>
      </c>
      <c r="I43" t="s">
        <v>9</v>
      </c>
    </row>
    <row r="44" spans="1:9">
      <c r="A44">
        <v>43</v>
      </c>
      <c r="B44" s="1">
        <v>45005</v>
      </c>
      <c r="C44" t="s">
        <v>77</v>
      </c>
      <c r="D44" t="s">
        <v>145</v>
      </c>
      <c r="E44" t="s">
        <v>146</v>
      </c>
      <c r="F44" s="38">
        <v>207949</v>
      </c>
      <c r="G44" t="s">
        <v>10</v>
      </c>
      <c r="H44" s="38">
        <v>40938401</v>
      </c>
      <c r="I44" t="s">
        <v>9</v>
      </c>
    </row>
    <row r="45" spans="1:9">
      <c r="A45">
        <v>44</v>
      </c>
      <c r="B45" s="1">
        <v>45003</v>
      </c>
      <c r="C45" t="s">
        <v>77</v>
      </c>
      <c r="D45" t="s">
        <v>147</v>
      </c>
      <c r="E45" t="s">
        <v>81</v>
      </c>
      <c r="F45" s="38">
        <v>399431</v>
      </c>
      <c r="G45" t="s">
        <v>9</v>
      </c>
      <c r="H45" s="38">
        <v>40538970</v>
      </c>
      <c r="I45" t="s">
        <v>9</v>
      </c>
    </row>
    <row r="46" spans="1:9">
      <c r="A46">
        <v>45</v>
      </c>
      <c r="B46" s="1">
        <v>45003</v>
      </c>
      <c r="C46" t="s">
        <v>77</v>
      </c>
      <c r="D46" t="s">
        <v>148</v>
      </c>
      <c r="E46" t="s">
        <v>149</v>
      </c>
      <c r="F46" s="38">
        <v>76267</v>
      </c>
      <c r="G46" t="s">
        <v>10</v>
      </c>
      <c r="H46" s="38">
        <v>40615237</v>
      </c>
      <c r="I46" t="s">
        <v>10</v>
      </c>
    </row>
    <row r="47" spans="1:9">
      <c r="A47">
        <v>46</v>
      </c>
      <c r="B47" s="1">
        <v>45003</v>
      </c>
      <c r="C47" t="s">
        <v>77</v>
      </c>
      <c r="D47" t="s">
        <v>150</v>
      </c>
      <c r="E47" t="s">
        <v>151</v>
      </c>
      <c r="F47" s="38">
        <v>44850</v>
      </c>
      <c r="G47" t="s">
        <v>10</v>
      </c>
      <c r="H47" s="38">
        <v>40570387</v>
      </c>
      <c r="I47" t="s">
        <v>10</v>
      </c>
    </row>
    <row r="48" spans="1:9">
      <c r="A48">
        <v>47</v>
      </c>
      <c r="B48" s="1">
        <v>45003</v>
      </c>
      <c r="C48" t="s">
        <v>77</v>
      </c>
      <c r="D48" t="s">
        <v>152</v>
      </c>
      <c r="E48" t="s">
        <v>153</v>
      </c>
      <c r="F48" s="38">
        <v>70041</v>
      </c>
      <c r="G48" t="s">
        <v>10</v>
      </c>
      <c r="H48" s="38">
        <v>40500346</v>
      </c>
      <c r="I48" t="s">
        <v>9</v>
      </c>
    </row>
    <row r="49" spans="1:9">
      <c r="A49">
        <v>48</v>
      </c>
      <c r="B49" s="1">
        <v>45003</v>
      </c>
      <c r="C49" t="s">
        <v>77</v>
      </c>
      <c r="D49" t="s">
        <v>154</v>
      </c>
      <c r="E49" t="s">
        <v>155</v>
      </c>
      <c r="F49" s="38">
        <v>420886</v>
      </c>
      <c r="G49" t="s">
        <v>10</v>
      </c>
      <c r="H49" s="38">
        <v>40079460</v>
      </c>
      <c r="I49" t="s">
        <v>9</v>
      </c>
    </row>
    <row r="50" spans="1:9">
      <c r="A50">
        <v>49</v>
      </c>
      <c r="B50" s="1">
        <v>45003</v>
      </c>
      <c r="C50" t="s">
        <v>77</v>
      </c>
      <c r="D50" t="s">
        <v>156</v>
      </c>
      <c r="E50" t="s">
        <v>157</v>
      </c>
      <c r="F50" s="38">
        <v>147383</v>
      </c>
      <c r="G50" t="s">
        <v>10</v>
      </c>
      <c r="H50" s="38">
        <v>39932077</v>
      </c>
      <c r="I50" t="s">
        <v>9</v>
      </c>
    </row>
    <row r="51" spans="1:9">
      <c r="A51">
        <v>50</v>
      </c>
      <c r="B51" s="1">
        <v>45002</v>
      </c>
      <c r="C51" t="s">
        <v>77</v>
      </c>
      <c r="D51" t="s">
        <v>158</v>
      </c>
      <c r="E51" t="s">
        <v>81</v>
      </c>
      <c r="F51" s="38">
        <v>271837</v>
      </c>
      <c r="G51" t="s">
        <v>10</v>
      </c>
      <c r="H51" s="38">
        <v>39660240</v>
      </c>
      <c r="I51" t="s">
        <v>9</v>
      </c>
    </row>
    <row r="52" spans="1:9">
      <c r="A52">
        <v>51</v>
      </c>
      <c r="B52" s="1">
        <v>45002</v>
      </c>
      <c r="C52" t="s">
        <v>77</v>
      </c>
      <c r="D52" t="s">
        <v>159</v>
      </c>
      <c r="E52" t="s">
        <v>160</v>
      </c>
      <c r="F52" s="38">
        <v>376903</v>
      </c>
      <c r="G52" t="s">
        <v>9</v>
      </c>
      <c r="H52" s="38">
        <v>39283337</v>
      </c>
      <c r="I52" t="s">
        <v>9</v>
      </c>
    </row>
    <row r="53" spans="1:9">
      <c r="A53">
        <v>52</v>
      </c>
      <c r="B53" s="1">
        <v>45001</v>
      </c>
      <c r="C53" t="s">
        <v>77</v>
      </c>
      <c r="D53" t="s">
        <v>161</v>
      </c>
      <c r="E53" t="s">
        <v>162</v>
      </c>
      <c r="F53" s="38">
        <v>420189</v>
      </c>
      <c r="G53" t="s">
        <v>9</v>
      </c>
      <c r="H53" s="38">
        <v>39703526</v>
      </c>
      <c r="I53" t="s">
        <v>9</v>
      </c>
    </row>
    <row r="54" spans="1:9">
      <c r="A54">
        <v>53</v>
      </c>
      <c r="B54" s="1">
        <v>45001</v>
      </c>
      <c r="C54" t="s">
        <v>77</v>
      </c>
      <c r="D54" t="s">
        <v>163</v>
      </c>
      <c r="E54" t="s">
        <v>164</v>
      </c>
      <c r="F54" s="38">
        <v>241650</v>
      </c>
      <c r="G54" t="s">
        <v>9</v>
      </c>
      <c r="H54" s="38">
        <v>39945176</v>
      </c>
      <c r="I54" t="s">
        <v>9</v>
      </c>
    </row>
    <row r="55" spans="1:9">
      <c r="A55">
        <v>54</v>
      </c>
      <c r="B55" s="1">
        <v>45001</v>
      </c>
      <c r="C55" t="s">
        <v>77</v>
      </c>
      <c r="D55" t="s">
        <v>165</v>
      </c>
      <c r="E55" t="s">
        <v>166</v>
      </c>
      <c r="F55" s="38">
        <v>104361</v>
      </c>
      <c r="G55" t="s">
        <v>9</v>
      </c>
      <c r="H55" s="38">
        <v>40049537</v>
      </c>
      <c r="I55" t="s">
        <v>9</v>
      </c>
    </row>
    <row r="56" spans="1:9">
      <c r="A56">
        <v>55</v>
      </c>
      <c r="B56" s="1">
        <v>45001</v>
      </c>
      <c r="C56" t="s">
        <v>77</v>
      </c>
      <c r="D56" t="s">
        <v>167</v>
      </c>
      <c r="E56" t="s">
        <v>81</v>
      </c>
      <c r="F56" s="38">
        <v>120090</v>
      </c>
      <c r="G56" t="s">
        <v>9</v>
      </c>
      <c r="H56" s="38">
        <v>40169627</v>
      </c>
      <c r="I56" t="s">
        <v>9</v>
      </c>
    </row>
    <row r="57" spans="1:9">
      <c r="A57">
        <v>56</v>
      </c>
      <c r="B57" s="1">
        <v>45001</v>
      </c>
      <c r="C57" t="s">
        <v>77</v>
      </c>
      <c r="D57" t="s">
        <v>168</v>
      </c>
      <c r="E57" t="s">
        <v>81</v>
      </c>
      <c r="F57" s="38">
        <v>366422</v>
      </c>
      <c r="G57" t="s">
        <v>9</v>
      </c>
      <c r="H57" s="38">
        <v>40536049</v>
      </c>
      <c r="I57" t="s">
        <v>10</v>
      </c>
    </row>
    <row r="58" spans="1:9">
      <c r="A58">
        <v>57</v>
      </c>
      <c r="B58" s="1">
        <v>45001</v>
      </c>
      <c r="C58" t="s">
        <v>77</v>
      </c>
      <c r="D58" t="s">
        <v>169</v>
      </c>
      <c r="E58" t="s">
        <v>81</v>
      </c>
      <c r="F58" s="38">
        <v>85546</v>
      </c>
      <c r="G58" t="s">
        <v>9</v>
      </c>
      <c r="H58" s="38">
        <v>40621595</v>
      </c>
      <c r="I58" t="s">
        <v>10</v>
      </c>
    </row>
    <row r="59" spans="1:9">
      <c r="A59">
        <v>58</v>
      </c>
      <c r="B59" s="1">
        <v>45001</v>
      </c>
      <c r="C59" t="s">
        <v>77</v>
      </c>
      <c r="D59" t="s">
        <v>170</v>
      </c>
      <c r="E59" t="s">
        <v>81</v>
      </c>
      <c r="F59" s="38">
        <v>388603</v>
      </c>
      <c r="G59" t="s">
        <v>9</v>
      </c>
      <c r="H59" s="38">
        <v>41010198</v>
      </c>
      <c r="I59" t="s">
        <v>10</v>
      </c>
    </row>
    <row r="60" spans="1:9">
      <c r="A60">
        <v>59</v>
      </c>
      <c r="B60" s="1">
        <v>45001</v>
      </c>
      <c r="C60" t="s">
        <v>77</v>
      </c>
      <c r="D60" t="s">
        <v>135</v>
      </c>
      <c r="E60" t="s">
        <v>171</v>
      </c>
      <c r="F60" s="38">
        <v>193997</v>
      </c>
      <c r="G60" t="s">
        <v>9</v>
      </c>
      <c r="H60" s="38">
        <v>41204195</v>
      </c>
      <c r="I60" t="s">
        <v>10</v>
      </c>
    </row>
    <row r="61" spans="1:9">
      <c r="A61">
        <v>60</v>
      </c>
      <c r="B61" s="1">
        <v>45001</v>
      </c>
      <c r="C61" t="s">
        <v>77</v>
      </c>
      <c r="D61" t="s">
        <v>172</v>
      </c>
      <c r="E61" t="s">
        <v>173</v>
      </c>
      <c r="F61" s="38">
        <v>346531</v>
      </c>
      <c r="G61" t="s">
        <v>10</v>
      </c>
      <c r="H61" s="38">
        <v>41550726</v>
      </c>
      <c r="I61" t="s">
        <v>10</v>
      </c>
    </row>
    <row r="62" spans="1:9">
      <c r="A62">
        <v>61</v>
      </c>
      <c r="B62" s="1">
        <v>45000</v>
      </c>
      <c r="C62" t="s">
        <v>77</v>
      </c>
      <c r="D62" t="s">
        <v>174</v>
      </c>
      <c r="E62" t="s">
        <v>81</v>
      </c>
      <c r="F62" s="38">
        <v>89064</v>
      </c>
      <c r="G62" t="s">
        <v>10</v>
      </c>
      <c r="H62" s="38">
        <v>41461662</v>
      </c>
      <c r="I62" t="s">
        <v>9</v>
      </c>
    </row>
    <row r="63" spans="1:9">
      <c r="A63">
        <v>62</v>
      </c>
      <c r="B63" s="1">
        <v>45000</v>
      </c>
      <c r="C63" t="s">
        <v>77</v>
      </c>
      <c r="D63" t="s">
        <v>175</v>
      </c>
      <c r="E63" t="s">
        <v>176</v>
      </c>
      <c r="F63" s="38">
        <v>322907</v>
      </c>
      <c r="G63" t="s">
        <v>10</v>
      </c>
      <c r="H63" s="38">
        <v>41138755</v>
      </c>
      <c r="I63" t="s">
        <v>9</v>
      </c>
    </row>
    <row r="64" spans="1:9">
      <c r="A64">
        <v>63</v>
      </c>
      <c r="B64" s="1">
        <v>45000</v>
      </c>
      <c r="C64" t="s">
        <v>77</v>
      </c>
      <c r="D64" t="s">
        <v>177</v>
      </c>
      <c r="E64" t="s">
        <v>178</v>
      </c>
      <c r="F64" s="38">
        <v>474117</v>
      </c>
      <c r="G64" t="s">
        <v>10</v>
      </c>
      <c r="H64" s="38">
        <v>40664638</v>
      </c>
      <c r="I64" t="s">
        <v>9</v>
      </c>
    </row>
    <row r="65" spans="1:9">
      <c r="A65">
        <v>64</v>
      </c>
      <c r="B65" s="1">
        <v>45000</v>
      </c>
      <c r="C65" t="s">
        <v>77</v>
      </c>
      <c r="D65" t="s">
        <v>179</v>
      </c>
      <c r="E65" t="s">
        <v>180</v>
      </c>
      <c r="F65" s="38">
        <v>28649</v>
      </c>
      <c r="G65" t="s">
        <v>9</v>
      </c>
      <c r="H65" s="38">
        <v>40635989</v>
      </c>
      <c r="I65" t="s">
        <v>9</v>
      </c>
    </row>
    <row r="66" spans="1:9">
      <c r="A66">
        <v>65</v>
      </c>
      <c r="B66" s="1">
        <v>45000</v>
      </c>
      <c r="C66" t="s">
        <v>77</v>
      </c>
      <c r="D66" t="s">
        <v>181</v>
      </c>
      <c r="E66" t="s">
        <v>180</v>
      </c>
      <c r="F66" s="38">
        <v>82434</v>
      </c>
      <c r="G66" t="s">
        <v>10</v>
      </c>
      <c r="H66" s="38">
        <v>40718423</v>
      </c>
      <c r="I66" t="s">
        <v>9</v>
      </c>
    </row>
    <row r="67" spans="1:9">
      <c r="A67">
        <v>66</v>
      </c>
      <c r="B67" s="1">
        <v>45000</v>
      </c>
      <c r="C67" t="s">
        <v>77</v>
      </c>
      <c r="D67" t="s">
        <v>182</v>
      </c>
      <c r="E67" t="s">
        <v>183</v>
      </c>
      <c r="F67" s="38">
        <v>159640</v>
      </c>
      <c r="G67" t="s">
        <v>9</v>
      </c>
      <c r="H67" s="38">
        <v>40558783</v>
      </c>
      <c r="I67" t="s">
        <v>9</v>
      </c>
    </row>
    <row r="68" spans="1:9">
      <c r="A68">
        <v>67</v>
      </c>
      <c r="B68" s="1">
        <v>44999</v>
      </c>
      <c r="C68" t="s">
        <v>77</v>
      </c>
      <c r="D68" t="s">
        <v>165</v>
      </c>
      <c r="E68" t="s">
        <v>166</v>
      </c>
      <c r="F68" s="38">
        <v>106973</v>
      </c>
      <c r="G68" t="s">
        <v>9</v>
      </c>
      <c r="H68" s="38">
        <v>40665756</v>
      </c>
      <c r="I68" t="s">
        <v>9</v>
      </c>
    </row>
    <row r="69" spans="1:9">
      <c r="A69">
        <v>68</v>
      </c>
      <c r="B69" s="1">
        <v>44999</v>
      </c>
      <c r="C69" t="s">
        <v>77</v>
      </c>
      <c r="D69" t="s">
        <v>169</v>
      </c>
      <c r="E69" t="s">
        <v>81</v>
      </c>
      <c r="F69" s="38">
        <v>488035</v>
      </c>
      <c r="G69" t="s">
        <v>9</v>
      </c>
      <c r="H69" s="38">
        <v>41153791</v>
      </c>
      <c r="I69" t="s">
        <v>9</v>
      </c>
    </row>
    <row r="70" spans="1:9">
      <c r="A70">
        <v>69</v>
      </c>
      <c r="B70" s="1">
        <v>44999</v>
      </c>
      <c r="C70" t="s">
        <v>77</v>
      </c>
      <c r="D70" t="s">
        <v>184</v>
      </c>
      <c r="E70" t="s">
        <v>185</v>
      </c>
      <c r="F70" s="38">
        <v>142980</v>
      </c>
      <c r="G70" t="s">
        <v>10</v>
      </c>
      <c r="H70" s="38">
        <v>41296771</v>
      </c>
      <c r="I70" t="s">
        <v>9</v>
      </c>
    </row>
    <row r="71" spans="1:9">
      <c r="A71">
        <v>70</v>
      </c>
      <c r="B71" s="1">
        <v>44999</v>
      </c>
      <c r="C71" t="s">
        <v>77</v>
      </c>
      <c r="D71" t="s">
        <v>186</v>
      </c>
      <c r="E71" t="s">
        <v>187</v>
      </c>
      <c r="F71" s="38">
        <v>245318</v>
      </c>
      <c r="G71" t="s">
        <v>10</v>
      </c>
      <c r="H71" s="38">
        <v>41051453</v>
      </c>
      <c r="I71" t="s">
        <v>9</v>
      </c>
    </row>
    <row r="72" spans="1:9">
      <c r="A72">
        <v>71</v>
      </c>
      <c r="B72" s="1">
        <v>44999</v>
      </c>
      <c r="C72" t="s">
        <v>77</v>
      </c>
      <c r="D72" t="s">
        <v>188</v>
      </c>
      <c r="E72" t="s">
        <v>189</v>
      </c>
      <c r="F72" s="38">
        <v>217964</v>
      </c>
      <c r="G72" t="s">
        <v>10</v>
      </c>
      <c r="H72" s="38">
        <v>40833489</v>
      </c>
      <c r="I72" t="s">
        <v>9</v>
      </c>
    </row>
    <row r="73" spans="1:9">
      <c r="A73">
        <v>72</v>
      </c>
      <c r="B73" s="1">
        <v>44999</v>
      </c>
      <c r="C73" t="s">
        <v>77</v>
      </c>
      <c r="D73" t="s">
        <v>190</v>
      </c>
      <c r="E73" t="s">
        <v>191</v>
      </c>
      <c r="F73" s="38">
        <v>452839</v>
      </c>
      <c r="G73" t="s">
        <v>10</v>
      </c>
      <c r="H73" s="38">
        <v>40380650</v>
      </c>
      <c r="I73" t="s">
        <v>9</v>
      </c>
    </row>
    <row r="74" spans="1:9">
      <c r="A74">
        <v>73</v>
      </c>
      <c r="B74" s="1">
        <v>44999</v>
      </c>
      <c r="C74" t="s">
        <v>77</v>
      </c>
      <c r="D74" t="s">
        <v>190</v>
      </c>
      <c r="E74" t="s">
        <v>192</v>
      </c>
      <c r="F74" s="38">
        <v>478330</v>
      </c>
      <c r="G74" t="s">
        <v>10</v>
      </c>
      <c r="H74" s="38">
        <v>39902320</v>
      </c>
      <c r="I74" t="s">
        <v>9</v>
      </c>
    </row>
    <row r="75" spans="1:9">
      <c r="A75">
        <v>74</v>
      </c>
      <c r="B75" s="1">
        <v>44999</v>
      </c>
      <c r="C75" t="s">
        <v>77</v>
      </c>
      <c r="D75" t="s">
        <v>193</v>
      </c>
      <c r="E75" t="s">
        <v>194</v>
      </c>
      <c r="F75" s="38">
        <v>194891</v>
      </c>
      <c r="G75" t="s">
        <v>10</v>
      </c>
      <c r="H75" s="38">
        <v>39707429</v>
      </c>
      <c r="I75" t="s">
        <v>9</v>
      </c>
    </row>
    <row r="76" spans="1:9">
      <c r="A76">
        <v>75</v>
      </c>
      <c r="B76" s="1">
        <v>44998</v>
      </c>
      <c r="C76" t="s">
        <v>77</v>
      </c>
      <c r="D76" t="s">
        <v>165</v>
      </c>
      <c r="E76" t="s">
        <v>166</v>
      </c>
      <c r="F76" s="38">
        <v>170071</v>
      </c>
      <c r="G76" t="s">
        <v>9</v>
      </c>
      <c r="H76" s="38">
        <v>39537358</v>
      </c>
      <c r="I76" t="s">
        <v>9</v>
      </c>
    </row>
    <row r="77" spans="1:9">
      <c r="A77">
        <v>76</v>
      </c>
      <c r="B77" s="1">
        <v>44998</v>
      </c>
      <c r="C77" t="s">
        <v>77</v>
      </c>
      <c r="D77" t="s">
        <v>169</v>
      </c>
      <c r="E77" t="s">
        <v>81</v>
      </c>
      <c r="F77" s="38">
        <v>107933</v>
      </c>
      <c r="G77" t="s">
        <v>9</v>
      </c>
      <c r="H77" s="38">
        <v>39645291</v>
      </c>
      <c r="I77" t="s">
        <v>9</v>
      </c>
    </row>
    <row r="78" spans="1:9">
      <c r="A78">
        <v>77</v>
      </c>
      <c r="B78" s="1">
        <v>44998</v>
      </c>
      <c r="C78" t="s">
        <v>77</v>
      </c>
      <c r="D78" t="s">
        <v>195</v>
      </c>
      <c r="E78" t="s">
        <v>196</v>
      </c>
      <c r="F78" s="38">
        <v>203940</v>
      </c>
      <c r="G78" t="s">
        <v>10</v>
      </c>
      <c r="H78" s="38">
        <v>39849231</v>
      </c>
      <c r="I78" t="s">
        <v>9</v>
      </c>
    </row>
    <row r="79" spans="1:9">
      <c r="A79">
        <v>78</v>
      </c>
      <c r="B79" s="1">
        <v>44997</v>
      </c>
      <c r="C79" t="s">
        <v>77</v>
      </c>
      <c r="D79" t="s">
        <v>197</v>
      </c>
      <c r="E79" t="s">
        <v>198</v>
      </c>
      <c r="F79" s="38">
        <v>357958</v>
      </c>
      <c r="G79" t="s">
        <v>10</v>
      </c>
      <c r="H79" s="38">
        <v>39491273</v>
      </c>
      <c r="I79" t="s">
        <v>9</v>
      </c>
    </row>
    <row r="80" spans="1:9">
      <c r="A80">
        <v>79</v>
      </c>
      <c r="B80" s="1">
        <v>44997</v>
      </c>
      <c r="C80" t="s">
        <v>77</v>
      </c>
      <c r="D80" t="s">
        <v>197</v>
      </c>
      <c r="E80" t="s">
        <v>199</v>
      </c>
      <c r="F80" s="38">
        <v>39549</v>
      </c>
      <c r="G80" t="s">
        <v>10</v>
      </c>
      <c r="H80" s="38">
        <v>39451724</v>
      </c>
      <c r="I80" t="s">
        <v>9</v>
      </c>
    </row>
    <row r="81" spans="1:9">
      <c r="A81">
        <v>80</v>
      </c>
      <c r="B81" s="1">
        <v>44995</v>
      </c>
      <c r="C81" t="s">
        <v>77</v>
      </c>
      <c r="D81" t="s">
        <v>200</v>
      </c>
      <c r="E81" t="s">
        <v>201</v>
      </c>
      <c r="F81" s="38">
        <v>479785</v>
      </c>
      <c r="G81" t="s">
        <v>10</v>
      </c>
      <c r="H81" s="38">
        <v>38971939</v>
      </c>
      <c r="I81" t="s">
        <v>9</v>
      </c>
    </row>
    <row r="82" spans="1:9">
      <c r="A82">
        <v>81</v>
      </c>
      <c r="B82" s="1">
        <v>44995</v>
      </c>
      <c r="C82" t="s">
        <v>77</v>
      </c>
      <c r="D82" t="s">
        <v>202</v>
      </c>
      <c r="E82" t="s">
        <v>203</v>
      </c>
      <c r="F82" s="38">
        <v>199362</v>
      </c>
      <c r="G82" t="s">
        <v>10</v>
      </c>
      <c r="H82" s="38">
        <v>38772577</v>
      </c>
      <c r="I82" t="s">
        <v>9</v>
      </c>
    </row>
    <row r="83" spans="1:9">
      <c r="A83">
        <v>82</v>
      </c>
      <c r="B83" s="1">
        <v>44995</v>
      </c>
      <c r="C83" t="s">
        <v>77</v>
      </c>
      <c r="D83" t="s">
        <v>204</v>
      </c>
      <c r="E83" t="s">
        <v>205</v>
      </c>
      <c r="F83" s="38">
        <v>281563</v>
      </c>
      <c r="G83" t="s">
        <v>10</v>
      </c>
      <c r="H83" s="38">
        <v>38491014</v>
      </c>
      <c r="I83" t="s">
        <v>9</v>
      </c>
    </row>
    <row r="84" spans="1:9">
      <c r="A84">
        <v>83</v>
      </c>
      <c r="B84" s="1">
        <v>44995</v>
      </c>
      <c r="C84" t="s">
        <v>77</v>
      </c>
      <c r="D84" t="s">
        <v>206</v>
      </c>
      <c r="E84" t="s">
        <v>207</v>
      </c>
      <c r="F84" s="38">
        <v>67102</v>
      </c>
      <c r="G84" t="s">
        <v>10</v>
      </c>
      <c r="H84" s="38">
        <v>38423912</v>
      </c>
      <c r="I84" t="s">
        <v>9</v>
      </c>
    </row>
    <row r="85" spans="1:9">
      <c r="A85">
        <v>84</v>
      </c>
      <c r="B85" s="1">
        <v>44994</v>
      </c>
      <c r="C85" t="s">
        <v>77</v>
      </c>
      <c r="D85" t="s">
        <v>208</v>
      </c>
      <c r="E85" t="s">
        <v>209</v>
      </c>
      <c r="F85" s="38">
        <v>111991</v>
      </c>
      <c r="G85" t="s">
        <v>9</v>
      </c>
      <c r="H85" s="38">
        <v>38311921</v>
      </c>
      <c r="I85" t="s">
        <v>9</v>
      </c>
    </row>
    <row r="86" spans="1:9">
      <c r="A86">
        <v>85</v>
      </c>
      <c r="B86" s="1">
        <v>44994</v>
      </c>
      <c r="C86" t="s">
        <v>77</v>
      </c>
      <c r="D86" t="s">
        <v>165</v>
      </c>
      <c r="E86" t="s">
        <v>166</v>
      </c>
      <c r="F86" s="38">
        <v>418229</v>
      </c>
      <c r="G86" t="s">
        <v>9</v>
      </c>
      <c r="H86" s="38">
        <v>38730150</v>
      </c>
      <c r="I86" t="s">
        <v>9</v>
      </c>
    </row>
    <row r="87" spans="1:9">
      <c r="A87">
        <v>86</v>
      </c>
      <c r="B87" s="1">
        <v>44994</v>
      </c>
      <c r="C87" t="s">
        <v>77</v>
      </c>
      <c r="D87" t="s">
        <v>169</v>
      </c>
      <c r="E87" t="s">
        <v>81</v>
      </c>
      <c r="F87" s="38">
        <v>446533</v>
      </c>
      <c r="G87" t="s">
        <v>9</v>
      </c>
      <c r="H87" s="38">
        <v>39176683</v>
      </c>
      <c r="I87" t="s">
        <v>9</v>
      </c>
    </row>
    <row r="88" spans="1:9">
      <c r="A88">
        <v>87</v>
      </c>
      <c r="B88" s="1">
        <v>44994</v>
      </c>
      <c r="C88" t="s">
        <v>77</v>
      </c>
      <c r="D88" t="s">
        <v>210</v>
      </c>
      <c r="E88" t="s">
        <v>81</v>
      </c>
      <c r="F88" s="38">
        <v>112495</v>
      </c>
      <c r="G88" t="s">
        <v>9</v>
      </c>
      <c r="H88" s="38">
        <v>39289178</v>
      </c>
      <c r="I88" t="s">
        <v>10</v>
      </c>
    </row>
    <row r="89" spans="1:9">
      <c r="A89">
        <v>88</v>
      </c>
      <c r="B89" s="1">
        <v>44994</v>
      </c>
      <c r="C89" t="s">
        <v>77</v>
      </c>
      <c r="D89" t="s">
        <v>211</v>
      </c>
      <c r="E89" t="s">
        <v>212</v>
      </c>
      <c r="F89" s="38">
        <v>54635</v>
      </c>
      <c r="G89" t="s">
        <v>10</v>
      </c>
      <c r="H89" s="38">
        <v>39343813</v>
      </c>
      <c r="I89" t="s">
        <v>10</v>
      </c>
    </row>
    <row r="90" spans="1:9">
      <c r="A90">
        <v>89</v>
      </c>
      <c r="B90" s="1">
        <v>44994</v>
      </c>
      <c r="C90" t="s">
        <v>77</v>
      </c>
      <c r="D90" t="s">
        <v>127</v>
      </c>
      <c r="E90" t="s">
        <v>213</v>
      </c>
      <c r="F90" s="38">
        <v>449385</v>
      </c>
      <c r="G90" t="s">
        <v>10</v>
      </c>
      <c r="H90" s="38">
        <v>38894428</v>
      </c>
      <c r="I90" t="s">
        <v>10</v>
      </c>
    </row>
    <row r="91" spans="1:9">
      <c r="A91">
        <v>90</v>
      </c>
      <c r="B91" s="1">
        <v>44994</v>
      </c>
      <c r="C91" t="s">
        <v>77</v>
      </c>
      <c r="D91" t="s">
        <v>214</v>
      </c>
      <c r="E91" t="s">
        <v>215</v>
      </c>
      <c r="F91" s="38">
        <v>447181</v>
      </c>
      <c r="G91" t="s">
        <v>10</v>
      </c>
      <c r="H91" s="38">
        <v>38447247</v>
      </c>
      <c r="I91" t="s">
        <v>10</v>
      </c>
    </row>
    <row r="92" spans="1:9">
      <c r="A92">
        <v>91</v>
      </c>
      <c r="B92" s="1">
        <v>44994</v>
      </c>
      <c r="C92" t="s">
        <v>77</v>
      </c>
      <c r="D92" t="s">
        <v>216</v>
      </c>
      <c r="E92" t="s">
        <v>217</v>
      </c>
      <c r="F92" s="38">
        <v>357784</v>
      </c>
      <c r="G92" t="s">
        <v>10</v>
      </c>
      <c r="H92" s="38">
        <v>38089463</v>
      </c>
      <c r="I92" t="s">
        <v>10</v>
      </c>
    </row>
    <row r="93" spans="1:9">
      <c r="A93">
        <v>92</v>
      </c>
      <c r="B93" s="1">
        <v>44994</v>
      </c>
      <c r="C93" t="s">
        <v>77</v>
      </c>
      <c r="D93" t="s">
        <v>218</v>
      </c>
      <c r="E93" t="s">
        <v>219</v>
      </c>
      <c r="F93" s="38">
        <v>77871</v>
      </c>
      <c r="G93" t="s">
        <v>10</v>
      </c>
      <c r="H93" s="38">
        <v>38011592</v>
      </c>
      <c r="I93" t="s">
        <v>10</v>
      </c>
    </row>
    <row r="94" spans="1:9">
      <c r="A94">
        <v>93</v>
      </c>
      <c r="B94" s="1">
        <v>44994</v>
      </c>
      <c r="C94" t="s">
        <v>77</v>
      </c>
      <c r="D94" t="s">
        <v>220</v>
      </c>
      <c r="E94" t="s">
        <v>221</v>
      </c>
      <c r="F94" s="38">
        <v>66060</v>
      </c>
      <c r="G94" t="s">
        <v>10</v>
      </c>
      <c r="H94" s="38">
        <v>37945532</v>
      </c>
      <c r="I94" t="s">
        <v>10</v>
      </c>
    </row>
    <row r="95" spans="1:9">
      <c r="A95">
        <v>94</v>
      </c>
      <c r="B95" s="1">
        <v>44994</v>
      </c>
      <c r="C95" t="s">
        <v>77</v>
      </c>
      <c r="D95" t="s">
        <v>222</v>
      </c>
      <c r="E95" t="s">
        <v>223</v>
      </c>
      <c r="F95" s="38">
        <v>301255</v>
      </c>
      <c r="G95" t="s">
        <v>10</v>
      </c>
      <c r="H95" s="38">
        <v>37644277</v>
      </c>
      <c r="I95" t="s">
        <v>10</v>
      </c>
    </row>
    <row r="96" spans="1:9">
      <c r="A96">
        <v>95</v>
      </c>
      <c r="B96" s="1">
        <v>44994</v>
      </c>
      <c r="C96" t="s">
        <v>77</v>
      </c>
      <c r="D96" t="s">
        <v>224</v>
      </c>
      <c r="E96" t="s">
        <v>225</v>
      </c>
      <c r="F96" s="38">
        <v>390136</v>
      </c>
      <c r="G96" t="s">
        <v>10</v>
      </c>
      <c r="H96" s="38">
        <v>37254141</v>
      </c>
      <c r="I96" t="s">
        <v>10</v>
      </c>
    </row>
    <row r="97" spans="1:9">
      <c r="A97">
        <v>96</v>
      </c>
      <c r="B97" s="1">
        <v>44994</v>
      </c>
      <c r="C97" t="s">
        <v>77</v>
      </c>
      <c r="D97" t="s">
        <v>226</v>
      </c>
      <c r="E97" t="s">
        <v>227</v>
      </c>
      <c r="F97" s="38">
        <v>409495</v>
      </c>
      <c r="G97" t="s">
        <v>10</v>
      </c>
      <c r="H97" s="38">
        <v>36844646</v>
      </c>
      <c r="I97" t="s">
        <v>10</v>
      </c>
    </row>
    <row r="98" spans="1:9">
      <c r="A98">
        <v>97</v>
      </c>
      <c r="B98" s="1">
        <v>44994</v>
      </c>
      <c r="C98" t="s">
        <v>77</v>
      </c>
      <c r="D98" t="s">
        <v>46</v>
      </c>
      <c r="E98" t="s">
        <v>228</v>
      </c>
      <c r="F98" s="38">
        <v>427310</v>
      </c>
      <c r="G98" t="s">
        <v>10</v>
      </c>
      <c r="H98" s="38">
        <v>36417336</v>
      </c>
      <c r="I98" t="s">
        <v>10</v>
      </c>
    </row>
    <row r="99" spans="1:9">
      <c r="A99">
        <v>98</v>
      </c>
      <c r="B99" s="1">
        <v>44994</v>
      </c>
      <c r="C99" t="s">
        <v>77</v>
      </c>
      <c r="D99" t="s">
        <v>229</v>
      </c>
      <c r="E99" t="s">
        <v>230</v>
      </c>
      <c r="F99" s="38">
        <v>17284</v>
      </c>
      <c r="G99" t="s">
        <v>10</v>
      </c>
      <c r="H99" s="38">
        <v>36400052</v>
      </c>
      <c r="I99" t="s">
        <v>10</v>
      </c>
    </row>
    <row r="100" spans="1:9">
      <c r="A100">
        <v>99</v>
      </c>
      <c r="B100" s="1">
        <v>44994</v>
      </c>
      <c r="C100" t="s">
        <v>77</v>
      </c>
      <c r="D100" t="s">
        <v>231</v>
      </c>
      <c r="E100" t="s">
        <v>232</v>
      </c>
      <c r="F100" s="38">
        <v>299459</v>
      </c>
      <c r="G100" t="s">
        <v>10</v>
      </c>
      <c r="H100" s="38">
        <v>36100593</v>
      </c>
      <c r="I100" t="s">
        <v>10</v>
      </c>
    </row>
    <row r="101" spans="1:9">
      <c r="A101">
        <v>100</v>
      </c>
      <c r="B101" s="1">
        <v>44994</v>
      </c>
      <c r="C101" t="s">
        <v>77</v>
      </c>
      <c r="D101" t="s">
        <v>233</v>
      </c>
      <c r="E101" t="s">
        <v>234</v>
      </c>
      <c r="F101" s="38">
        <v>422469</v>
      </c>
      <c r="G101" t="s">
        <v>10</v>
      </c>
      <c r="H101" s="38">
        <v>35678124</v>
      </c>
      <c r="I101" t="s">
        <v>10</v>
      </c>
    </row>
    <row r="102" spans="1:9">
      <c r="A102">
        <v>101</v>
      </c>
      <c r="B102" s="1">
        <v>44994</v>
      </c>
      <c r="C102" t="s">
        <v>77</v>
      </c>
      <c r="D102" t="s">
        <v>235</v>
      </c>
      <c r="E102" t="s">
        <v>236</v>
      </c>
      <c r="F102" s="38">
        <v>238169</v>
      </c>
      <c r="G102" t="s">
        <v>10</v>
      </c>
      <c r="H102" s="38">
        <v>35439955</v>
      </c>
      <c r="I102" t="s">
        <v>10</v>
      </c>
    </row>
    <row r="103" spans="1:9">
      <c r="A103">
        <v>102</v>
      </c>
      <c r="B103" s="1">
        <v>44994</v>
      </c>
      <c r="C103" t="s">
        <v>77</v>
      </c>
      <c r="D103" t="s">
        <v>237</v>
      </c>
      <c r="E103" t="s">
        <v>238</v>
      </c>
      <c r="F103" s="38">
        <v>213514</v>
      </c>
      <c r="G103" t="s">
        <v>10</v>
      </c>
      <c r="H103" s="38">
        <v>35226441</v>
      </c>
      <c r="I103" t="s">
        <v>10</v>
      </c>
    </row>
    <row r="104" spans="1:9">
      <c r="A104">
        <v>103</v>
      </c>
      <c r="B104" s="1">
        <v>44994</v>
      </c>
      <c r="C104" t="s">
        <v>77</v>
      </c>
      <c r="D104" t="s">
        <v>239</v>
      </c>
      <c r="E104" t="s">
        <v>240</v>
      </c>
      <c r="F104" s="38">
        <v>361027</v>
      </c>
      <c r="G104" t="s">
        <v>10</v>
      </c>
      <c r="H104" s="38">
        <v>34865414</v>
      </c>
      <c r="I104" t="s">
        <v>10</v>
      </c>
    </row>
    <row r="105" spans="1:9">
      <c r="A105">
        <v>104</v>
      </c>
      <c r="B105" s="1">
        <v>44994</v>
      </c>
      <c r="C105" t="s">
        <v>77</v>
      </c>
      <c r="D105" t="s">
        <v>110</v>
      </c>
      <c r="E105" t="s">
        <v>241</v>
      </c>
      <c r="F105" s="38">
        <v>469536</v>
      </c>
      <c r="G105" t="s">
        <v>10</v>
      </c>
      <c r="H105" s="38">
        <v>34395878</v>
      </c>
      <c r="I105" t="s">
        <v>10</v>
      </c>
    </row>
    <row r="106" spans="1:9">
      <c r="A106">
        <v>105</v>
      </c>
      <c r="B106" s="1">
        <v>44994</v>
      </c>
      <c r="C106" t="s">
        <v>77</v>
      </c>
      <c r="D106" t="s">
        <v>242</v>
      </c>
      <c r="E106" t="s">
        <v>243</v>
      </c>
      <c r="F106" s="38">
        <v>34551</v>
      </c>
      <c r="G106" t="s">
        <v>10</v>
      </c>
      <c r="H106" s="38">
        <v>34361327</v>
      </c>
      <c r="I106" t="s">
        <v>10</v>
      </c>
    </row>
    <row r="107" spans="1:9">
      <c r="A107">
        <v>106</v>
      </c>
      <c r="B107" s="1">
        <v>44994</v>
      </c>
      <c r="C107" t="s">
        <v>77</v>
      </c>
      <c r="D107" t="s">
        <v>244</v>
      </c>
      <c r="E107" t="s">
        <v>245</v>
      </c>
      <c r="F107" s="38">
        <v>136217</v>
      </c>
      <c r="G107" t="s">
        <v>10</v>
      </c>
      <c r="H107" s="38">
        <v>34225110</v>
      </c>
      <c r="I107" t="s">
        <v>10</v>
      </c>
    </row>
    <row r="108" spans="1:9">
      <c r="A108">
        <v>107</v>
      </c>
      <c r="B108" s="1">
        <v>44994</v>
      </c>
      <c r="C108" t="s">
        <v>77</v>
      </c>
      <c r="D108" t="s">
        <v>100</v>
      </c>
      <c r="E108" t="s">
        <v>246</v>
      </c>
      <c r="F108" s="38">
        <v>24349</v>
      </c>
      <c r="G108" t="s">
        <v>10</v>
      </c>
      <c r="H108" s="38">
        <v>34200761</v>
      </c>
      <c r="I108" t="s">
        <v>10</v>
      </c>
    </row>
    <row r="109" spans="1:9">
      <c r="A109">
        <v>108</v>
      </c>
      <c r="B109" s="1">
        <v>44994</v>
      </c>
      <c r="C109" t="s">
        <v>77</v>
      </c>
      <c r="D109" t="s">
        <v>247</v>
      </c>
      <c r="E109" t="s">
        <v>248</v>
      </c>
      <c r="F109" s="38">
        <v>24273</v>
      </c>
      <c r="G109" t="s">
        <v>10</v>
      </c>
      <c r="H109" s="38">
        <v>34176488</v>
      </c>
      <c r="I109" t="s">
        <v>10</v>
      </c>
    </row>
    <row r="110" spans="1:9">
      <c r="A110">
        <v>109</v>
      </c>
      <c r="B110" s="1">
        <v>44994</v>
      </c>
      <c r="C110" t="s">
        <v>77</v>
      </c>
      <c r="D110" t="s">
        <v>249</v>
      </c>
      <c r="E110" t="s">
        <v>250</v>
      </c>
      <c r="F110" s="38">
        <v>105103</v>
      </c>
      <c r="G110" t="s">
        <v>10</v>
      </c>
      <c r="H110" s="38">
        <v>34071385</v>
      </c>
      <c r="I110" t="s">
        <v>10</v>
      </c>
    </row>
    <row r="111" spans="1:9">
      <c r="A111">
        <v>110</v>
      </c>
      <c r="B111" s="1">
        <v>44994</v>
      </c>
      <c r="C111" t="s">
        <v>77</v>
      </c>
      <c r="D111" t="s">
        <v>82</v>
      </c>
      <c r="E111" t="s">
        <v>251</v>
      </c>
      <c r="F111" s="38">
        <v>21115</v>
      </c>
      <c r="G111" t="s">
        <v>10</v>
      </c>
      <c r="H111" s="38">
        <v>34050270</v>
      </c>
      <c r="I111" t="s">
        <v>10</v>
      </c>
    </row>
    <row r="112" spans="1:9">
      <c r="A112">
        <v>111</v>
      </c>
      <c r="B112" s="1">
        <v>44994</v>
      </c>
      <c r="C112" t="s">
        <v>77</v>
      </c>
      <c r="D112" t="s">
        <v>252</v>
      </c>
      <c r="E112" t="s">
        <v>253</v>
      </c>
      <c r="F112" s="38">
        <v>434799</v>
      </c>
      <c r="G112" t="s">
        <v>10</v>
      </c>
      <c r="H112" s="38">
        <v>33615471</v>
      </c>
      <c r="I112" t="s">
        <v>10</v>
      </c>
    </row>
    <row r="113" spans="1:9">
      <c r="A113">
        <v>112</v>
      </c>
      <c r="B113" s="1">
        <v>44994</v>
      </c>
      <c r="C113" t="s">
        <v>77</v>
      </c>
      <c r="D113" t="s">
        <v>254</v>
      </c>
      <c r="E113" t="s">
        <v>255</v>
      </c>
      <c r="F113" s="38">
        <v>368284</v>
      </c>
      <c r="G113" t="s">
        <v>10</v>
      </c>
      <c r="H113" s="38">
        <v>33247187</v>
      </c>
      <c r="I113" t="s">
        <v>10</v>
      </c>
    </row>
    <row r="114" spans="1:9">
      <c r="A114">
        <v>113</v>
      </c>
      <c r="B114" s="1">
        <v>44994</v>
      </c>
      <c r="C114" t="s">
        <v>77</v>
      </c>
      <c r="D114" t="s">
        <v>256</v>
      </c>
      <c r="E114" t="s">
        <v>257</v>
      </c>
      <c r="F114" s="38">
        <v>217041</v>
      </c>
      <c r="G114" t="s">
        <v>10</v>
      </c>
      <c r="H114" s="38">
        <v>33030146</v>
      </c>
      <c r="I114" t="s">
        <v>10</v>
      </c>
    </row>
    <row r="115" spans="1:9">
      <c r="A115">
        <v>114</v>
      </c>
      <c r="B115" s="1">
        <v>44994</v>
      </c>
      <c r="C115" t="s">
        <v>77</v>
      </c>
      <c r="D115" t="s">
        <v>39</v>
      </c>
      <c r="E115" t="s">
        <v>258</v>
      </c>
      <c r="F115" s="38">
        <v>259364</v>
      </c>
      <c r="G115" t="s">
        <v>10</v>
      </c>
      <c r="H115" s="38">
        <v>32770782</v>
      </c>
      <c r="I115" t="s">
        <v>10</v>
      </c>
    </row>
    <row r="116" spans="1:9">
      <c r="A116">
        <v>115</v>
      </c>
      <c r="B116" s="1">
        <v>44994</v>
      </c>
      <c r="C116" t="s">
        <v>77</v>
      </c>
      <c r="D116" t="s">
        <v>259</v>
      </c>
      <c r="E116" t="s">
        <v>260</v>
      </c>
      <c r="F116" s="38">
        <v>440154</v>
      </c>
      <c r="G116" t="s">
        <v>10</v>
      </c>
      <c r="H116" s="38">
        <v>32330628</v>
      </c>
      <c r="I116" t="s">
        <v>10</v>
      </c>
    </row>
    <row r="117" spans="1:9">
      <c r="A117">
        <v>116</v>
      </c>
      <c r="B117" s="1">
        <v>44994</v>
      </c>
      <c r="C117" t="s">
        <v>77</v>
      </c>
      <c r="D117" t="s">
        <v>261</v>
      </c>
      <c r="E117" t="s">
        <v>262</v>
      </c>
      <c r="F117" s="38">
        <v>387003</v>
      </c>
      <c r="G117" t="s">
        <v>10</v>
      </c>
      <c r="H117" s="38">
        <v>31943625</v>
      </c>
      <c r="I117" t="s">
        <v>10</v>
      </c>
    </row>
    <row r="118" spans="1:9">
      <c r="A118">
        <v>117</v>
      </c>
      <c r="B118" s="1">
        <v>44994</v>
      </c>
      <c r="C118" t="s">
        <v>77</v>
      </c>
      <c r="D118" t="s">
        <v>263</v>
      </c>
      <c r="E118" t="s">
        <v>264</v>
      </c>
      <c r="F118" s="38">
        <v>283921</v>
      </c>
      <c r="G118" t="s">
        <v>10</v>
      </c>
      <c r="H118" s="38">
        <v>31659704</v>
      </c>
      <c r="I118" t="s">
        <v>9</v>
      </c>
    </row>
    <row r="119" spans="1:9">
      <c r="A119">
        <v>118</v>
      </c>
      <c r="B119" s="1">
        <v>44994</v>
      </c>
      <c r="C119" t="s">
        <v>77</v>
      </c>
      <c r="D119" t="s">
        <v>265</v>
      </c>
      <c r="E119" t="s">
        <v>266</v>
      </c>
      <c r="F119" s="38">
        <v>268604</v>
      </c>
      <c r="G119" t="s">
        <v>10</v>
      </c>
      <c r="H119" s="38">
        <v>31391100</v>
      </c>
      <c r="I119" t="s">
        <v>9</v>
      </c>
    </row>
    <row r="120" spans="1:9">
      <c r="A120">
        <v>119</v>
      </c>
      <c r="B120" s="1">
        <v>44994</v>
      </c>
      <c r="C120" t="s">
        <v>77</v>
      </c>
      <c r="D120" t="s">
        <v>267</v>
      </c>
      <c r="E120" t="s">
        <v>268</v>
      </c>
      <c r="F120" s="38">
        <v>295262</v>
      </c>
      <c r="G120" t="s">
        <v>10</v>
      </c>
      <c r="H120" s="38">
        <v>31095838</v>
      </c>
      <c r="I120" t="s">
        <v>9</v>
      </c>
    </row>
    <row r="121" spans="1:9">
      <c r="A121">
        <v>120</v>
      </c>
      <c r="B121" s="1">
        <v>44994</v>
      </c>
      <c r="C121" t="s">
        <v>77</v>
      </c>
      <c r="D121" t="s">
        <v>269</v>
      </c>
      <c r="E121" t="s">
        <v>270</v>
      </c>
      <c r="F121" s="38">
        <v>193308</v>
      </c>
      <c r="G121" t="s">
        <v>10</v>
      </c>
      <c r="H121" s="38">
        <v>30902530</v>
      </c>
      <c r="I121" t="s">
        <v>9</v>
      </c>
    </row>
    <row r="122" spans="1:9">
      <c r="A122">
        <v>121</v>
      </c>
      <c r="B122" s="1">
        <v>44994</v>
      </c>
      <c r="C122" t="s">
        <v>77</v>
      </c>
      <c r="D122" t="s">
        <v>98</v>
      </c>
      <c r="E122" t="s">
        <v>271</v>
      </c>
      <c r="F122" s="38">
        <v>259944</v>
      </c>
      <c r="G122" t="s">
        <v>10</v>
      </c>
      <c r="H122" s="38">
        <v>30642586</v>
      </c>
      <c r="I122" t="s">
        <v>9</v>
      </c>
    </row>
    <row r="123" spans="1:9">
      <c r="A123">
        <v>122</v>
      </c>
      <c r="B123" s="1">
        <v>44994</v>
      </c>
      <c r="C123" t="s">
        <v>77</v>
      </c>
      <c r="D123" t="s">
        <v>94</v>
      </c>
      <c r="E123" t="s">
        <v>272</v>
      </c>
      <c r="F123" s="38">
        <v>264744</v>
      </c>
      <c r="G123" t="s">
        <v>10</v>
      </c>
      <c r="H123" s="38">
        <v>30377842</v>
      </c>
      <c r="I123" t="s">
        <v>9</v>
      </c>
    </row>
    <row r="124" spans="1:9">
      <c r="A124">
        <v>123</v>
      </c>
      <c r="B124" s="1">
        <v>44994</v>
      </c>
      <c r="C124" t="s">
        <v>77</v>
      </c>
      <c r="D124" t="s">
        <v>273</v>
      </c>
      <c r="E124" t="s">
        <v>274</v>
      </c>
      <c r="F124" s="38">
        <v>227112</v>
      </c>
      <c r="G124" t="s">
        <v>10</v>
      </c>
      <c r="H124" s="38">
        <v>30150730</v>
      </c>
      <c r="I124" t="s">
        <v>9</v>
      </c>
    </row>
    <row r="125" spans="1:9">
      <c r="A125">
        <v>124</v>
      </c>
      <c r="B125" s="1">
        <v>44994</v>
      </c>
      <c r="C125" t="s">
        <v>77</v>
      </c>
      <c r="D125" t="s">
        <v>275</v>
      </c>
      <c r="E125" t="s">
        <v>276</v>
      </c>
      <c r="F125" s="38">
        <v>80192</v>
      </c>
      <c r="G125" t="s">
        <v>10</v>
      </c>
      <c r="H125" s="38">
        <v>30070538</v>
      </c>
      <c r="I125" t="s">
        <v>9</v>
      </c>
    </row>
    <row r="126" spans="1:9">
      <c r="A126">
        <v>125</v>
      </c>
      <c r="B126" s="1">
        <v>44994</v>
      </c>
      <c r="C126" t="s">
        <v>77</v>
      </c>
      <c r="D126" t="s">
        <v>277</v>
      </c>
      <c r="E126" t="s">
        <v>278</v>
      </c>
      <c r="F126" s="38">
        <v>168815</v>
      </c>
      <c r="G126" t="s">
        <v>10</v>
      </c>
      <c r="H126" s="38">
        <v>29901723</v>
      </c>
      <c r="I126" t="s">
        <v>9</v>
      </c>
    </row>
    <row r="127" spans="1:9">
      <c r="A127">
        <v>126</v>
      </c>
      <c r="B127" s="1">
        <v>44994</v>
      </c>
      <c r="C127" t="s">
        <v>77</v>
      </c>
      <c r="D127" t="s">
        <v>279</v>
      </c>
      <c r="E127" t="s">
        <v>280</v>
      </c>
      <c r="F127" s="38">
        <v>334277</v>
      </c>
      <c r="G127" t="s">
        <v>10</v>
      </c>
      <c r="H127" s="38">
        <v>29567446</v>
      </c>
      <c r="I127" t="s">
        <v>9</v>
      </c>
    </row>
    <row r="128" spans="1:9">
      <c r="A128">
        <v>127</v>
      </c>
      <c r="B128" s="1">
        <v>44994</v>
      </c>
      <c r="C128" t="s">
        <v>77</v>
      </c>
      <c r="D128" t="s">
        <v>281</v>
      </c>
      <c r="E128" t="s">
        <v>282</v>
      </c>
      <c r="F128" s="38">
        <v>144906</v>
      </c>
      <c r="G128" t="s">
        <v>10</v>
      </c>
      <c r="H128" s="38">
        <v>29422540</v>
      </c>
      <c r="I128" t="s">
        <v>9</v>
      </c>
    </row>
    <row r="129" spans="1:9">
      <c r="A129">
        <v>128</v>
      </c>
      <c r="B129" s="1">
        <v>44994</v>
      </c>
      <c r="C129" t="s">
        <v>77</v>
      </c>
      <c r="D129" t="s">
        <v>283</v>
      </c>
      <c r="E129" t="s">
        <v>284</v>
      </c>
      <c r="F129" s="38">
        <v>69373</v>
      </c>
      <c r="G129" t="s">
        <v>10</v>
      </c>
      <c r="H129" s="38">
        <v>29353167</v>
      </c>
      <c r="I129" t="s">
        <v>9</v>
      </c>
    </row>
    <row r="130" spans="1:9">
      <c r="A130">
        <v>129</v>
      </c>
      <c r="B130" s="1">
        <v>44994</v>
      </c>
      <c r="C130" t="s">
        <v>77</v>
      </c>
      <c r="D130" t="s">
        <v>285</v>
      </c>
      <c r="E130" t="s">
        <v>286</v>
      </c>
      <c r="F130" s="38">
        <v>345014</v>
      </c>
      <c r="G130" t="s">
        <v>10</v>
      </c>
      <c r="H130" s="38">
        <v>29008153</v>
      </c>
      <c r="I130" t="s">
        <v>9</v>
      </c>
    </row>
    <row r="131" spans="1:9">
      <c r="A131">
        <v>130</v>
      </c>
      <c r="B131" s="1">
        <v>44994</v>
      </c>
      <c r="C131" t="s">
        <v>77</v>
      </c>
      <c r="D131" t="s">
        <v>287</v>
      </c>
      <c r="E131" t="s">
        <v>288</v>
      </c>
      <c r="F131" s="38">
        <v>358022</v>
      </c>
      <c r="G131" t="s">
        <v>10</v>
      </c>
      <c r="H131" s="38">
        <v>28650131</v>
      </c>
      <c r="I131" t="s">
        <v>9</v>
      </c>
    </row>
    <row r="132" spans="1:9">
      <c r="A132">
        <v>131</v>
      </c>
      <c r="B132" s="1">
        <v>44994</v>
      </c>
      <c r="C132" t="s">
        <v>77</v>
      </c>
      <c r="D132" t="s">
        <v>289</v>
      </c>
      <c r="E132" t="s">
        <v>290</v>
      </c>
      <c r="F132" s="38">
        <v>93421</v>
      </c>
      <c r="G132" t="s">
        <v>10</v>
      </c>
      <c r="H132" s="38">
        <v>28556710</v>
      </c>
      <c r="I132" t="s">
        <v>9</v>
      </c>
    </row>
    <row r="133" spans="1:9">
      <c r="A133">
        <v>132</v>
      </c>
      <c r="B133" s="1">
        <v>44994</v>
      </c>
      <c r="C133" t="s">
        <v>77</v>
      </c>
      <c r="D133" t="s">
        <v>291</v>
      </c>
      <c r="E133" t="s">
        <v>292</v>
      </c>
      <c r="F133" s="38">
        <v>234333</v>
      </c>
      <c r="G133" t="s">
        <v>10</v>
      </c>
      <c r="H133" s="38">
        <v>28322377</v>
      </c>
      <c r="I133" t="s">
        <v>9</v>
      </c>
    </row>
    <row r="134" spans="1:9">
      <c r="A134">
        <v>133</v>
      </c>
      <c r="B134" s="1">
        <v>44994</v>
      </c>
      <c r="C134" t="s">
        <v>77</v>
      </c>
      <c r="D134" t="s">
        <v>293</v>
      </c>
      <c r="E134" t="s">
        <v>294</v>
      </c>
      <c r="F134" s="38">
        <v>12494</v>
      </c>
      <c r="G134" t="s">
        <v>10</v>
      </c>
      <c r="H134" s="38">
        <v>28309883</v>
      </c>
      <c r="I134" t="s">
        <v>9</v>
      </c>
    </row>
    <row r="135" spans="1:9">
      <c r="A135">
        <v>134</v>
      </c>
      <c r="B135" s="1">
        <v>44994</v>
      </c>
      <c r="C135" t="s">
        <v>77</v>
      </c>
      <c r="D135" t="s">
        <v>295</v>
      </c>
      <c r="E135" t="s">
        <v>296</v>
      </c>
      <c r="F135" s="38">
        <v>404150</v>
      </c>
      <c r="G135" t="s">
        <v>10</v>
      </c>
      <c r="H135" s="38">
        <v>27905733</v>
      </c>
      <c r="I135" t="s">
        <v>9</v>
      </c>
    </row>
    <row r="136" spans="1:9">
      <c r="A136">
        <v>135</v>
      </c>
      <c r="B136" s="1">
        <v>44994</v>
      </c>
      <c r="C136" t="s">
        <v>77</v>
      </c>
      <c r="D136" t="s">
        <v>297</v>
      </c>
      <c r="E136" t="s">
        <v>298</v>
      </c>
      <c r="F136" s="38">
        <v>319467</v>
      </c>
      <c r="G136" t="s">
        <v>10</v>
      </c>
      <c r="H136" s="38">
        <v>27586266</v>
      </c>
      <c r="I136" t="s">
        <v>9</v>
      </c>
    </row>
    <row r="137" spans="1:9">
      <c r="A137">
        <v>136</v>
      </c>
      <c r="B137" s="1">
        <v>44994</v>
      </c>
      <c r="C137" t="s">
        <v>77</v>
      </c>
      <c r="D137" t="s">
        <v>43</v>
      </c>
      <c r="E137" t="s">
        <v>299</v>
      </c>
      <c r="F137" s="38">
        <v>16045</v>
      </c>
      <c r="G137" t="s">
        <v>10</v>
      </c>
      <c r="H137" s="38">
        <v>27570221</v>
      </c>
      <c r="I137" t="s">
        <v>9</v>
      </c>
    </row>
    <row r="138" spans="1:9">
      <c r="A138">
        <v>137</v>
      </c>
      <c r="B138" s="1">
        <v>44994</v>
      </c>
      <c r="C138" t="s">
        <v>77</v>
      </c>
      <c r="D138" t="s">
        <v>300</v>
      </c>
      <c r="E138" t="s">
        <v>301</v>
      </c>
      <c r="F138" s="38">
        <v>34477</v>
      </c>
      <c r="G138" t="s">
        <v>10</v>
      </c>
      <c r="H138" s="38">
        <v>27535744</v>
      </c>
      <c r="I138" t="s">
        <v>9</v>
      </c>
    </row>
    <row r="139" spans="1:9">
      <c r="A139">
        <v>138</v>
      </c>
      <c r="B139" s="1">
        <v>44994</v>
      </c>
      <c r="C139" t="s">
        <v>77</v>
      </c>
      <c r="D139" t="s">
        <v>302</v>
      </c>
      <c r="E139" t="s">
        <v>303</v>
      </c>
      <c r="F139" s="38">
        <v>362440</v>
      </c>
      <c r="G139" t="s">
        <v>10</v>
      </c>
      <c r="H139" s="38">
        <v>27173304</v>
      </c>
      <c r="I139" t="s">
        <v>9</v>
      </c>
    </row>
    <row r="140" spans="1:9">
      <c r="A140">
        <v>139</v>
      </c>
      <c r="B140" s="1">
        <v>44994</v>
      </c>
      <c r="C140" t="s">
        <v>77</v>
      </c>
      <c r="D140" t="s">
        <v>304</v>
      </c>
      <c r="E140" t="s">
        <v>305</v>
      </c>
      <c r="F140" s="38">
        <v>409410</v>
      </c>
      <c r="G140" t="s">
        <v>10</v>
      </c>
      <c r="H140" s="38">
        <v>26763894</v>
      </c>
      <c r="I140" t="s">
        <v>9</v>
      </c>
    </row>
    <row r="141" spans="1:9">
      <c r="A141">
        <v>140</v>
      </c>
      <c r="B141" s="1">
        <v>44994</v>
      </c>
      <c r="C141" t="s">
        <v>77</v>
      </c>
      <c r="D141" t="s">
        <v>306</v>
      </c>
      <c r="E141" t="s">
        <v>307</v>
      </c>
      <c r="F141" s="38">
        <v>412448</v>
      </c>
      <c r="G141" t="s">
        <v>10</v>
      </c>
      <c r="H141" s="38">
        <v>26351446</v>
      </c>
      <c r="I141" t="s">
        <v>9</v>
      </c>
    </row>
    <row r="142" spans="1:9">
      <c r="A142">
        <v>141</v>
      </c>
      <c r="B142" s="1">
        <v>44994</v>
      </c>
      <c r="C142" t="s">
        <v>77</v>
      </c>
      <c r="D142" t="s">
        <v>308</v>
      </c>
      <c r="E142" t="s">
        <v>309</v>
      </c>
      <c r="F142" s="38">
        <v>86825</v>
      </c>
      <c r="G142" t="s">
        <v>10</v>
      </c>
      <c r="H142" s="38">
        <v>26264621</v>
      </c>
      <c r="I142" t="s">
        <v>9</v>
      </c>
    </row>
    <row r="143" spans="1:9">
      <c r="A143">
        <v>142</v>
      </c>
      <c r="B143" s="1">
        <v>44994</v>
      </c>
      <c r="C143" t="s">
        <v>77</v>
      </c>
      <c r="D143" t="s">
        <v>310</v>
      </c>
      <c r="E143" t="s">
        <v>311</v>
      </c>
      <c r="F143" s="38">
        <v>323221</v>
      </c>
      <c r="G143" t="s">
        <v>10</v>
      </c>
      <c r="H143" s="38">
        <v>25941400</v>
      </c>
      <c r="I143" t="s">
        <v>9</v>
      </c>
    </row>
    <row r="144" spans="1:9">
      <c r="A144">
        <v>143</v>
      </c>
      <c r="B144" s="1">
        <v>44994</v>
      </c>
      <c r="C144" t="s">
        <v>77</v>
      </c>
      <c r="D144" t="s">
        <v>102</v>
      </c>
      <c r="E144" t="s">
        <v>312</v>
      </c>
      <c r="F144" s="38">
        <v>59668</v>
      </c>
      <c r="G144" t="s">
        <v>10</v>
      </c>
      <c r="H144" s="38">
        <v>25881732</v>
      </c>
      <c r="I144" t="s">
        <v>9</v>
      </c>
    </row>
    <row r="145" spans="1:9">
      <c r="A145">
        <v>144</v>
      </c>
      <c r="B145" s="1">
        <v>44994</v>
      </c>
      <c r="C145" t="s">
        <v>77</v>
      </c>
      <c r="D145" t="s">
        <v>313</v>
      </c>
      <c r="E145" t="s">
        <v>314</v>
      </c>
      <c r="F145" s="38">
        <v>381067</v>
      </c>
      <c r="G145" t="s">
        <v>10</v>
      </c>
      <c r="H145" s="38">
        <v>25500665</v>
      </c>
      <c r="I145" t="s">
        <v>9</v>
      </c>
    </row>
    <row r="146" spans="1:9">
      <c r="A146">
        <v>145</v>
      </c>
      <c r="B146" s="1">
        <v>44994</v>
      </c>
      <c r="C146" t="s">
        <v>77</v>
      </c>
      <c r="D146" t="s">
        <v>315</v>
      </c>
      <c r="E146" t="s">
        <v>316</v>
      </c>
      <c r="F146" s="38">
        <v>297049</v>
      </c>
      <c r="G146" t="s">
        <v>10</v>
      </c>
      <c r="H146" s="38">
        <v>25203616</v>
      </c>
      <c r="I146" t="s">
        <v>9</v>
      </c>
    </row>
    <row r="147" spans="1:9">
      <c r="A147">
        <v>146</v>
      </c>
      <c r="B147" s="1">
        <v>44994</v>
      </c>
      <c r="C147" t="s">
        <v>77</v>
      </c>
      <c r="D147" t="s">
        <v>116</v>
      </c>
      <c r="E147" t="s">
        <v>317</v>
      </c>
      <c r="F147" s="38">
        <v>224574</v>
      </c>
      <c r="G147" t="s">
        <v>10</v>
      </c>
      <c r="H147" s="38">
        <v>24979042</v>
      </c>
      <c r="I147" t="s">
        <v>9</v>
      </c>
    </row>
    <row r="148" spans="1:9">
      <c r="A148">
        <v>147</v>
      </c>
      <c r="B148" s="1">
        <v>44994</v>
      </c>
      <c r="C148" t="s">
        <v>77</v>
      </c>
      <c r="D148" t="s">
        <v>106</v>
      </c>
      <c r="E148" t="s">
        <v>318</v>
      </c>
      <c r="F148" s="38">
        <v>246877</v>
      </c>
      <c r="G148" t="s">
        <v>10</v>
      </c>
      <c r="H148" s="38">
        <v>24732165</v>
      </c>
      <c r="I148" t="s">
        <v>9</v>
      </c>
    </row>
    <row r="149" spans="1:9">
      <c r="A149">
        <v>148</v>
      </c>
      <c r="B149" s="1">
        <v>44994</v>
      </c>
      <c r="C149" t="s">
        <v>77</v>
      </c>
      <c r="D149" t="s">
        <v>319</v>
      </c>
      <c r="E149" t="s">
        <v>320</v>
      </c>
      <c r="F149" s="38">
        <v>125236</v>
      </c>
      <c r="G149" t="s">
        <v>10</v>
      </c>
      <c r="H149" s="38">
        <v>24606929</v>
      </c>
      <c r="I149" t="s">
        <v>9</v>
      </c>
    </row>
    <row r="150" spans="1:9">
      <c r="A150">
        <v>149</v>
      </c>
      <c r="B150" s="1">
        <v>44994</v>
      </c>
      <c r="C150" t="s">
        <v>77</v>
      </c>
      <c r="D150" t="s">
        <v>321</v>
      </c>
      <c r="E150" t="s">
        <v>322</v>
      </c>
      <c r="F150" s="38">
        <v>242039</v>
      </c>
      <c r="G150" t="s">
        <v>10</v>
      </c>
      <c r="H150" s="38">
        <v>24364890</v>
      </c>
      <c r="I150" t="s">
        <v>9</v>
      </c>
    </row>
    <row r="151" spans="1:9">
      <c r="A151">
        <v>150</v>
      </c>
      <c r="B151" s="1">
        <v>44994</v>
      </c>
      <c r="C151" t="s">
        <v>77</v>
      </c>
      <c r="D151" t="s">
        <v>323</v>
      </c>
      <c r="E151" t="s">
        <v>324</v>
      </c>
      <c r="F151" s="38">
        <v>182946</v>
      </c>
      <c r="G151" t="s">
        <v>10</v>
      </c>
      <c r="H151" s="38">
        <v>24181944</v>
      </c>
      <c r="I151" t="s">
        <v>9</v>
      </c>
    </row>
    <row r="152" spans="1:9">
      <c r="A152">
        <v>151</v>
      </c>
      <c r="B152" s="1">
        <v>44994</v>
      </c>
      <c r="C152" t="s">
        <v>77</v>
      </c>
      <c r="D152" t="s">
        <v>325</v>
      </c>
      <c r="E152" t="s">
        <v>326</v>
      </c>
      <c r="F152" s="38">
        <v>425761</v>
      </c>
      <c r="G152" t="s">
        <v>10</v>
      </c>
      <c r="H152" s="38">
        <v>23756183</v>
      </c>
      <c r="I152" t="s">
        <v>9</v>
      </c>
    </row>
    <row r="153" spans="1:9">
      <c r="A153">
        <v>152</v>
      </c>
      <c r="B153" s="1">
        <v>44994</v>
      </c>
      <c r="C153" t="s">
        <v>77</v>
      </c>
      <c r="D153" t="s">
        <v>327</v>
      </c>
      <c r="E153" t="s">
        <v>328</v>
      </c>
      <c r="F153" s="38">
        <v>286217</v>
      </c>
      <c r="G153" t="s">
        <v>10</v>
      </c>
      <c r="H153" s="38">
        <v>23469966</v>
      </c>
      <c r="I153" t="s">
        <v>9</v>
      </c>
    </row>
    <row r="154" spans="1:9">
      <c r="A154">
        <v>153</v>
      </c>
      <c r="B154" s="1">
        <v>44994</v>
      </c>
      <c r="C154" t="s">
        <v>77</v>
      </c>
      <c r="D154" t="s">
        <v>329</v>
      </c>
      <c r="E154" t="s">
        <v>330</v>
      </c>
      <c r="F154" s="38">
        <v>481154</v>
      </c>
      <c r="G154" t="s">
        <v>10</v>
      </c>
      <c r="H154" s="38">
        <v>22988812</v>
      </c>
      <c r="I154" t="s">
        <v>9</v>
      </c>
    </row>
    <row r="155" spans="1:9">
      <c r="A155">
        <v>154</v>
      </c>
      <c r="B155" s="1">
        <v>44994</v>
      </c>
      <c r="C155" t="s">
        <v>77</v>
      </c>
      <c r="D155" t="s">
        <v>331</v>
      </c>
      <c r="E155" t="s">
        <v>332</v>
      </c>
      <c r="F155" s="38">
        <v>481197</v>
      </c>
      <c r="G155" t="s">
        <v>10</v>
      </c>
      <c r="H155" s="38">
        <v>22507615</v>
      </c>
      <c r="I155" t="s">
        <v>9</v>
      </c>
    </row>
    <row r="156" spans="1:9">
      <c r="A156">
        <v>155</v>
      </c>
      <c r="B156" s="1">
        <v>44994</v>
      </c>
      <c r="C156" t="s">
        <v>77</v>
      </c>
      <c r="D156" t="s">
        <v>333</v>
      </c>
      <c r="E156" t="s">
        <v>334</v>
      </c>
      <c r="F156" s="38">
        <v>100255</v>
      </c>
      <c r="G156" t="s">
        <v>10</v>
      </c>
      <c r="H156" s="38">
        <v>22407360</v>
      </c>
      <c r="I156" t="s">
        <v>9</v>
      </c>
    </row>
    <row r="157" spans="1:9">
      <c r="A157">
        <v>156</v>
      </c>
      <c r="B157" s="1">
        <v>44994</v>
      </c>
      <c r="C157" t="s">
        <v>77</v>
      </c>
      <c r="D157" t="s">
        <v>335</v>
      </c>
      <c r="E157" t="s">
        <v>336</v>
      </c>
      <c r="F157" s="38">
        <v>155199</v>
      </c>
      <c r="G157" t="s">
        <v>10</v>
      </c>
      <c r="H157" s="38">
        <v>22252161</v>
      </c>
      <c r="I157" t="s">
        <v>9</v>
      </c>
    </row>
    <row r="158" spans="1:9">
      <c r="A158">
        <v>157</v>
      </c>
      <c r="B158" s="1">
        <v>44994</v>
      </c>
      <c r="C158" t="s">
        <v>77</v>
      </c>
      <c r="D158" t="s">
        <v>337</v>
      </c>
      <c r="E158" t="s">
        <v>338</v>
      </c>
      <c r="F158" s="38">
        <v>422352</v>
      </c>
      <c r="G158" t="s">
        <v>10</v>
      </c>
      <c r="H158" s="38">
        <v>21829809</v>
      </c>
      <c r="I158" t="s">
        <v>9</v>
      </c>
    </row>
    <row r="159" spans="1:9">
      <c r="A159">
        <v>158</v>
      </c>
      <c r="B159" s="1">
        <v>44994</v>
      </c>
      <c r="C159" t="s">
        <v>77</v>
      </c>
      <c r="D159" t="s">
        <v>339</v>
      </c>
      <c r="E159" t="s">
        <v>340</v>
      </c>
      <c r="F159" s="38">
        <v>404042</v>
      </c>
      <c r="G159" t="s">
        <v>10</v>
      </c>
      <c r="H159" s="38">
        <v>21425767</v>
      </c>
      <c r="I159" t="s">
        <v>9</v>
      </c>
    </row>
    <row r="160" spans="1:9">
      <c r="A160">
        <v>159</v>
      </c>
      <c r="B160" s="1">
        <v>44994</v>
      </c>
      <c r="C160" t="s">
        <v>77</v>
      </c>
      <c r="D160" t="s">
        <v>118</v>
      </c>
      <c r="E160" t="s">
        <v>341</v>
      </c>
      <c r="F160" s="38">
        <v>293963</v>
      </c>
      <c r="G160" t="s">
        <v>10</v>
      </c>
      <c r="H160" s="38">
        <v>21131804</v>
      </c>
      <c r="I160" t="s">
        <v>9</v>
      </c>
    </row>
    <row r="161" spans="1:9">
      <c r="A161">
        <v>160</v>
      </c>
      <c r="B161" s="1">
        <v>44994</v>
      </c>
      <c r="C161" t="s">
        <v>77</v>
      </c>
      <c r="D161" t="s">
        <v>342</v>
      </c>
      <c r="E161" t="s">
        <v>343</v>
      </c>
      <c r="F161" s="38">
        <v>172882</v>
      </c>
      <c r="G161" t="s">
        <v>10</v>
      </c>
      <c r="H161" s="38">
        <v>20958922</v>
      </c>
      <c r="I161" t="s">
        <v>9</v>
      </c>
    </row>
    <row r="162" spans="1:9">
      <c r="A162">
        <v>161</v>
      </c>
      <c r="B162" s="1">
        <v>44994</v>
      </c>
      <c r="C162" t="s">
        <v>77</v>
      </c>
      <c r="D162" t="s">
        <v>344</v>
      </c>
      <c r="E162" t="s">
        <v>345</v>
      </c>
      <c r="F162" s="38">
        <v>443791</v>
      </c>
      <c r="G162" t="s">
        <v>10</v>
      </c>
      <c r="H162" s="38">
        <v>20515131</v>
      </c>
      <c r="I162" t="s">
        <v>9</v>
      </c>
    </row>
    <row r="163" spans="1:9">
      <c r="A163">
        <v>162</v>
      </c>
      <c r="B163" s="1">
        <v>44994</v>
      </c>
      <c r="C163" t="s">
        <v>77</v>
      </c>
      <c r="D163" t="s">
        <v>148</v>
      </c>
      <c r="E163" t="s">
        <v>346</v>
      </c>
      <c r="F163" s="38">
        <v>349997</v>
      </c>
      <c r="G163" t="s">
        <v>10</v>
      </c>
      <c r="H163" s="38">
        <v>20165134</v>
      </c>
      <c r="I163" t="s">
        <v>9</v>
      </c>
    </row>
    <row r="164" spans="1:9">
      <c r="A164">
        <v>163</v>
      </c>
      <c r="B164" s="1">
        <v>44994</v>
      </c>
      <c r="C164" t="s">
        <v>77</v>
      </c>
      <c r="D164" t="s">
        <v>347</v>
      </c>
      <c r="E164" t="s">
        <v>348</v>
      </c>
      <c r="F164" s="38">
        <v>238203</v>
      </c>
      <c r="G164" t="s">
        <v>10</v>
      </c>
      <c r="H164" s="38">
        <v>19926931</v>
      </c>
      <c r="I164" t="s">
        <v>9</v>
      </c>
    </row>
    <row r="165" spans="1:9">
      <c r="A165">
        <v>164</v>
      </c>
      <c r="B165" s="1">
        <v>44994</v>
      </c>
      <c r="C165" t="s">
        <v>77</v>
      </c>
      <c r="D165" t="s">
        <v>349</v>
      </c>
      <c r="E165" t="s">
        <v>350</v>
      </c>
      <c r="F165" s="38">
        <v>252020</v>
      </c>
      <c r="G165" t="s">
        <v>10</v>
      </c>
      <c r="H165" s="38">
        <v>19674911</v>
      </c>
      <c r="I165" t="s">
        <v>9</v>
      </c>
    </row>
    <row r="166" spans="1:9">
      <c r="A166">
        <v>165</v>
      </c>
      <c r="B166" s="1">
        <v>44994</v>
      </c>
      <c r="C166" t="s">
        <v>77</v>
      </c>
      <c r="D166" t="s">
        <v>351</v>
      </c>
      <c r="E166" t="s">
        <v>352</v>
      </c>
      <c r="F166" s="38">
        <v>169677</v>
      </c>
      <c r="G166" t="s">
        <v>10</v>
      </c>
      <c r="H166" s="38">
        <v>19505234</v>
      </c>
      <c r="I166" t="s">
        <v>9</v>
      </c>
    </row>
    <row r="167" spans="1:9">
      <c r="A167">
        <v>166</v>
      </c>
      <c r="B167" s="1">
        <v>44994</v>
      </c>
      <c r="C167" t="s">
        <v>77</v>
      </c>
      <c r="D167" t="s">
        <v>353</v>
      </c>
      <c r="E167" t="s">
        <v>354</v>
      </c>
      <c r="F167" s="38">
        <v>220357</v>
      </c>
      <c r="G167" t="s">
        <v>10</v>
      </c>
      <c r="H167" s="38">
        <v>19284877</v>
      </c>
      <c r="I167" t="s">
        <v>9</v>
      </c>
    </row>
    <row r="168" spans="1:9">
      <c r="A168">
        <v>167</v>
      </c>
      <c r="B168" s="1">
        <v>44994</v>
      </c>
      <c r="C168" t="s">
        <v>77</v>
      </c>
      <c r="D168" t="s">
        <v>355</v>
      </c>
      <c r="E168" t="s">
        <v>356</v>
      </c>
      <c r="F168" s="38">
        <v>53905</v>
      </c>
      <c r="G168" t="s">
        <v>10</v>
      </c>
      <c r="H168" s="38">
        <v>19230972</v>
      </c>
      <c r="I168" t="s">
        <v>9</v>
      </c>
    </row>
    <row r="169" spans="1:9">
      <c r="A169">
        <v>168</v>
      </c>
      <c r="B169" s="1">
        <v>44994</v>
      </c>
      <c r="C169" t="s">
        <v>77</v>
      </c>
      <c r="D169" t="s">
        <v>357</v>
      </c>
      <c r="E169" t="s">
        <v>358</v>
      </c>
      <c r="F169" s="38">
        <v>367257</v>
      </c>
      <c r="G169" t="s">
        <v>10</v>
      </c>
      <c r="H169" s="38">
        <v>18863715</v>
      </c>
      <c r="I169" t="s">
        <v>9</v>
      </c>
    </row>
    <row r="170" spans="1:9">
      <c r="A170">
        <v>169</v>
      </c>
      <c r="B170" s="1">
        <v>44994</v>
      </c>
      <c r="C170" t="s">
        <v>77</v>
      </c>
      <c r="D170" t="s">
        <v>359</v>
      </c>
      <c r="E170" t="s">
        <v>360</v>
      </c>
      <c r="F170" s="38">
        <v>27105</v>
      </c>
      <c r="G170" t="s">
        <v>10</v>
      </c>
      <c r="H170" s="38">
        <v>18836610</v>
      </c>
      <c r="I170" t="s">
        <v>9</v>
      </c>
    </row>
    <row r="171" spans="1:9">
      <c r="A171">
        <v>170</v>
      </c>
      <c r="B171" s="1">
        <v>44994</v>
      </c>
      <c r="C171" t="s">
        <v>77</v>
      </c>
      <c r="D171" t="s">
        <v>361</v>
      </c>
      <c r="E171" t="s">
        <v>362</v>
      </c>
      <c r="F171" s="38">
        <v>332734</v>
      </c>
      <c r="G171" t="s">
        <v>10</v>
      </c>
      <c r="H171" s="38">
        <v>18503876</v>
      </c>
      <c r="I171" t="s">
        <v>9</v>
      </c>
    </row>
    <row r="172" spans="1:9">
      <c r="A172">
        <v>171</v>
      </c>
      <c r="B172" s="1">
        <v>44994</v>
      </c>
      <c r="C172" t="s">
        <v>77</v>
      </c>
      <c r="D172" t="s">
        <v>363</v>
      </c>
      <c r="E172" t="s">
        <v>364</v>
      </c>
      <c r="F172" s="38">
        <v>143664</v>
      </c>
      <c r="G172" t="s">
        <v>10</v>
      </c>
      <c r="H172" s="38">
        <v>18360212</v>
      </c>
      <c r="I172" t="s">
        <v>9</v>
      </c>
    </row>
    <row r="173" spans="1:9">
      <c r="A173">
        <v>172</v>
      </c>
      <c r="B173" s="1">
        <v>44994</v>
      </c>
      <c r="C173" t="s">
        <v>77</v>
      </c>
      <c r="D173" t="s">
        <v>365</v>
      </c>
      <c r="E173" t="s">
        <v>366</v>
      </c>
      <c r="F173" s="38">
        <v>235917</v>
      </c>
      <c r="G173" t="s">
        <v>10</v>
      </c>
      <c r="H173" s="38">
        <v>18124295</v>
      </c>
      <c r="I173" t="s">
        <v>9</v>
      </c>
    </row>
    <row r="174" spans="1:9">
      <c r="A174">
        <v>173</v>
      </c>
      <c r="B174" s="1">
        <v>44994</v>
      </c>
      <c r="C174" t="s">
        <v>77</v>
      </c>
      <c r="D174" t="s">
        <v>367</v>
      </c>
      <c r="E174" t="s">
        <v>368</v>
      </c>
      <c r="F174" s="38">
        <v>60606</v>
      </c>
      <c r="G174" t="s">
        <v>10</v>
      </c>
      <c r="H174" s="38">
        <v>18063689</v>
      </c>
      <c r="I174" t="s">
        <v>9</v>
      </c>
    </row>
    <row r="175" spans="1:9">
      <c r="A175">
        <v>174</v>
      </c>
      <c r="B175" s="1">
        <v>44994</v>
      </c>
      <c r="C175" t="s">
        <v>77</v>
      </c>
      <c r="D175" t="s">
        <v>369</v>
      </c>
      <c r="E175" t="s">
        <v>370</v>
      </c>
      <c r="F175" s="38">
        <v>442407</v>
      </c>
      <c r="G175" t="s">
        <v>10</v>
      </c>
      <c r="H175" s="38">
        <v>17621282</v>
      </c>
      <c r="I175" t="s">
        <v>9</v>
      </c>
    </row>
    <row r="176" spans="1:9">
      <c r="A176">
        <v>175</v>
      </c>
      <c r="B176" s="1">
        <v>44994</v>
      </c>
      <c r="C176" t="s">
        <v>77</v>
      </c>
      <c r="D176" t="s">
        <v>371</v>
      </c>
      <c r="E176" t="s">
        <v>372</v>
      </c>
      <c r="F176" s="38">
        <v>414111</v>
      </c>
      <c r="G176" t="s">
        <v>10</v>
      </c>
      <c r="H176" s="38">
        <v>17207171</v>
      </c>
      <c r="I176" t="s">
        <v>9</v>
      </c>
    </row>
    <row r="177" spans="1:9">
      <c r="A177">
        <v>176</v>
      </c>
      <c r="B177" s="1">
        <v>44994</v>
      </c>
      <c r="C177" t="s">
        <v>77</v>
      </c>
      <c r="D177" t="s">
        <v>373</v>
      </c>
      <c r="E177" t="s">
        <v>374</v>
      </c>
      <c r="F177" s="38">
        <v>470500</v>
      </c>
      <c r="G177" t="s">
        <v>10</v>
      </c>
      <c r="H177" s="38">
        <v>16736671</v>
      </c>
      <c r="I177" t="s">
        <v>9</v>
      </c>
    </row>
    <row r="178" spans="1:9">
      <c r="A178">
        <v>177</v>
      </c>
      <c r="B178" s="1">
        <v>44994</v>
      </c>
      <c r="C178" t="s">
        <v>77</v>
      </c>
      <c r="D178" t="s">
        <v>375</v>
      </c>
      <c r="E178" t="s">
        <v>376</v>
      </c>
      <c r="F178" s="38">
        <v>13080</v>
      </c>
      <c r="G178" t="s">
        <v>10</v>
      </c>
      <c r="H178" s="38">
        <v>16723591</v>
      </c>
      <c r="I178" t="s">
        <v>9</v>
      </c>
    </row>
    <row r="179" spans="1:9">
      <c r="A179">
        <v>178</v>
      </c>
      <c r="B179" s="1">
        <v>44994</v>
      </c>
      <c r="C179" t="s">
        <v>77</v>
      </c>
      <c r="D179" t="s">
        <v>377</v>
      </c>
      <c r="E179" t="s">
        <v>378</v>
      </c>
      <c r="F179" s="38">
        <v>77400</v>
      </c>
      <c r="G179" t="s">
        <v>10</v>
      </c>
      <c r="H179" s="38">
        <v>16646191</v>
      </c>
      <c r="I179" t="s">
        <v>9</v>
      </c>
    </row>
    <row r="180" spans="1:9">
      <c r="A180">
        <v>179</v>
      </c>
      <c r="B180" s="1">
        <v>44994</v>
      </c>
      <c r="C180" t="s">
        <v>77</v>
      </c>
      <c r="D180" t="s">
        <v>379</v>
      </c>
      <c r="E180" t="s">
        <v>380</v>
      </c>
      <c r="F180" s="38">
        <v>80911</v>
      </c>
      <c r="G180" t="s">
        <v>10</v>
      </c>
      <c r="H180" s="38">
        <v>16565280</v>
      </c>
      <c r="I180" t="s">
        <v>9</v>
      </c>
    </row>
    <row r="181" spans="1:9">
      <c r="A181">
        <v>180</v>
      </c>
      <c r="B181" s="1">
        <v>44994</v>
      </c>
      <c r="C181" t="s">
        <v>77</v>
      </c>
      <c r="D181" t="s">
        <v>381</v>
      </c>
      <c r="E181" t="s">
        <v>382</v>
      </c>
      <c r="F181" s="38">
        <v>31408</v>
      </c>
      <c r="G181" t="s">
        <v>10</v>
      </c>
      <c r="H181" s="38">
        <v>16533872</v>
      </c>
      <c r="I181" t="s">
        <v>9</v>
      </c>
    </row>
    <row r="182" spans="1:9">
      <c r="A182">
        <v>181</v>
      </c>
      <c r="B182" s="1">
        <v>44994</v>
      </c>
      <c r="C182" t="s">
        <v>77</v>
      </c>
      <c r="D182" t="s">
        <v>383</v>
      </c>
      <c r="E182" t="s">
        <v>384</v>
      </c>
      <c r="F182" s="38">
        <v>308882</v>
      </c>
      <c r="G182" t="s">
        <v>10</v>
      </c>
      <c r="H182" s="38">
        <v>16224990</v>
      </c>
      <c r="I182" t="s">
        <v>9</v>
      </c>
    </row>
    <row r="183" spans="1:9">
      <c r="A183">
        <v>182</v>
      </c>
      <c r="B183" s="1">
        <v>44994</v>
      </c>
      <c r="C183" t="s">
        <v>77</v>
      </c>
      <c r="D183" t="s">
        <v>385</v>
      </c>
      <c r="E183" t="s">
        <v>386</v>
      </c>
      <c r="F183" s="38">
        <v>165937</v>
      </c>
      <c r="G183" t="s">
        <v>10</v>
      </c>
      <c r="H183" s="38">
        <v>16059053</v>
      </c>
      <c r="I183" t="s">
        <v>9</v>
      </c>
    </row>
    <row r="184" spans="1:9">
      <c r="A184">
        <v>183</v>
      </c>
      <c r="B184" s="1">
        <v>44994</v>
      </c>
      <c r="C184" t="s">
        <v>77</v>
      </c>
      <c r="D184" t="s">
        <v>387</v>
      </c>
      <c r="E184" t="s">
        <v>388</v>
      </c>
      <c r="F184" s="38">
        <v>194961</v>
      </c>
      <c r="G184" t="s">
        <v>10</v>
      </c>
      <c r="H184" s="38">
        <v>15864092</v>
      </c>
      <c r="I184" t="s">
        <v>9</v>
      </c>
    </row>
    <row r="185" spans="1:9">
      <c r="A185">
        <v>184</v>
      </c>
      <c r="B185" s="1">
        <v>44994</v>
      </c>
      <c r="C185" t="s">
        <v>77</v>
      </c>
      <c r="D185" t="s">
        <v>389</v>
      </c>
      <c r="E185" t="s">
        <v>390</v>
      </c>
      <c r="F185" s="38">
        <v>400385</v>
      </c>
      <c r="G185" t="s">
        <v>10</v>
      </c>
      <c r="H185" s="38">
        <v>15463707</v>
      </c>
      <c r="I185" t="s">
        <v>9</v>
      </c>
    </row>
    <row r="186" spans="1:9">
      <c r="A186">
        <v>185</v>
      </c>
      <c r="B186" s="1">
        <v>44994</v>
      </c>
      <c r="C186" t="s">
        <v>77</v>
      </c>
      <c r="D186" t="s">
        <v>391</v>
      </c>
      <c r="E186" t="s">
        <v>392</v>
      </c>
      <c r="F186" s="38">
        <v>495596</v>
      </c>
      <c r="G186" t="s">
        <v>10</v>
      </c>
      <c r="H186" s="38">
        <v>14968111</v>
      </c>
      <c r="I186" t="s">
        <v>9</v>
      </c>
    </row>
    <row r="187" spans="1:9">
      <c r="A187">
        <v>186</v>
      </c>
      <c r="B187" s="1">
        <v>44994</v>
      </c>
      <c r="C187" t="s">
        <v>77</v>
      </c>
      <c r="D187" t="s">
        <v>393</v>
      </c>
      <c r="E187" t="s">
        <v>394</v>
      </c>
      <c r="F187" s="38">
        <v>158582</v>
      </c>
      <c r="G187" t="s">
        <v>10</v>
      </c>
      <c r="H187" s="38">
        <v>14809529</v>
      </c>
      <c r="I187" t="s">
        <v>9</v>
      </c>
    </row>
    <row r="188" spans="1:9">
      <c r="A188">
        <v>187</v>
      </c>
      <c r="B188" s="1">
        <v>44994</v>
      </c>
      <c r="C188" t="s">
        <v>77</v>
      </c>
      <c r="D188" t="s">
        <v>395</v>
      </c>
      <c r="E188" t="s">
        <v>396</v>
      </c>
      <c r="F188" s="38">
        <v>228980</v>
      </c>
      <c r="G188" t="s">
        <v>10</v>
      </c>
      <c r="H188" s="38">
        <v>14580549</v>
      </c>
      <c r="I188" t="s">
        <v>9</v>
      </c>
    </row>
    <row r="189" spans="1:9">
      <c r="A189">
        <v>188</v>
      </c>
      <c r="B189" s="1">
        <v>44994</v>
      </c>
      <c r="C189" t="s">
        <v>77</v>
      </c>
      <c r="D189" t="s">
        <v>104</v>
      </c>
      <c r="E189" t="s">
        <v>397</v>
      </c>
      <c r="F189" s="38">
        <v>414791</v>
      </c>
      <c r="G189" t="s">
        <v>10</v>
      </c>
      <c r="H189" s="38">
        <v>14165758</v>
      </c>
      <c r="I189" t="s">
        <v>9</v>
      </c>
    </row>
    <row r="190" spans="1:9">
      <c r="A190">
        <v>189</v>
      </c>
      <c r="B190" s="1">
        <v>44994</v>
      </c>
      <c r="C190" t="s">
        <v>77</v>
      </c>
      <c r="D190" t="s">
        <v>398</v>
      </c>
      <c r="E190" t="s">
        <v>399</v>
      </c>
      <c r="F190" s="38">
        <v>106211</v>
      </c>
      <c r="G190" t="s">
        <v>10</v>
      </c>
      <c r="H190" s="38">
        <v>14059547</v>
      </c>
      <c r="I190" t="s">
        <v>9</v>
      </c>
    </row>
    <row r="191" spans="1:9">
      <c r="A191">
        <v>190</v>
      </c>
      <c r="B191" s="1">
        <v>44994</v>
      </c>
      <c r="C191" t="s">
        <v>77</v>
      </c>
      <c r="D191" t="s">
        <v>112</v>
      </c>
      <c r="E191" t="s">
        <v>400</v>
      </c>
      <c r="F191" s="38">
        <v>470998</v>
      </c>
      <c r="G191" t="s">
        <v>10</v>
      </c>
      <c r="H191" s="38">
        <v>13588549</v>
      </c>
      <c r="I191" t="s">
        <v>9</v>
      </c>
    </row>
    <row r="192" spans="1:9">
      <c r="A192">
        <v>191</v>
      </c>
      <c r="B192" s="1">
        <v>44994</v>
      </c>
      <c r="C192" t="s">
        <v>77</v>
      </c>
      <c r="D192" t="s">
        <v>401</v>
      </c>
      <c r="E192" t="s">
        <v>402</v>
      </c>
      <c r="F192" s="38">
        <v>279084</v>
      </c>
      <c r="G192" t="s">
        <v>10</v>
      </c>
      <c r="H192" s="38">
        <v>13309465</v>
      </c>
      <c r="I192" t="s">
        <v>9</v>
      </c>
    </row>
    <row r="193" spans="1:9">
      <c r="A193">
        <v>192</v>
      </c>
      <c r="B193" s="1">
        <v>44994</v>
      </c>
      <c r="C193" t="s">
        <v>77</v>
      </c>
      <c r="D193" t="s">
        <v>295</v>
      </c>
      <c r="E193" t="s">
        <v>403</v>
      </c>
      <c r="F193" s="38">
        <v>154268</v>
      </c>
      <c r="G193" t="s">
        <v>10</v>
      </c>
      <c r="H193" s="38">
        <v>13155197</v>
      </c>
      <c r="I193" t="s">
        <v>9</v>
      </c>
    </row>
    <row r="194" spans="1:9">
      <c r="A194">
        <v>193</v>
      </c>
      <c r="B194" s="1">
        <v>44994</v>
      </c>
      <c r="C194" t="s">
        <v>77</v>
      </c>
      <c r="D194" t="s">
        <v>404</v>
      </c>
      <c r="E194" t="s">
        <v>405</v>
      </c>
      <c r="F194" s="38">
        <v>136738</v>
      </c>
      <c r="G194" t="s">
        <v>10</v>
      </c>
      <c r="H194" s="38">
        <v>13018459</v>
      </c>
      <c r="I194" t="s">
        <v>9</v>
      </c>
    </row>
    <row r="195" spans="1:9">
      <c r="A195">
        <v>194</v>
      </c>
      <c r="B195" s="1">
        <v>44994</v>
      </c>
      <c r="C195" t="s">
        <v>77</v>
      </c>
      <c r="D195" t="s">
        <v>96</v>
      </c>
      <c r="E195" t="s">
        <v>406</v>
      </c>
      <c r="F195" s="38">
        <v>326250</v>
      </c>
      <c r="G195" t="s">
        <v>10</v>
      </c>
      <c r="H195" s="38">
        <v>12692209</v>
      </c>
      <c r="I195" t="s">
        <v>9</v>
      </c>
    </row>
    <row r="196" spans="1:9">
      <c r="A196">
        <v>195</v>
      </c>
      <c r="B196" s="1">
        <v>44994</v>
      </c>
      <c r="C196" t="s">
        <v>77</v>
      </c>
      <c r="D196" t="s">
        <v>407</v>
      </c>
      <c r="E196" t="s">
        <v>408</v>
      </c>
      <c r="F196" s="38">
        <v>416618</v>
      </c>
      <c r="G196" t="s">
        <v>10</v>
      </c>
      <c r="H196" s="38">
        <v>12275591</v>
      </c>
      <c r="I196" t="s">
        <v>9</v>
      </c>
    </row>
    <row r="197" spans="1:9">
      <c r="A197">
        <v>196</v>
      </c>
      <c r="B197" s="1">
        <v>44994</v>
      </c>
      <c r="C197" t="s">
        <v>77</v>
      </c>
      <c r="D197" t="s">
        <v>409</v>
      </c>
      <c r="E197" t="s">
        <v>410</v>
      </c>
      <c r="F197" s="38">
        <v>32029</v>
      </c>
      <c r="G197" t="s">
        <v>10</v>
      </c>
      <c r="H197" s="38">
        <v>12243562</v>
      </c>
      <c r="I197" t="s">
        <v>9</v>
      </c>
    </row>
    <row r="198" spans="1:9">
      <c r="A198">
        <v>197</v>
      </c>
      <c r="B198" s="1">
        <v>44994</v>
      </c>
      <c r="C198" t="s">
        <v>77</v>
      </c>
      <c r="D198" t="s">
        <v>411</v>
      </c>
      <c r="E198" t="s">
        <v>412</v>
      </c>
      <c r="F198" s="38">
        <v>150217</v>
      </c>
      <c r="G198" t="s">
        <v>10</v>
      </c>
      <c r="H198" s="38">
        <v>12093345</v>
      </c>
      <c r="I198" t="s">
        <v>9</v>
      </c>
    </row>
    <row r="199" spans="1:9">
      <c r="A199">
        <v>198</v>
      </c>
      <c r="B199" s="1">
        <v>44994</v>
      </c>
      <c r="C199" t="s">
        <v>77</v>
      </c>
      <c r="D199" t="s">
        <v>413</v>
      </c>
      <c r="E199" t="s">
        <v>414</v>
      </c>
      <c r="F199" s="38">
        <v>176448</v>
      </c>
      <c r="G199" t="s">
        <v>10</v>
      </c>
      <c r="H199" s="38">
        <v>11916897</v>
      </c>
      <c r="I199" t="s">
        <v>9</v>
      </c>
    </row>
    <row r="200" spans="1:9">
      <c r="A200">
        <v>199</v>
      </c>
      <c r="B200" s="1">
        <v>44994</v>
      </c>
      <c r="C200" t="s">
        <v>77</v>
      </c>
      <c r="D200" t="s">
        <v>415</v>
      </c>
      <c r="E200" t="s">
        <v>416</v>
      </c>
      <c r="F200" s="38">
        <v>394270</v>
      </c>
      <c r="G200" t="s">
        <v>10</v>
      </c>
      <c r="H200" s="38">
        <v>11522627</v>
      </c>
      <c r="I200" t="s">
        <v>9</v>
      </c>
    </row>
    <row r="201" spans="1:9">
      <c r="A201">
        <v>200</v>
      </c>
      <c r="B201" s="1">
        <v>44994</v>
      </c>
      <c r="C201" t="s">
        <v>77</v>
      </c>
      <c r="D201" t="s">
        <v>417</v>
      </c>
      <c r="E201" t="s">
        <v>418</v>
      </c>
      <c r="F201" s="38">
        <v>276404</v>
      </c>
      <c r="G201" t="s">
        <v>10</v>
      </c>
      <c r="H201" s="38">
        <v>11246223</v>
      </c>
      <c r="I201" t="s">
        <v>9</v>
      </c>
    </row>
    <row r="202" spans="1:9">
      <c r="A202">
        <v>201</v>
      </c>
      <c r="B202" s="1">
        <v>44994</v>
      </c>
      <c r="C202" t="s">
        <v>77</v>
      </c>
      <c r="D202" t="s">
        <v>419</v>
      </c>
      <c r="E202" t="s">
        <v>420</v>
      </c>
      <c r="F202" s="38">
        <v>472809</v>
      </c>
      <c r="G202" t="s">
        <v>10</v>
      </c>
      <c r="H202" s="38">
        <v>10773414</v>
      </c>
      <c r="I202" t="s">
        <v>9</v>
      </c>
    </row>
    <row r="203" spans="1:9">
      <c r="A203">
        <v>202</v>
      </c>
      <c r="B203" s="1">
        <v>44994</v>
      </c>
      <c r="C203" t="s">
        <v>77</v>
      </c>
      <c r="D203" t="s">
        <v>421</v>
      </c>
      <c r="E203" t="s">
        <v>422</v>
      </c>
      <c r="F203" s="38">
        <v>71859</v>
      </c>
      <c r="G203" t="s">
        <v>10</v>
      </c>
      <c r="H203" s="38">
        <v>10701555</v>
      </c>
      <c r="I203" t="s">
        <v>9</v>
      </c>
    </row>
    <row r="204" spans="1:9">
      <c r="A204">
        <v>203</v>
      </c>
      <c r="B204" s="1">
        <v>44993</v>
      </c>
      <c r="C204" t="s">
        <v>77</v>
      </c>
      <c r="D204" t="s">
        <v>423</v>
      </c>
      <c r="E204" t="s">
        <v>424</v>
      </c>
      <c r="F204" s="38">
        <v>280774</v>
      </c>
      <c r="G204" t="s">
        <v>10</v>
      </c>
      <c r="H204" s="38">
        <v>10420781</v>
      </c>
      <c r="I204" t="s">
        <v>9</v>
      </c>
    </row>
    <row r="205" spans="1:9">
      <c r="A205">
        <v>204</v>
      </c>
      <c r="B205" s="1">
        <v>44993</v>
      </c>
      <c r="C205" t="s">
        <v>77</v>
      </c>
      <c r="D205" t="s">
        <v>425</v>
      </c>
      <c r="E205" t="s">
        <v>426</v>
      </c>
      <c r="F205" s="38">
        <v>299788</v>
      </c>
      <c r="G205" t="s">
        <v>10</v>
      </c>
      <c r="H205" s="38">
        <v>10120993</v>
      </c>
      <c r="I205" t="s">
        <v>9</v>
      </c>
    </row>
    <row r="206" spans="1:9">
      <c r="A206">
        <v>205</v>
      </c>
      <c r="B206" s="1">
        <v>44993</v>
      </c>
      <c r="C206" t="s">
        <v>77</v>
      </c>
      <c r="D206" t="s">
        <v>427</v>
      </c>
      <c r="E206" t="s">
        <v>428</v>
      </c>
      <c r="F206" s="38">
        <v>95739</v>
      </c>
      <c r="G206" t="s">
        <v>10</v>
      </c>
      <c r="H206" s="38">
        <v>10025254</v>
      </c>
      <c r="I206" t="s">
        <v>9</v>
      </c>
    </row>
    <row r="207" spans="1:9">
      <c r="A207">
        <v>206</v>
      </c>
      <c r="B207" s="1">
        <v>44993</v>
      </c>
      <c r="C207" t="s">
        <v>77</v>
      </c>
      <c r="D207" t="s">
        <v>429</v>
      </c>
      <c r="E207" t="s">
        <v>430</v>
      </c>
      <c r="F207" s="38">
        <v>239929</v>
      </c>
      <c r="G207" t="s">
        <v>10</v>
      </c>
      <c r="H207" s="38">
        <v>9785325</v>
      </c>
      <c r="I207" t="s">
        <v>9</v>
      </c>
    </row>
    <row r="208" spans="1:9">
      <c r="A208">
        <v>207</v>
      </c>
      <c r="B208" s="1">
        <v>44993</v>
      </c>
      <c r="C208" t="s">
        <v>77</v>
      </c>
      <c r="D208" t="s">
        <v>431</v>
      </c>
      <c r="E208" t="s">
        <v>432</v>
      </c>
      <c r="F208" s="38">
        <v>214913</v>
      </c>
      <c r="G208" t="s">
        <v>10</v>
      </c>
      <c r="H208" s="38">
        <v>9570412</v>
      </c>
      <c r="I208" t="s">
        <v>9</v>
      </c>
    </row>
    <row r="209" spans="1:9">
      <c r="A209">
        <v>208</v>
      </c>
      <c r="B209" s="1">
        <v>44993</v>
      </c>
      <c r="C209" t="s">
        <v>77</v>
      </c>
      <c r="D209" t="s">
        <v>433</v>
      </c>
      <c r="E209" t="s">
        <v>434</v>
      </c>
      <c r="F209" s="38">
        <v>196119</v>
      </c>
      <c r="G209" t="s">
        <v>10</v>
      </c>
      <c r="H209" s="38">
        <v>9374293</v>
      </c>
      <c r="I209" t="s">
        <v>9</v>
      </c>
    </row>
    <row r="210" spans="1:9">
      <c r="A210">
        <v>209</v>
      </c>
      <c r="B210" s="1">
        <v>44993</v>
      </c>
      <c r="C210" t="s">
        <v>77</v>
      </c>
      <c r="D210" t="s">
        <v>435</v>
      </c>
      <c r="E210" t="s">
        <v>436</v>
      </c>
      <c r="F210" s="38">
        <v>443382</v>
      </c>
      <c r="G210" t="s">
        <v>10</v>
      </c>
      <c r="H210" s="38">
        <v>8930911</v>
      </c>
      <c r="I210" t="s">
        <v>9</v>
      </c>
    </row>
    <row r="211" spans="1:9">
      <c r="A211">
        <v>210</v>
      </c>
      <c r="B211" s="1">
        <v>44993</v>
      </c>
      <c r="C211" t="s">
        <v>77</v>
      </c>
      <c r="D211" t="s">
        <v>143</v>
      </c>
      <c r="E211" t="s">
        <v>437</v>
      </c>
      <c r="F211" s="38">
        <v>10872</v>
      </c>
      <c r="G211" t="s">
        <v>10</v>
      </c>
      <c r="H211" s="38">
        <v>8920039</v>
      </c>
      <c r="I211" t="s">
        <v>9</v>
      </c>
    </row>
    <row r="212" spans="1:9">
      <c r="A212">
        <v>211</v>
      </c>
      <c r="B212" s="1">
        <v>44993</v>
      </c>
      <c r="C212" t="s">
        <v>77</v>
      </c>
      <c r="D212" t="s">
        <v>438</v>
      </c>
      <c r="E212" t="s">
        <v>439</v>
      </c>
      <c r="F212" s="38">
        <v>471604</v>
      </c>
      <c r="G212" t="s">
        <v>10</v>
      </c>
      <c r="H212" s="38">
        <v>8448435</v>
      </c>
      <c r="I212" t="s">
        <v>9</v>
      </c>
    </row>
    <row r="213" spans="1:9">
      <c r="A213">
        <v>212</v>
      </c>
      <c r="B213" s="1">
        <v>44993</v>
      </c>
      <c r="C213" t="s">
        <v>77</v>
      </c>
      <c r="D213" t="s">
        <v>440</v>
      </c>
      <c r="E213" t="s">
        <v>441</v>
      </c>
      <c r="F213" s="38">
        <v>403754</v>
      </c>
      <c r="G213" t="s">
        <v>10</v>
      </c>
      <c r="H213" s="38">
        <v>8044681</v>
      </c>
      <c r="I213" t="s">
        <v>9</v>
      </c>
    </row>
    <row r="214" spans="1:9">
      <c r="A214">
        <v>213</v>
      </c>
      <c r="B214" s="1">
        <v>44993</v>
      </c>
      <c r="C214" t="s">
        <v>77</v>
      </c>
      <c r="D214" t="s">
        <v>442</v>
      </c>
      <c r="E214" t="s">
        <v>443</v>
      </c>
      <c r="F214" s="38">
        <v>159170</v>
      </c>
      <c r="G214" t="s">
        <v>10</v>
      </c>
      <c r="H214" s="38">
        <v>7885511</v>
      </c>
      <c r="I214" t="s">
        <v>9</v>
      </c>
    </row>
    <row r="215" spans="1:9">
      <c r="A215">
        <v>214</v>
      </c>
      <c r="B215" s="1">
        <v>44993</v>
      </c>
      <c r="C215" t="s">
        <v>77</v>
      </c>
      <c r="D215" t="s">
        <v>444</v>
      </c>
      <c r="E215" t="s">
        <v>445</v>
      </c>
      <c r="F215" s="38">
        <v>251602</v>
      </c>
      <c r="G215" t="s">
        <v>10</v>
      </c>
      <c r="H215" s="38">
        <v>7633909</v>
      </c>
      <c r="I215" t="s">
        <v>9</v>
      </c>
    </row>
    <row r="216" spans="1:9">
      <c r="A216">
        <v>215</v>
      </c>
      <c r="B216" s="1">
        <v>44993</v>
      </c>
      <c r="C216" t="s">
        <v>77</v>
      </c>
      <c r="D216" t="s">
        <v>446</v>
      </c>
      <c r="E216" t="s">
        <v>447</v>
      </c>
      <c r="F216" s="38">
        <v>268393</v>
      </c>
      <c r="G216" t="s">
        <v>10</v>
      </c>
      <c r="H216" s="38">
        <v>7365516</v>
      </c>
      <c r="I216" t="s">
        <v>9</v>
      </c>
    </row>
    <row r="217" spans="1:9">
      <c r="A217">
        <v>216</v>
      </c>
      <c r="B217" s="1">
        <v>44993</v>
      </c>
      <c r="C217" t="s">
        <v>77</v>
      </c>
      <c r="D217" t="s">
        <v>448</v>
      </c>
      <c r="E217" t="s">
        <v>449</v>
      </c>
      <c r="F217" s="38">
        <v>451484</v>
      </c>
      <c r="G217" t="s">
        <v>10</v>
      </c>
      <c r="H217" s="38">
        <v>6914032</v>
      </c>
      <c r="I217" t="s">
        <v>9</v>
      </c>
    </row>
    <row r="218" spans="1:9">
      <c r="A218">
        <v>217</v>
      </c>
      <c r="B218" s="1">
        <v>44993</v>
      </c>
      <c r="C218" t="s">
        <v>77</v>
      </c>
      <c r="D218" t="s">
        <v>450</v>
      </c>
      <c r="E218" t="s">
        <v>451</v>
      </c>
      <c r="F218" s="38">
        <v>442736</v>
      </c>
      <c r="G218" t="s">
        <v>10</v>
      </c>
      <c r="H218" s="38">
        <v>6471296</v>
      </c>
      <c r="I218" t="s">
        <v>9</v>
      </c>
    </row>
    <row r="219" spans="1:9">
      <c r="A219">
        <v>218</v>
      </c>
      <c r="B219" s="1">
        <v>44993</v>
      </c>
      <c r="C219" t="s">
        <v>77</v>
      </c>
      <c r="D219" t="s">
        <v>452</v>
      </c>
      <c r="E219" t="s">
        <v>453</v>
      </c>
      <c r="F219" s="38">
        <v>338404</v>
      </c>
      <c r="G219" t="s">
        <v>10</v>
      </c>
      <c r="H219" s="38">
        <v>6132892</v>
      </c>
      <c r="I219" t="s">
        <v>9</v>
      </c>
    </row>
    <row r="220" spans="1:9">
      <c r="A220">
        <v>219</v>
      </c>
      <c r="B220" s="1">
        <v>44993</v>
      </c>
      <c r="C220" t="s">
        <v>77</v>
      </c>
      <c r="D220" t="s">
        <v>454</v>
      </c>
      <c r="E220" t="s">
        <v>455</v>
      </c>
      <c r="F220" s="38">
        <v>300517</v>
      </c>
      <c r="G220" t="s">
        <v>10</v>
      </c>
      <c r="H220" s="38">
        <v>5832375</v>
      </c>
      <c r="I220" t="s">
        <v>9</v>
      </c>
    </row>
    <row r="221" spans="1:9">
      <c r="A221">
        <v>220</v>
      </c>
      <c r="B221" s="1">
        <v>44993</v>
      </c>
      <c r="C221" t="s">
        <v>77</v>
      </c>
      <c r="D221" t="s">
        <v>456</v>
      </c>
      <c r="E221" t="s">
        <v>457</v>
      </c>
      <c r="F221" s="38">
        <v>45042</v>
      </c>
      <c r="G221" t="s">
        <v>10</v>
      </c>
      <c r="H221" s="38">
        <v>5787333</v>
      </c>
      <c r="I221" t="s">
        <v>9</v>
      </c>
    </row>
    <row r="222" spans="1:9">
      <c r="A222">
        <v>221</v>
      </c>
      <c r="B222" s="1">
        <v>44993</v>
      </c>
      <c r="C222" t="s">
        <v>77</v>
      </c>
      <c r="D222" t="s">
        <v>458</v>
      </c>
      <c r="E222" t="s">
        <v>459</v>
      </c>
      <c r="F222" s="38">
        <v>458971</v>
      </c>
      <c r="G222" t="s">
        <v>10</v>
      </c>
      <c r="H222" s="38">
        <v>5328362</v>
      </c>
      <c r="I222" t="s">
        <v>9</v>
      </c>
    </row>
    <row r="223" spans="1:9">
      <c r="A223">
        <v>222</v>
      </c>
      <c r="B223" s="1">
        <v>44993</v>
      </c>
      <c r="C223" t="s">
        <v>77</v>
      </c>
      <c r="D223" t="s">
        <v>460</v>
      </c>
      <c r="E223" t="s">
        <v>461</v>
      </c>
      <c r="F223" s="38">
        <v>298318</v>
      </c>
      <c r="G223" t="s">
        <v>10</v>
      </c>
      <c r="H223" s="38">
        <v>5030044</v>
      </c>
      <c r="I223" t="s">
        <v>9</v>
      </c>
    </row>
    <row r="224" spans="1:9">
      <c r="A224">
        <v>223</v>
      </c>
      <c r="B224" s="1">
        <v>44993</v>
      </c>
      <c r="C224" t="s">
        <v>77</v>
      </c>
      <c r="D224" t="s">
        <v>462</v>
      </c>
      <c r="E224" t="s">
        <v>463</v>
      </c>
      <c r="F224" s="38">
        <v>264988</v>
      </c>
      <c r="G224" t="s">
        <v>10</v>
      </c>
      <c r="H224" s="38">
        <v>4765056</v>
      </c>
      <c r="I224" t="s">
        <v>9</v>
      </c>
    </row>
    <row r="225" spans="1:9">
      <c r="A225">
        <v>224</v>
      </c>
      <c r="B225" s="1">
        <v>44993</v>
      </c>
      <c r="C225" t="s">
        <v>77</v>
      </c>
      <c r="D225" t="s">
        <v>464</v>
      </c>
      <c r="E225" t="s">
        <v>465</v>
      </c>
      <c r="F225" s="38">
        <v>245341</v>
      </c>
      <c r="G225" t="s">
        <v>10</v>
      </c>
      <c r="H225" s="38">
        <v>4519715</v>
      </c>
      <c r="I225" t="s">
        <v>9</v>
      </c>
    </row>
    <row r="226" spans="1:9">
      <c r="A226">
        <v>225</v>
      </c>
      <c r="B226" s="1">
        <v>44993</v>
      </c>
      <c r="C226" t="s">
        <v>77</v>
      </c>
      <c r="D226" t="s">
        <v>466</v>
      </c>
      <c r="E226" t="s">
        <v>467</v>
      </c>
      <c r="F226" s="38">
        <v>24864</v>
      </c>
      <c r="G226" t="s">
        <v>10</v>
      </c>
      <c r="H226" s="38">
        <v>4494851</v>
      </c>
      <c r="I226" t="s">
        <v>9</v>
      </c>
    </row>
    <row r="227" spans="1:9">
      <c r="A227">
        <v>226</v>
      </c>
      <c r="B227" s="1">
        <v>44993</v>
      </c>
      <c r="C227" t="s">
        <v>77</v>
      </c>
      <c r="D227" t="s">
        <v>468</v>
      </c>
      <c r="E227" t="s">
        <v>469</v>
      </c>
      <c r="F227" s="38">
        <v>291021</v>
      </c>
      <c r="G227" t="s">
        <v>9</v>
      </c>
      <c r="H227" s="38">
        <v>4203830</v>
      </c>
      <c r="I227" t="s">
        <v>9</v>
      </c>
    </row>
    <row r="228" spans="1:9">
      <c r="A228">
        <v>227</v>
      </c>
      <c r="B228" s="1">
        <v>44993</v>
      </c>
      <c r="C228" t="s">
        <v>77</v>
      </c>
      <c r="D228" t="s">
        <v>470</v>
      </c>
      <c r="E228" t="s">
        <v>469</v>
      </c>
      <c r="F228" s="38">
        <v>309034</v>
      </c>
      <c r="G228" t="s">
        <v>10</v>
      </c>
      <c r="H228" s="38">
        <v>4512864</v>
      </c>
      <c r="I228" t="s">
        <v>9</v>
      </c>
    </row>
    <row r="229" spans="1:9">
      <c r="A229">
        <v>228</v>
      </c>
      <c r="B229" s="1">
        <v>44993</v>
      </c>
      <c r="C229" t="s">
        <v>77</v>
      </c>
      <c r="D229" t="s">
        <v>471</v>
      </c>
      <c r="E229" t="s">
        <v>472</v>
      </c>
      <c r="F229" s="38">
        <v>354973</v>
      </c>
      <c r="G229" t="s">
        <v>10</v>
      </c>
      <c r="H229" s="38">
        <v>4157891</v>
      </c>
      <c r="I229" t="s">
        <v>9</v>
      </c>
    </row>
    <row r="230" spans="1:9">
      <c r="A230">
        <v>229</v>
      </c>
      <c r="B230" s="1">
        <v>44993</v>
      </c>
      <c r="C230" t="s">
        <v>77</v>
      </c>
      <c r="D230" t="s">
        <v>473</v>
      </c>
      <c r="E230" t="s">
        <v>472</v>
      </c>
      <c r="F230" s="38">
        <v>57566</v>
      </c>
      <c r="G230" t="s">
        <v>9</v>
      </c>
      <c r="H230" s="38">
        <v>4100325</v>
      </c>
      <c r="I230" t="s">
        <v>9</v>
      </c>
    </row>
    <row r="231" spans="1:9">
      <c r="A231">
        <v>230</v>
      </c>
      <c r="B231" s="1">
        <v>44993</v>
      </c>
      <c r="C231" t="s">
        <v>77</v>
      </c>
      <c r="D231" t="s">
        <v>474</v>
      </c>
      <c r="E231" t="s">
        <v>475</v>
      </c>
      <c r="F231" s="38">
        <v>475729</v>
      </c>
      <c r="G231" t="s">
        <v>9</v>
      </c>
      <c r="H231" s="38">
        <v>4576054</v>
      </c>
      <c r="I231" t="s">
        <v>9</v>
      </c>
    </row>
    <row r="232" spans="1:9">
      <c r="A232">
        <v>231</v>
      </c>
      <c r="B232" s="1">
        <v>44993</v>
      </c>
      <c r="C232" t="s">
        <v>77</v>
      </c>
      <c r="D232" t="s">
        <v>476</v>
      </c>
      <c r="E232" t="s">
        <v>475</v>
      </c>
      <c r="F232" s="38">
        <v>196690</v>
      </c>
      <c r="G232" t="s">
        <v>10</v>
      </c>
      <c r="H232" s="38">
        <v>4772744</v>
      </c>
      <c r="I232" t="s">
        <v>9</v>
      </c>
    </row>
    <row r="233" spans="1:9">
      <c r="A233">
        <v>232</v>
      </c>
      <c r="B233" s="1">
        <v>44993</v>
      </c>
      <c r="C233" t="s">
        <v>77</v>
      </c>
      <c r="D233" t="s">
        <v>477</v>
      </c>
      <c r="E233" t="s">
        <v>478</v>
      </c>
      <c r="F233" s="38">
        <v>345362</v>
      </c>
      <c r="G233" t="s">
        <v>9</v>
      </c>
      <c r="H233" s="38">
        <v>4427382</v>
      </c>
      <c r="I233" t="s">
        <v>9</v>
      </c>
    </row>
    <row r="234" spans="1:9">
      <c r="A234">
        <v>233</v>
      </c>
      <c r="B234" s="1">
        <v>44993</v>
      </c>
      <c r="C234" t="s">
        <v>77</v>
      </c>
      <c r="D234" t="s">
        <v>479</v>
      </c>
      <c r="E234" t="s">
        <v>478</v>
      </c>
      <c r="F234" s="38">
        <v>205096</v>
      </c>
      <c r="G234" t="s">
        <v>10</v>
      </c>
      <c r="H234" s="38">
        <v>4632478</v>
      </c>
      <c r="I234" t="s">
        <v>9</v>
      </c>
    </row>
    <row r="235" spans="1:9">
      <c r="A235">
        <v>234</v>
      </c>
      <c r="B235" s="1">
        <v>44992</v>
      </c>
      <c r="C235" t="s">
        <v>77</v>
      </c>
      <c r="D235" t="s">
        <v>208</v>
      </c>
      <c r="E235" t="s">
        <v>209</v>
      </c>
      <c r="F235" s="38">
        <v>291900</v>
      </c>
      <c r="G235" t="s">
        <v>9</v>
      </c>
      <c r="H235" s="38">
        <v>4340578</v>
      </c>
      <c r="I235" t="s">
        <v>9</v>
      </c>
    </row>
    <row r="236" spans="1:9">
      <c r="A236">
        <v>235</v>
      </c>
      <c r="B236" s="1">
        <v>44992</v>
      </c>
      <c r="C236" t="s">
        <v>77</v>
      </c>
      <c r="D236" t="s">
        <v>480</v>
      </c>
      <c r="E236" t="s">
        <v>481</v>
      </c>
      <c r="F236" s="38">
        <v>482792</v>
      </c>
      <c r="G236" t="s">
        <v>9</v>
      </c>
      <c r="H236" s="38">
        <v>4823370</v>
      </c>
      <c r="I236" t="s">
        <v>9</v>
      </c>
    </row>
    <row r="237" spans="1:9">
      <c r="A237">
        <v>236</v>
      </c>
      <c r="B237" s="1">
        <v>44992</v>
      </c>
      <c r="C237" t="s">
        <v>77</v>
      </c>
      <c r="D237" t="s">
        <v>210</v>
      </c>
      <c r="E237" t="s">
        <v>81</v>
      </c>
      <c r="F237" s="38">
        <v>250088</v>
      </c>
      <c r="G237" t="s">
        <v>9</v>
      </c>
      <c r="H237" s="38">
        <v>5073458</v>
      </c>
      <c r="I237" t="s">
        <v>9</v>
      </c>
    </row>
    <row r="238" spans="1:9">
      <c r="A238">
        <v>237</v>
      </c>
      <c r="B238" s="1">
        <v>44992</v>
      </c>
      <c r="C238" t="s">
        <v>77</v>
      </c>
      <c r="D238" t="s">
        <v>482</v>
      </c>
      <c r="E238" t="s">
        <v>81</v>
      </c>
      <c r="F238" s="38">
        <v>141602</v>
      </c>
      <c r="G238" t="s">
        <v>9</v>
      </c>
      <c r="H238" s="38">
        <v>5215060</v>
      </c>
      <c r="I238" t="s">
        <v>9</v>
      </c>
    </row>
    <row r="239" spans="1:9">
      <c r="A239">
        <v>238</v>
      </c>
      <c r="B239" s="1">
        <v>44992</v>
      </c>
      <c r="C239" t="s">
        <v>77</v>
      </c>
      <c r="D239" t="s">
        <v>483</v>
      </c>
      <c r="E239" t="s">
        <v>81</v>
      </c>
      <c r="F239" s="38">
        <v>157480</v>
      </c>
      <c r="G239" t="s">
        <v>9</v>
      </c>
      <c r="H239" s="38">
        <v>5372540</v>
      </c>
      <c r="I239" t="s">
        <v>10</v>
      </c>
    </row>
    <row r="240" spans="1:9">
      <c r="A240">
        <v>239</v>
      </c>
      <c r="B240" s="1">
        <v>44992</v>
      </c>
      <c r="C240" t="s">
        <v>77</v>
      </c>
      <c r="D240" t="s">
        <v>484</v>
      </c>
      <c r="E240" t="s">
        <v>485</v>
      </c>
      <c r="F240" s="38">
        <v>159731</v>
      </c>
      <c r="G240" t="s">
        <v>10</v>
      </c>
      <c r="H240" s="38">
        <v>5532271</v>
      </c>
      <c r="I240" t="s">
        <v>10</v>
      </c>
    </row>
    <row r="241" spans="1:9">
      <c r="A241">
        <v>240</v>
      </c>
      <c r="B241" s="1">
        <v>44992</v>
      </c>
      <c r="C241" t="s">
        <v>77</v>
      </c>
      <c r="D241" t="s">
        <v>143</v>
      </c>
      <c r="E241" t="s">
        <v>486</v>
      </c>
      <c r="F241" s="38">
        <v>278483</v>
      </c>
      <c r="G241" t="s">
        <v>10</v>
      </c>
      <c r="H241" s="38">
        <v>5253788</v>
      </c>
      <c r="I241" t="s">
        <v>10</v>
      </c>
    </row>
    <row r="242" spans="1:9">
      <c r="A242">
        <v>241</v>
      </c>
      <c r="B242" s="1">
        <v>44992</v>
      </c>
      <c r="C242" t="s">
        <v>77</v>
      </c>
      <c r="D242" t="s">
        <v>487</v>
      </c>
      <c r="E242" t="s">
        <v>488</v>
      </c>
      <c r="F242" s="38">
        <v>454190</v>
      </c>
      <c r="G242" t="s">
        <v>10</v>
      </c>
      <c r="H242" s="38">
        <v>4799598</v>
      </c>
      <c r="I242" t="s">
        <v>10</v>
      </c>
    </row>
    <row r="243" spans="1:9">
      <c r="A243">
        <v>242</v>
      </c>
      <c r="B243" s="1">
        <v>44992</v>
      </c>
      <c r="C243" t="s">
        <v>77</v>
      </c>
      <c r="D243" t="s">
        <v>49</v>
      </c>
      <c r="E243" t="s">
        <v>489</v>
      </c>
      <c r="F243" s="38">
        <v>358282</v>
      </c>
      <c r="G243" t="s">
        <v>10</v>
      </c>
      <c r="H243" s="38">
        <v>4441316</v>
      </c>
      <c r="I243" t="s">
        <v>9</v>
      </c>
    </row>
    <row r="244" spans="1:9">
      <c r="A244">
        <v>243</v>
      </c>
      <c r="B244" s="1">
        <v>44992</v>
      </c>
      <c r="C244" t="s">
        <v>77</v>
      </c>
      <c r="D244" t="s">
        <v>490</v>
      </c>
      <c r="E244" t="s">
        <v>491</v>
      </c>
      <c r="F244" s="38">
        <v>240092</v>
      </c>
      <c r="G244" t="s">
        <v>10</v>
      </c>
      <c r="H244" s="38">
        <v>4201224</v>
      </c>
      <c r="I244" t="s">
        <v>9</v>
      </c>
    </row>
    <row r="245" spans="1:9">
      <c r="A245">
        <v>244</v>
      </c>
      <c r="B245" s="1">
        <v>44992</v>
      </c>
      <c r="C245" t="s">
        <v>77</v>
      </c>
      <c r="D245" t="s">
        <v>492</v>
      </c>
      <c r="E245" t="s">
        <v>493</v>
      </c>
      <c r="F245" s="38">
        <v>436823</v>
      </c>
      <c r="G245" t="s">
        <v>10</v>
      </c>
      <c r="H245" s="38">
        <v>3764401</v>
      </c>
      <c r="I245" t="s">
        <v>9</v>
      </c>
    </row>
    <row r="246" spans="1:9">
      <c r="A246">
        <v>245</v>
      </c>
      <c r="B246" s="1">
        <v>44992</v>
      </c>
      <c r="C246" t="s">
        <v>77</v>
      </c>
      <c r="D246" t="s">
        <v>145</v>
      </c>
      <c r="E246" t="s">
        <v>494</v>
      </c>
      <c r="F246" s="38">
        <v>373181</v>
      </c>
      <c r="G246" t="s">
        <v>10</v>
      </c>
      <c r="H246" s="38">
        <v>3391220</v>
      </c>
      <c r="I246" t="s">
        <v>9</v>
      </c>
    </row>
    <row r="247" spans="1:9">
      <c r="A247">
        <v>246</v>
      </c>
      <c r="B247" s="1">
        <v>44991</v>
      </c>
      <c r="C247" t="s">
        <v>77</v>
      </c>
      <c r="D247" t="s">
        <v>495</v>
      </c>
      <c r="E247" t="s">
        <v>81</v>
      </c>
      <c r="F247" s="38">
        <v>70547</v>
      </c>
      <c r="G247" t="s">
        <v>10</v>
      </c>
      <c r="H247" s="38">
        <v>3320673</v>
      </c>
      <c r="I247" t="s">
        <v>9</v>
      </c>
    </row>
    <row r="248" spans="1:9">
      <c r="A248">
        <v>247</v>
      </c>
      <c r="B248" s="1">
        <v>44991</v>
      </c>
      <c r="C248" t="s">
        <v>77</v>
      </c>
      <c r="D248" t="s">
        <v>496</v>
      </c>
      <c r="E248" t="s">
        <v>497</v>
      </c>
      <c r="F248" s="38">
        <v>222603</v>
      </c>
      <c r="G248" t="s">
        <v>10</v>
      </c>
      <c r="H248" s="38">
        <v>3098070</v>
      </c>
      <c r="I248" t="s">
        <v>9</v>
      </c>
    </row>
    <row r="249" spans="1:9">
      <c r="A249">
        <v>248</v>
      </c>
      <c r="B249" s="1">
        <v>44991</v>
      </c>
      <c r="C249" t="s">
        <v>77</v>
      </c>
      <c r="D249" t="s">
        <v>498</v>
      </c>
      <c r="E249" t="s">
        <v>497</v>
      </c>
      <c r="F249" s="38">
        <v>171561</v>
      </c>
      <c r="G249" t="s">
        <v>9</v>
      </c>
      <c r="H249" s="38">
        <v>2926509</v>
      </c>
      <c r="I249" t="s">
        <v>9</v>
      </c>
    </row>
    <row r="250" spans="1:9">
      <c r="A250">
        <v>249</v>
      </c>
      <c r="B250" s="1">
        <v>44990</v>
      </c>
      <c r="C250" t="s">
        <v>77</v>
      </c>
      <c r="D250" t="s">
        <v>499</v>
      </c>
      <c r="E250" t="s">
        <v>481</v>
      </c>
      <c r="F250" s="38">
        <v>496344</v>
      </c>
      <c r="G250" t="s">
        <v>9</v>
      </c>
      <c r="H250" s="38">
        <v>3422853</v>
      </c>
      <c r="I250" t="s">
        <v>9</v>
      </c>
    </row>
    <row r="251" spans="1:9">
      <c r="A251">
        <v>250</v>
      </c>
      <c r="B251" s="1">
        <v>44990</v>
      </c>
      <c r="C251" t="s">
        <v>77</v>
      </c>
      <c r="D251" t="s">
        <v>500</v>
      </c>
      <c r="E251" t="s">
        <v>81</v>
      </c>
      <c r="F251" s="38">
        <v>360557</v>
      </c>
      <c r="G251" t="s">
        <v>9</v>
      </c>
      <c r="H251" s="38">
        <v>3783410</v>
      </c>
      <c r="I251" t="s">
        <v>9</v>
      </c>
    </row>
    <row r="252" spans="1:9">
      <c r="A252">
        <v>251</v>
      </c>
      <c r="B252" s="1">
        <v>44990</v>
      </c>
      <c r="C252" t="s">
        <v>77</v>
      </c>
      <c r="D252" t="s">
        <v>501</v>
      </c>
      <c r="E252" t="s">
        <v>502</v>
      </c>
      <c r="F252" s="38">
        <v>124778</v>
      </c>
      <c r="G252" t="s">
        <v>10</v>
      </c>
      <c r="H252" s="38">
        <v>3908188</v>
      </c>
      <c r="I252" t="s">
        <v>10</v>
      </c>
    </row>
    <row r="253" spans="1:9">
      <c r="A253">
        <v>252</v>
      </c>
      <c r="B253" s="1">
        <v>44990</v>
      </c>
      <c r="C253" t="s">
        <v>77</v>
      </c>
      <c r="D253" t="s">
        <v>503</v>
      </c>
      <c r="E253" t="s">
        <v>504</v>
      </c>
      <c r="F253" s="38">
        <v>205649</v>
      </c>
      <c r="G253" t="s">
        <v>10</v>
      </c>
      <c r="H253" s="38">
        <v>3702539</v>
      </c>
      <c r="I253" t="s">
        <v>9</v>
      </c>
    </row>
    <row r="254" spans="1:9">
      <c r="A254">
        <v>253</v>
      </c>
      <c r="B254" s="1">
        <v>44990</v>
      </c>
      <c r="C254" t="s">
        <v>77</v>
      </c>
      <c r="D254" t="s">
        <v>505</v>
      </c>
      <c r="E254" t="s">
        <v>506</v>
      </c>
      <c r="F254" s="38">
        <v>373344</v>
      </c>
      <c r="G254" t="s">
        <v>10</v>
      </c>
      <c r="H254" s="38">
        <v>3329195</v>
      </c>
      <c r="I254" t="s">
        <v>9</v>
      </c>
    </row>
    <row r="255" spans="1:9">
      <c r="A255">
        <v>254</v>
      </c>
      <c r="B255" s="1">
        <v>44990</v>
      </c>
      <c r="C255" t="s">
        <v>77</v>
      </c>
      <c r="D255" t="s">
        <v>507</v>
      </c>
      <c r="E255" t="s">
        <v>508</v>
      </c>
      <c r="F255" s="38">
        <v>494635</v>
      </c>
      <c r="G255" t="s">
        <v>10</v>
      </c>
      <c r="H255" s="38">
        <v>2834560</v>
      </c>
      <c r="I255" t="s">
        <v>9</v>
      </c>
    </row>
    <row r="256" spans="1:9">
      <c r="A256">
        <v>255</v>
      </c>
      <c r="B256" s="1">
        <v>44990</v>
      </c>
      <c r="C256" t="s">
        <v>77</v>
      </c>
      <c r="D256" t="s">
        <v>509</v>
      </c>
      <c r="E256" t="s">
        <v>510</v>
      </c>
      <c r="F256" s="38">
        <v>189507</v>
      </c>
      <c r="G256" t="s">
        <v>10</v>
      </c>
      <c r="H256" s="38">
        <v>2645053</v>
      </c>
      <c r="I256" t="s">
        <v>9</v>
      </c>
    </row>
    <row r="257" spans="1:9">
      <c r="A257">
        <v>256</v>
      </c>
      <c r="B257" s="1">
        <v>44989</v>
      </c>
      <c r="C257" t="s">
        <v>77</v>
      </c>
      <c r="D257" t="s">
        <v>480</v>
      </c>
      <c r="E257" t="s">
        <v>481</v>
      </c>
      <c r="F257" s="38">
        <v>193738</v>
      </c>
      <c r="G257" t="s">
        <v>9</v>
      </c>
      <c r="H257" s="38">
        <v>2451315</v>
      </c>
      <c r="I257" t="s">
        <v>9</v>
      </c>
    </row>
    <row r="258" spans="1:9">
      <c r="A258">
        <v>257</v>
      </c>
      <c r="B258" s="1">
        <v>44989</v>
      </c>
      <c r="C258" t="s">
        <v>77</v>
      </c>
      <c r="D258" t="s">
        <v>482</v>
      </c>
      <c r="E258" t="s">
        <v>81</v>
      </c>
      <c r="F258" s="38">
        <v>109722</v>
      </c>
      <c r="G258" t="s">
        <v>9</v>
      </c>
      <c r="H258" s="38">
        <v>2561037</v>
      </c>
      <c r="I258" t="s">
        <v>9</v>
      </c>
    </row>
    <row r="259" spans="1:9">
      <c r="A259">
        <v>258</v>
      </c>
      <c r="B259" s="1">
        <v>44989</v>
      </c>
      <c r="C259" t="s">
        <v>77</v>
      </c>
      <c r="D259" t="s">
        <v>511</v>
      </c>
      <c r="E259" t="s">
        <v>81</v>
      </c>
      <c r="F259" s="38">
        <v>115996</v>
      </c>
      <c r="G259" t="s">
        <v>9</v>
      </c>
      <c r="H259" s="38">
        <v>2677033</v>
      </c>
      <c r="I259" t="s">
        <v>10</v>
      </c>
    </row>
    <row r="260" spans="1:9">
      <c r="A260">
        <v>259</v>
      </c>
      <c r="B260" s="1">
        <v>44989</v>
      </c>
      <c r="C260" t="s">
        <v>77</v>
      </c>
      <c r="D260" t="s">
        <v>512</v>
      </c>
      <c r="E260" t="s">
        <v>513</v>
      </c>
      <c r="F260" s="38">
        <v>123342</v>
      </c>
      <c r="G260" t="s">
        <v>10</v>
      </c>
      <c r="H260" s="38">
        <v>2800375</v>
      </c>
      <c r="I260" t="s">
        <v>10</v>
      </c>
    </row>
    <row r="261" spans="1:9">
      <c r="A261">
        <v>260</v>
      </c>
      <c r="B261" s="1">
        <v>44988</v>
      </c>
      <c r="C261" t="s">
        <v>77</v>
      </c>
      <c r="D261" t="s">
        <v>514</v>
      </c>
      <c r="E261" t="s">
        <v>81</v>
      </c>
      <c r="F261" s="38">
        <v>455586</v>
      </c>
      <c r="G261" t="s">
        <v>10</v>
      </c>
      <c r="H261" s="38">
        <v>2344789</v>
      </c>
      <c r="I261" t="s">
        <v>9</v>
      </c>
    </row>
    <row r="262" spans="1:9">
      <c r="A262">
        <v>261</v>
      </c>
      <c r="B262" s="1">
        <v>44988</v>
      </c>
      <c r="C262" t="s">
        <v>77</v>
      </c>
      <c r="D262" t="s">
        <v>515</v>
      </c>
      <c r="E262" t="s">
        <v>81</v>
      </c>
      <c r="F262" s="38">
        <v>419003</v>
      </c>
      <c r="G262" t="s">
        <v>9</v>
      </c>
      <c r="H262" s="38">
        <v>1925786</v>
      </c>
      <c r="I262" t="s">
        <v>9</v>
      </c>
    </row>
    <row r="263" spans="1:9">
      <c r="A263">
        <v>262</v>
      </c>
      <c r="B263" s="1">
        <v>44987</v>
      </c>
      <c r="C263" t="s">
        <v>77</v>
      </c>
      <c r="D263" t="s">
        <v>480</v>
      </c>
      <c r="E263" t="s">
        <v>481</v>
      </c>
      <c r="F263" s="38">
        <v>96610</v>
      </c>
      <c r="G263" t="s">
        <v>9</v>
      </c>
      <c r="H263" s="38">
        <v>2022396</v>
      </c>
      <c r="I263" t="s">
        <v>9</v>
      </c>
    </row>
    <row r="264" spans="1:9">
      <c r="A264">
        <v>263</v>
      </c>
      <c r="B264" s="1">
        <v>44987</v>
      </c>
      <c r="C264" t="s">
        <v>77</v>
      </c>
      <c r="D264" t="s">
        <v>516</v>
      </c>
      <c r="E264" t="s">
        <v>517</v>
      </c>
      <c r="F264" s="38">
        <v>211922</v>
      </c>
      <c r="G264" t="s">
        <v>9</v>
      </c>
      <c r="H264" s="38">
        <v>2234318</v>
      </c>
      <c r="I264" t="s">
        <v>9</v>
      </c>
    </row>
    <row r="265" spans="1:9">
      <c r="A265">
        <v>264</v>
      </c>
      <c r="B265" s="1">
        <v>44987</v>
      </c>
      <c r="C265" t="s">
        <v>77</v>
      </c>
      <c r="D265" t="s">
        <v>482</v>
      </c>
      <c r="E265" t="s">
        <v>81</v>
      </c>
      <c r="F265" s="38">
        <v>54663</v>
      </c>
      <c r="G265" t="s">
        <v>9</v>
      </c>
      <c r="H265" s="38">
        <v>2288981</v>
      </c>
      <c r="I265" t="s">
        <v>9</v>
      </c>
    </row>
    <row r="266" spans="1:9">
      <c r="A266">
        <v>265</v>
      </c>
      <c r="B266" s="1">
        <v>44987</v>
      </c>
      <c r="C266" t="s">
        <v>77</v>
      </c>
      <c r="D266" t="s">
        <v>518</v>
      </c>
      <c r="E266" t="s">
        <v>81</v>
      </c>
      <c r="F266" s="38">
        <v>354892</v>
      </c>
      <c r="G266" t="s">
        <v>9</v>
      </c>
      <c r="H266" s="38">
        <v>2643873</v>
      </c>
      <c r="I266" t="s">
        <v>10</v>
      </c>
    </row>
    <row r="267" spans="1:9">
      <c r="A267">
        <v>266</v>
      </c>
      <c r="B267" s="1">
        <v>44987</v>
      </c>
      <c r="C267" t="s">
        <v>77</v>
      </c>
      <c r="D267" t="s">
        <v>519</v>
      </c>
      <c r="E267" t="s">
        <v>520</v>
      </c>
      <c r="F267" s="38">
        <v>260070</v>
      </c>
      <c r="G267" t="s">
        <v>10</v>
      </c>
      <c r="H267" s="38">
        <v>2903943</v>
      </c>
      <c r="I267" t="s">
        <v>10</v>
      </c>
    </row>
    <row r="268" spans="1:9">
      <c r="A268">
        <v>267</v>
      </c>
      <c r="B268" s="1">
        <v>44987</v>
      </c>
      <c r="C268" t="s">
        <v>77</v>
      </c>
      <c r="D268" t="s">
        <v>521</v>
      </c>
      <c r="E268" t="s">
        <v>522</v>
      </c>
      <c r="F268" s="38">
        <v>179909</v>
      </c>
      <c r="G268" t="s">
        <v>9</v>
      </c>
      <c r="H268" s="38">
        <v>2724034</v>
      </c>
      <c r="I268" t="s">
        <v>10</v>
      </c>
    </row>
    <row r="269" spans="1:9">
      <c r="A269">
        <v>268</v>
      </c>
      <c r="B269" s="1">
        <v>44987</v>
      </c>
      <c r="C269" t="s">
        <v>77</v>
      </c>
      <c r="D269" t="s">
        <v>523</v>
      </c>
      <c r="E269" t="s">
        <v>522</v>
      </c>
      <c r="F269" s="38">
        <v>169620</v>
      </c>
      <c r="G269" t="s">
        <v>10</v>
      </c>
      <c r="H269" s="38">
        <v>2893654</v>
      </c>
      <c r="I269" t="s">
        <v>10</v>
      </c>
    </row>
    <row r="270" spans="1:9">
      <c r="A270">
        <v>269</v>
      </c>
      <c r="B270" s="1">
        <v>44987</v>
      </c>
      <c r="C270" t="s">
        <v>77</v>
      </c>
      <c r="D270" t="s">
        <v>224</v>
      </c>
      <c r="E270" t="s">
        <v>524</v>
      </c>
      <c r="F270" s="38">
        <v>294394</v>
      </c>
      <c r="G270" t="s">
        <v>10</v>
      </c>
      <c r="H270" s="38">
        <v>2599260</v>
      </c>
      <c r="I270" t="s">
        <v>10</v>
      </c>
    </row>
    <row r="271" spans="1:9">
      <c r="A271">
        <v>270</v>
      </c>
      <c r="B271" s="1">
        <v>44987</v>
      </c>
      <c r="C271" t="s">
        <v>77</v>
      </c>
      <c r="D271" t="s">
        <v>347</v>
      </c>
      <c r="E271" t="s">
        <v>525</v>
      </c>
      <c r="F271" s="38">
        <v>54097</v>
      </c>
      <c r="G271" t="s">
        <v>10</v>
      </c>
      <c r="H271" s="38">
        <v>2545163</v>
      </c>
      <c r="I271" t="s">
        <v>10</v>
      </c>
    </row>
    <row r="272" spans="1:9">
      <c r="A272">
        <v>271</v>
      </c>
      <c r="B272" s="1">
        <v>44987</v>
      </c>
      <c r="C272" t="s">
        <v>77</v>
      </c>
      <c r="D272" t="s">
        <v>526</v>
      </c>
      <c r="E272" t="s">
        <v>527</v>
      </c>
      <c r="F272" s="38">
        <v>30836</v>
      </c>
      <c r="G272" t="s">
        <v>10</v>
      </c>
      <c r="H272" s="38">
        <v>2514327</v>
      </c>
      <c r="I272" t="s">
        <v>10</v>
      </c>
    </row>
    <row r="273" spans="1:9">
      <c r="A273">
        <v>272</v>
      </c>
      <c r="B273" s="1">
        <v>44987</v>
      </c>
      <c r="C273" t="s">
        <v>77</v>
      </c>
      <c r="D273" t="s">
        <v>528</v>
      </c>
      <c r="E273" t="s">
        <v>529</v>
      </c>
      <c r="F273" s="38">
        <v>373495</v>
      </c>
      <c r="G273" t="s">
        <v>10</v>
      </c>
      <c r="H273" s="38">
        <v>2140832</v>
      </c>
      <c r="I273" t="s">
        <v>10</v>
      </c>
    </row>
    <row r="274" spans="1:9">
      <c r="A274">
        <v>273</v>
      </c>
      <c r="B274" s="1">
        <v>44987</v>
      </c>
      <c r="C274" t="s">
        <v>77</v>
      </c>
      <c r="D274" t="s">
        <v>114</v>
      </c>
      <c r="E274" t="s">
        <v>530</v>
      </c>
      <c r="F274" s="38">
        <v>178003</v>
      </c>
      <c r="G274" t="s">
        <v>10</v>
      </c>
      <c r="H274" s="38">
        <v>1962829</v>
      </c>
      <c r="I274" t="s">
        <v>10</v>
      </c>
    </row>
    <row r="275" spans="1:9">
      <c r="A275">
        <v>274</v>
      </c>
      <c r="B275" s="1">
        <v>44987</v>
      </c>
      <c r="C275" t="s">
        <v>77</v>
      </c>
      <c r="D275" t="s">
        <v>531</v>
      </c>
      <c r="E275" t="s">
        <v>532</v>
      </c>
      <c r="F275" s="38">
        <v>278692</v>
      </c>
      <c r="G275" t="s">
        <v>10</v>
      </c>
      <c r="H275" s="38">
        <v>1684137</v>
      </c>
      <c r="I275" t="s">
        <v>9</v>
      </c>
    </row>
    <row r="276" spans="1:9">
      <c r="A276">
        <v>275</v>
      </c>
      <c r="B276" s="1">
        <v>44987</v>
      </c>
      <c r="C276" t="s">
        <v>77</v>
      </c>
      <c r="D276" t="s">
        <v>533</v>
      </c>
      <c r="E276" t="s">
        <v>534</v>
      </c>
      <c r="F276" s="38">
        <v>93271</v>
      </c>
      <c r="G276" t="s">
        <v>10</v>
      </c>
      <c r="H276" s="38">
        <v>1590866</v>
      </c>
      <c r="I276" t="s">
        <v>9</v>
      </c>
    </row>
    <row r="277" spans="1:9">
      <c r="A277">
        <v>276</v>
      </c>
      <c r="B277" s="1">
        <v>44987</v>
      </c>
      <c r="C277" t="s">
        <v>77</v>
      </c>
      <c r="D277" t="s">
        <v>108</v>
      </c>
      <c r="E277" t="s">
        <v>535</v>
      </c>
      <c r="F277" s="38">
        <v>302688</v>
      </c>
      <c r="G277" t="s">
        <v>10</v>
      </c>
      <c r="H277" s="38">
        <v>1288178</v>
      </c>
      <c r="I277" t="s">
        <v>9</v>
      </c>
    </row>
    <row r="278" spans="1:9">
      <c r="A278">
        <v>277</v>
      </c>
      <c r="B278" s="1">
        <v>44987</v>
      </c>
      <c r="C278" t="s">
        <v>77</v>
      </c>
      <c r="D278" t="s">
        <v>536</v>
      </c>
      <c r="E278" t="s">
        <v>537</v>
      </c>
      <c r="F278" s="38">
        <v>178392</v>
      </c>
      <c r="G278" t="s">
        <v>10</v>
      </c>
      <c r="H278" s="38">
        <v>1109786</v>
      </c>
      <c r="I278" t="s">
        <v>9</v>
      </c>
    </row>
    <row r="279" spans="1:9">
      <c r="A279">
        <v>278</v>
      </c>
      <c r="B279" s="1">
        <v>44987</v>
      </c>
      <c r="C279" t="s">
        <v>77</v>
      </c>
      <c r="D279" t="s">
        <v>92</v>
      </c>
      <c r="E279" t="s">
        <v>538</v>
      </c>
      <c r="F279" s="38">
        <v>184114</v>
      </c>
      <c r="G279" t="s">
        <v>10</v>
      </c>
      <c r="H279" s="38">
        <v>925672</v>
      </c>
      <c r="I279" t="s">
        <v>9</v>
      </c>
    </row>
    <row r="280" spans="1:9">
      <c r="A280">
        <v>279</v>
      </c>
      <c r="B280" s="1">
        <v>44987</v>
      </c>
      <c r="C280" t="s">
        <v>77</v>
      </c>
      <c r="D280" t="s">
        <v>89</v>
      </c>
      <c r="E280" t="s">
        <v>539</v>
      </c>
      <c r="F280" s="38">
        <v>31735</v>
      </c>
      <c r="G280" t="s">
        <v>10</v>
      </c>
      <c r="H280" s="38">
        <v>893937</v>
      </c>
      <c r="I280" t="s">
        <v>9</v>
      </c>
    </row>
    <row r="281" spans="1:9">
      <c r="A281">
        <v>280</v>
      </c>
      <c r="B281" s="1">
        <v>44987</v>
      </c>
      <c r="C281" t="s">
        <v>77</v>
      </c>
      <c r="D281" t="s">
        <v>46</v>
      </c>
      <c r="E281" t="s">
        <v>540</v>
      </c>
      <c r="F281" s="38">
        <v>466332</v>
      </c>
      <c r="G281" t="s">
        <v>10</v>
      </c>
      <c r="H281" s="38">
        <v>427605</v>
      </c>
      <c r="I281" t="s">
        <v>9</v>
      </c>
    </row>
    <row r="282" spans="1:9">
      <c r="A282">
        <v>281</v>
      </c>
      <c r="B282" s="1">
        <v>44986</v>
      </c>
      <c r="C282" t="s">
        <v>77</v>
      </c>
      <c r="D282" t="s">
        <v>541</v>
      </c>
      <c r="E282" t="s">
        <v>517</v>
      </c>
      <c r="F282" s="38">
        <v>219407</v>
      </c>
      <c r="G282" t="s">
        <v>9</v>
      </c>
      <c r="H282" s="38">
        <v>208198</v>
      </c>
      <c r="I282" t="s">
        <v>9</v>
      </c>
    </row>
    <row r="283" spans="1:9">
      <c r="A283">
        <v>282</v>
      </c>
      <c r="B283" s="1">
        <v>44986</v>
      </c>
      <c r="C283" t="s">
        <v>77</v>
      </c>
      <c r="D283" t="s">
        <v>542</v>
      </c>
      <c r="E283" t="s">
        <v>81</v>
      </c>
      <c r="F283" s="38">
        <v>209245</v>
      </c>
      <c r="G283" t="s">
        <v>9</v>
      </c>
      <c r="H283" s="38">
        <v>417443</v>
      </c>
      <c r="I283" t="s">
        <v>9</v>
      </c>
    </row>
    <row r="284" spans="1:9">
      <c r="A284">
        <v>283</v>
      </c>
      <c r="B284" s="1">
        <v>44986</v>
      </c>
      <c r="C284" t="s">
        <v>77</v>
      </c>
      <c r="D284" t="s">
        <v>120</v>
      </c>
      <c r="E284" t="s">
        <v>543</v>
      </c>
      <c r="F284" s="38">
        <v>355226</v>
      </c>
      <c r="G284" t="s">
        <v>10</v>
      </c>
      <c r="H284" s="38">
        <v>772669</v>
      </c>
      <c r="I284" t="s">
        <v>9</v>
      </c>
    </row>
    <row r="285" spans="1:9">
      <c r="A285">
        <v>284</v>
      </c>
      <c r="B285" s="1">
        <v>44986</v>
      </c>
      <c r="C285" t="s">
        <v>77</v>
      </c>
      <c r="D285" t="s">
        <v>544</v>
      </c>
      <c r="E285" t="s">
        <v>545</v>
      </c>
      <c r="F285" s="38">
        <v>272669</v>
      </c>
      <c r="G285" t="s">
        <v>9</v>
      </c>
      <c r="H285" s="38">
        <v>500000</v>
      </c>
      <c r="I285" t="s">
        <v>9</v>
      </c>
    </row>
    <row r="286" spans="1:9">
      <c r="A286">
        <v>285</v>
      </c>
      <c r="B286" s="1">
        <v>45046</v>
      </c>
      <c r="C286" t="s">
        <v>769</v>
      </c>
      <c r="D286" t="s">
        <v>521</v>
      </c>
      <c r="E286" t="s">
        <v>522</v>
      </c>
      <c r="F286" s="38">
        <v>179909</v>
      </c>
      <c r="G286" t="s">
        <v>9</v>
      </c>
      <c r="H286" s="38">
        <v>2698745</v>
      </c>
      <c r="I286" t="s">
        <v>10</v>
      </c>
    </row>
    <row r="287" spans="1:9">
      <c r="A287">
        <v>286</v>
      </c>
      <c r="B287" s="1">
        <v>45046</v>
      </c>
      <c r="C287" t="s">
        <v>769</v>
      </c>
      <c r="D287" t="s">
        <v>523</v>
      </c>
      <c r="E287" t="s">
        <v>522</v>
      </c>
      <c r="F287" s="38">
        <v>169620</v>
      </c>
      <c r="G287" t="s">
        <v>10</v>
      </c>
      <c r="H287" s="38">
        <v>2893654</v>
      </c>
      <c r="I287" t="s">
        <v>10</v>
      </c>
    </row>
    <row r="288" spans="1:9">
      <c r="A288">
        <v>287</v>
      </c>
      <c r="B288" s="1">
        <v>45045</v>
      </c>
      <c r="C288" t="s">
        <v>769</v>
      </c>
      <c r="D288" t="s">
        <v>224</v>
      </c>
      <c r="E288" t="s">
        <v>524</v>
      </c>
      <c r="F288" s="38">
        <v>294394</v>
      </c>
      <c r="G288" t="s">
        <v>10</v>
      </c>
      <c r="H288" s="38">
        <v>2599260</v>
      </c>
      <c r="I288" t="s">
        <v>10</v>
      </c>
    </row>
    <row r="289" spans="1:9">
      <c r="A289">
        <v>288</v>
      </c>
      <c r="B289" s="1">
        <v>45020</v>
      </c>
      <c r="C289" t="s">
        <v>769</v>
      </c>
      <c r="D289" t="s">
        <v>347</v>
      </c>
      <c r="E289" t="s">
        <v>525</v>
      </c>
      <c r="F289" s="38">
        <v>54097</v>
      </c>
      <c r="G289" t="s">
        <v>10</v>
      </c>
      <c r="H289" s="38">
        <v>2545163</v>
      </c>
      <c r="I289" t="s">
        <v>10</v>
      </c>
    </row>
    <row r="290" spans="1:9">
      <c r="A290">
        <v>289</v>
      </c>
      <c r="B290" s="1">
        <v>45021</v>
      </c>
      <c r="C290" t="s">
        <v>769</v>
      </c>
      <c r="D290" t="s">
        <v>526</v>
      </c>
      <c r="E290" t="s">
        <v>527</v>
      </c>
      <c r="F290" s="38">
        <v>30836</v>
      </c>
      <c r="G290" t="s">
        <v>10</v>
      </c>
      <c r="H290" s="38">
        <v>2514327</v>
      </c>
      <c r="I290" t="s">
        <v>10</v>
      </c>
    </row>
    <row r="291" spans="1:9">
      <c r="A291">
        <v>290</v>
      </c>
      <c r="B291" s="1">
        <v>45022</v>
      </c>
      <c r="C291" t="s">
        <v>769</v>
      </c>
      <c r="D291" t="s">
        <v>528</v>
      </c>
      <c r="E291" t="s">
        <v>529</v>
      </c>
      <c r="F291" s="38">
        <v>373495</v>
      </c>
      <c r="G291" t="s">
        <v>10</v>
      </c>
      <c r="H291" s="38">
        <v>2140832</v>
      </c>
      <c r="I291" t="s">
        <v>10</v>
      </c>
    </row>
    <row r="292" spans="1:9">
      <c r="A292">
        <v>291</v>
      </c>
      <c r="B292" s="1">
        <v>45023</v>
      </c>
      <c r="C292" t="s">
        <v>769</v>
      </c>
      <c r="D292" t="s">
        <v>114</v>
      </c>
      <c r="E292" t="s">
        <v>530</v>
      </c>
      <c r="F292" s="38">
        <v>178003</v>
      </c>
      <c r="G292" t="s">
        <v>10</v>
      </c>
      <c r="H292" s="38">
        <v>1962829</v>
      </c>
      <c r="I292" t="s">
        <v>10</v>
      </c>
    </row>
    <row r="293" spans="1:9">
      <c r="A293">
        <v>292</v>
      </c>
      <c r="B293" s="1">
        <v>45024</v>
      </c>
      <c r="C293" t="s">
        <v>769</v>
      </c>
      <c r="D293" t="s">
        <v>531</v>
      </c>
      <c r="E293" t="s">
        <v>532</v>
      </c>
      <c r="F293" s="38">
        <v>278692</v>
      </c>
      <c r="G293" t="s">
        <v>10</v>
      </c>
      <c r="H293" s="38">
        <v>1684137</v>
      </c>
      <c r="I293" t="s">
        <v>9</v>
      </c>
    </row>
    <row r="294" spans="1:9">
      <c r="A294">
        <v>293</v>
      </c>
      <c r="B294" s="1">
        <v>45025</v>
      </c>
      <c r="C294" t="s">
        <v>769</v>
      </c>
      <c r="D294" t="s">
        <v>533</v>
      </c>
      <c r="E294" t="s">
        <v>534</v>
      </c>
      <c r="F294" s="38">
        <v>93271</v>
      </c>
      <c r="G294" t="s">
        <v>10</v>
      </c>
      <c r="H294" s="38">
        <v>1590866</v>
      </c>
      <c r="I294" t="s">
        <v>9</v>
      </c>
    </row>
    <row r="295" spans="1:9">
      <c r="A295">
        <v>294</v>
      </c>
      <c r="B295" s="1">
        <v>45026</v>
      </c>
      <c r="C295" t="s">
        <v>769</v>
      </c>
      <c r="D295" t="s">
        <v>108</v>
      </c>
      <c r="E295" t="s">
        <v>535</v>
      </c>
      <c r="F295" s="38">
        <v>302688</v>
      </c>
      <c r="G295" t="s">
        <v>10</v>
      </c>
      <c r="H295" s="38">
        <v>1288178</v>
      </c>
      <c r="I295" t="s">
        <v>9</v>
      </c>
    </row>
    <row r="296" spans="1:9">
      <c r="A296">
        <v>295</v>
      </c>
      <c r="B296" s="1">
        <v>45027</v>
      </c>
      <c r="C296" t="s">
        <v>769</v>
      </c>
      <c r="D296" t="s">
        <v>536</v>
      </c>
      <c r="E296" t="s">
        <v>537</v>
      </c>
      <c r="F296" s="38">
        <v>178392</v>
      </c>
      <c r="G296" t="s">
        <v>10</v>
      </c>
      <c r="H296" s="38">
        <v>1109786</v>
      </c>
      <c r="I296" t="s">
        <v>9</v>
      </c>
    </row>
    <row r="297" spans="1:9">
      <c r="A297">
        <v>296</v>
      </c>
      <c r="B297" s="1">
        <v>45028</v>
      </c>
      <c r="C297" t="s">
        <v>769</v>
      </c>
      <c r="D297" t="s">
        <v>92</v>
      </c>
      <c r="E297" t="s">
        <v>538</v>
      </c>
      <c r="F297" s="38">
        <v>184114</v>
      </c>
      <c r="G297" t="s">
        <v>10</v>
      </c>
      <c r="H297" s="38">
        <v>925672</v>
      </c>
      <c r="I297" t="s">
        <v>9</v>
      </c>
    </row>
    <row r="298" spans="1:9">
      <c r="A298">
        <v>297</v>
      </c>
      <c r="B298" s="1">
        <v>45029</v>
      </c>
      <c r="C298" t="s">
        <v>769</v>
      </c>
      <c r="D298" t="s">
        <v>89</v>
      </c>
      <c r="E298" t="s">
        <v>539</v>
      </c>
      <c r="F298" s="38">
        <v>31735</v>
      </c>
      <c r="G298" t="s">
        <v>10</v>
      </c>
      <c r="H298" s="38">
        <v>893937</v>
      </c>
      <c r="I298" t="s">
        <v>9</v>
      </c>
    </row>
    <row r="299" spans="1:9">
      <c r="A299">
        <v>298</v>
      </c>
      <c r="B299" s="1">
        <v>45030</v>
      </c>
      <c r="C299" t="s">
        <v>769</v>
      </c>
      <c r="D299" t="s">
        <v>46</v>
      </c>
      <c r="E299" t="s">
        <v>540</v>
      </c>
      <c r="F299" s="38">
        <v>466332</v>
      </c>
      <c r="G299" t="s">
        <v>10</v>
      </c>
      <c r="H299" s="38">
        <v>427605</v>
      </c>
      <c r="I299" t="s">
        <v>9</v>
      </c>
    </row>
    <row r="300" spans="1:9">
      <c r="A300">
        <v>299</v>
      </c>
      <c r="B300" s="1">
        <v>45031</v>
      </c>
      <c r="C300" t="s">
        <v>769</v>
      </c>
      <c r="D300" t="s">
        <v>541</v>
      </c>
      <c r="E300" t="s">
        <v>517</v>
      </c>
      <c r="F300" s="38">
        <v>219407</v>
      </c>
      <c r="G300" t="s">
        <v>9</v>
      </c>
      <c r="H300" s="38">
        <v>208198</v>
      </c>
      <c r="I300" t="s">
        <v>9</v>
      </c>
    </row>
    <row r="301" spans="1:9">
      <c r="A301">
        <v>300</v>
      </c>
      <c r="B301" s="1">
        <v>45032</v>
      </c>
      <c r="C301" t="s">
        <v>769</v>
      </c>
      <c r="D301" t="s">
        <v>542</v>
      </c>
      <c r="E301" t="s">
        <v>81</v>
      </c>
      <c r="F301" s="38">
        <v>209245</v>
      </c>
      <c r="G301" t="s">
        <v>9</v>
      </c>
      <c r="H301" s="38">
        <v>417443</v>
      </c>
      <c r="I301" t="s">
        <v>9</v>
      </c>
    </row>
    <row r="302" spans="1:9">
      <c r="A302">
        <v>301</v>
      </c>
      <c r="B302" s="1">
        <v>45033</v>
      </c>
      <c r="C302" t="s">
        <v>769</v>
      </c>
      <c r="D302" t="s">
        <v>120</v>
      </c>
      <c r="E302" t="s">
        <v>543</v>
      </c>
      <c r="F302" s="38">
        <v>355226</v>
      </c>
      <c r="G302" t="s">
        <v>10</v>
      </c>
      <c r="H302" s="38">
        <v>772669</v>
      </c>
      <c r="I302" t="s">
        <v>9</v>
      </c>
    </row>
    <row r="303" spans="1:9">
      <c r="A303">
        <v>302</v>
      </c>
      <c r="B303" s="1">
        <v>45017</v>
      </c>
      <c r="C303" t="s">
        <v>769</v>
      </c>
      <c r="D303" t="s">
        <v>544</v>
      </c>
      <c r="E303" t="s">
        <v>545</v>
      </c>
      <c r="F303" s="38">
        <v>272669</v>
      </c>
      <c r="G303" t="s">
        <v>9</v>
      </c>
      <c r="H303" s="38">
        <v>42939146</v>
      </c>
      <c r="I303" t="s">
        <v>9</v>
      </c>
    </row>
  </sheetData>
  <pageMargins left="0.7" right="0.7" top="0.75" bottom="0.75" header="0.3" footer="0.3"/>
  <pageSetup paperSize="9" orientation="portrait" horizontalDpi="4294967293" verticalDpi="0" r:id="rId2"/>
  <drawing r:id="rId3"/>
  <tableParts count="2">
    <tablePart r:id="rId4"/>
    <tablePart r:id="rId5"/>
  </tableParts>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540FA-55D2-4D4C-A718-F07475E6BCA5}">
  <dimension ref="A1:T303"/>
  <sheetViews>
    <sheetView workbookViewId="0">
      <selection activeCell="P13" sqref="P13"/>
    </sheetView>
  </sheetViews>
  <sheetFormatPr defaultRowHeight="15"/>
  <cols>
    <col min="1" max="1" width="9" bestFit="1" customWidth="1"/>
    <col min="2" max="2" width="10.85546875" style="1" customWidth="1"/>
    <col min="3" max="3" width="9.28515625" bestFit="1" customWidth="1"/>
    <col min="4" max="4" width="61.28515625" bestFit="1" customWidth="1"/>
    <col min="5" max="5" width="20.7109375" bestFit="1" customWidth="1"/>
    <col min="6" max="6" width="10.42578125" style="38" bestFit="1" customWidth="1"/>
    <col min="7" max="7" width="8.85546875" bestFit="1" customWidth="1"/>
    <col min="8" max="8" width="12.42578125" bestFit="1" customWidth="1"/>
    <col min="9" max="9" width="9.85546875" bestFit="1" customWidth="1"/>
    <col min="11" max="11" width="11" customWidth="1"/>
    <col min="12" max="12" width="20.7109375" bestFit="1" customWidth="1"/>
    <col min="13" max="13" width="17.140625" bestFit="1" customWidth="1"/>
    <col min="14" max="14" width="14.85546875" bestFit="1" customWidth="1"/>
    <col min="15" max="15" width="18.42578125" bestFit="1" customWidth="1"/>
    <col min="16" max="16" width="15" bestFit="1" customWidth="1"/>
    <col min="18" max="18" width="13.140625" bestFit="1" customWidth="1"/>
    <col min="19" max="19" width="21.7109375" bestFit="1" customWidth="1"/>
    <col min="20" max="20" width="22.85546875" bestFit="1" customWidth="1"/>
  </cols>
  <sheetData>
    <row r="1" spans="1:20">
      <c r="A1" t="s">
        <v>0</v>
      </c>
      <c r="B1" s="1" t="s">
        <v>1</v>
      </c>
      <c r="C1" t="s">
        <v>2</v>
      </c>
      <c r="D1" t="s">
        <v>3</v>
      </c>
      <c r="E1" t="s">
        <v>4</v>
      </c>
      <c r="F1" s="38" t="s">
        <v>5</v>
      </c>
      <c r="G1" t="s">
        <v>6</v>
      </c>
      <c r="H1" t="s">
        <v>7</v>
      </c>
      <c r="I1" t="s">
        <v>8</v>
      </c>
    </row>
    <row r="2" spans="1:20">
      <c r="A2">
        <v>1</v>
      </c>
      <c r="B2" s="1">
        <v>45016</v>
      </c>
      <c r="C2" t="s">
        <v>77</v>
      </c>
      <c r="D2" t="s">
        <v>78</v>
      </c>
      <c r="E2" t="s">
        <v>79</v>
      </c>
      <c r="F2" s="38">
        <v>199307</v>
      </c>
      <c r="G2" t="s">
        <v>9</v>
      </c>
      <c r="H2" s="38">
        <f>Table_BankStatement_14[[#This Row],[Balance]]/2</f>
        <v>21469573</v>
      </c>
      <c r="I2" t="s">
        <v>9</v>
      </c>
      <c r="K2" s="37"/>
    </row>
    <row r="3" spans="1:20">
      <c r="A3">
        <v>2</v>
      </c>
      <c r="B3" s="1">
        <v>45015</v>
      </c>
      <c r="C3" t="s">
        <v>77</v>
      </c>
      <c r="D3" t="s">
        <v>80</v>
      </c>
      <c r="E3" t="s">
        <v>81</v>
      </c>
      <c r="F3" s="38">
        <v>361074</v>
      </c>
      <c r="G3" t="s">
        <v>9</v>
      </c>
      <c r="H3" s="38">
        <f>Table_BankStatement_14[[#This Row],[Balance]]/2</f>
        <v>21650110</v>
      </c>
      <c r="I3" t="s">
        <v>9</v>
      </c>
      <c r="K3" s="1"/>
    </row>
    <row r="4" spans="1:20">
      <c r="A4">
        <v>3</v>
      </c>
      <c r="B4" s="1">
        <v>45015</v>
      </c>
      <c r="C4" t="s">
        <v>77</v>
      </c>
      <c r="D4" t="s">
        <v>82</v>
      </c>
      <c r="E4" t="s">
        <v>83</v>
      </c>
      <c r="F4" s="38">
        <v>79983</v>
      </c>
      <c r="G4" t="s">
        <v>10</v>
      </c>
      <c r="H4" s="38">
        <f>Table_BankStatement_14[[#This Row],[Balance]]/2</f>
        <v>21690101.5</v>
      </c>
      <c r="I4" t="s">
        <v>9</v>
      </c>
    </row>
    <row r="5" spans="1:20">
      <c r="A5">
        <v>4</v>
      </c>
      <c r="B5" s="1">
        <v>45015</v>
      </c>
      <c r="C5" t="s">
        <v>77</v>
      </c>
      <c r="D5" t="s">
        <v>84</v>
      </c>
      <c r="E5" t="s">
        <v>85</v>
      </c>
      <c r="F5" s="38">
        <v>301939</v>
      </c>
      <c r="G5" t="s">
        <v>10</v>
      </c>
      <c r="H5" s="38">
        <f>Table_BankStatement_14[[#This Row],[Balance]]/2</f>
        <v>21539132</v>
      </c>
      <c r="I5" t="s">
        <v>9</v>
      </c>
    </row>
    <row r="6" spans="1:20" ht="18.75">
      <c r="A6">
        <v>5</v>
      </c>
      <c r="B6" s="1">
        <v>45015</v>
      </c>
      <c r="C6" t="s">
        <v>77</v>
      </c>
      <c r="D6" t="s">
        <v>84</v>
      </c>
      <c r="E6" t="s">
        <v>86</v>
      </c>
      <c r="F6" s="38">
        <v>430740</v>
      </c>
      <c r="G6" t="s">
        <v>10</v>
      </c>
      <c r="H6" s="38">
        <f>Table_BankStatement_14[[#This Row],[Balance]]/2</f>
        <v>21323762</v>
      </c>
      <c r="I6" t="s">
        <v>9</v>
      </c>
      <c r="L6" s="60"/>
      <c r="M6" s="39"/>
      <c r="N6" s="39"/>
    </row>
    <row r="7" spans="1:20">
      <c r="A7">
        <v>6</v>
      </c>
      <c r="B7" s="1">
        <v>45015</v>
      </c>
      <c r="C7" t="s">
        <v>77</v>
      </c>
      <c r="D7" t="s">
        <v>87</v>
      </c>
      <c r="E7" t="s">
        <v>88</v>
      </c>
      <c r="F7" s="38">
        <v>76229</v>
      </c>
      <c r="G7" t="s">
        <v>10</v>
      </c>
      <c r="H7" s="38">
        <f>Table_BankStatement_14[[#This Row],[Balance]]/2</f>
        <v>21285647.5</v>
      </c>
      <c r="I7" t="s">
        <v>9</v>
      </c>
    </row>
    <row r="8" spans="1:20">
      <c r="A8">
        <v>7</v>
      </c>
      <c r="B8" s="1">
        <v>45015</v>
      </c>
      <c r="C8" t="s">
        <v>77</v>
      </c>
      <c r="D8" t="s">
        <v>78</v>
      </c>
      <c r="E8" t="s">
        <v>79</v>
      </c>
      <c r="F8" s="38">
        <v>155170</v>
      </c>
      <c r="G8" t="s">
        <v>9</v>
      </c>
      <c r="H8" s="38">
        <f>Table_BankStatement_14[[#This Row],[Balance]]/2</f>
        <v>21208062.5</v>
      </c>
      <c r="I8" t="s">
        <v>9</v>
      </c>
    </row>
    <row r="9" spans="1:20">
      <c r="A9">
        <v>8</v>
      </c>
      <c r="B9" s="1">
        <v>45015</v>
      </c>
      <c r="C9" t="s">
        <v>77</v>
      </c>
      <c r="D9" t="s">
        <v>80</v>
      </c>
      <c r="E9" t="s">
        <v>81</v>
      </c>
      <c r="F9" s="38">
        <v>446588</v>
      </c>
      <c r="G9" t="s">
        <v>9</v>
      </c>
      <c r="H9" s="38">
        <f>Table_BankStatement_14[[#This Row],[Balance]]/2</f>
        <v>21431356.5</v>
      </c>
      <c r="I9" t="s">
        <v>9</v>
      </c>
      <c r="L9" s="1" t="s">
        <v>790</v>
      </c>
      <c r="M9" s="1" t="s">
        <v>791</v>
      </c>
      <c r="N9" s="1" t="s">
        <v>2</v>
      </c>
      <c r="O9" s="59" t="s">
        <v>775</v>
      </c>
      <c r="P9" t="s">
        <v>776</v>
      </c>
    </row>
    <row r="10" spans="1:20">
      <c r="A10">
        <v>9</v>
      </c>
      <c r="B10" s="1">
        <v>45015</v>
      </c>
      <c r="C10" t="s">
        <v>77</v>
      </c>
      <c r="D10" t="s">
        <v>89</v>
      </c>
      <c r="E10" t="s">
        <v>90</v>
      </c>
      <c r="F10" s="38">
        <v>15109</v>
      </c>
      <c r="G10" t="s">
        <v>10</v>
      </c>
      <c r="H10" s="38">
        <f>Table_BankStatement_14[[#This Row],[Balance]]/2</f>
        <v>21438911</v>
      </c>
      <c r="I10" t="s">
        <v>10</v>
      </c>
      <c r="L10" s="1">
        <v>44927</v>
      </c>
      <c r="M10" s="1">
        <v>44957</v>
      </c>
      <c r="N10" s="1" t="str">
        <f>TEXT(M10,"mmmm")</f>
        <v>January</v>
      </c>
      <c r="O10" s="59" t="e">
        <f>INDEX(Table_BankStatement_1[Balance],MATCH(DATEVALUE(TEXT(L10,"dd-mm-yyyy")),Table_BankStatement_1[Date],0))</f>
        <v>#N/A</v>
      </c>
      <c r="P10" t="e">
        <f>INDEX(Table_BankStatement_1[Balance],MATCH(DATEVALUE(TEXT(Table1[[#This Row],[Last]],"dd-mm-yyyy")),Table_BankStatement_1[Date],0))</f>
        <v>#N/A</v>
      </c>
    </row>
    <row r="11" spans="1:20">
      <c r="A11">
        <v>10</v>
      </c>
      <c r="B11" s="1">
        <v>45015</v>
      </c>
      <c r="C11" t="s">
        <v>77</v>
      </c>
      <c r="D11" t="s">
        <v>46</v>
      </c>
      <c r="E11" t="s">
        <v>91</v>
      </c>
      <c r="F11" s="38">
        <v>55859</v>
      </c>
      <c r="G11" t="s">
        <v>10</v>
      </c>
      <c r="H11" s="38">
        <f>Table_BankStatement_14[[#This Row],[Balance]]/2</f>
        <v>21410981.5</v>
      </c>
      <c r="I11" t="s">
        <v>10</v>
      </c>
      <c r="L11" s="1">
        <v>44958</v>
      </c>
      <c r="M11" s="1">
        <v>44985</v>
      </c>
      <c r="N11" s="1" t="str">
        <f t="shared" ref="N11:N21" si="0">TEXT(M11,"mmmm")</f>
        <v>February</v>
      </c>
      <c r="O11" s="59" t="e">
        <f>INDEX(Table_BankStatement_1[Balance],MATCH(DATEVALUE(TEXT(L11,"dd-mm-yyyy")),Table_BankStatement_1[Date],0))</f>
        <v>#N/A</v>
      </c>
      <c r="P11" t="e">
        <f>INDEX(Table_BankStatement_1[Balance],MATCH(DATEVALUE(TEXT(Table1[[#This Row],[Last]],"dd-mm-yyyy")),Table_BankStatement_1[Date],0))</f>
        <v>#N/A</v>
      </c>
    </row>
    <row r="12" spans="1:20">
      <c r="A12">
        <v>11</v>
      </c>
      <c r="B12" s="1">
        <v>45015</v>
      </c>
      <c r="C12" t="s">
        <v>77</v>
      </c>
      <c r="D12" t="s">
        <v>92</v>
      </c>
      <c r="E12" t="s">
        <v>93</v>
      </c>
      <c r="F12" s="38">
        <v>128867</v>
      </c>
      <c r="G12" t="s">
        <v>10</v>
      </c>
      <c r="H12" s="38">
        <f>Table_BankStatement_14[[#This Row],[Balance]]/2</f>
        <v>21346548</v>
      </c>
      <c r="I12" t="s">
        <v>10</v>
      </c>
      <c r="L12" s="1">
        <v>44986</v>
      </c>
      <c r="M12" s="1">
        <v>45016</v>
      </c>
      <c r="N12" s="1" t="str">
        <f t="shared" si="0"/>
        <v>March</v>
      </c>
      <c r="O12" s="59">
        <f>INDEX(Table_BankStatement_1[Balance],MATCH(DATEVALUE(TEXT(L12,"dd-mm-yyyy")),Table_BankStatement_1[Date],0))</f>
        <v>104099</v>
      </c>
      <c r="P12" s="38">
        <f>INDEX(Table_BankStatement_1[Balance],MATCH(DATEVALUE(TEXT(Table1[[#This Row],[Last]],"dd-mm-yyyy")),Table_BankStatement_1[Date],0))</f>
        <v>21469573</v>
      </c>
    </row>
    <row r="13" spans="1:20">
      <c r="A13">
        <v>12</v>
      </c>
      <c r="B13" s="1">
        <v>45015</v>
      </c>
      <c r="C13" t="s">
        <v>77</v>
      </c>
      <c r="D13" t="s">
        <v>94</v>
      </c>
      <c r="E13" t="s">
        <v>95</v>
      </c>
      <c r="F13" s="38">
        <v>90560</v>
      </c>
      <c r="G13" t="s">
        <v>10</v>
      </c>
      <c r="H13" s="38">
        <f>Table_BankStatement_14[[#This Row],[Balance]]/2</f>
        <v>21301268</v>
      </c>
      <c r="I13" t="s">
        <v>10</v>
      </c>
      <c r="L13" s="1">
        <v>45017</v>
      </c>
      <c r="M13" s="1">
        <v>45046</v>
      </c>
      <c r="N13" s="1" t="str">
        <f t="shared" si="0"/>
        <v>April</v>
      </c>
      <c r="O13" s="59">
        <f>INDEX(Table_BankStatement_1[Balance],MATCH(DATEVALUE(TEXT(L13,"dd-mm-yyyy")),Table_BankStatement_1[Date],0))</f>
        <v>21469573</v>
      </c>
      <c r="P13" s="38">
        <f>INDEX(Table_BankStatement_1[Balance],MATCH(DATEVALUE(TEXT(Table1[[#This Row],[Last]],"dd-mm-yyyy")),Table_BankStatement_1[Date],0))</f>
        <v>1349372.5</v>
      </c>
      <c r="R13" s="3" t="s">
        <v>762</v>
      </c>
      <c r="S13" t="s">
        <v>793</v>
      </c>
      <c r="T13" t="s">
        <v>792</v>
      </c>
    </row>
    <row r="14" spans="1:20">
      <c r="A14">
        <v>13</v>
      </c>
      <c r="B14" s="1">
        <v>45015</v>
      </c>
      <c r="C14" t="s">
        <v>77</v>
      </c>
      <c r="D14" t="s">
        <v>96</v>
      </c>
      <c r="E14" t="s">
        <v>97</v>
      </c>
      <c r="F14" s="38">
        <v>224695</v>
      </c>
      <c r="G14" t="s">
        <v>10</v>
      </c>
      <c r="H14" s="38">
        <f>Table_BankStatement_14[[#This Row],[Balance]]/2</f>
        <v>21188920.5</v>
      </c>
      <c r="I14" t="s">
        <v>10</v>
      </c>
      <c r="L14" s="1">
        <v>45047</v>
      </c>
      <c r="M14" s="1">
        <v>45077</v>
      </c>
      <c r="N14" s="1" t="str">
        <f t="shared" si="0"/>
        <v>May</v>
      </c>
      <c r="O14" s="59" t="e">
        <f>INDEX(Table_BankStatement_1[Balance],MATCH(DATEVALUE(TEXT(L14,"dd-mm-yyyy")),Table_BankStatement_1[Date],0))</f>
        <v>#N/A</v>
      </c>
      <c r="P14" t="e">
        <f>INDEX(Table_BankStatement_1[Balance],MATCH(DATEVALUE(TEXT(Table1[[#This Row],[Last]],"dd-mm-yyyy")),Table_BankStatement_1[Date],0))</f>
        <v>#N/A</v>
      </c>
      <c r="R14" s="4" t="s">
        <v>769</v>
      </c>
      <c r="S14">
        <v>1362017</v>
      </c>
      <c r="T14">
        <v>21469573</v>
      </c>
    </row>
    <row r="15" spans="1:20">
      <c r="A15">
        <v>14</v>
      </c>
      <c r="B15" s="1">
        <v>45015</v>
      </c>
      <c r="C15" t="s">
        <v>77</v>
      </c>
      <c r="D15" t="s">
        <v>98</v>
      </c>
      <c r="E15" t="s">
        <v>99</v>
      </c>
      <c r="F15" s="38">
        <v>495621</v>
      </c>
      <c r="G15" t="s">
        <v>10</v>
      </c>
      <c r="H15" s="38">
        <f>Table_BankStatement_14[[#This Row],[Balance]]/2</f>
        <v>20941110</v>
      </c>
      <c r="I15" t="s">
        <v>10</v>
      </c>
      <c r="L15" s="1">
        <v>45078</v>
      </c>
      <c r="M15" s="1">
        <v>45107</v>
      </c>
      <c r="N15" s="1" t="str">
        <f t="shared" si="0"/>
        <v>June</v>
      </c>
      <c r="O15" s="59" t="e">
        <f>INDEX(Table_BankStatement_1[Balance],MATCH(DATEVALUE(TEXT(L15,"dd-mm-yyyy")),Table_BankStatement_1[Date],0))</f>
        <v>#N/A</v>
      </c>
      <c r="P15" t="e">
        <f>INDEX(Table_BankStatement_1[Balance],MATCH(DATEVALUE(TEXT(Table1[[#This Row],[Last]],"dd-mm-yyyy")),Table_BankStatement_1[Date],0))</f>
        <v>#N/A</v>
      </c>
    </row>
    <row r="16" spans="1:20">
      <c r="A16">
        <v>15</v>
      </c>
      <c r="B16" s="1">
        <v>45015</v>
      </c>
      <c r="C16" t="s">
        <v>77</v>
      </c>
      <c r="D16" t="s">
        <v>100</v>
      </c>
      <c r="E16" t="s">
        <v>101</v>
      </c>
      <c r="F16" s="38">
        <v>55323</v>
      </c>
      <c r="G16" t="s">
        <v>10</v>
      </c>
      <c r="H16" s="38">
        <f>Table_BankStatement_14[[#This Row],[Balance]]/2</f>
        <v>20913448.5</v>
      </c>
      <c r="I16" t="s">
        <v>10</v>
      </c>
      <c r="L16" s="1">
        <v>45108</v>
      </c>
      <c r="M16" s="1">
        <v>45138</v>
      </c>
      <c r="N16" s="1" t="str">
        <f t="shared" si="0"/>
        <v>July</v>
      </c>
      <c r="O16" s="59" t="e">
        <f>INDEX(Table_BankStatement_1[Balance],MATCH(DATEVALUE(TEXT(L16,"dd-mm-yyyy")),Table_BankStatement_1[Date],0))</f>
        <v>#N/A</v>
      </c>
      <c r="P16" t="e">
        <f>INDEX(Table_BankStatement_1[Balance],MATCH(DATEVALUE(TEXT(Table1[[#This Row],[Last]],"dd-mm-yyyy")),Table_BankStatement_1[Date],0))</f>
        <v>#N/A</v>
      </c>
    </row>
    <row r="17" spans="1:16">
      <c r="A17">
        <v>16</v>
      </c>
      <c r="B17" s="1">
        <v>45015</v>
      </c>
      <c r="C17" t="s">
        <v>77</v>
      </c>
      <c r="D17" t="s">
        <v>102</v>
      </c>
      <c r="E17" t="s">
        <v>103</v>
      </c>
      <c r="F17" s="38">
        <v>249001</v>
      </c>
      <c r="G17" t="s">
        <v>10</v>
      </c>
      <c r="H17" s="38">
        <f>Table_BankStatement_14[[#This Row],[Balance]]/2</f>
        <v>20788948</v>
      </c>
      <c r="I17" t="s">
        <v>10</v>
      </c>
      <c r="L17" s="1">
        <v>45139</v>
      </c>
      <c r="M17" s="1">
        <v>45169</v>
      </c>
      <c r="N17" s="1" t="str">
        <f t="shared" si="0"/>
        <v>August</v>
      </c>
      <c r="O17" s="59" t="e">
        <f>INDEX(Table_BankStatement_1[Balance],MATCH(DATEVALUE(TEXT(L17,"dd-mm-yyyy")),Table_BankStatement_1[Date],0))</f>
        <v>#N/A</v>
      </c>
      <c r="P17" t="e">
        <f>INDEX(Table_BankStatement_1[Balance],MATCH(DATEVALUE(TEXT(Table1[[#This Row],[Last]],"dd-mm-yyyy")),Table_BankStatement_1[Date],0))</f>
        <v>#N/A</v>
      </c>
    </row>
    <row r="18" spans="1:16">
      <c r="A18">
        <v>17</v>
      </c>
      <c r="B18" s="1">
        <v>45015</v>
      </c>
      <c r="C18" t="s">
        <v>77</v>
      </c>
      <c r="D18" t="s">
        <v>104</v>
      </c>
      <c r="E18" t="s">
        <v>105</v>
      </c>
      <c r="F18" s="38">
        <v>46373</v>
      </c>
      <c r="G18" t="s">
        <v>10</v>
      </c>
      <c r="H18" s="38">
        <f>Table_BankStatement_14[[#This Row],[Balance]]/2</f>
        <v>20765761.5</v>
      </c>
      <c r="I18" t="s">
        <v>10</v>
      </c>
      <c r="L18" s="1">
        <v>45170</v>
      </c>
      <c r="M18" s="1">
        <v>45199</v>
      </c>
      <c r="N18" s="1" t="str">
        <f t="shared" si="0"/>
        <v>September</v>
      </c>
      <c r="O18" s="59" t="e">
        <f>INDEX(Table_BankStatement_1[Balance],MATCH(DATEVALUE(TEXT(L18,"dd-mm-yyyy")),Table_BankStatement_1[Date],0))</f>
        <v>#N/A</v>
      </c>
      <c r="P18" t="e">
        <f>INDEX(Table_BankStatement_1[Balance],MATCH(DATEVALUE(TEXT(Table1[[#This Row],[Last]],"dd-mm-yyyy")),Table_BankStatement_1[Date],0))</f>
        <v>#N/A</v>
      </c>
    </row>
    <row r="19" spans="1:16">
      <c r="A19">
        <v>18</v>
      </c>
      <c r="B19" s="1">
        <v>45015</v>
      </c>
      <c r="C19" t="s">
        <v>77</v>
      </c>
      <c r="D19" t="s">
        <v>106</v>
      </c>
      <c r="E19" t="s">
        <v>107</v>
      </c>
      <c r="F19" s="38">
        <v>351996</v>
      </c>
      <c r="G19" t="s">
        <v>10</v>
      </c>
      <c r="H19" s="38">
        <f>Table_BankStatement_14[[#This Row],[Balance]]/2</f>
        <v>20589763.5</v>
      </c>
      <c r="I19" t="s">
        <v>10</v>
      </c>
      <c r="L19" s="1">
        <v>45200</v>
      </c>
      <c r="M19" s="1">
        <v>45230</v>
      </c>
      <c r="N19" s="1" t="str">
        <f t="shared" si="0"/>
        <v>October</v>
      </c>
      <c r="O19" s="59" t="e">
        <f>INDEX(Table_BankStatement_1[Balance],MATCH(DATEVALUE(TEXT(L19,"dd-mm-yyyy")),Table_BankStatement_1[Date],0))</f>
        <v>#N/A</v>
      </c>
      <c r="P19" t="e">
        <f>INDEX(Table_BankStatement_1[Balance],MATCH(DATEVALUE(TEXT(Table1[[#This Row],[Last]],"dd-mm-yyyy")),Table_BankStatement_1[Date],0))</f>
        <v>#N/A</v>
      </c>
    </row>
    <row r="20" spans="1:16">
      <c r="A20">
        <v>19</v>
      </c>
      <c r="B20" s="1">
        <v>45015</v>
      </c>
      <c r="C20" t="s">
        <v>77</v>
      </c>
      <c r="D20" t="s">
        <v>108</v>
      </c>
      <c r="E20" t="s">
        <v>109</v>
      </c>
      <c r="F20" s="38">
        <v>473570</v>
      </c>
      <c r="G20" t="s">
        <v>10</v>
      </c>
      <c r="H20" s="38">
        <f>Table_BankStatement_14[[#This Row],[Balance]]/2</f>
        <v>20352978.5</v>
      </c>
      <c r="I20" t="s">
        <v>10</v>
      </c>
      <c r="L20" s="1">
        <v>45231</v>
      </c>
      <c r="M20" s="1">
        <v>45260</v>
      </c>
      <c r="N20" s="1" t="str">
        <f t="shared" si="0"/>
        <v>November</v>
      </c>
      <c r="O20" s="59" t="e">
        <f>INDEX(Table_BankStatement_1[Balance],MATCH(DATEVALUE(TEXT(L20,"dd-mm-yyyy")),Table_BankStatement_1[Date],0))</f>
        <v>#N/A</v>
      </c>
      <c r="P20" t="e">
        <f>INDEX(Table_BankStatement_1[Balance],MATCH(DATEVALUE(TEXT(Table1[[#This Row],[Last]],"dd-mm-yyyy")),Table_BankStatement_1[Date],0))</f>
        <v>#N/A</v>
      </c>
    </row>
    <row r="21" spans="1:16">
      <c r="A21">
        <v>20</v>
      </c>
      <c r="B21" s="1">
        <v>45015</v>
      </c>
      <c r="C21" t="s">
        <v>77</v>
      </c>
      <c r="D21" t="s">
        <v>110</v>
      </c>
      <c r="E21" t="s">
        <v>111</v>
      </c>
      <c r="F21" s="38">
        <v>334761</v>
      </c>
      <c r="G21" t="s">
        <v>10</v>
      </c>
      <c r="H21" s="38">
        <f>Table_BankStatement_14[[#This Row],[Balance]]/2</f>
        <v>20185598</v>
      </c>
      <c r="I21" t="s">
        <v>9</v>
      </c>
      <c r="L21" s="1">
        <v>45261</v>
      </c>
      <c r="M21" s="1">
        <v>45291</v>
      </c>
      <c r="N21" s="1" t="str">
        <f t="shared" si="0"/>
        <v>December</v>
      </c>
      <c r="O21" s="59" t="e">
        <f>INDEX(Table_BankStatement_1[Balance],MATCH(DATEVALUE(TEXT(L21,"dd-mm-yyyy")),Table_BankStatement_1[Date],0))</f>
        <v>#N/A</v>
      </c>
      <c r="P21" t="e">
        <f>INDEX(Table_BankStatement_1[Balance],MATCH(DATEVALUE(TEXT(Table1[[#This Row],[Last]],"dd-mm-yyyy")),Table_BankStatement_1[Date],0))</f>
        <v>#N/A</v>
      </c>
    </row>
    <row r="22" spans="1:16">
      <c r="A22">
        <v>21</v>
      </c>
      <c r="B22" s="1">
        <v>45015</v>
      </c>
      <c r="C22" t="s">
        <v>77</v>
      </c>
      <c r="D22" t="s">
        <v>112</v>
      </c>
      <c r="E22" t="s">
        <v>113</v>
      </c>
      <c r="F22" s="38">
        <v>211697</v>
      </c>
      <c r="G22" t="s">
        <v>10</v>
      </c>
      <c r="H22" s="38">
        <f>Table_BankStatement_14[[#This Row],[Balance]]/2</f>
        <v>20079749.5</v>
      </c>
      <c r="I22" t="s">
        <v>9</v>
      </c>
      <c r="L22" s="1"/>
    </row>
    <row r="23" spans="1:16">
      <c r="A23">
        <v>22</v>
      </c>
      <c r="B23" s="1">
        <v>45015</v>
      </c>
      <c r="C23" t="s">
        <v>77</v>
      </c>
      <c r="D23" t="s">
        <v>114</v>
      </c>
      <c r="E23" t="s">
        <v>115</v>
      </c>
      <c r="F23" s="38">
        <v>20245</v>
      </c>
      <c r="G23" t="s">
        <v>10</v>
      </c>
      <c r="H23" s="38">
        <f>Table_BankStatement_14[[#This Row],[Balance]]/2</f>
        <v>20069627</v>
      </c>
      <c r="I23" t="s">
        <v>9</v>
      </c>
      <c r="L23" s="1"/>
    </row>
    <row r="24" spans="1:16">
      <c r="A24">
        <v>23</v>
      </c>
      <c r="B24" s="1">
        <v>45015</v>
      </c>
      <c r="C24" t="s">
        <v>77</v>
      </c>
      <c r="D24" t="s">
        <v>116</v>
      </c>
      <c r="E24" t="s">
        <v>117</v>
      </c>
      <c r="F24" s="38">
        <v>244094</v>
      </c>
      <c r="G24" t="s">
        <v>10</v>
      </c>
      <c r="H24" s="38">
        <f>Table_BankStatement_14[[#This Row],[Balance]]/2</f>
        <v>19947580</v>
      </c>
      <c r="I24" t="s">
        <v>9</v>
      </c>
    </row>
    <row r="25" spans="1:16">
      <c r="A25">
        <v>24</v>
      </c>
      <c r="B25" s="1">
        <v>45015</v>
      </c>
      <c r="C25" t="s">
        <v>77</v>
      </c>
      <c r="D25" t="s">
        <v>118</v>
      </c>
      <c r="E25" t="s">
        <v>119</v>
      </c>
      <c r="F25" s="38">
        <v>107121</v>
      </c>
      <c r="G25" t="s">
        <v>10</v>
      </c>
      <c r="H25" s="38">
        <f>Table_BankStatement_14[[#This Row],[Balance]]/2</f>
        <v>19894019.5</v>
      </c>
      <c r="I25" t="s">
        <v>9</v>
      </c>
    </row>
    <row r="26" spans="1:16">
      <c r="A26">
        <v>25</v>
      </c>
      <c r="B26" s="1">
        <v>45013</v>
      </c>
      <c r="C26" t="s">
        <v>77</v>
      </c>
      <c r="D26" t="s">
        <v>80</v>
      </c>
      <c r="E26" t="s">
        <v>81</v>
      </c>
      <c r="F26" s="38">
        <v>124901</v>
      </c>
      <c r="G26" t="s">
        <v>9</v>
      </c>
      <c r="H26" s="38">
        <f>Table_BankStatement_14[[#This Row],[Balance]]/2</f>
        <v>19831569</v>
      </c>
      <c r="I26" t="s">
        <v>9</v>
      </c>
    </row>
    <row r="27" spans="1:16">
      <c r="A27">
        <v>26</v>
      </c>
      <c r="B27" s="1">
        <v>45013</v>
      </c>
      <c r="C27" t="s">
        <v>77</v>
      </c>
      <c r="D27" t="s">
        <v>120</v>
      </c>
      <c r="E27" t="s">
        <v>121</v>
      </c>
      <c r="F27" s="38">
        <v>440765</v>
      </c>
      <c r="G27" t="s">
        <v>10</v>
      </c>
      <c r="H27" s="38">
        <f>Table_BankStatement_14[[#This Row],[Balance]]/2</f>
        <v>20051951.5</v>
      </c>
      <c r="I27" t="s">
        <v>9</v>
      </c>
    </row>
    <row r="28" spans="1:16">
      <c r="A28">
        <v>27</v>
      </c>
      <c r="B28" s="1">
        <v>45012</v>
      </c>
      <c r="C28" t="s">
        <v>77</v>
      </c>
      <c r="D28" t="s">
        <v>80</v>
      </c>
      <c r="E28" t="s">
        <v>81</v>
      </c>
      <c r="F28" s="38">
        <v>97275</v>
      </c>
      <c r="G28" t="s">
        <v>9</v>
      </c>
      <c r="H28" s="38">
        <f>Table_BankStatement_14[[#This Row],[Balance]]/2</f>
        <v>20003314</v>
      </c>
      <c r="I28" t="s">
        <v>9</v>
      </c>
    </row>
    <row r="29" spans="1:16">
      <c r="A29">
        <v>28</v>
      </c>
      <c r="B29" s="1">
        <v>45012</v>
      </c>
      <c r="C29" t="s">
        <v>77</v>
      </c>
      <c r="D29" t="s">
        <v>122</v>
      </c>
      <c r="E29" t="s">
        <v>123</v>
      </c>
      <c r="F29" s="38">
        <v>497243</v>
      </c>
      <c r="G29" t="s">
        <v>10</v>
      </c>
      <c r="H29" s="38">
        <f>Table_BankStatement_14[[#This Row],[Balance]]/2</f>
        <v>20251935.5</v>
      </c>
      <c r="I29" t="s">
        <v>9</v>
      </c>
    </row>
    <row r="30" spans="1:16">
      <c r="A30">
        <v>29</v>
      </c>
      <c r="B30" s="1">
        <v>45009</v>
      </c>
      <c r="C30" t="s">
        <v>77</v>
      </c>
      <c r="D30" t="s">
        <v>80</v>
      </c>
      <c r="E30" t="s">
        <v>81</v>
      </c>
      <c r="F30" s="38">
        <v>91960</v>
      </c>
      <c r="G30" t="s">
        <v>9</v>
      </c>
      <c r="H30" s="38">
        <f>Table_BankStatement_14[[#This Row],[Balance]]/2</f>
        <v>20205955.5</v>
      </c>
      <c r="I30" t="s">
        <v>9</v>
      </c>
    </row>
    <row r="31" spans="1:16">
      <c r="A31">
        <v>30</v>
      </c>
      <c r="B31" s="1">
        <v>45009</v>
      </c>
      <c r="C31" t="s">
        <v>77</v>
      </c>
      <c r="D31" t="s">
        <v>124</v>
      </c>
      <c r="E31" t="s">
        <v>125</v>
      </c>
      <c r="F31" s="38">
        <v>441758</v>
      </c>
      <c r="G31" t="s">
        <v>10</v>
      </c>
      <c r="H31" s="38">
        <f>Table_BankStatement_14[[#This Row],[Balance]]/2</f>
        <v>20426834.5</v>
      </c>
      <c r="I31" t="s">
        <v>9</v>
      </c>
    </row>
    <row r="32" spans="1:16">
      <c r="A32">
        <v>31</v>
      </c>
      <c r="B32" s="1">
        <v>45008</v>
      </c>
      <c r="C32" t="s">
        <v>77</v>
      </c>
      <c r="D32" t="s">
        <v>126</v>
      </c>
      <c r="E32" t="s">
        <v>81</v>
      </c>
      <c r="F32" s="38">
        <v>42782</v>
      </c>
      <c r="G32" t="s">
        <v>10</v>
      </c>
      <c r="H32" s="38">
        <f>Table_BankStatement_14[[#This Row],[Balance]]/2</f>
        <v>20405443.5</v>
      </c>
      <c r="I32" t="s">
        <v>9</v>
      </c>
    </row>
    <row r="33" spans="1:9">
      <c r="A33">
        <v>32</v>
      </c>
      <c r="B33" s="1">
        <v>45008</v>
      </c>
      <c r="C33" t="s">
        <v>77</v>
      </c>
      <c r="D33" t="s">
        <v>127</v>
      </c>
      <c r="E33" t="s">
        <v>128</v>
      </c>
      <c r="F33" s="38">
        <v>34136</v>
      </c>
      <c r="G33" t="s">
        <v>10</v>
      </c>
      <c r="H33" s="38">
        <f>Table_BankStatement_14[[#This Row],[Balance]]/2</f>
        <v>20388375.5</v>
      </c>
      <c r="I33" t="s">
        <v>9</v>
      </c>
    </row>
    <row r="34" spans="1:9">
      <c r="A34">
        <v>33</v>
      </c>
      <c r="B34" s="1">
        <v>45008</v>
      </c>
      <c r="C34" t="s">
        <v>77</v>
      </c>
      <c r="D34" t="s">
        <v>129</v>
      </c>
      <c r="E34" t="s">
        <v>130</v>
      </c>
      <c r="F34" s="38">
        <v>140985</v>
      </c>
      <c r="G34" t="s">
        <v>9</v>
      </c>
      <c r="H34" s="38">
        <f>Table_BankStatement_14[[#This Row],[Balance]]/2</f>
        <v>20317883</v>
      </c>
      <c r="I34" t="s">
        <v>9</v>
      </c>
    </row>
    <row r="35" spans="1:9">
      <c r="A35">
        <v>34</v>
      </c>
      <c r="B35" s="1">
        <v>45008</v>
      </c>
      <c r="C35" t="s">
        <v>77</v>
      </c>
      <c r="D35" t="s">
        <v>131</v>
      </c>
      <c r="E35" t="s">
        <v>130</v>
      </c>
      <c r="F35" s="38">
        <v>89801</v>
      </c>
      <c r="G35" t="s">
        <v>10</v>
      </c>
      <c r="H35" s="38">
        <f>Table_BankStatement_14[[#This Row],[Balance]]/2</f>
        <v>20362783.5</v>
      </c>
      <c r="I35" t="s">
        <v>9</v>
      </c>
    </row>
    <row r="36" spans="1:9">
      <c r="A36">
        <v>35</v>
      </c>
      <c r="B36" s="1">
        <v>45008</v>
      </c>
      <c r="C36" t="s">
        <v>77</v>
      </c>
      <c r="D36" t="s">
        <v>132</v>
      </c>
      <c r="E36" t="s">
        <v>133</v>
      </c>
      <c r="F36" s="38">
        <v>330991</v>
      </c>
      <c r="G36" t="s">
        <v>10</v>
      </c>
      <c r="H36" s="38">
        <f>Table_BankStatement_14[[#This Row],[Balance]]/2</f>
        <v>20197288</v>
      </c>
      <c r="I36" t="s">
        <v>9</v>
      </c>
    </row>
    <row r="37" spans="1:9">
      <c r="A37">
        <v>36</v>
      </c>
      <c r="B37" s="1">
        <v>45008</v>
      </c>
      <c r="C37" t="s">
        <v>77</v>
      </c>
      <c r="D37" t="s">
        <v>134</v>
      </c>
      <c r="E37" t="s">
        <v>133</v>
      </c>
      <c r="F37" s="38">
        <v>21530</v>
      </c>
      <c r="G37" t="s">
        <v>9</v>
      </c>
      <c r="H37" s="38">
        <f>Table_BankStatement_14[[#This Row],[Balance]]/2</f>
        <v>20186523</v>
      </c>
      <c r="I37" t="s">
        <v>9</v>
      </c>
    </row>
    <row r="38" spans="1:9">
      <c r="A38">
        <v>37</v>
      </c>
      <c r="B38" s="1">
        <v>45008</v>
      </c>
      <c r="C38" t="s">
        <v>77</v>
      </c>
      <c r="D38" t="s">
        <v>135</v>
      </c>
      <c r="E38" t="s">
        <v>136</v>
      </c>
      <c r="F38" s="38">
        <v>208207</v>
      </c>
      <c r="G38" t="s">
        <v>9</v>
      </c>
      <c r="H38" s="38">
        <f>Table_BankStatement_14[[#This Row],[Balance]]/2</f>
        <v>20290626.5</v>
      </c>
      <c r="I38" t="s">
        <v>9</v>
      </c>
    </row>
    <row r="39" spans="1:9">
      <c r="A39">
        <v>38</v>
      </c>
      <c r="B39" s="1">
        <v>45007</v>
      </c>
      <c r="C39" t="s">
        <v>77</v>
      </c>
      <c r="D39" t="s">
        <v>137</v>
      </c>
      <c r="E39" t="s">
        <v>81</v>
      </c>
      <c r="F39" s="38">
        <v>217891</v>
      </c>
      <c r="G39" t="s">
        <v>10</v>
      </c>
      <c r="H39" s="38">
        <f>Table_BankStatement_14[[#This Row],[Balance]]/2</f>
        <v>20399572</v>
      </c>
      <c r="I39" t="s">
        <v>9</v>
      </c>
    </row>
    <row r="40" spans="1:9">
      <c r="A40">
        <v>39</v>
      </c>
      <c r="B40" s="1">
        <v>45007</v>
      </c>
      <c r="C40" t="s">
        <v>77</v>
      </c>
      <c r="D40" t="s">
        <v>138</v>
      </c>
      <c r="E40" t="s">
        <v>139</v>
      </c>
      <c r="F40" s="38">
        <v>361138</v>
      </c>
      <c r="G40" t="s">
        <v>9</v>
      </c>
      <c r="H40" s="38">
        <f>Table_BankStatement_14[[#This Row],[Balance]]/2</f>
        <v>20219003</v>
      </c>
      <c r="I40" t="s">
        <v>9</v>
      </c>
    </row>
    <row r="41" spans="1:9">
      <c r="A41">
        <v>40</v>
      </c>
      <c r="B41" s="1">
        <v>45005</v>
      </c>
      <c r="C41" t="s">
        <v>77</v>
      </c>
      <c r="D41" t="s">
        <v>140</v>
      </c>
      <c r="E41" t="s">
        <v>81</v>
      </c>
      <c r="F41" s="38">
        <v>354756</v>
      </c>
      <c r="G41" t="s">
        <v>10</v>
      </c>
      <c r="H41" s="38">
        <f>Table_BankStatement_14[[#This Row],[Balance]]/2</f>
        <v>20396381</v>
      </c>
      <c r="I41" t="s">
        <v>9</v>
      </c>
    </row>
    <row r="42" spans="1:9">
      <c r="A42">
        <v>41</v>
      </c>
      <c r="B42" s="1">
        <v>45005</v>
      </c>
      <c r="C42" t="s">
        <v>77</v>
      </c>
      <c r="D42" t="s">
        <v>141</v>
      </c>
      <c r="E42" t="s">
        <v>142</v>
      </c>
      <c r="F42" s="38">
        <v>143395</v>
      </c>
      <c r="G42" t="s">
        <v>9</v>
      </c>
      <c r="H42" s="38">
        <f>Table_BankStatement_14[[#This Row],[Balance]]/2</f>
        <v>20324683.5</v>
      </c>
      <c r="I42" t="s">
        <v>9</v>
      </c>
    </row>
    <row r="43" spans="1:9">
      <c r="A43">
        <v>42</v>
      </c>
      <c r="B43" s="1">
        <v>45005</v>
      </c>
      <c r="C43" t="s">
        <v>77</v>
      </c>
      <c r="D43" t="s">
        <v>143</v>
      </c>
      <c r="E43" t="s">
        <v>144</v>
      </c>
      <c r="F43" s="38">
        <v>496983</v>
      </c>
      <c r="G43" t="s">
        <v>10</v>
      </c>
      <c r="H43" s="38">
        <f>Table_BankStatement_14[[#This Row],[Balance]]/2</f>
        <v>20573175</v>
      </c>
      <c r="I43" t="s">
        <v>9</v>
      </c>
    </row>
    <row r="44" spans="1:9">
      <c r="A44">
        <v>43</v>
      </c>
      <c r="B44" s="1">
        <v>45005</v>
      </c>
      <c r="C44" t="s">
        <v>77</v>
      </c>
      <c r="D44" t="s">
        <v>145</v>
      </c>
      <c r="E44" t="s">
        <v>146</v>
      </c>
      <c r="F44" s="38">
        <v>207949</v>
      </c>
      <c r="G44" t="s">
        <v>10</v>
      </c>
      <c r="H44" s="38">
        <f>Table_BankStatement_14[[#This Row],[Balance]]/2</f>
        <v>20469200.5</v>
      </c>
      <c r="I44" t="s">
        <v>9</v>
      </c>
    </row>
    <row r="45" spans="1:9">
      <c r="A45">
        <v>44</v>
      </c>
      <c r="B45" s="1">
        <v>45003</v>
      </c>
      <c r="C45" t="s">
        <v>77</v>
      </c>
      <c r="D45" t="s">
        <v>147</v>
      </c>
      <c r="E45" t="s">
        <v>81</v>
      </c>
      <c r="F45" s="38">
        <v>399431</v>
      </c>
      <c r="G45" t="s">
        <v>9</v>
      </c>
      <c r="H45" s="38">
        <f>Table_BankStatement_14[[#This Row],[Balance]]/2</f>
        <v>20269485</v>
      </c>
      <c r="I45" t="s">
        <v>9</v>
      </c>
    </row>
    <row r="46" spans="1:9">
      <c r="A46">
        <v>45</v>
      </c>
      <c r="B46" s="1">
        <v>45003</v>
      </c>
      <c r="C46" t="s">
        <v>77</v>
      </c>
      <c r="D46" t="s">
        <v>148</v>
      </c>
      <c r="E46" t="s">
        <v>149</v>
      </c>
      <c r="F46" s="38">
        <v>76267</v>
      </c>
      <c r="G46" t="s">
        <v>10</v>
      </c>
      <c r="H46" s="38">
        <f>Table_BankStatement_14[[#This Row],[Balance]]/2</f>
        <v>20307618.5</v>
      </c>
      <c r="I46" t="s">
        <v>10</v>
      </c>
    </row>
    <row r="47" spans="1:9">
      <c r="A47">
        <v>46</v>
      </c>
      <c r="B47" s="1">
        <v>45003</v>
      </c>
      <c r="C47" t="s">
        <v>77</v>
      </c>
      <c r="D47" t="s">
        <v>150</v>
      </c>
      <c r="E47" t="s">
        <v>151</v>
      </c>
      <c r="F47" s="38">
        <v>44850</v>
      </c>
      <c r="G47" t="s">
        <v>10</v>
      </c>
      <c r="H47" s="38">
        <f>Table_BankStatement_14[[#This Row],[Balance]]/2</f>
        <v>20285193.5</v>
      </c>
      <c r="I47" t="s">
        <v>10</v>
      </c>
    </row>
    <row r="48" spans="1:9">
      <c r="A48">
        <v>47</v>
      </c>
      <c r="B48" s="1">
        <v>45003</v>
      </c>
      <c r="C48" t="s">
        <v>77</v>
      </c>
      <c r="D48" t="s">
        <v>152</v>
      </c>
      <c r="E48" t="s">
        <v>153</v>
      </c>
      <c r="F48" s="38">
        <v>70041</v>
      </c>
      <c r="G48" t="s">
        <v>10</v>
      </c>
      <c r="H48" s="38">
        <f>Table_BankStatement_14[[#This Row],[Balance]]/2</f>
        <v>20250173</v>
      </c>
      <c r="I48" t="s">
        <v>9</v>
      </c>
    </row>
    <row r="49" spans="1:9">
      <c r="A49">
        <v>48</v>
      </c>
      <c r="B49" s="1">
        <v>45003</v>
      </c>
      <c r="C49" t="s">
        <v>77</v>
      </c>
      <c r="D49" t="s">
        <v>154</v>
      </c>
      <c r="E49" t="s">
        <v>155</v>
      </c>
      <c r="F49" s="38">
        <v>420886</v>
      </c>
      <c r="G49" t="s">
        <v>10</v>
      </c>
      <c r="H49" s="38">
        <f>Table_BankStatement_14[[#This Row],[Balance]]/2</f>
        <v>20039730</v>
      </c>
      <c r="I49" t="s">
        <v>9</v>
      </c>
    </row>
    <row r="50" spans="1:9">
      <c r="A50">
        <v>49</v>
      </c>
      <c r="B50" s="1">
        <v>45003</v>
      </c>
      <c r="C50" t="s">
        <v>77</v>
      </c>
      <c r="D50" t="s">
        <v>156</v>
      </c>
      <c r="E50" t="s">
        <v>157</v>
      </c>
      <c r="F50" s="38">
        <v>147383</v>
      </c>
      <c r="G50" t="s">
        <v>10</v>
      </c>
      <c r="H50" s="38">
        <f>Table_BankStatement_14[[#This Row],[Balance]]/2</f>
        <v>19966038.5</v>
      </c>
      <c r="I50" t="s">
        <v>9</v>
      </c>
    </row>
    <row r="51" spans="1:9">
      <c r="A51">
        <v>50</v>
      </c>
      <c r="B51" s="1">
        <v>45002</v>
      </c>
      <c r="C51" t="s">
        <v>77</v>
      </c>
      <c r="D51" t="s">
        <v>158</v>
      </c>
      <c r="E51" t="s">
        <v>81</v>
      </c>
      <c r="F51" s="38">
        <v>271837</v>
      </c>
      <c r="G51" t="s">
        <v>10</v>
      </c>
      <c r="H51" s="38">
        <f>Table_BankStatement_14[[#This Row],[Balance]]/2</f>
        <v>19830120</v>
      </c>
      <c r="I51" t="s">
        <v>9</v>
      </c>
    </row>
    <row r="52" spans="1:9">
      <c r="A52">
        <v>51</v>
      </c>
      <c r="B52" s="1">
        <v>45002</v>
      </c>
      <c r="C52" t="s">
        <v>77</v>
      </c>
      <c r="D52" t="s">
        <v>159</v>
      </c>
      <c r="E52" t="s">
        <v>160</v>
      </c>
      <c r="F52" s="38">
        <v>376903</v>
      </c>
      <c r="G52" t="s">
        <v>9</v>
      </c>
      <c r="H52" s="38">
        <f>Table_BankStatement_14[[#This Row],[Balance]]/2</f>
        <v>19641668.5</v>
      </c>
      <c r="I52" t="s">
        <v>9</v>
      </c>
    </row>
    <row r="53" spans="1:9">
      <c r="A53">
        <v>52</v>
      </c>
      <c r="B53" s="1">
        <v>45001</v>
      </c>
      <c r="C53" t="s">
        <v>77</v>
      </c>
      <c r="D53" t="s">
        <v>161</v>
      </c>
      <c r="E53" t="s">
        <v>162</v>
      </c>
      <c r="F53" s="38">
        <v>420189</v>
      </c>
      <c r="G53" t="s">
        <v>9</v>
      </c>
      <c r="H53" s="38">
        <f>Table_BankStatement_14[[#This Row],[Balance]]/2</f>
        <v>19851763</v>
      </c>
      <c r="I53" t="s">
        <v>9</v>
      </c>
    </row>
    <row r="54" spans="1:9">
      <c r="A54">
        <v>53</v>
      </c>
      <c r="B54" s="1">
        <v>45001</v>
      </c>
      <c r="C54" t="s">
        <v>77</v>
      </c>
      <c r="D54" t="s">
        <v>163</v>
      </c>
      <c r="E54" t="s">
        <v>164</v>
      </c>
      <c r="F54" s="38">
        <v>241650</v>
      </c>
      <c r="G54" t="s">
        <v>9</v>
      </c>
      <c r="H54" s="38">
        <f>Table_BankStatement_14[[#This Row],[Balance]]/2</f>
        <v>19972588</v>
      </c>
      <c r="I54" t="s">
        <v>9</v>
      </c>
    </row>
    <row r="55" spans="1:9">
      <c r="A55">
        <v>54</v>
      </c>
      <c r="B55" s="1">
        <v>45001</v>
      </c>
      <c r="C55" t="s">
        <v>77</v>
      </c>
      <c r="D55" t="s">
        <v>165</v>
      </c>
      <c r="E55" t="s">
        <v>166</v>
      </c>
      <c r="F55" s="38">
        <v>104361</v>
      </c>
      <c r="G55" t="s">
        <v>9</v>
      </c>
      <c r="H55" s="38">
        <f>Table_BankStatement_14[[#This Row],[Balance]]/2</f>
        <v>20024768.5</v>
      </c>
      <c r="I55" t="s">
        <v>9</v>
      </c>
    </row>
    <row r="56" spans="1:9">
      <c r="A56">
        <v>55</v>
      </c>
      <c r="B56" s="1">
        <v>45001</v>
      </c>
      <c r="C56" t="s">
        <v>77</v>
      </c>
      <c r="D56" t="s">
        <v>167</v>
      </c>
      <c r="E56" t="s">
        <v>81</v>
      </c>
      <c r="F56" s="38">
        <v>120090</v>
      </c>
      <c r="G56" t="s">
        <v>9</v>
      </c>
      <c r="H56" s="38">
        <f>Table_BankStatement_14[[#This Row],[Balance]]/2</f>
        <v>20084813.5</v>
      </c>
      <c r="I56" t="s">
        <v>9</v>
      </c>
    </row>
    <row r="57" spans="1:9">
      <c r="A57">
        <v>56</v>
      </c>
      <c r="B57" s="1">
        <v>45001</v>
      </c>
      <c r="C57" t="s">
        <v>77</v>
      </c>
      <c r="D57" t="s">
        <v>168</v>
      </c>
      <c r="E57" t="s">
        <v>81</v>
      </c>
      <c r="F57" s="38">
        <v>366422</v>
      </c>
      <c r="G57" t="s">
        <v>9</v>
      </c>
      <c r="H57" s="38">
        <f>Table_BankStatement_14[[#This Row],[Balance]]/2</f>
        <v>20268024.5</v>
      </c>
      <c r="I57" t="s">
        <v>10</v>
      </c>
    </row>
    <row r="58" spans="1:9">
      <c r="A58">
        <v>57</v>
      </c>
      <c r="B58" s="1">
        <v>45001</v>
      </c>
      <c r="C58" t="s">
        <v>77</v>
      </c>
      <c r="D58" t="s">
        <v>169</v>
      </c>
      <c r="E58" t="s">
        <v>81</v>
      </c>
      <c r="F58" s="38">
        <v>85546</v>
      </c>
      <c r="G58" t="s">
        <v>9</v>
      </c>
      <c r="H58" s="38">
        <f>Table_BankStatement_14[[#This Row],[Balance]]/2</f>
        <v>20310797.5</v>
      </c>
      <c r="I58" t="s">
        <v>10</v>
      </c>
    </row>
    <row r="59" spans="1:9">
      <c r="A59">
        <v>58</v>
      </c>
      <c r="B59" s="1">
        <v>45001</v>
      </c>
      <c r="C59" t="s">
        <v>77</v>
      </c>
      <c r="D59" t="s">
        <v>170</v>
      </c>
      <c r="E59" t="s">
        <v>81</v>
      </c>
      <c r="F59" s="38">
        <v>388603</v>
      </c>
      <c r="G59" t="s">
        <v>9</v>
      </c>
      <c r="H59" s="38">
        <f>Table_BankStatement_14[[#This Row],[Balance]]/2</f>
        <v>20505099</v>
      </c>
      <c r="I59" t="s">
        <v>10</v>
      </c>
    </row>
    <row r="60" spans="1:9">
      <c r="A60">
        <v>59</v>
      </c>
      <c r="B60" s="1">
        <v>45001</v>
      </c>
      <c r="C60" t="s">
        <v>77</v>
      </c>
      <c r="D60" t="s">
        <v>135</v>
      </c>
      <c r="E60" t="s">
        <v>171</v>
      </c>
      <c r="F60" s="38">
        <v>193997</v>
      </c>
      <c r="G60" t="s">
        <v>9</v>
      </c>
      <c r="H60" s="38">
        <f>Table_BankStatement_14[[#This Row],[Balance]]/2</f>
        <v>20602097.5</v>
      </c>
      <c r="I60" t="s">
        <v>10</v>
      </c>
    </row>
    <row r="61" spans="1:9">
      <c r="A61">
        <v>60</v>
      </c>
      <c r="B61" s="1">
        <v>45001</v>
      </c>
      <c r="C61" t="s">
        <v>77</v>
      </c>
      <c r="D61" t="s">
        <v>172</v>
      </c>
      <c r="E61" t="s">
        <v>173</v>
      </c>
      <c r="F61" s="38">
        <v>346531</v>
      </c>
      <c r="G61" t="s">
        <v>10</v>
      </c>
      <c r="H61" s="38">
        <f>Table_BankStatement_14[[#This Row],[Balance]]/2</f>
        <v>20775363</v>
      </c>
      <c r="I61" t="s">
        <v>10</v>
      </c>
    </row>
    <row r="62" spans="1:9">
      <c r="A62">
        <v>61</v>
      </c>
      <c r="B62" s="1">
        <v>45000</v>
      </c>
      <c r="C62" t="s">
        <v>77</v>
      </c>
      <c r="D62" t="s">
        <v>174</v>
      </c>
      <c r="E62" t="s">
        <v>81</v>
      </c>
      <c r="F62" s="38">
        <v>89064</v>
      </c>
      <c r="G62" t="s">
        <v>10</v>
      </c>
      <c r="H62" s="38">
        <f>Table_BankStatement_14[[#This Row],[Balance]]/2</f>
        <v>20730831</v>
      </c>
      <c r="I62" t="s">
        <v>9</v>
      </c>
    </row>
    <row r="63" spans="1:9">
      <c r="A63">
        <v>62</v>
      </c>
      <c r="B63" s="1">
        <v>45000</v>
      </c>
      <c r="C63" t="s">
        <v>77</v>
      </c>
      <c r="D63" t="s">
        <v>175</v>
      </c>
      <c r="E63" t="s">
        <v>176</v>
      </c>
      <c r="F63" s="38">
        <v>322907</v>
      </c>
      <c r="G63" t="s">
        <v>10</v>
      </c>
      <c r="H63" s="38">
        <f>Table_BankStatement_14[[#This Row],[Balance]]/2</f>
        <v>20569377.5</v>
      </c>
      <c r="I63" t="s">
        <v>9</v>
      </c>
    </row>
    <row r="64" spans="1:9">
      <c r="A64">
        <v>63</v>
      </c>
      <c r="B64" s="1">
        <v>45000</v>
      </c>
      <c r="C64" t="s">
        <v>77</v>
      </c>
      <c r="D64" t="s">
        <v>177</v>
      </c>
      <c r="E64" t="s">
        <v>178</v>
      </c>
      <c r="F64" s="38">
        <v>474117</v>
      </c>
      <c r="G64" t="s">
        <v>10</v>
      </c>
      <c r="H64" s="38">
        <f>Table_BankStatement_14[[#This Row],[Balance]]/2</f>
        <v>20332319</v>
      </c>
      <c r="I64" t="s">
        <v>9</v>
      </c>
    </row>
    <row r="65" spans="1:9">
      <c r="A65">
        <v>64</v>
      </c>
      <c r="B65" s="1">
        <v>45000</v>
      </c>
      <c r="C65" t="s">
        <v>77</v>
      </c>
      <c r="D65" t="s">
        <v>179</v>
      </c>
      <c r="E65" t="s">
        <v>180</v>
      </c>
      <c r="F65" s="38">
        <v>28649</v>
      </c>
      <c r="G65" t="s">
        <v>9</v>
      </c>
      <c r="H65" s="38">
        <f>Table_BankStatement_14[[#This Row],[Balance]]/2</f>
        <v>20317994.5</v>
      </c>
      <c r="I65" t="s">
        <v>9</v>
      </c>
    </row>
    <row r="66" spans="1:9">
      <c r="A66">
        <v>65</v>
      </c>
      <c r="B66" s="1">
        <v>45000</v>
      </c>
      <c r="C66" t="s">
        <v>77</v>
      </c>
      <c r="D66" t="s">
        <v>181</v>
      </c>
      <c r="E66" t="s">
        <v>180</v>
      </c>
      <c r="F66" s="38">
        <v>82434</v>
      </c>
      <c r="G66" t="s">
        <v>10</v>
      </c>
      <c r="H66" s="38">
        <f>Table_BankStatement_14[[#This Row],[Balance]]/2</f>
        <v>20359211.5</v>
      </c>
      <c r="I66" t="s">
        <v>9</v>
      </c>
    </row>
    <row r="67" spans="1:9">
      <c r="A67">
        <v>66</v>
      </c>
      <c r="B67" s="1">
        <v>45000</v>
      </c>
      <c r="C67" t="s">
        <v>77</v>
      </c>
      <c r="D67" t="s">
        <v>182</v>
      </c>
      <c r="E67" t="s">
        <v>183</v>
      </c>
      <c r="F67" s="38">
        <v>159640</v>
      </c>
      <c r="G67" t="s">
        <v>9</v>
      </c>
      <c r="H67" s="38">
        <f>Table_BankStatement_14[[#This Row],[Balance]]/2</f>
        <v>20279391.5</v>
      </c>
      <c r="I67" t="s">
        <v>9</v>
      </c>
    </row>
    <row r="68" spans="1:9">
      <c r="A68">
        <v>67</v>
      </c>
      <c r="B68" s="1">
        <v>44999</v>
      </c>
      <c r="C68" t="s">
        <v>77</v>
      </c>
      <c r="D68" t="s">
        <v>165</v>
      </c>
      <c r="E68" t="s">
        <v>166</v>
      </c>
      <c r="F68" s="38">
        <v>106973</v>
      </c>
      <c r="G68" t="s">
        <v>9</v>
      </c>
      <c r="H68" s="38">
        <f>Table_BankStatement_14[[#This Row],[Balance]]/2</f>
        <v>20332878</v>
      </c>
      <c r="I68" t="s">
        <v>9</v>
      </c>
    </row>
    <row r="69" spans="1:9">
      <c r="A69">
        <v>68</v>
      </c>
      <c r="B69" s="1">
        <v>44999</v>
      </c>
      <c r="C69" t="s">
        <v>77</v>
      </c>
      <c r="D69" t="s">
        <v>169</v>
      </c>
      <c r="E69" t="s">
        <v>81</v>
      </c>
      <c r="F69" s="38">
        <v>488035</v>
      </c>
      <c r="G69" t="s">
        <v>9</v>
      </c>
      <c r="H69" s="38">
        <f>Table_BankStatement_14[[#This Row],[Balance]]/2</f>
        <v>20576895.5</v>
      </c>
      <c r="I69" t="s">
        <v>9</v>
      </c>
    </row>
    <row r="70" spans="1:9">
      <c r="A70">
        <v>69</v>
      </c>
      <c r="B70" s="1">
        <v>44999</v>
      </c>
      <c r="C70" t="s">
        <v>77</v>
      </c>
      <c r="D70" t="s">
        <v>184</v>
      </c>
      <c r="E70" t="s">
        <v>185</v>
      </c>
      <c r="F70" s="38">
        <v>142980</v>
      </c>
      <c r="G70" t="s">
        <v>10</v>
      </c>
      <c r="H70" s="38">
        <f>Table_BankStatement_14[[#This Row],[Balance]]/2</f>
        <v>20648385.5</v>
      </c>
      <c r="I70" t="s">
        <v>9</v>
      </c>
    </row>
    <row r="71" spans="1:9">
      <c r="A71">
        <v>70</v>
      </c>
      <c r="B71" s="1">
        <v>44999</v>
      </c>
      <c r="C71" t="s">
        <v>77</v>
      </c>
      <c r="D71" t="s">
        <v>186</v>
      </c>
      <c r="E71" t="s">
        <v>187</v>
      </c>
      <c r="F71" s="38">
        <v>245318</v>
      </c>
      <c r="G71" t="s">
        <v>10</v>
      </c>
      <c r="H71" s="38">
        <f>Table_BankStatement_14[[#This Row],[Balance]]/2</f>
        <v>20525726.5</v>
      </c>
      <c r="I71" t="s">
        <v>9</v>
      </c>
    </row>
    <row r="72" spans="1:9">
      <c r="A72">
        <v>71</v>
      </c>
      <c r="B72" s="1">
        <v>44999</v>
      </c>
      <c r="C72" t="s">
        <v>77</v>
      </c>
      <c r="D72" t="s">
        <v>188</v>
      </c>
      <c r="E72" t="s">
        <v>189</v>
      </c>
      <c r="F72" s="38">
        <v>217964</v>
      </c>
      <c r="G72" t="s">
        <v>10</v>
      </c>
      <c r="H72" s="38">
        <f>Table_BankStatement_14[[#This Row],[Balance]]/2</f>
        <v>20416744.5</v>
      </c>
      <c r="I72" t="s">
        <v>9</v>
      </c>
    </row>
    <row r="73" spans="1:9">
      <c r="A73">
        <v>72</v>
      </c>
      <c r="B73" s="1">
        <v>44999</v>
      </c>
      <c r="C73" t="s">
        <v>77</v>
      </c>
      <c r="D73" t="s">
        <v>190</v>
      </c>
      <c r="E73" t="s">
        <v>191</v>
      </c>
      <c r="F73" s="38">
        <v>452839</v>
      </c>
      <c r="G73" t="s">
        <v>10</v>
      </c>
      <c r="H73" s="38">
        <f>Table_BankStatement_14[[#This Row],[Balance]]/2</f>
        <v>20190325</v>
      </c>
      <c r="I73" t="s">
        <v>9</v>
      </c>
    </row>
    <row r="74" spans="1:9">
      <c r="A74">
        <v>73</v>
      </c>
      <c r="B74" s="1">
        <v>44999</v>
      </c>
      <c r="C74" t="s">
        <v>77</v>
      </c>
      <c r="D74" t="s">
        <v>190</v>
      </c>
      <c r="E74" t="s">
        <v>192</v>
      </c>
      <c r="F74" s="38">
        <v>478330</v>
      </c>
      <c r="G74" t="s">
        <v>10</v>
      </c>
      <c r="H74" s="38">
        <f>Table_BankStatement_14[[#This Row],[Balance]]/2</f>
        <v>19951160</v>
      </c>
      <c r="I74" t="s">
        <v>9</v>
      </c>
    </row>
    <row r="75" spans="1:9">
      <c r="A75">
        <v>74</v>
      </c>
      <c r="B75" s="1">
        <v>44999</v>
      </c>
      <c r="C75" t="s">
        <v>77</v>
      </c>
      <c r="D75" t="s">
        <v>193</v>
      </c>
      <c r="E75" t="s">
        <v>194</v>
      </c>
      <c r="F75" s="38">
        <v>194891</v>
      </c>
      <c r="G75" t="s">
        <v>10</v>
      </c>
      <c r="H75" s="38">
        <f>Table_BankStatement_14[[#This Row],[Balance]]/2</f>
        <v>19853714.5</v>
      </c>
      <c r="I75" t="s">
        <v>9</v>
      </c>
    </row>
    <row r="76" spans="1:9">
      <c r="A76">
        <v>75</v>
      </c>
      <c r="B76" s="1">
        <v>44998</v>
      </c>
      <c r="C76" t="s">
        <v>77</v>
      </c>
      <c r="D76" t="s">
        <v>165</v>
      </c>
      <c r="E76" t="s">
        <v>166</v>
      </c>
      <c r="F76" s="38">
        <v>170071</v>
      </c>
      <c r="G76" t="s">
        <v>9</v>
      </c>
      <c r="H76" s="38">
        <f>Table_BankStatement_14[[#This Row],[Balance]]/2</f>
        <v>19768679</v>
      </c>
      <c r="I76" t="s">
        <v>9</v>
      </c>
    </row>
    <row r="77" spans="1:9">
      <c r="A77">
        <v>76</v>
      </c>
      <c r="B77" s="1">
        <v>44998</v>
      </c>
      <c r="C77" t="s">
        <v>77</v>
      </c>
      <c r="D77" t="s">
        <v>169</v>
      </c>
      <c r="E77" t="s">
        <v>81</v>
      </c>
      <c r="F77" s="38">
        <v>107933</v>
      </c>
      <c r="G77" t="s">
        <v>9</v>
      </c>
      <c r="H77" s="38">
        <f>Table_BankStatement_14[[#This Row],[Balance]]/2</f>
        <v>19822645.5</v>
      </c>
      <c r="I77" t="s">
        <v>9</v>
      </c>
    </row>
    <row r="78" spans="1:9">
      <c r="A78">
        <v>77</v>
      </c>
      <c r="B78" s="1">
        <v>44998</v>
      </c>
      <c r="C78" t="s">
        <v>77</v>
      </c>
      <c r="D78" t="s">
        <v>195</v>
      </c>
      <c r="E78" t="s">
        <v>196</v>
      </c>
      <c r="F78" s="38">
        <v>203940</v>
      </c>
      <c r="G78" t="s">
        <v>10</v>
      </c>
      <c r="H78" s="38">
        <f>Table_BankStatement_14[[#This Row],[Balance]]/2</f>
        <v>19924615.5</v>
      </c>
      <c r="I78" t="s">
        <v>9</v>
      </c>
    </row>
    <row r="79" spans="1:9">
      <c r="A79">
        <v>78</v>
      </c>
      <c r="B79" s="1">
        <v>44997</v>
      </c>
      <c r="C79" t="s">
        <v>77</v>
      </c>
      <c r="D79" t="s">
        <v>197</v>
      </c>
      <c r="E79" t="s">
        <v>198</v>
      </c>
      <c r="F79" s="38">
        <v>357958</v>
      </c>
      <c r="G79" t="s">
        <v>10</v>
      </c>
      <c r="H79" s="38">
        <f>Table_BankStatement_14[[#This Row],[Balance]]/2</f>
        <v>19745636.5</v>
      </c>
      <c r="I79" t="s">
        <v>9</v>
      </c>
    </row>
    <row r="80" spans="1:9">
      <c r="A80">
        <v>79</v>
      </c>
      <c r="B80" s="1">
        <v>44997</v>
      </c>
      <c r="C80" t="s">
        <v>77</v>
      </c>
      <c r="D80" t="s">
        <v>197</v>
      </c>
      <c r="E80" t="s">
        <v>199</v>
      </c>
      <c r="F80" s="38">
        <v>39549</v>
      </c>
      <c r="G80" t="s">
        <v>10</v>
      </c>
      <c r="H80" s="38">
        <f>Table_BankStatement_14[[#This Row],[Balance]]/2</f>
        <v>19725862</v>
      </c>
      <c r="I80" t="s">
        <v>9</v>
      </c>
    </row>
    <row r="81" spans="1:9">
      <c r="A81">
        <v>80</v>
      </c>
      <c r="B81" s="1">
        <v>44995</v>
      </c>
      <c r="C81" t="s">
        <v>77</v>
      </c>
      <c r="D81" t="s">
        <v>200</v>
      </c>
      <c r="E81" t="s">
        <v>201</v>
      </c>
      <c r="F81" s="38">
        <v>479785</v>
      </c>
      <c r="G81" t="s">
        <v>10</v>
      </c>
      <c r="H81" s="38">
        <f>Table_BankStatement_14[[#This Row],[Balance]]/2</f>
        <v>19485969.5</v>
      </c>
      <c r="I81" t="s">
        <v>9</v>
      </c>
    </row>
    <row r="82" spans="1:9">
      <c r="A82">
        <v>81</v>
      </c>
      <c r="B82" s="1">
        <v>44995</v>
      </c>
      <c r="C82" t="s">
        <v>77</v>
      </c>
      <c r="D82" t="s">
        <v>202</v>
      </c>
      <c r="E82" t="s">
        <v>203</v>
      </c>
      <c r="F82" s="38">
        <v>199362</v>
      </c>
      <c r="G82" t="s">
        <v>10</v>
      </c>
      <c r="H82" s="38">
        <f>Table_BankStatement_14[[#This Row],[Balance]]/2</f>
        <v>19386288.5</v>
      </c>
      <c r="I82" t="s">
        <v>9</v>
      </c>
    </row>
    <row r="83" spans="1:9">
      <c r="A83">
        <v>82</v>
      </c>
      <c r="B83" s="1">
        <v>44995</v>
      </c>
      <c r="C83" t="s">
        <v>77</v>
      </c>
      <c r="D83" t="s">
        <v>204</v>
      </c>
      <c r="E83" t="s">
        <v>205</v>
      </c>
      <c r="F83" s="38">
        <v>281563</v>
      </c>
      <c r="G83" t="s">
        <v>10</v>
      </c>
      <c r="H83" s="38">
        <f>Table_BankStatement_14[[#This Row],[Balance]]/2</f>
        <v>19245507</v>
      </c>
      <c r="I83" t="s">
        <v>9</v>
      </c>
    </row>
    <row r="84" spans="1:9">
      <c r="A84">
        <v>83</v>
      </c>
      <c r="B84" s="1">
        <v>44995</v>
      </c>
      <c r="C84" t="s">
        <v>77</v>
      </c>
      <c r="D84" t="s">
        <v>206</v>
      </c>
      <c r="E84" t="s">
        <v>207</v>
      </c>
      <c r="F84" s="38">
        <v>67102</v>
      </c>
      <c r="G84" t="s">
        <v>10</v>
      </c>
      <c r="H84" s="38">
        <f>Table_BankStatement_14[[#This Row],[Balance]]/2</f>
        <v>19211956</v>
      </c>
      <c r="I84" t="s">
        <v>9</v>
      </c>
    </row>
    <row r="85" spans="1:9">
      <c r="A85">
        <v>84</v>
      </c>
      <c r="B85" s="1">
        <v>44994</v>
      </c>
      <c r="C85" t="s">
        <v>77</v>
      </c>
      <c r="D85" t="s">
        <v>208</v>
      </c>
      <c r="E85" t="s">
        <v>209</v>
      </c>
      <c r="F85" s="38">
        <v>111991</v>
      </c>
      <c r="G85" t="s">
        <v>9</v>
      </c>
      <c r="H85" s="38">
        <f>Table_BankStatement_14[[#This Row],[Balance]]/2</f>
        <v>19155960.5</v>
      </c>
      <c r="I85" t="s">
        <v>9</v>
      </c>
    </row>
    <row r="86" spans="1:9">
      <c r="A86">
        <v>85</v>
      </c>
      <c r="B86" s="1">
        <v>44994</v>
      </c>
      <c r="C86" t="s">
        <v>77</v>
      </c>
      <c r="D86" t="s">
        <v>165</v>
      </c>
      <c r="E86" t="s">
        <v>166</v>
      </c>
      <c r="F86" s="38">
        <v>418229</v>
      </c>
      <c r="G86" t="s">
        <v>9</v>
      </c>
      <c r="H86" s="38">
        <f>Table_BankStatement_14[[#This Row],[Balance]]/2</f>
        <v>19365075</v>
      </c>
      <c r="I86" t="s">
        <v>9</v>
      </c>
    </row>
    <row r="87" spans="1:9">
      <c r="A87">
        <v>86</v>
      </c>
      <c r="B87" s="1">
        <v>44994</v>
      </c>
      <c r="C87" t="s">
        <v>77</v>
      </c>
      <c r="D87" t="s">
        <v>169</v>
      </c>
      <c r="E87" t="s">
        <v>81</v>
      </c>
      <c r="F87" s="38">
        <v>446533</v>
      </c>
      <c r="G87" t="s">
        <v>9</v>
      </c>
      <c r="H87" s="38">
        <f>Table_BankStatement_14[[#This Row],[Balance]]/2</f>
        <v>19588341.5</v>
      </c>
      <c r="I87" t="s">
        <v>9</v>
      </c>
    </row>
    <row r="88" spans="1:9">
      <c r="A88">
        <v>87</v>
      </c>
      <c r="B88" s="1">
        <v>44994</v>
      </c>
      <c r="C88" t="s">
        <v>77</v>
      </c>
      <c r="D88" t="s">
        <v>210</v>
      </c>
      <c r="E88" t="s">
        <v>81</v>
      </c>
      <c r="F88" s="38">
        <v>112495</v>
      </c>
      <c r="G88" t="s">
        <v>9</v>
      </c>
      <c r="H88" s="38">
        <f>Table_BankStatement_14[[#This Row],[Balance]]/2</f>
        <v>19644589</v>
      </c>
      <c r="I88" t="s">
        <v>10</v>
      </c>
    </row>
    <row r="89" spans="1:9">
      <c r="A89">
        <v>88</v>
      </c>
      <c r="B89" s="1">
        <v>44994</v>
      </c>
      <c r="C89" t="s">
        <v>77</v>
      </c>
      <c r="D89" t="s">
        <v>211</v>
      </c>
      <c r="E89" t="s">
        <v>212</v>
      </c>
      <c r="F89" s="38">
        <v>54635</v>
      </c>
      <c r="G89" t="s">
        <v>10</v>
      </c>
      <c r="H89" s="38">
        <f>Table_BankStatement_14[[#This Row],[Balance]]/2</f>
        <v>19671906.5</v>
      </c>
      <c r="I89" t="s">
        <v>10</v>
      </c>
    </row>
    <row r="90" spans="1:9">
      <c r="A90">
        <v>89</v>
      </c>
      <c r="B90" s="1">
        <v>44994</v>
      </c>
      <c r="C90" t="s">
        <v>77</v>
      </c>
      <c r="D90" t="s">
        <v>127</v>
      </c>
      <c r="E90" t="s">
        <v>213</v>
      </c>
      <c r="F90" s="38">
        <v>449385</v>
      </c>
      <c r="G90" t="s">
        <v>10</v>
      </c>
      <c r="H90" s="38">
        <f>Table_BankStatement_14[[#This Row],[Balance]]/2</f>
        <v>19447214</v>
      </c>
      <c r="I90" t="s">
        <v>10</v>
      </c>
    </row>
    <row r="91" spans="1:9">
      <c r="A91">
        <v>90</v>
      </c>
      <c r="B91" s="1">
        <v>44994</v>
      </c>
      <c r="C91" t="s">
        <v>77</v>
      </c>
      <c r="D91" t="s">
        <v>214</v>
      </c>
      <c r="E91" t="s">
        <v>215</v>
      </c>
      <c r="F91" s="38">
        <v>447181</v>
      </c>
      <c r="G91" t="s">
        <v>10</v>
      </c>
      <c r="H91" s="38">
        <f>Table_BankStatement_14[[#This Row],[Balance]]/2</f>
        <v>19223623.5</v>
      </c>
      <c r="I91" t="s">
        <v>10</v>
      </c>
    </row>
    <row r="92" spans="1:9">
      <c r="A92">
        <v>91</v>
      </c>
      <c r="B92" s="1">
        <v>44994</v>
      </c>
      <c r="C92" t="s">
        <v>77</v>
      </c>
      <c r="D92" t="s">
        <v>216</v>
      </c>
      <c r="E92" t="s">
        <v>217</v>
      </c>
      <c r="F92" s="38">
        <v>357784</v>
      </c>
      <c r="G92" t="s">
        <v>10</v>
      </c>
      <c r="H92" s="38">
        <f>Table_BankStatement_14[[#This Row],[Balance]]/2</f>
        <v>19044731.5</v>
      </c>
      <c r="I92" t="s">
        <v>10</v>
      </c>
    </row>
    <row r="93" spans="1:9">
      <c r="A93">
        <v>92</v>
      </c>
      <c r="B93" s="1">
        <v>44994</v>
      </c>
      <c r="C93" t="s">
        <v>77</v>
      </c>
      <c r="D93" t="s">
        <v>218</v>
      </c>
      <c r="E93" t="s">
        <v>219</v>
      </c>
      <c r="F93" s="38">
        <v>77871</v>
      </c>
      <c r="G93" t="s">
        <v>10</v>
      </c>
      <c r="H93" s="38">
        <f>Table_BankStatement_14[[#This Row],[Balance]]/2</f>
        <v>19005796</v>
      </c>
      <c r="I93" t="s">
        <v>10</v>
      </c>
    </row>
    <row r="94" spans="1:9">
      <c r="A94">
        <v>93</v>
      </c>
      <c r="B94" s="1">
        <v>44994</v>
      </c>
      <c r="C94" t="s">
        <v>77</v>
      </c>
      <c r="D94" t="s">
        <v>220</v>
      </c>
      <c r="E94" t="s">
        <v>221</v>
      </c>
      <c r="F94" s="38">
        <v>66060</v>
      </c>
      <c r="G94" t="s">
        <v>10</v>
      </c>
      <c r="H94" s="38">
        <f>Table_BankStatement_14[[#This Row],[Balance]]/2</f>
        <v>18972766</v>
      </c>
      <c r="I94" t="s">
        <v>10</v>
      </c>
    </row>
    <row r="95" spans="1:9">
      <c r="A95">
        <v>94</v>
      </c>
      <c r="B95" s="1">
        <v>44994</v>
      </c>
      <c r="C95" t="s">
        <v>77</v>
      </c>
      <c r="D95" t="s">
        <v>222</v>
      </c>
      <c r="E95" t="s">
        <v>223</v>
      </c>
      <c r="F95" s="38">
        <v>301255</v>
      </c>
      <c r="G95" t="s">
        <v>10</v>
      </c>
      <c r="H95" s="38">
        <f>Table_BankStatement_14[[#This Row],[Balance]]/2</f>
        <v>18822138.5</v>
      </c>
      <c r="I95" t="s">
        <v>10</v>
      </c>
    </row>
    <row r="96" spans="1:9">
      <c r="A96">
        <v>95</v>
      </c>
      <c r="B96" s="1">
        <v>44994</v>
      </c>
      <c r="C96" t="s">
        <v>77</v>
      </c>
      <c r="D96" t="s">
        <v>224</v>
      </c>
      <c r="E96" t="s">
        <v>225</v>
      </c>
      <c r="F96" s="38">
        <v>390136</v>
      </c>
      <c r="G96" t="s">
        <v>10</v>
      </c>
      <c r="H96" s="38">
        <f>Table_BankStatement_14[[#This Row],[Balance]]/2</f>
        <v>18627070.5</v>
      </c>
      <c r="I96" t="s">
        <v>10</v>
      </c>
    </row>
    <row r="97" spans="1:9">
      <c r="A97">
        <v>96</v>
      </c>
      <c r="B97" s="1">
        <v>44994</v>
      </c>
      <c r="C97" t="s">
        <v>77</v>
      </c>
      <c r="D97" t="s">
        <v>226</v>
      </c>
      <c r="E97" t="s">
        <v>227</v>
      </c>
      <c r="F97" s="38">
        <v>409495</v>
      </c>
      <c r="G97" t="s">
        <v>10</v>
      </c>
      <c r="H97" s="38">
        <f>Table_BankStatement_14[[#This Row],[Balance]]/2</f>
        <v>18422323</v>
      </c>
      <c r="I97" t="s">
        <v>10</v>
      </c>
    </row>
    <row r="98" spans="1:9">
      <c r="A98">
        <v>97</v>
      </c>
      <c r="B98" s="1">
        <v>44994</v>
      </c>
      <c r="C98" t="s">
        <v>77</v>
      </c>
      <c r="D98" t="s">
        <v>46</v>
      </c>
      <c r="E98" t="s">
        <v>228</v>
      </c>
      <c r="F98" s="38">
        <v>427310</v>
      </c>
      <c r="G98" t="s">
        <v>10</v>
      </c>
      <c r="H98" s="38">
        <f>Table_BankStatement_14[[#This Row],[Balance]]/2</f>
        <v>18208668</v>
      </c>
      <c r="I98" t="s">
        <v>10</v>
      </c>
    </row>
    <row r="99" spans="1:9">
      <c r="A99">
        <v>98</v>
      </c>
      <c r="B99" s="1">
        <v>44994</v>
      </c>
      <c r="C99" t="s">
        <v>77</v>
      </c>
      <c r="D99" t="s">
        <v>229</v>
      </c>
      <c r="E99" t="s">
        <v>230</v>
      </c>
      <c r="F99" s="38">
        <v>17284</v>
      </c>
      <c r="G99" t="s">
        <v>10</v>
      </c>
      <c r="H99" s="38">
        <f>Table_BankStatement_14[[#This Row],[Balance]]/2</f>
        <v>18200026</v>
      </c>
      <c r="I99" t="s">
        <v>10</v>
      </c>
    </row>
    <row r="100" spans="1:9">
      <c r="A100">
        <v>99</v>
      </c>
      <c r="B100" s="1">
        <v>44994</v>
      </c>
      <c r="C100" t="s">
        <v>77</v>
      </c>
      <c r="D100" t="s">
        <v>231</v>
      </c>
      <c r="E100" t="s">
        <v>232</v>
      </c>
      <c r="F100" s="38">
        <v>299459</v>
      </c>
      <c r="G100" t="s">
        <v>10</v>
      </c>
      <c r="H100" s="38">
        <f>Table_BankStatement_14[[#This Row],[Balance]]/2</f>
        <v>18050296.5</v>
      </c>
      <c r="I100" t="s">
        <v>10</v>
      </c>
    </row>
    <row r="101" spans="1:9">
      <c r="A101">
        <v>100</v>
      </c>
      <c r="B101" s="1">
        <v>44994</v>
      </c>
      <c r="C101" t="s">
        <v>77</v>
      </c>
      <c r="D101" t="s">
        <v>233</v>
      </c>
      <c r="E101" t="s">
        <v>234</v>
      </c>
      <c r="F101" s="38">
        <v>422469</v>
      </c>
      <c r="G101" t="s">
        <v>10</v>
      </c>
      <c r="H101" s="38">
        <f>Table_BankStatement_14[[#This Row],[Balance]]/2</f>
        <v>17839062</v>
      </c>
      <c r="I101" t="s">
        <v>10</v>
      </c>
    </row>
    <row r="102" spans="1:9">
      <c r="A102">
        <v>101</v>
      </c>
      <c r="B102" s="1">
        <v>44994</v>
      </c>
      <c r="C102" t="s">
        <v>77</v>
      </c>
      <c r="D102" t="s">
        <v>235</v>
      </c>
      <c r="E102" t="s">
        <v>236</v>
      </c>
      <c r="F102" s="38">
        <v>238169</v>
      </c>
      <c r="G102" t="s">
        <v>10</v>
      </c>
      <c r="H102" s="38">
        <f>Table_BankStatement_14[[#This Row],[Balance]]/2</f>
        <v>17719977.5</v>
      </c>
      <c r="I102" t="s">
        <v>10</v>
      </c>
    </row>
    <row r="103" spans="1:9">
      <c r="A103">
        <v>102</v>
      </c>
      <c r="B103" s="1">
        <v>44994</v>
      </c>
      <c r="C103" t="s">
        <v>77</v>
      </c>
      <c r="D103" t="s">
        <v>237</v>
      </c>
      <c r="E103" t="s">
        <v>238</v>
      </c>
      <c r="F103" s="38">
        <v>213514</v>
      </c>
      <c r="G103" t="s">
        <v>10</v>
      </c>
      <c r="H103" s="38">
        <f>Table_BankStatement_14[[#This Row],[Balance]]/2</f>
        <v>17613220.5</v>
      </c>
      <c r="I103" t="s">
        <v>10</v>
      </c>
    </row>
    <row r="104" spans="1:9">
      <c r="A104">
        <v>103</v>
      </c>
      <c r="B104" s="1">
        <v>44994</v>
      </c>
      <c r="C104" t="s">
        <v>77</v>
      </c>
      <c r="D104" t="s">
        <v>239</v>
      </c>
      <c r="E104" t="s">
        <v>240</v>
      </c>
      <c r="F104" s="38">
        <v>361027</v>
      </c>
      <c r="G104" t="s">
        <v>10</v>
      </c>
      <c r="H104" s="38">
        <f>Table_BankStatement_14[[#This Row],[Balance]]/2</f>
        <v>17432707</v>
      </c>
      <c r="I104" t="s">
        <v>10</v>
      </c>
    </row>
    <row r="105" spans="1:9">
      <c r="A105">
        <v>104</v>
      </c>
      <c r="B105" s="1">
        <v>44994</v>
      </c>
      <c r="C105" t="s">
        <v>77</v>
      </c>
      <c r="D105" t="s">
        <v>110</v>
      </c>
      <c r="E105" t="s">
        <v>241</v>
      </c>
      <c r="F105" s="38">
        <v>469536</v>
      </c>
      <c r="G105" t="s">
        <v>10</v>
      </c>
      <c r="H105" s="38">
        <f>Table_BankStatement_14[[#This Row],[Balance]]/2</f>
        <v>17197939</v>
      </c>
      <c r="I105" t="s">
        <v>10</v>
      </c>
    </row>
    <row r="106" spans="1:9">
      <c r="A106">
        <v>105</v>
      </c>
      <c r="B106" s="1">
        <v>44994</v>
      </c>
      <c r="C106" t="s">
        <v>77</v>
      </c>
      <c r="D106" t="s">
        <v>242</v>
      </c>
      <c r="E106" t="s">
        <v>243</v>
      </c>
      <c r="F106" s="38">
        <v>34551</v>
      </c>
      <c r="G106" t="s">
        <v>10</v>
      </c>
      <c r="H106" s="38">
        <f>Table_BankStatement_14[[#This Row],[Balance]]/2</f>
        <v>17180663.5</v>
      </c>
      <c r="I106" t="s">
        <v>10</v>
      </c>
    </row>
    <row r="107" spans="1:9">
      <c r="A107">
        <v>106</v>
      </c>
      <c r="B107" s="1">
        <v>44994</v>
      </c>
      <c r="C107" t="s">
        <v>77</v>
      </c>
      <c r="D107" t="s">
        <v>244</v>
      </c>
      <c r="E107" t="s">
        <v>245</v>
      </c>
      <c r="F107" s="38">
        <v>136217</v>
      </c>
      <c r="G107" t="s">
        <v>10</v>
      </c>
      <c r="H107" s="38">
        <f>Table_BankStatement_14[[#This Row],[Balance]]/2</f>
        <v>17112555</v>
      </c>
      <c r="I107" t="s">
        <v>10</v>
      </c>
    </row>
    <row r="108" spans="1:9">
      <c r="A108">
        <v>107</v>
      </c>
      <c r="B108" s="1">
        <v>44994</v>
      </c>
      <c r="C108" t="s">
        <v>77</v>
      </c>
      <c r="D108" t="s">
        <v>100</v>
      </c>
      <c r="E108" t="s">
        <v>246</v>
      </c>
      <c r="F108" s="38">
        <v>24349</v>
      </c>
      <c r="G108" t="s">
        <v>10</v>
      </c>
      <c r="H108" s="38">
        <f>Table_BankStatement_14[[#This Row],[Balance]]/2</f>
        <v>17100380.5</v>
      </c>
      <c r="I108" t="s">
        <v>10</v>
      </c>
    </row>
    <row r="109" spans="1:9">
      <c r="A109">
        <v>108</v>
      </c>
      <c r="B109" s="1">
        <v>44994</v>
      </c>
      <c r="C109" t="s">
        <v>77</v>
      </c>
      <c r="D109" t="s">
        <v>247</v>
      </c>
      <c r="E109" t="s">
        <v>248</v>
      </c>
      <c r="F109" s="38">
        <v>24273</v>
      </c>
      <c r="G109" t="s">
        <v>10</v>
      </c>
      <c r="H109" s="38">
        <f>Table_BankStatement_14[[#This Row],[Balance]]/2</f>
        <v>17088244</v>
      </c>
      <c r="I109" t="s">
        <v>10</v>
      </c>
    </row>
    <row r="110" spans="1:9">
      <c r="A110">
        <v>109</v>
      </c>
      <c r="B110" s="1">
        <v>44994</v>
      </c>
      <c r="C110" t="s">
        <v>77</v>
      </c>
      <c r="D110" t="s">
        <v>249</v>
      </c>
      <c r="E110" t="s">
        <v>250</v>
      </c>
      <c r="F110" s="38">
        <v>105103</v>
      </c>
      <c r="G110" t="s">
        <v>10</v>
      </c>
      <c r="H110" s="38">
        <f>Table_BankStatement_14[[#This Row],[Balance]]/2</f>
        <v>17035692.5</v>
      </c>
      <c r="I110" t="s">
        <v>10</v>
      </c>
    </row>
    <row r="111" spans="1:9">
      <c r="A111">
        <v>110</v>
      </c>
      <c r="B111" s="1">
        <v>44994</v>
      </c>
      <c r="C111" t="s">
        <v>77</v>
      </c>
      <c r="D111" t="s">
        <v>82</v>
      </c>
      <c r="E111" t="s">
        <v>251</v>
      </c>
      <c r="F111" s="38">
        <v>21115</v>
      </c>
      <c r="G111" t="s">
        <v>10</v>
      </c>
      <c r="H111" s="38">
        <f>Table_BankStatement_14[[#This Row],[Balance]]/2</f>
        <v>17025135</v>
      </c>
      <c r="I111" t="s">
        <v>10</v>
      </c>
    </row>
    <row r="112" spans="1:9">
      <c r="A112">
        <v>111</v>
      </c>
      <c r="B112" s="1">
        <v>44994</v>
      </c>
      <c r="C112" t="s">
        <v>77</v>
      </c>
      <c r="D112" t="s">
        <v>252</v>
      </c>
      <c r="E112" t="s">
        <v>253</v>
      </c>
      <c r="F112" s="38">
        <v>434799</v>
      </c>
      <c r="G112" t="s">
        <v>10</v>
      </c>
      <c r="H112" s="38">
        <f>Table_BankStatement_14[[#This Row],[Balance]]/2</f>
        <v>16807735.5</v>
      </c>
      <c r="I112" t="s">
        <v>10</v>
      </c>
    </row>
    <row r="113" spans="1:9">
      <c r="A113">
        <v>112</v>
      </c>
      <c r="B113" s="1">
        <v>44994</v>
      </c>
      <c r="C113" t="s">
        <v>77</v>
      </c>
      <c r="D113" t="s">
        <v>254</v>
      </c>
      <c r="E113" t="s">
        <v>255</v>
      </c>
      <c r="F113" s="38">
        <v>368284</v>
      </c>
      <c r="G113" t="s">
        <v>10</v>
      </c>
      <c r="H113" s="38">
        <f>Table_BankStatement_14[[#This Row],[Balance]]/2</f>
        <v>16623593.5</v>
      </c>
      <c r="I113" t="s">
        <v>10</v>
      </c>
    </row>
    <row r="114" spans="1:9">
      <c r="A114">
        <v>113</v>
      </c>
      <c r="B114" s="1">
        <v>44994</v>
      </c>
      <c r="C114" t="s">
        <v>77</v>
      </c>
      <c r="D114" t="s">
        <v>256</v>
      </c>
      <c r="E114" t="s">
        <v>257</v>
      </c>
      <c r="F114" s="38">
        <v>217041</v>
      </c>
      <c r="G114" t="s">
        <v>10</v>
      </c>
      <c r="H114" s="38">
        <f>Table_BankStatement_14[[#This Row],[Balance]]/2</f>
        <v>16515073</v>
      </c>
      <c r="I114" t="s">
        <v>10</v>
      </c>
    </row>
    <row r="115" spans="1:9">
      <c r="A115">
        <v>114</v>
      </c>
      <c r="B115" s="1">
        <v>44994</v>
      </c>
      <c r="C115" t="s">
        <v>77</v>
      </c>
      <c r="D115" t="s">
        <v>39</v>
      </c>
      <c r="E115" t="s">
        <v>258</v>
      </c>
      <c r="F115" s="38">
        <v>259364</v>
      </c>
      <c r="G115" t="s">
        <v>10</v>
      </c>
      <c r="H115" s="38">
        <f>Table_BankStatement_14[[#This Row],[Balance]]/2</f>
        <v>16385391</v>
      </c>
      <c r="I115" t="s">
        <v>10</v>
      </c>
    </row>
    <row r="116" spans="1:9">
      <c r="A116">
        <v>115</v>
      </c>
      <c r="B116" s="1">
        <v>44994</v>
      </c>
      <c r="C116" t="s">
        <v>77</v>
      </c>
      <c r="D116" t="s">
        <v>259</v>
      </c>
      <c r="E116" t="s">
        <v>260</v>
      </c>
      <c r="F116" s="38">
        <v>440154</v>
      </c>
      <c r="G116" t="s">
        <v>10</v>
      </c>
      <c r="H116" s="38">
        <f>Table_BankStatement_14[[#This Row],[Balance]]/2</f>
        <v>16165314</v>
      </c>
      <c r="I116" t="s">
        <v>10</v>
      </c>
    </row>
    <row r="117" spans="1:9">
      <c r="A117">
        <v>116</v>
      </c>
      <c r="B117" s="1">
        <v>44994</v>
      </c>
      <c r="C117" t="s">
        <v>77</v>
      </c>
      <c r="D117" t="s">
        <v>261</v>
      </c>
      <c r="E117" t="s">
        <v>262</v>
      </c>
      <c r="F117" s="38">
        <v>387003</v>
      </c>
      <c r="G117" t="s">
        <v>10</v>
      </c>
      <c r="H117" s="38">
        <f>Table_BankStatement_14[[#This Row],[Balance]]/2</f>
        <v>15971812.5</v>
      </c>
      <c r="I117" t="s">
        <v>10</v>
      </c>
    </row>
    <row r="118" spans="1:9">
      <c r="A118">
        <v>117</v>
      </c>
      <c r="B118" s="1">
        <v>44994</v>
      </c>
      <c r="C118" t="s">
        <v>77</v>
      </c>
      <c r="D118" t="s">
        <v>263</v>
      </c>
      <c r="E118" t="s">
        <v>264</v>
      </c>
      <c r="F118" s="38">
        <v>283921</v>
      </c>
      <c r="G118" t="s">
        <v>10</v>
      </c>
      <c r="H118" s="38">
        <f>Table_BankStatement_14[[#This Row],[Balance]]/2</f>
        <v>15829852</v>
      </c>
      <c r="I118" t="s">
        <v>9</v>
      </c>
    </row>
    <row r="119" spans="1:9">
      <c r="A119">
        <v>118</v>
      </c>
      <c r="B119" s="1">
        <v>44994</v>
      </c>
      <c r="C119" t="s">
        <v>77</v>
      </c>
      <c r="D119" t="s">
        <v>265</v>
      </c>
      <c r="E119" t="s">
        <v>266</v>
      </c>
      <c r="F119" s="38">
        <v>268604</v>
      </c>
      <c r="G119" t="s">
        <v>10</v>
      </c>
      <c r="H119" s="38">
        <f>Table_BankStatement_14[[#This Row],[Balance]]/2</f>
        <v>15695550</v>
      </c>
      <c r="I119" t="s">
        <v>9</v>
      </c>
    </row>
    <row r="120" spans="1:9">
      <c r="A120">
        <v>119</v>
      </c>
      <c r="B120" s="1">
        <v>44994</v>
      </c>
      <c r="C120" t="s">
        <v>77</v>
      </c>
      <c r="D120" t="s">
        <v>267</v>
      </c>
      <c r="E120" t="s">
        <v>268</v>
      </c>
      <c r="F120" s="38">
        <v>295262</v>
      </c>
      <c r="G120" t="s">
        <v>10</v>
      </c>
      <c r="H120" s="38">
        <f>Table_BankStatement_14[[#This Row],[Balance]]/2</f>
        <v>15547919</v>
      </c>
      <c r="I120" t="s">
        <v>9</v>
      </c>
    </row>
    <row r="121" spans="1:9">
      <c r="A121">
        <v>120</v>
      </c>
      <c r="B121" s="1">
        <v>44994</v>
      </c>
      <c r="C121" t="s">
        <v>77</v>
      </c>
      <c r="D121" t="s">
        <v>269</v>
      </c>
      <c r="E121" t="s">
        <v>270</v>
      </c>
      <c r="F121" s="38">
        <v>193308</v>
      </c>
      <c r="G121" t="s">
        <v>10</v>
      </c>
      <c r="H121" s="38">
        <f>Table_BankStatement_14[[#This Row],[Balance]]/2</f>
        <v>15451265</v>
      </c>
      <c r="I121" t="s">
        <v>9</v>
      </c>
    </row>
    <row r="122" spans="1:9">
      <c r="A122">
        <v>121</v>
      </c>
      <c r="B122" s="1">
        <v>44994</v>
      </c>
      <c r="C122" t="s">
        <v>77</v>
      </c>
      <c r="D122" t="s">
        <v>98</v>
      </c>
      <c r="E122" t="s">
        <v>271</v>
      </c>
      <c r="F122" s="38">
        <v>259944</v>
      </c>
      <c r="G122" t="s">
        <v>10</v>
      </c>
      <c r="H122" s="38">
        <f>Table_BankStatement_14[[#This Row],[Balance]]/2</f>
        <v>15321293</v>
      </c>
      <c r="I122" t="s">
        <v>9</v>
      </c>
    </row>
    <row r="123" spans="1:9">
      <c r="A123">
        <v>122</v>
      </c>
      <c r="B123" s="1">
        <v>44994</v>
      </c>
      <c r="C123" t="s">
        <v>77</v>
      </c>
      <c r="D123" t="s">
        <v>94</v>
      </c>
      <c r="E123" t="s">
        <v>272</v>
      </c>
      <c r="F123" s="38">
        <v>264744</v>
      </c>
      <c r="G123" t="s">
        <v>10</v>
      </c>
      <c r="H123" s="38">
        <f>Table_BankStatement_14[[#This Row],[Balance]]/2</f>
        <v>15188921</v>
      </c>
      <c r="I123" t="s">
        <v>9</v>
      </c>
    </row>
    <row r="124" spans="1:9">
      <c r="A124">
        <v>123</v>
      </c>
      <c r="B124" s="1">
        <v>44994</v>
      </c>
      <c r="C124" t="s">
        <v>77</v>
      </c>
      <c r="D124" t="s">
        <v>273</v>
      </c>
      <c r="E124" t="s">
        <v>274</v>
      </c>
      <c r="F124" s="38">
        <v>227112</v>
      </c>
      <c r="G124" t="s">
        <v>10</v>
      </c>
      <c r="H124" s="38">
        <f>Table_BankStatement_14[[#This Row],[Balance]]/2</f>
        <v>15075365</v>
      </c>
      <c r="I124" t="s">
        <v>9</v>
      </c>
    </row>
    <row r="125" spans="1:9">
      <c r="A125">
        <v>124</v>
      </c>
      <c r="B125" s="1">
        <v>44994</v>
      </c>
      <c r="C125" t="s">
        <v>77</v>
      </c>
      <c r="D125" t="s">
        <v>275</v>
      </c>
      <c r="E125" t="s">
        <v>276</v>
      </c>
      <c r="F125" s="38">
        <v>80192</v>
      </c>
      <c r="G125" t="s">
        <v>10</v>
      </c>
      <c r="H125" s="38">
        <f>Table_BankStatement_14[[#This Row],[Balance]]/2</f>
        <v>15035269</v>
      </c>
      <c r="I125" t="s">
        <v>9</v>
      </c>
    </row>
    <row r="126" spans="1:9">
      <c r="A126">
        <v>125</v>
      </c>
      <c r="B126" s="1">
        <v>44994</v>
      </c>
      <c r="C126" t="s">
        <v>77</v>
      </c>
      <c r="D126" t="s">
        <v>277</v>
      </c>
      <c r="E126" t="s">
        <v>278</v>
      </c>
      <c r="F126" s="38">
        <v>168815</v>
      </c>
      <c r="G126" t="s">
        <v>10</v>
      </c>
      <c r="H126" s="38">
        <f>Table_BankStatement_14[[#This Row],[Balance]]/2</f>
        <v>14950861.5</v>
      </c>
      <c r="I126" t="s">
        <v>9</v>
      </c>
    </row>
    <row r="127" spans="1:9">
      <c r="A127">
        <v>126</v>
      </c>
      <c r="B127" s="1">
        <v>44994</v>
      </c>
      <c r="C127" t="s">
        <v>77</v>
      </c>
      <c r="D127" t="s">
        <v>279</v>
      </c>
      <c r="E127" t="s">
        <v>280</v>
      </c>
      <c r="F127" s="38">
        <v>334277</v>
      </c>
      <c r="G127" t="s">
        <v>10</v>
      </c>
      <c r="H127" s="38">
        <f>Table_BankStatement_14[[#This Row],[Balance]]/2</f>
        <v>14783723</v>
      </c>
      <c r="I127" t="s">
        <v>9</v>
      </c>
    </row>
    <row r="128" spans="1:9">
      <c r="A128">
        <v>127</v>
      </c>
      <c r="B128" s="1">
        <v>44994</v>
      </c>
      <c r="C128" t="s">
        <v>77</v>
      </c>
      <c r="D128" t="s">
        <v>281</v>
      </c>
      <c r="E128" t="s">
        <v>282</v>
      </c>
      <c r="F128" s="38">
        <v>144906</v>
      </c>
      <c r="G128" t="s">
        <v>10</v>
      </c>
      <c r="H128" s="38">
        <f>Table_BankStatement_14[[#This Row],[Balance]]/2</f>
        <v>14711270</v>
      </c>
      <c r="I128" t="s">
        <v>9</v>
      </c>
    </row>
    <row r="129" spans="1:9">
      <c r="A129">
        <v>128</v>
      </c>
      <c r="B129" s="1">
        <v>44994</v>
      </c>
      <c r="C129" t="s">
        <v>77</v>
      </c>
      <c r="D129" t="s">
        <v>283</v>
      </c>
      <c r="E129" t="s">
        <v>284</v>
      </c>
      <c r="F129" s="38">
        <v>69373</v>
      </c>
      <c r="G129" t="s">
        <v>10</v>
      </c>
      <c r="H129" s="38">
        <f>Table_BankStatement_14[[#This Row],[Balance]]/2</f>
        <v>14676583.5</v>
      </c>
      <c r="I129" t="s">
        <v>9</v>
      </c>
    </row>
    <row r="130" spans="1:9">
      <c r="A130">
        <v>129</v>
      </c>
      <c r="B130" s="1">
        <v>44994</v>
      </c>
      <c r="C130" t="s">
        <v>77</v>
      </c>
      <c r="D130" t="s">
        <v>285</v>
      </c>
      <c r="E130" t="s">
        <v>286</v>
      </c>
      <c r="F130" s="38">
        <v>345014</v>
      </c>
      <c r="G130" t="s">
        <v>10</v>
      </c>
      <c r="H130" s="38">
        <f>Table_BankStatement_14[[#This Row],[Balance]]/2</f>
        <v>14504076.5</v>
      </c>
      <c r="I130" t="s">
        <v>9</v>
      </c>
    </row>
    <row r="131" spans="1:9">
      <c r="A131">
        <v>130</v>
      </c>
      <c r="B131" s="1">
        <v>44994</v>
      </c>
      <c r="C131" t="s">
        <v>77</v>
      </c>
      <c r="D131" t="s">
        <v>287</v>
      </c>
      <c r="E131" t="s">
        <v>288</v>
      </c>
      <c r="F131" s="38">
        <v>358022</v>
      </c>
      <c r="G131" t="s">
        <v>10</v>
      </c>
      <c r="H131" s="38">
        <f>Table_BankStatement_14[[#This Row],[Balance]]/2</f>
        <v>14325065.5</v>
      </c>
      <c r="I131" t="s">
        <v>9</v>
      </c>
    </row>
    <row r="132" spans="1:9">
      <c r="A132">
        <v>131</v>
      </c>
      <c r="B132" s="1">
        <v>44994</v>
      </c>
      <c r="C132" t="s">
        <v>77</v>
      </c>
      <c r="D132" t="s">
        <v>289</v>
      </c>
      <c r="E132" t="s">
        <v>290</v>
      </c>
      <c r="F132" s="38">
        <v>93421</v>
      </c>
      <c r="G132" t="s">
        <v>10</v>
      </c>
      <c r="H132" s="38">
        <f>Table_BankStatement_14[[#This Row],[Balance]]/2</f>
        <v>14278355</v>
      </c>
      <c r="I132" t="s">
        <v>9</v>
      </c>
    </row>
    <row r="133" spans="1:9">
      <c r="A133">
        <v>132</v>
      </c>
      <c r="B133" s="1">
        <v>44994</v>
      </c>
      <c r="C133" t="s">
        <v>77</v>
      </c>
      <c r="D133" t="s">
        <v>291</v>
      </c>
      <c r="E133" t="s">
        <v>292</v>
      </c>
      <c r="F133" s="38">
        <v>234333</v>
      </c>
      <c r="G133" t="s">
        <v>10</v>
      </c>
      <c r="H133" s="38">
        <f>Table_BankStatement_14[[#This Row],[Balance]]/2</f>
        <v>14161188.5</v>
      </c>
      <c r="I133" t="s">
        <v>9</v>
      </c>
    </row>
    <row r="134" spans="1:9">
      <c r="A134">
        <v>133</v>
      </c>
      <c r="B134" s="1">
        <v>44994</v>
      </c>
      <c r="C134" t="s">
        <v>77</v>
      </c>
      <c r="D134" t="s">
        <v>293</v>
      </c>
      <c r="E134" t="s">
        <v>294</v>
      </c>
      <c r="F134" s="38">
        <v>12494</v>
      </c>
      <c r="G134" t="s">
        <v>10</v>
      </c>
      <c r="H134" s="38">
        <f>Table_BankStatement_14[[#This Row],[Balance]]/2</f>
        <v>14154941.5</v>
      </c>
      <c r="I134" t="s">
        <v>9</v>
      </c>
    </row>
    <row r="135" spans="1:9">
      <c r="A135">
        <v>134</v>
      </c>
      <c r="B135" s="1">
        <v>44994</v>
      </c>
      <c r="C135" t="s">
        <v>77</v>
      </c>
      <c r="D135" t="s">
        <v>295</v>
      </c>
      <c r="E135" t="s">
        <v>296</v>
      </c>
      <c r="F135" s="38">
        <v>404150</v>
      </c>
      <c r="G135" t="s">
        <v>10</v>
      </c>
      <c r="H135" s="38">
        <f>Table_BankStatement_14[[#This Row],[Balance]]/2</f>
        <v>13952866.5</v>
      </c>
      <c r="I135" t="s">
        <v>9</v>
      </c>
    </row>
    <row r="136" spans="1:9">
      <c r="A136">
        <v>135</v>
      </c>
      <c r="B136" s="1">
        <v>44994</v>
      </c>
      <c r="C136" t="s">
        <v>77</v>
      </c>
      <c r="D136" t="s">
        <v>297</v>
      </c>
      <c r="E136" t="s">
        <v>298</v>
      </c>
      <c r="F136" s="38">
        <v>319467</v>
      </c>
      <c r="G136" t="s">
        <v>10</v>
      </c>
      <c r="H136" s="38">
        <f>Table_BankStatement_14[[#This Row],[Balance]]/2</f>
        <v>13793133</v>
      </c>
      <c r="I136" t="s">
        <v>9</v>
      </c>
    </row>
    <row r="137" spans="1:9">
      <c r="A137">
        <v>136</v>
      </c>
      <c r="B137" s="1">
        <v>44994</v>
      </c>
      <c r="C137" t="s">
        <v>77</v>
      </c>
      <c r="D137" t="s">
        <v>43</v>
      </c>
      <c r="E137" t="s">
        <v>299</v>
      </c>
      <c r="F137" s="38">
        <v>16045</v>
      </c>
      <c r="G137" t="s">
        <v>10</v>
      </c>
      <c r="H137" s="38">
        <f>Table_BankStatement_14[[#This Row],[Balance]]/2</f>
        <v>13785110.5</v>
      </c>
      <c r="I137" t="s">
        <v>9</v>
      </c>
    </row>
    <row r="138" spans="1:9">
      <c r="A138">
        <v>137</v>
      </c>
      <c r="B138" s="1">
        <v>44994</v>
      </c>
      <c r="C138" t="s">
        <v>77</v>
      </c>
      <c r="D138" t="s">
        <v>300</v>
      </c>
      <c r="E138" t="s">
        <v>301</v>
      </c>
      <c r="F138" s="38">
        <v>34477</v>
      </c>
      <c r="G138" t="s">
        <v>10</v>
      </c>
      <c r="H138" s="38">
        <f>Table_BankStatement_14[[#This Row],[Balance]]/2</f>
        <v>13767872</v>
      </c>
      <c r="I138" t="s">
        <v>9</v>
      </c>
    </row>
    <row r="139" spans="1:9">
      <c r="A139">
        <v>138</v>
      </c>
      <c r="B139" s="1">
        <v>44994</v>
      </c>
      <c r="C139" t="s">
        <v>77</v>
      </c>
      <c r="D139" t="s">
        <v>302</v>
      </c>
      <c r="E139" t="s">
        <v>303</v>
      </c>
      <c r="F139" s="38">
        <v>362440</v>
      </c>
      <c r="G139" t="s">
        <v>10</v>
      </c>
      <c r="H139" s="38">
        <f>Table_BankStatement_14[[#This Row],[Balance]]/2</f>
        <v>13586652</v>
      </c>
      <c r="I139" t="s">
        <v>9</v>
      </c>
    </row>
    <row r="140" spans="1:9">
      <c r="A140">
        <v>139</v>
      </c>
      <c r="B140" s="1">
        <v>44994</v>
      </c>
      <c r="C140" t="s">
        <v>77</v>
      </c>
      <c r="D140" t="s">
        <v>304</v>
      </c>
      <c r="E140" t="s">
        <v>305</v>
      </c>
      <c r="F140" s="38">
        <v>409410</v>
      </c>
      <c r="G140" t="s">
        <v>10</v>
      </c>
      <c r="H140" s="38">
        <f>Table_BankStatement_14[[#This Row],[Balance]]/2</f>
        <v>13381947</v>
      </c>
      <c r="I140" t="s">
        <v>9</v>
      </c>
    </row>
    <row r="141" spans="1:9">
      <c r="A141">
        <v>140</v>
      </c>
      <c r="B141" s="1">
        <v>44994</v>
      </c>
      <c r="C141" t="s">
        <v>77</v>
      </c>
      <c r="D141" t="s">
        <v>306</v>
      </c>
      <c r="E141" t="s">
        <v>307</v>
      </c>
      <c r="F141" s="38">
        <v>412448</v>
      </c>
      <c r="G141" t="s">
        <v>10</v>
      </c>
      <c r="H141" s="38">
        <f>Table_BankStatement_14[[#This Row],[Balance]]/2</f>
        <v>13175723</v>
      </c>
      <c r="I141" t="s">
        <v>9</v>
      </c>
    </row>
    <row r="142" spans="1:9">
      <c r="A142">
        <v>141</v>
      </c>
      <c r="B142" s="1">
        <v>44994</v>
      </c>
      <c r="C142" t="s">
        <v>77</v>
      </c>
      <c r="D142" t="s">
        <v>308</v>
      </c>
      <c r="E142" t="s">
        <v>309</v>
      </c>
      <c r="F142" s="38">
        <v>86825</v>
      </c>
      <c r="G142" t="s">
        <v>10</v>
      </c>
      <c r="H142" s="38">
        <f>Table_BankStatement_14[[#This Row],[Balance]]/2</f>
        <v>13132310.5</v>
      </c>
      <c r="I142" t="s">
        <v>9</v>
      </c>
    </row>
    <row r="143" spans="1:9">
      <c r="A143">
        <v>142</v>
      </c>
      <c r="B143" s="1">
        <v>44994</v>
      </c>
      <c r="C143" t="s">
        <v>77</v>
      </c>
      <c r="D143" t="s">
        <v>310</v>
      </c>
      <c r="E143" t="s">
        <v>311</v>
      </c>
      <c r="F143" s="38">
        <v>323221</v>
      </c>
      <c r="G143" t="s">
        <v>10</v>
      </c>
      <c r="H143" s="38">
        <f>Table_BankStatement_14[[#This Row],[Balance]]/2</f>
        <v>12970700</v>
      </c>
      <c r="I143" t="s">
        <v>9</v>
      </c>
    </row>
    <row r="144" spans="1:9">
      <c r="A144">
        <v>143</v>
      </c>
      <c r="B144" s="1">
        <v>44994</v>
      </c>
      <c r="C144" t="s">
        <v>77</v>
      </c>
      <c r="D144" t="s">
        <v>102</v>
      </c>
      <c r="E144" t="s">
        <v>312</v>
      </c>
      <c r="F144" s="38">
        <v>59668</v>
      </c>
      <c r="G144" t="s">
        <v>10</v>
      </c>
      <c r="H144" s="38">
        <f>Table_BankStatement_14[[#This Row],[Balance]]/2</f>
        <v>12940866</v>
      </c>
      <c r="I144" t="s">
        <v>9</v>
      </c>
    </row>
    <row r="145" spans="1:9">
      <c r="A145">
        <v>144</v>
      </c>
      <c r="B145" s="1">
        <v>44994</v>
      </c>
      <c r="C145" t="s">
        <v>77</v>
      </c>
      <c r="D145" t="s">
        <v>313</v>
      </c>
      <c r="E145" t="s">
        <v>314</v>
      </c>
      <c r="F145" s="38">
        <v>381067</v>
      </c>
      <c r="G145" t="s">
        <v>10</v>
      </c>
      <c r="H145" s="38">
        <f>Table_BankStatement_14[[#This Row],[Balance]]/2</f>
        <v>12750332.5</v>
      </c>
      <c r="I145" t="s">
        <v>9</v>
      </c>
    </row>
    <row r="146" spans="1:9">
      <c r="A146">
        <v>145</v>
      </c>
      <c r="B146" s="1">
        <v>44994</v>
      </c>
      <c r="C146" t="s">
        <v>77</v>
      </c>
      <c r="D146" t="s">
        <v>315</v>
      </c>
      <c r="E146" t="s">
        <v>316</v>
      </c>
      <c r="F146" s="38">
        <v>297049</v>
      </c>
      <c r="G146" t="s">
        <v>10</v>
      </c>
      <c r="H146" s="38">
        <f>Table_BankStatement_14[[#This Row],[Balance]]/2</f>
        <v>12601808</v>
      </c>
      <c r="I146" t="s">
        <v>9</v>
      </c>
    </row>
    <row r="147" spans="1:9">
      <c r="A147">
        <v>146</v>
      </c>
      <c r="B147" s="1">
        <v>44994</v>
      </c>
      <c r="C147" t="s">
        <v>77</v>
      </c>
      <c r="D147" t="s">
        <v>116</v>
      </c>
      <c r="E147" t="s">
        <v>317</v>
      </c>
      <c r="F147" s="38">
        <v>224574</v>
      </c>
      <c r="G147" t="s">
        <v>10</v>
      </c>
      <c r="H147" s="38">
        <f>Table_BankStatement_14[[#This Row],[Balance]]/2</f>
        <v>12489521</v>
      </c>
      <c r="I147" t="s">
        <v>9</v>
      </c>
    </row>
    <row r="148" spans="1:9">
      <c r="A148">
        <v>147</v>
      </c>
      <c r="B148" s="1">
        <v>44994</v>
      </c>
      <c r="C148" t="s">
        <v>77</v>
      </c>
      <c r="D148" t="s">
        <v>106</v>
      </c>
      <c r="E148" t="s">
        <v>318</v>
      </c>
      <c r="F148" s="38">
        <v>246877</v>
      </c>
      <c r="G148" t="s">
        <v>10</v>
      </c>
      <c r="H148" s="38">
        <f>Table_BankStatement_14[[#This Row],[Balance]]/2</f>
        <v>12366082.5</v>
      </c>
      <c r="I148" t="s">
        <v>9</v>
      </c>
    </row>
    <row r="149" spans="1:9">
      <c r="A149">
        <v>148</v>
      </c>
      <c r="B149" s="1">
        <v>44994</v>
      </c>
      <c r="C149" t="s">
        <v>77</v>
      </c>
      <c r="D149" t="s">
        <v>319</v>
      </c>
      <c r="E149" t="s">
        <v>320</v>
      </c>
      <c r="F149" s="38">
        <v>125236</v>
      </c>
      <c r="G149" t="s">
        <v>10</v>
      </c>
      <c r="H149" s="38">
        <f>Table_BankStatement_14[[#This Row],[Balance]]/2</f>
        <v>12303464.5</v>
      </c>
      <c r="I149" t="s">
        <v>9</v>
      </c>
    </row>
    <row r="150" spans="1:9">
      <c r="A150">
        <v>149</v>
      </c>
      <c r="B150" s="1">
        <v>44994</v>
      </c>
      <c r="C150" t="s">
        <v>77</v>
      </c>
      <c r="D150" t="s">
        <v>321</v>
      </c>
      <c r="E150" t="s">
        <v>322</v>
      </c>
      <c r="F150" s="38">
        <v>242039</v>
      </c>
      <c r="G150" t="s">
        <v>10</v>
      </c>
      <c r="H150" s="38">
        <f>Table_BankStatement_14[[#This Row],[Balance]]/2</f>
        <v>12182445</v>
      </c>
      <c r="I150" t="s">
        <v>9</v>
      </c>
    </row>
    <row r="151" spans="1:9">
      <c r="A151">
        <v>150</v>
      </c>
      <c r="B151" s="1">
        <v>44994</v>
      </c>
      <c r="C151" t="s">
        <v>77</v>
      </c>
      <c r="D151" t="s">
        <v>323</v>
      </c>
      <c r="E151" t="s">
        <v>324</v>
      </c>
      <c r="F151" s="38">
        <v>182946</v>
      </c>
      <c r="G151" t="s">
        <v>10</v>
      </c>
      <c r="H151" s="38">
        <f>Table_BankStatement_14[[#This Row],[Balance]]/2</f>
        <v>12090972</v>
      </c>
      <c r="I151" t="s">
        <v>9</v>
      </c>
    </row>
    <row r="152" spans="1:9">
      <c r="A152">
        <v>151</v>
      </c>
      <c r="B152" s="1">
        <v>44994</v>
      </c>
      <c r="C152" t="s">
        <v>77</v>
      </c>
      <c r="D152" t="s">
        <v>325</v>
      </c>
      <c r="E152" t="s">
        <v>326</v>
      </c>
      <c r="F152" s="38">
        <v>425761</v>
      </c>
      <c r="G152" t="s">
        <v>10</v>
      </c>
      <c r="H152" s="38">
        <f>Table_BankStatement_14[[#This Row],[Balance]]/2</f>
        <v>11878091.5</v>
      </c>
      <c r="I152" t="s">
        <v>9</v>
      </c>
    </row>
    <row r="153" spans="1:9">
      <c r="A153">
        <v>152</v>
      </c>
      <c r="B153" s="1">
        <v>44994</v>
      </c>
      <c r="C153" t="s">
        <v>77</v>
      </c>
      <c r="D153" t="s">
        <v>327</v>
      </c>
      <c r="E153" t="s">
        <v>328</v>
      </c>
      <c r="F153" s="38">
        <v>286217</v>
      </c>
      <c r="G153" t="s">
        <v>10</v>
      </c>
      <c r="H153" s="38">
        <f>Table_BankStatement_14[[#This Row],[Balance]]/2</f>
        <v>11734983</v>
      </c>
      <c r="I153" t="s">
        <v>9</v>
      </c>
    </row>
    <row r="154" spans="1:9">
      <c r="A154">
        <v>153</v>
      </c>
      <c r="B154" s="1">
        <v>44994</v>
      </c>
      <c r="C154" t="s">
        <v>77</v>
      </c>
      <c r="D154" t="s">
        <v>329</v>
      </c>
      <c r="E154" t="s">
        <v>330</v>
      </c>
      <c r="F154" s="38">
        <v>481154</v>
      </c>
      <c r="G154" t="s">
        <v>10</v>
      </c>
      <c r="H154" s="38">
        <f>Table_BankStatement_14[[#This Row],[Balance]]/2</f>
        <v>11494406</v>
      </c>
      <c r="I154" t="s">
        <v>9</v>
      </c>
    </row>
    <row r="155" spans="1:9">
      <c r="A155">
        <v>154</v>
      </c>
      <c r="B155" s="1">
        <v>44994</v>
      </c>
      <c r="C155" t="s">
        <v>77</v>
      </c>
      <c r="D155" t="s">
        <v>331</v>
      </c>
      <c r="E155" t="s">
        <v>332</v>
      </c>
      <c r="F155" s="38">
        <v>481197</v>
      </c>
      <c r="G155" t="s">
        <v>10</v>
      </c>
      <c r="H155" s="38">
        <f>Table_BankStatement_14[[#This Row],[Balance]]/2</f>
        <v>11253807.5</v>
      </c>
      <c r="I155" t="s">
        <v>9</v>
      </c>
    </row>
    <row r="156" spans="1:9">
      <c r="A156">
        <v>155</v>
      </c>
      <c r="B156" s="1">
        <v>44994</v>
      </c>
      <c r="C156" t="s">
        <v>77</v>
      </c>
      <c r="D156" t="s">
        <v>333</v>
      </c>
      <c r="E156" t="s">
        <v>334</v>
      </c>
      <c r="F156" s="38">
        <v>100255</v>
      </c>
      <c r="G156" t="s">
        <v>10</v>
      </c>
      <c r="H156" s="38">
        <f>Table_BankStatement_14[[#This Row],[Balance]]/2</f>
        <v>11203680</v>
      </c>
      <c r="I156" t="s">
        <v>9</v>
      </c>
    </row>
    <row r="157" spans="1:9">
      <c r="A157">
        <v>156</v>
      </c>
      <c r="B157" s="1">
        <v>44994</v>
      </c>
      <c r="C157" t="s">
        <v>77</v>
      </c>
      <c r="D157" t="s">
        <v>335</v>
      </c>
      <c r="E157" t="s">
        <v>336</v>
      </c>
      <c r="F157" s="38">
        <v>155199</v>
      </c>
      <c r="G157" t="s">
        <v>10</v>
      </c>
      <c r="H157" s="38">
        <f>Table_BankStatement_14[[#This Row],[Balance]]/2</f>
        <v>11126080.5</v>
      </c>
      <c r="I157" t="s">
        <v>9</v>
      </c>
    </row>
    <row r="158" spans="1:9">
      <c r="A158">
        <v>157</v>
      </c>
      <c r="B158" s="1">
        <v>44994</v>
      </c>
      <c r="C158" t="s">
        <v>77</v>
      </c>
      <c r="D158" t="s">
        <v>337</v>
      </c>
      <c r="E158" t="s">
        <v>338</v>
      </c>
      <c r="F158" s="38">
        <v>422352</v>
      </c>
      <c r="G158" t="s">
        <v>10</v>
      </c>
      <c r="H158" s="38">
        <f>Table_BankStatement_14[[#This Row],[Balance]]/2</f>
        <v>10914904.5</v>
      </c>
      <c r="I158" t="s">
        <v>9</v>
      </c>
    </row>
    <row r="159" spans="1:9">
      <c r="A159">
        <v>158</v>
      </c>
      <c r="B159" s="1">
        <v>44994</v>
      </c>
      <c r="C159" t="s">
        <v>77</v>
      </c>
      <c r="D159" t="s">
        <v>339</v>
      </c>
      <c r="E159" t="s">
        <v>340</v>
      </c>
      <c r="F159" s="38">
        <v>404042</v>
      </c>
      <c r="G159" t="s">
        <v>10</v>
      </c>
      <c r="H159" s="38">
        <f>Table_BankStatement_14[[#This Row],[Balance]]/2</f>
        <v>10712883.5</v>
      </c>
      <c r="I159" t="s">
        <v>9</v>
      </c>
    </row>
    <row r="160" spans="1:9">
      <c r="A160">
        <v>159</v>
      </c>
      <c r="B160" s="1">
        <v>44994</v>
      </c>
      <c r="C160" t="s">
        <v>77</v>
      </c>
      <c r="D160" t="s">
        <v>118</v>
      </c>
      <c r="E160" t="s">
        <v>341</v>
      </c>
      <c r="F160" s="38">
        <v>293963</v>
      </c>
      <c r="G160" t="s">
        <v>10</v>
      </c>
      <c r="H160" s="38">
        <f>Table_BankStatement_14[[#This Row],[Balance]]/2</f>
        <v>10565902</v>
      </c>
      <c r="I160" t="s">
        <v>9</v>
      </c>
    </row>
    <row r="161" spans="1:9">
      <c r="A161">
        <v>160</v>
      </c>
      <c r="B161" s="1">
        <v>44994</v>
      </c>
      <c r="C161" t="s">
        <v>77</v>
      </c>
      <c r="D161" t="s">
        <v>342</v>
      </c>
      <c r="E161" t="s">
        <v>343</v>
      </c>
      <c r="F161" s="38">
        <v>172882</v>
      </c>
      <c r="G161" t="s">
        <v>10</v>
      </c>
      <c r="H161" s="38">
        <f>Table_BankStatement_14[[#This Row],[Balance]]/2</f>
        <v>10479461</v>
      </c>
      <c r="I161" t="s">
        <v>9</v>
      </c>
    </row>
    <row r="162" spans="1:9">
      <c r="A162">
        <v>161</v>
      </c>
      <c r="B162" s="1">
        <v>44994</v>
      </c>
      <c r="C162" t="s">
        <v>77</v>
      </c>
      <c r="D162" t="s">
        <v>344</v>
      </c>
      <c r="E162" t="s">
        <v>345</v>
      </c>
      <c r="F162" s="38">
        <v>443791</v>
      </c>
      <c r="G162" t="s">
        <v>10</v>
      </c>
      <c r="H162" s="38">
        <f>Table_BankStatement_14[[#This Row],[Balance]]/2</f>
        <v>10257565.5</v>
      </c>
      <c r="I162" t="s">
        <v>9</v>
      </c>
    </row>
    <row r="163" spans="1:9">
      <c r="A163">
        <v>162</v>
      </c>
      <c r="B163" s="1">
        <v>44994</v>
      </c>
      <c r="C163" t="s">
        <v>77</v>
      </c>
      <c r="D163" t="s">
        <v>148</v>
      </c>
      <c r="E163" t="s">
        <v>346</v>
      </c>
      <c r="F163" s="38">
        <v>349997</v>
      </c>
      <c r="G163" t="s">
        <v>10</v>
      </c>
      <c r="H163" s="38">
        <f>Table_BankStatement_14[[#This Row],[Balance]]/2</f>
        <v>10082567</v>
      </c>
      <c r="I163" t="s">
        <v>9</v>
      </c>
    </row>
    <row r="164" spans="1:9">
      <c r="A164">
        <v>163</v>
      </c>
      <c r="B164" s="1">
        <v>44994</v>
      </c>
      <c r="C164" t="s">
        <v>77</v>
      </c>
      <c r="D164" t="s">
        <v>347</v>
      </c>
      <c r="E164" t="s">
        <v>348</v>
      </c>
      <c r="F164" s="38">
        <v>238203</v>
      </c>
      <c r="G164" t="s">
        <v>10</v>
      </c>
      <c r="H164" s="38">
        <f>Table_BankStatement_14[[#This Row],[Balance]]/2</f>
        <v>9963465.5</v>
      </c>
      <c r="I164" t="s">
        <v>9</v>
      </c>
    </row>
    <row r="165" spans="1:9">
      <c r="A165">
        <v>164</v>
      </c>
      <c r="B165" s="1">
        <v>44994</v>
      </c>
      <c r="C165" t="s">
        <v>77</v>
      </c>
      <c r="D165" t="s">
        <v>349</v>
      </c>
      <c r="E165" t="s">
        <v>350</v>
      </c>
      <c r="F165" s="38">
        <v>252020</v>
      </c>
      <c r="G165" t="s">
        <v>10</v>
      </c>
      <c r="H165" s="38">
        <f>Table_BankStatement_14[[#This Row],[Balance]]/2</f>
        <v>9837455.5</v>
      </c>
      <c r="I165" t="s">
        <v>9</v>
      </c>
    </row>
    <row r="166" spans="1:9">
      <c r="A166">
        <v>165</v>
      </c>
      <c r="B166" s="1">
        <v>44994</v>
      </c>
      <c r="C166" t="s">
        <v>77</v>
      </c>
      <c r="D166" t="s">
        <v>351</v>
      </c>
      <c r="E166" t="s">
        <v>352</v>
      </c>
      <c r="F166" s="38">
        <v>169677</v>
      </c>
      <c r="G166" t="s">
        <v>10</v>
      </c>
      <c r="H166" s="38">
        <f>Table_BankStatement_14[[#This Row],[Balance]]/2</f>
        <v>9752617</v>
      </c>
      <c r="I166" t="s">
        <v>9</v>
      </c>
    </row>
    <row r="167" spans="1:9">
      <c r="A167">
        <v>166</v>
      </c>
      <c r="B167" s="1">
        <v>44994</v>
      </c>
      <c r="C167" t="s">
        <v>77</v>
      </c>
      <c r="D167" t="s">
        <v>353</v>
      </c>
      <c r="E167" t="s">
        <v>354</v>
      </c>
      <c r="F167" s="38">
        <v>220357</v>
      </c>
      <c r="G167" t="s">
        <v>10</v>
      </c>
      <c r="H167" s="38">
        <f>Table_BankStatement_14[[#This Row],[Balance]]/2</f>
        <v>9642438.5</v>
      </c>
      <c r="I167" t="s">
        <v>9</v>
      </c>
    </row>
    <row r="168" spans="1:9">
      <c r="A168">
        <v>167</v>
      </c>
      <c r="B168" s="1">
        <v>44994</v>
      </c>
      <c r="C168" t="s">
        <v>77</v>
      </c>
      <c r="D168" t="s">
        <v>355</v>
      </c>
      <c r="E168" t="s">
        <v>356</v>
      </c>
      <c r="F168" s="38">
        <v>53905</v>
      </c>
      <c r="G168" t="s">
        <v>10</v>
      </c>
      <c r="H168" s="38">
        <f>Table_BankStatement_14[[#This Row],[Balance]]/2</f>
        <v>9615486</v>
      </c>
      <c r="I168" t="s">
        <v>9</v>
      </c>
    </row>
    <row r="169" spans="1:9">
      <c r="A169">
        <v>168</v>
      </c>
      <c r="B169" s="1">
        <v>44994</v>
      </c>
      <c r="C169" t="s">
        <v>77</v>
      </c>
      <c r="D169" t="s">
        <v>357</v>
      </c>
      <c r="E169" t="s">
        <v>358</v>
      </c>
      <c r="F169" s="38">
        <v>367257</v>
      </c>
      <c r="G169" t="s">
        <v>10</v>
      </c>
      <c r="H169" s="38">
        <f>Table_BankStatement_14[[#This Row],[Balance]]/2</f>
        <v>9431857.5</v>
      </c>
      <c r="I169" t="s">
        <v>9</v>
      </c>
    </row>
    <row r="170" spans="1:9">
      <c r="A170">
        <v>169</v>
      </c>
      <c r="B170" s="1">
        <v>44994</v>
      </c>
      <c r="C170" t="s">
        <v>77</v>
      </c>
      <c r="D170" t="s">
        <v>359</v>
      </c>
      <c r="E170" t="s">
        <v>360</v>
      </c>
      <c r="F170" s="38">
        <v>27105</v>
      </c>
      <c r="G170" t="s">
        <v>10</v>
      </c>
      <c r="H170" s="38">
        <f>Table_BankStatement_14[[#This Row],[Balance]]/2</f>
        <v>9418305</v>
      </c>
      <c r="I170" t="s">
        <v>9</v>
      </c>
    </row>
    <row r="171" spans="1:9">
      <c r="A171">
        <v>170</v>
      </c>
      <c r="B171" s="1">
        <v>44994</v>
      </c>
      <c r="C171" t="s">
        <v>77</v>
      </c>
      <c r="D171" t="s">
        <v>361</v>
      </c>
      <c r="E171" t="s">
        <v>362</v>
      </c>
      <c r="F171" s="38">
        <v>332734</v>
      </c>
      <c r="G171" t="s">
        <v>10</v>
      </c>
      <c r="H171" s="38">
        <f>Table_BankStatement_14[[#This Row],[Balance]]/2</f>
        <v>9251938</v>
      </c>
      <c r="I171" t="s">
        <v>9</v>
      </c>
    </row>
    <row r="172" spans="1:9">
      <c r="A172">
        <v>171</v>
      </c>
      <c r="B172" s="1">
        <v>44994</v>
      </c>
      <c r="C172" t="s">
        <v>77</v>
      </c>
      <c r="D172" t="s">
        <v>363</v>
      </c>
      <c r="E172" t="s">
        <v>364</v>
      </c>
      <c r="F172" s="38">
        <v>143664</v>
      </c>
      <c r="G172" t="s">
        <v>10</v>
      </c>
      <c r="H172" s="38">
        <f>Table_BankStatement_14[[#This Row],[Balance]]/2</f>
        <v>9180106</v>
      </c>
      <c r="I172" t="s">
        <v>9</v>
      </c>
    </row>
    <row r="173" spans="1:9">
      <c r="A173">
        <v>172</v>
      </c>
      <c r="B173" s="1">
        <v>44994</v>
      </c>
      <c r="C173" t="s">
        <v>77</v>
      </c>
      <c r="D173" t="s">
        <v>365</v>
      </c>
      <c r="E173" t="s">
        <v>366</v>
      </c>
      <c r="F173" s="38">
        <v>235917</v>
      </c>
      <c r="G173" t="s">
        <v>10</v>
      </c>
      <c r="H173" s="38">
        <f>Table_BankStatement_14[[#This Row],[Balance]]/2</f>
        <v>9062147.5</v>
      </c>
      <c r="I173" t="s">
        <v>9</v>
      </c>
    </row>
    <row r="174" spans="1:9">
      <c r="A174">
        <v>173</v>
      </c>
      <c r="B174" s="1">
        <v>44994</v>
      </c>
      <c r="C174" t="s">
        <v>77</v>
      </c>
      <c r="D174" t="s">
        <v>367</v>
      </c>
      <c r="E174" t="s">
        <v>368</v>
      </c>
      <c r="F174" s="38">
        <v>60606</v>
      </c>
      <c r="G174" t="s">
        <v>10</v>
      </c>
      <c r="H174" s="38">
        <f>Table_BankStatement_14[[#This Row],[Balance]]/2</f>
        <v>9031844.5</v>
      </c>
      <c r="I174" t="s">
        <v>9</v>
      </c>
    </row>
    <row r="175" spans="1:9">
      <c r="A175">
        <v>174</v>
      </c>
      <c r="B175" s="1">
        <v>44994</v>
      </c>
      <c r="C175" t="s">
        <v>77</v>
      </c>
      <c r="D175" t="s">
        <v>369</v>
      </c>
      <c r="E175" t="s">
        <v>370</v>
      </c>
      <c r="F175" s="38">
        <v>442407</v>
      </c>
      <c r="G175" t="s">
        <v>10</v>
      </c>
      <c r="H175" s="38">
        <f>Table_BankStatement_14[[#This Row],[Balance]]/2</f>
        <v>8810641</v>
      </c>
      <c r="I175" t="s">
        <v>9</v>
      </c>
    </row>
    <row r="176" spans="1:9">
      <c r="A176">
        <v>175</v>
      </c>
      <c r="B176" s="1">
        <v>44994</v>
      </c>
      <c r="C176" t="s">
        <v>77</v>
      </c>
      <c r="D176" t="s">
        <v>371</v>
      </c>
      <c r="E176" t="s">
        <v>372</v>
      </c>
      <c r="F176" s="38">
        <v>414111</v>
      </c>
      <c r="G176" t="s">
        <v>10</v>
      </c>
      <c r="H176" s="38">
        <f>Table_BankStatement_14[[#This Row],[Balance]]/2</f>
        <v>8603585.5</v>
      </c>
      <c r="I176" t="s">
        <v>9</v>
      </c>
    </row>
    <row r="177" spans="1:9">
      <c r="A177">
        <v>176</v>
      </c>
      <c r="B177" s="1">
        <v>44994</v>
      </c>
      <c r="C177" t="s">
        <v>77</v>
      </c>
      <c r="D177" t="s">
        <v>373</v>
      </c>
      <c r="E177" t="s">
        <v>374</v>
      </c>
      <c r="F177" s="38">
        <v>470500</v>
      </c>
      <c r="G177" t="s">
        <v>10</v>
      </c>
      <c r="H177" s="38">
        <f>Table_BankStatement_14[[#This Row],[Balance]]/2</f>
        <v>8368335.5</v>
      </c>
      <c r="I177" t="s">
        <v>9</v>
      </c>
    </row>
    <row r="178" spans="1:9">
      <c r="A178">
        <v>177</v>
      </c>
      <c r="B178" s="1">
        <v>44994</v>
      </c>
      <c r="C178" t="s">
        <v>77</v>
      </c>
      <c r="D178" t="s">
        <v>375</v>
      </c>
      <c r="E178" t="s">
        <v>376</v>
      </c>
      <c r="F178" s="38">
        <v>13080</v>
      </c>
      <c r="G178" t="s">
        <v>10</v>
      </c>
      <c r="H178" s="38">
        <f>Table_BankStatement_14[[#This Row],[Balance]]/2</f>
        <v>8361795.5</v>
      </c>
      <c r="I178" t="s">
        <v>9</v>
      </c>
    </row>
    <row r="179" spans="1:9">
      <c r="A179">
        <v>178</v>
      </c>
      <c r="B179" s="1">
        <v>44994</v>
      </c>
      <c r="C179" t="s">
        <v>77</v>
      </c>
      <c r="D179" t="s">
        <v>377</v>
      </c>
      <c r="E179" t="s">
        <v>378</v>
      </c>
      <c r="F179" s="38">
        <v>77400</v>
      </c>
      <c r="G179" t="s">
        <v>10</v>
      </c>
      <c r="H179" s="38">
        <f>Table_BankStatement_14[[#This Row],[Balance]]/2</f>
        <v>8323095.5</v>
      </c>
      <c r="I179" t="s">
        <v>9</v>
      </c>
    </row>
    <row r="180" spans="1:9">
      <c r="A180">
        <v>179</v>
      </c>
      <c r="B180" s="1">
        <v>44994</v>
      </c>
      <c r="C180" t="s">
        <v>77</v>
      </c>
      <c r="D180" t="s">
        <v>379</v>
      </c>
      <c r="E180" t="s">
        <v>380</v>
      </c>
      <c r="F180" s="38">
        <v>80911</v>
      </c>
      <c r="G180" t="s">
        <v>10</v>
      </c>
      <c r="H180" s="38">
        <f>Table_BankStatement_14[[#This Row],[Balance]]/2</f>
        <v>8282640</v>
      </c>
      <c r="I180" t="s">
        <v>9</v>
      </c>
    </row>
    <row r="181" spans="1:9">
      <c r="A181">
        <v>180</v>
      </c>
      <c r="B181" s="1">
        <v>44994</v>
      </c>
      <c r="C181" t="s">
        <v>77</v>
      </c>
      <c r="D181" t="s">
        <v>381</v>
      </c>
      <c r="E181" t="s">
        <v>382</v>
      </c>
      <c r="F181" s="38">
        <v>31408</v>
      </c>
      <c r="G181" t="s">
        <v>10</v>
      </c>
      <c r="H181" s="38">
        <f>Table_BankStatement_14[[#This Row],[Balance]]/2</f>
        <v>8266936</v>
      </c>
      <c r="I181" t="s">
        <v>9</v>
      </c>
    </row>
    <row r="182" spans="1:9">
      <c r="A182">
        <v>181</v>
      </c>
      <c r="B182" s="1">
        <v>44994</v>
      </c>
      <c r="C182" t="s">
        <v>77</v>
      </c>
      <c r="D182" t="s">
        <v>383</v>
      </c>
      <c r="E182" t="s">
        <v>384</v>
      </c>
      <c r="F182" s="38">
        <v>308882</v>
      </c>
      <c r="G182" t="s">
        <v>10</v>
      </c>
      <c r="H182" s="38">
        <f>Table_BankStatement_14[[#This Row],[Balance]]/2</f>
        <v>8112495</v>
      </c>
      <c r="I182" t="s">
        <v>9</v>
      </c>
    </row>
    <row r="183" spans="1:9">
      <c r="A183">
        <v>182</v>
      </c>
      <c r="B183" s="1">
        <v>44994</v>
      </c>
      <c r="C183" t="s">
        <v>77</v>
      </c>
      <c r="D183" t="s">
        <v>385</v>
      </c>
      <c r="E183" t="s">
        <v>386</v>
      </c>
      <c r="F183" s="38">
        <v>165937</v>
      </c>
      <c r="G183" t="s">
        <v>10</v>
      </c>
      <c r="H183" s="38">
        <f>Table_BankStatement_14[[#This Row],[Balance]]/2</f>
        <v>8029526.5</v>
      </c>
      <c r="I183" t="s">
        <v>9</v>
      </c>
    </row>
    <row r="184" spans="1:9">
      <c r="A184">
        <v>183</v>
      </c>
      <c r="B184" s="1">
        <v>44994</v>
      </c>
      <c r="C184" t="s">
        <v>77</v>
      </c>
      <c r="D184" t="s">
        <v>387</v>
      </c>
      <c r="E184" t="s">
        <v>388</v>
      </c>
      <c r="F184" s="38">
        <v>194961</v>
      </c>
      <c r="G184" t="s">
        <v>10</v>
      </c>
      <c r="H184" s="38">
        <f>Table_BankStatement_14[[#This Row],[Balance]]/2</f>
        <v>7932046</v>
      </c>
      <c r="I184" t="s">
        <v>9</v>
      </c>
    </row>
    <row r="185" spans="1:9">
      <c r="A185">
        <v>184</v>
      </c>
      <c r="B185" s="1">
        <v>44994</v>
      </c>
      <c r="C185" t="s">
        <v>77</v>
      </c>
      <c r="D185" t="s">
        <v>389</v>
      </c>
      <c r="E185" t="s">
        <v>390</v>
      </c>
      <c r="F185" s="38">
        <v>400385</v>
      </c>
      <c r="G185" t="s">
        <v>10</v>
      </c>
      <c r="H185" s="38">
        <f>Table_BankStatement_14[[#This Row],[Balance]]/2</f>
        <v>7731853.5</v>
      </c>
      <c r="I185" t="s">
        <v>9</v>
      </c>
    </row>
    <row r="186" spans="1:9">
      <c r="A186">
        <v>185</v>
      </c>
      <c r="B186" s="1">
        <v>44994</v>
      </c>
      <c r="C186" t="s">
        <v>77</v>
      </c>
      <c r="D186" t="s">
        <v>391</v>
      </c>
      <c r="E186" t="s">
        <v>392</v>
      </c>
      <c r="F186" s="38">
        <v>495596</v>
      </c>
      <c r="G186" t="s">
        <v>10</v>
      </c>
      <c r="H186" s="38">
        <f>Table_BankStatement_14[[#This Row],[Balance]]/2</f>
        <v>7484055.5</v>
      </c>
      <c r="I186" t="s">
        <v>9</v>
      </c>
    </row>
    <row r="187" spans="1:9">
      <c r="A187">
        <v>186</v>
      </c>
      <c r="B187" s="1">
        <v>44994</v>
      </c>
      <c r="C187" t="s">
        <v>77</v>
      </c>
      <c r="D187" t="s">
        <v>393</v>
      </c>
      <c r="E187" t="s">
        <v>394</v>
      </c>
      <c r="F187" s="38">
        <v>158582</v>
      </c>
      <c r="G187" t="s">
        <v>10</v>
      </c>
      <c r="H187" s="38">
        <f>Table_BankStatement_14[[#This Row],[Balance]]/2</f>
        <v>7404764.5</v>
      </c>
      <c r="I187" t="s">
        <v>9</v>
      </c>
    </row>
    <row r="188" spans="1:9">
      <c r="A188">
        <v>187</v>
      </c>
      <c r="B188" s="1">
        <v>44994</v>
      </c>
      <c r="C188" t="s">
        <v>77</v>
      </c>
      <c r="D188" t="s">
        <v>395</v>
      </c>
      <c r="E188" t="s">
        <v>396</v>
      </c>
      <c r="F188" s="38">
        <v>228980</v>
      </c>
      <c r="G188" t="s">
        <v>10</v>
      </c>
      <c r="H188" s="38">
        <f>Table_BankStatement_14[[#This Row],[Balance]]/2</f>
        <v>7290274.5</v>
      </c>
      <c r="I188" t="s">
        <v>9</v>
      </c>
    </row>
    <row r="189" spans="1:9">
      <c r="A189">
        <v>188</v>
      </c>
      <c r="B189" s="1">
        <v>44994</v>
      </c>
      <c r="C189" t="s">
        <v>77</v>
      </c>
      <c r="D189" t="s">
        <v>104</v>
      </c>
      <c r="E189" t="s">
        <v>397</v>
      </c>
      <c r="F189" s="38">
        <v>414791</v>
      </c>
      <c r="G189" t="s">
        <v>10</v>
      </c>
      <c r="H189" s="38">
        <f>Table_BankStatement_14[[#This Row],[Balance]]/2</f>
        <v>7082879</v>
      </c>
      <c r="I189" t="s">
        <v>9</v>
      </c>
    </row>
    <row r="190" spans="1:9">
      <c r="A190">
        <v>189</v>
      </c>
      <c r="B190" s="1">
        <v>44994</v>
      </c>
      <c r="C190" t="s">
        <v>77</v>
      </c>
      <c r="D190" t="s">
        <v>398</v>
      </c>
      <c r="E190" t="s">
        <v>399</v>
      </c>
      <c r="F190" s="38">
        <v>106211</v>
      </c>
      <c r="G190" t="s">
        <v>10</v>
      </c>
      <c r="H190" s="38">
        <f>Table_BankStatement_14[[#This Row],[Balance]]/2</f>
        <v>7029773.5</v>
      </c>
      <c r="I190" t="s">
        <v>9</v>
      </c>
    </row>
    <row r="191" spans="1:9">
      <c r="A191">
        <v>190</v>
      </c>
      <c r="B191" s="1">
        <v>44994</v>
      </c>
      <c r="C191" t="s">
        <v>77</v>
      </c>
      <c r="D191" t="s">
        <v>112</v>
      </c>
      <c r="E191" t="s">
        <v>400</v>
      </c>
      <c r="F191" s="38">
        <v>470998</v>
      </c>
      <c r="G191" t="s">
        <v>10</v>
      </c>
      <c r="H191" s="38">
        <f>Table_BankStatement_14[[#This Row],[Balance]]/2</f>
        <v>6794274.5</v>
      </c>
      <c r="I191" t="s">
        <v>9</v>
      </c>
    </row>
    <row r="192" spans="1:9">
      <c r="A192">
        <v>191</v>
      </c>
      <c r="B192" s="1">
        <v>44994</v>
      </c>
      <c r="C192" t="s">
        <v>77</v>
      </c>
      <c r="D192" t="s">
        <v>401</v>
      </c>
      <c r="E192" t="s">
        <v>402</v>
      </c>
      <c r="F192" s="38">
        <v>279084</v>
      </c>
      <c r="G192" t="s">
        <v>10</v>
      </c>
      <c r="H192" s="38">
        <f>Table_BankStatement_14[[#This Row],[Balance]]/2</f>
        <v>6654732.5</v>
      </c>
      <c r="I192" t="s">
        <v>9</v>
      </c>
    </row>
    <row r="193" spans="1:9">
      <c r="A193">
        <v>192</v>
      </c>
      <c r="B193" s="1">
        <v>44994</v>
      </c>
      <c r="C193" t="s">
        <v>77</v>
      </c>
      <c r="D193" t="s">
        <v>295</v>
      </c>
      <c r="E193" t="s">
        <v>403</v>
      </c>
      <c r="F193" s="38">
        <v>154268</v>
      </c>
      <c r="G193" t="s">
        <v>10</v>
      </c>
      <c r="H193" s="38">
        <f>Table_BankStatement_14[[#This Row],[Balance]]/2</f>
        <v>6577598.5</v>
      </c>
      <c r="I193" t="s">
        <v>9</v>
      </c>
    </row>
    <row r="194" spans="1:9">
      <c r="A194">
        <v>193</v>
      </c>
      <c r="B194" s="1">
        <v>44994</v>
      </c>
      <c r="C194" t="s">
        <v>77</v>
      </c>
      <c r="D194" t="s">
        <v>404</v>
      </c>
      <c r="E194" t="s">
        <v>405</v>
      </c>
      <c r="F194" s="38">
        <v>136738</v>
      </c>
      <c r="G194" t="s">
        <v>10</v>
      </c>
      <c r="H194" s="38">
        <f>Table_BankStatement_14[[#This Row],[Balance]]/2</f>
        <v>6509229.5</v>
      </c>
      <c r="I194" t="s">
        <v>9</v>
      </c>
    </row>
    <row r="195" spans="1:9">
      <c r="A195">
        <v>194</v>
      </c>
      <c r="B195" s="1">
        <v>44994</v>
      </c>
      <c r="C195" t="s">
        <v>77</v>
      </c>
      <c r="D195" t="s">
        <v>96</v>
      </c>
      <c r="E195" t="s">
        <v>406</v>
      </c>
      <c r="F195" s="38">
        <v>326250</v>
      </c>
      <c r="G195" t="s">
        <v>10</v>
      </c>
      <c r="H195" s="38">
        <f>Table_BankStatement_14[[#This Row],[Balance]]/2</f>
        <v>6346104.5</v>
      </c>
      <c r="I195" t="s">
        <v>9</v>
      </c>
    </row>
    <row r="196" spans="1:9">
      <c r="A196">
        <v>195</v>
      </c>
      <c r="B196" s="1">
        <v>44994</v>
      </c>
      <c r="C196" t="s">
        <v>77</v>
      </c>
      <c r="D196" t="s">
        <v>407</v>
      </c>
      <c r="E196" t="s">
        <v>408</v>
      </c>
      <c r="F196" s="38">
        <v>416618</v>
      </c>
      <c r="G196" t="s">
        <v>10</v>
      </c>
      <c r="H196" s="38">
        <f>Table_BankStatement_14[[#This Row],[Balance]]/2</f>
        <v>6137795.5</v>
      </c>
      <c r="I196" t="s">
        <v>9</v>
      </c>
    </row>
    <row r="197" spans="1:9">
      <c r="A197">
        <v>196</v>
      </c>
      <c r="B197" s="1">
        <v>44994</v>
      </c>
      <c r="C197" t="s">
        <v>77</v>
      </c>
      <c r="D197" t="s">
        <v>409</v>
      </c>
      <c r="E197" t="s">
        <v>410</v>
      </c>
      <c r="F197" s="38">
        <v>32029</v>
      </c>
      <c r="G197" t="s">
        <v>10</v>
      </c>
      <c r="H197" s="38">
        <f>Table_BankStatement_14[[#This Row],[Balance]]/2</f>
        <v>6121781</v>
      </c>
      <c r="I197" t="s">
        <v>9</v>
      </c>
    </row>
    <row r="198" spans="1:9">
      <c r="A198">
        <v>197</v>
      </c>
      <c r="B198" s="1">
        <v>44994</v>
      </c>
      <c r="C198" t="s">
        <v>77</v>
      </c>
      <c r="D198" t="s">
        <v>411</v>
      </c>
      <c r="E198" t="s">
        <v>412</v>
      </c>
      <c r="F198" s="38">
        <v>150217</v>
      </c>
      <c r="G198" t="s">
        <v>10</v>
      </c>
      <c r="H198" s="38">
        <f>Table_BankStatement_14[[#This Row],[Balance]]/2</f>
        <v>6046672.5</v>
      </c>
      <c r="I198" t="s">
        <v>9</v>
      </c>
    </row>
    <row r="199" spans="1:9">
      <c r="A199">
        <v>198</v>
      </c>
      <c r="B199" s="1">
        <v>44994</v>
      </c>
      <c r="C199" t="s">
        <v>77</v>
      </c>
      <c r="D199" t="s">
        <v>413</v>
      </c>
      <c r="E199" t="s">
        <v>414</v>
      </c>
      <c r="F199" s="38">
        <v>176448</v>
      </c>
      <c r="G199" t="s">
        <v>10</v>
      </c>
      <c r="H199" s="38">
        <f>Table_BankStatement_14[[#This Row],[Balance]]/2</f>
        <v>5958448.5</v>
      </c>
      <c r="I199" t="s">
        <v>9</v>
      </c>
    </row>
    <row r="200" spans="1:9">
      <c r="A200">
        <v>199</v>
      </c>
      <c r="B200" s="1">
        <v>44994</v>
      </c>
      <c r="C200" t="s">
        <v>77</v>
      </c>
      <c r="D200" t="s">
        <v>415</v>
      </c>
      <c r="E200" t="s">
        <v>416</v>
      </c>
      <c r="F200" s="38">
        <v>394270</v>
      </c>
      <c r="G200" t="s">
        <v>10</v>
      </c>
      <c r="H200" s="38">
        <f>Table_BankStatement_14[[#This Row],[Balance]]/2</f>
        <v>5761313.5</v>
      </c>
      <c r="I200" t="s">
        <v>9</v>
      </c>
    </row>
    <row r="201" spans="1:9">
      <c r="A201">
        <v>200</v>
      </c>
      <c r="B201" s="1">
        <v>44994</v>
      </c>
      <c r="C201" t="s">
        <v>77</v>
      </c>
      <c r="D201" t="s">
        <v>417</v>
      </c>
      <c r="E201" t="s">
        <v>418</v>
      </c>
      <c r="F201" s="38">
        <v>276404</v>
      </c>
      <c r="G201" t="s">
        <v>10</v>
      </c>
      <c r="H201" s="38">
        <f>Table_BankStatement_14[[#This Row],[Balance]]/2</f>
        <v>5623111.5</v>
      </c>
      <c r="I201" t="s">
        <v>9</v>
      </c>
    </row>
    <row r="202" spans="1:9">
      <c r="A202">
        <v>201</v>
      </c>
      <c r="B202" s="1">
        <v>44994</v>
      </c>
      <c r="C202" t="s">
        <v>77</v>
      </c>
      <c r="D202" t="s">
        <v>419</v>
      </c>
      <c r="E202" t="s">
        <v>420</v>
      </c>
      <c r="F202" s="38">
        <v>472809</v>
      </c>
      <c r="G202" t="s">
        <v>10</v>
      </c>
      <c r="H202" s="38">
        <f>Table_BankStatement_14[[#This Row],[Balance]]/2</f>
        <v>5386707</v>
      </c>
      <c r="I202" t="s">
        <v>9</v>
      </c>
    </row>
    <row r="203" spans="1:9">
      <c r="A203">
        <v>202</v>
      </c>
      <c r="B203" s="1">
        <v>44994</v>
      </c>
      <c r="C203" t="s">
        <v>77</v>
      </c>
      <c r="D203" t="s">
        <v>421</v>
      </c>
      <c r="E203" t="s">
        <v>422</v>
      </c>
      <c r="F203" s="38">
        <v>71859</v>
      </c>
      <c r="G203" t="s">
        <v>10</v>
      </c>
      <c r="H203" s="38">
        <f>Table_BankStatement_14[[#This Row],[Balance]]/2</f>
        <v>5350777.5</v>
      </c>
      <c r="I203" t="s">
        <v>9</v>
      </c>
    </row>
    <row r="204" spans="1:9">
      <c r="A204">
        <v>203</v>
      </c>
      <c r="B204" s="1">
        <v>44993</v>
      </c>
      <c r="C204" t="s">
        <v>77</v>
      </c>
      <c r="D204" t="s">
        <v>423</v>
      </c>
      <c r="E204" t="s">
        <v>424</v>
      </c>
      <c r="F204" s="38">
        <v>280774</v>
      </c>
      <c r="G204" t="s">
        <v>10</v>
      </c>
      <c r="H204" s="38">
        <f>Table_BankStatement_14[[#This Row],[Balance]]/2</f>
        <v>5210390.5</v>
      </c>
      <c r="I204" t="s">
        <v>9</v>
      </c>
    </row>
    <row r="205" spans="1:9">
      <c r="A205">
        <v>204</v>
      </c>
      <c r="B205" s="1">
        <v>44993</v>
      </c>
      <c r="C205" t="s">
        <v>77</v>
      </c>
      <c r="D205" t="s">
        <v>425</v>
      </c>
      <c r="E205" t="s">
        <v>426</v>
      </c>
      <c r="F205" s="38">
        <v>299788</v>
      </c>
      <c r="G205" t="s">
        <v>10</v>
      </c>
      <c r="H205" s="38">
        <f>Table_BankStatement_14[[#This Row],[Balance]]/2</f>
        <v>5060496.5</v>
      </c>
      <c r="I205" t="s">
        <v>9</v>
      </c>
    </row>
    <row r="206" spans="1:9">
      <c r="A206">
        <v>205</v>
      </c>
      <c r="B206" s="1">
        <v>44993</v>
      </c>
      <c r="C206" t="s">
        <v>77</v>
      </c>
      <c r="D206" t="s">
        <v>427</v>
      </c>
      <c r="E206" t="s">
        <v>428</v>
      </c>
      <c r="F206" s="38">
        <v>95739</v>
      </c>
      <c r="G206" t="s">
        <v>10</v>
      </c>
      <c r="H206" s="38">
        <f>Table_BankStatement_14[[#This Row],[Balance]]/2</f>
        <v>5012627</v>
      </c>
      <c r="I206" t="s">
        <v>9</v>
      </c>
    </row>
    <row r="207" spans="1:9">
      <c r="A207">
        <v>206</v>
      </c>
      <c r="B207" s="1">
        <v>44993</v>
      </c>
      <c r="C207" t="s">
        <v>77</v>
      </c>
      <c r="D207" t="s">
        <v>429</v>
      </c>
      <c r="E207" t="s">
        <v>430</v>
      </c>
      <c r="F207" s="38">
        <v>239929</v>
      </c>
      <c r="G207" t="s">
        <v>10</v>
      </c>
      <c r="H207" s="38">
        <f>Table_BankStatement_14[[#This Row],[Balance]]/2</f>
        <v>4892662.5</v>
      </c>
      <c r="I207" t="s">
        <v>9</v>
      </c>
    </row>
    <row r="208" spans="1:9">
      <c r="A208">
        <v>207</v>
      </c>
      <c r="B208" s="1">
        <v>44993</v>
      </c>
      <c r="C208" t="s">
        <v>77</v>
      </c>
      <c r="D208" t="s">
        <v>431</v>
      </c>
      <c r="E208" t="s">
        <v>432</v>
      </c>
      <c r="F208" s="38">
        <v>214913</v>
      </c>
      <c r="G208" t="s">
        <v>10</v>
      </c>
      <c r="H208" s="38">
        <f>Table_BankStatement_14[[#This Row],[Balance]]/2</f>
        <v>4785206</v>
      </c>
      <c r="I208" t="s">
        <v>9</v>
      </c>
    </row>
    <row r="209" spans="1:9">
      <c r="A209">
        <v>208</v>
      </c>
      <c r="B209" s="1">
        <v>44993</v>
      </c>
      <c r="C209" t="s">
        <v>77</v>
      </c>
      <c r="D209" t="s">
        <v>433</v>
      </c>
      <c r="E209" t="s">
        <v>434</v>
      </c>
      <c r="F209" s="38">
        <v>196119</v>
      </c>
      <c r="G209" t="s">
        <v>10</v>
      </c>
      <c r="H209" s="38">
        <f>Table_BankStatement_14[[#This Row],[Balance]]/2</f>
        <v>4687146.5</v>
      </c>
      <c r="I209" t="s">
        <v>9</v>
      </c>
    </row>
    <row r="210" spans="1:9">
      <c r="A210">
        <v>209</v>
      </c>
      <c r="B210" s="1">
        <v>44993</v>
      </c>
      <c r="C210" t="s">
        <v>77</v>
      </c>
      <c r="D210" t="s">
        <v>435</v>
      </c>
      <c r="E210" t="s">
        <v>436</v>
      </c>
      <c r="F210" s="38">
        <v>443382</v>
      </c>
      <c r="G210" t="s">
        <v>10</v>
      </c>
      <c r="H210" s="38">
        <f>Table_BankStatement_14[[#This Row],[Balance]]/2</f>
        <v>4465455.5</v>
      </c>
      <c r="I210" t="s">
        <v>9</v>
      </c>
    </row>
    <row r="211" spans="1:9">
      <c r="A211">
        <v>210</v>
      </c>
      <c r="B211" s="1">
        <v>44993</v>
      </c>
      <c r="C211" t="s">
        <v>77</v>
      </c>
      <c r="D211" t="s">
        <v>143</v>
      </c>
      <c r="E211" t="s">
        <v>437</v>
      </c>
      <c r="F211" s="38">
        <v>10872</v>
      </c>
      <c r="G211" t="s">
        <v>10</v>
      </c>
      <c r="H211" s="38">
        <f>Table_BankStatement_14[[#This Row],[Balance]]/2</f>
        <v>4460019.5</v>
      </c>
      <c r="I211" t="s">
        <v>9</v>
      </c>
    </row>
    <row r="212" spans="1:9">
      <c r="A212">
        <v>211</v>
      </c>
      <c r="B212" s="1">
        <v>44993</v>
      </c>
      <c r="C212" t="s">
        <v>77</v>
      </c>
      <c r="D212" t="s">
        <v>438</v>
      </c>
      <c r="E212" t="s">
        <v>439</v>
      </c>
      <c r="F212" s="38">
        <v>471604</v>
      </c>
      <c r="G212" t="s">
        <v>10</v>
      </c>
      <c r="H212" s="38">
        <f>Table_BankStatement_14[[#This Row],[Balance]]/2</f>
        <v>4224217.5</v>
      </c>
      <c r="I212" t="s">
        <v>9</v>
      </c>
    </row>
    <row r="213" spans="1:9">
      <c r="A213">
        <v>212</v>
      </c>
      <c r="B213" s="1">
        <v>44993</v>
      </c>
      <c r="C213" t="s">
        <v>77</v>
      </c>
      <c r="D213" t="s">
        <v>440</v>
      </c>
      <c r="E213" t="s">
        <v>441</v>
      </c>
      <c r="F213" s="38">
        <v>403754</v>
      </c>
      <c r="G213" t="s">
        <v>10</v>
      </c>
      <c r="H213" s="38">
        <f>Table_BankStatement_14[[#This Row],[Balance]]/2</f>
        <v>4022340.5</v>
      </c>
      <c r="I213" t="s">
        <v>9</v>
      </c>
    </row>
    <row r="214" spans="1:9">
      <c r="A214">
        <v>213</v>
      </c>
      <c r="B214" s="1">
        <v>44993</v>
      </c>
      <c r="C214" t="s">
        <v>77</v>
      </c>
      <c r="D214" t="s">
        <v>442</v>
      </c>
      <c r="E214" t="s">
        <v>443</v>
      </c>
      <c r="F214" s="38">
        <v>159170</v>
      </c>
      <c r="G214" t="s">
        <v>10</v>
      </c>
      <c r="H214" s="38">
        <f>Table_BankStatement_14[[#This Row],[Balance]]/2</f>
        <v>3942755.5</v>
      </c>
      <c r="I214" t="s">
        <v>9</v>
      </c>
    </row>
    <row r="215" spans="1:9">
      <c r="A215">
        <v>214</v>
      </c>
      <c r="B215" s="1">
        <v>44993</v>
      </c>
      <c r="C215" t="s">
        <v>77</v>
      </c>
      <c r="D215" t="s">
        <v>444</v>
      </c>
      <c r="E215" t="s">
        <v>445</v>
      </c>
      <c r="F215" s="38">
        <v>251602</v>
      </c>
      <c r="G215" t="s">
        <v>10</v>
      </c>
      <c r="H215" s="38">
        <f>Table_BankStatement_14[[#This Row],[Balance]]/2</f>
        <v>3816954.5</v>
      </c>
      <c r="I215" t="s">
        <v>9</v>
      </c>
    </row>
    <row r="216" spans="1:9">
      <c r="A216">
        <v>215</v>
      </c>
      <c r="B216" s="1">
        <v>44993</v>
      </c>
      <c r="C216" t="s">
        <v>77</v>
      </c>
      <c r="D216" t="s">
        <v>446</v>
      </c>
      <c r="E216" t="s">
        <v>447</v>
      </c>
      <c r="F216" s="38">
        <v>268393</v>
      </c>
      <c r="G216" t="s">
        <v>10</v>
      </c>
      <c r="H216" s="38">
        <f>Table_BankStatement_14[[#This Row],[Balance]]/2</f>
        <v>3682758</v>
      </c>
      <c r="I216" t="s">
        <v>9</v>
      </c>
    </row>
    <row r="217" spans="1:9">
      <c r="A217">
        <v>216</v>
      </c>
      <c r="B217" s="1">
        <v>44993</v>
      </c>
      <c r="C217" t="s">
        <v>77</v>
      </c>
      <c r="D217" t="s">
        <v>448</v>
      </c>
      <c r="E217" t="s">
        <v>449</v>
      </c>
      <c r="F217" s="38">
        <v>451484</v>
      </c>
      <c r="G217" t="s">
        <v>10</v>
      </c>
      <c r="H217" s="38">
        <f>Table_BankStatement_14[[#This Row],[Balance]]/2</f>
        <v>3457016</v>
      </c>
      <c r="I217" t="s">
        <v>9</v>
      </c>
    </row>
    <row r="218" spans="1:9">
      <c r="A218">
        <v>217</v>
      </c>
      <c r="B218" s="1">
        <v>44993</v>
      </c>
      <c r="C218" t="s">
        <v>77</v>
      </c>
      <c r="D218" t="s">
        <v>450</v>
      </c>
      <c r="E218" t="s">
        <v>451</v>
      </c>
      <c r="F218" s="38">
        <v>442736</v>
      </c>
      <c r="G218" t="s">
        <v>10</v>
      </c>
      <c r="H218" s="38">
        <f>Table_BankStatement_14[[#This Row],[Balance]]/2</f>
        <v>3235648</v>
      </c>
      <c r="I218" t="s">
        <v>9</v>
      </c>
    </row>
    <row r="219" spans="1:9">
      <c r="A219">
        <v>218</v>
      </c>
      <c r="B219" s="1">
        <v>44993</v>
      </c>
      <c r="C219" t="s">
        <v>77</v>
      </c>
      <c r="D219" t="s">
        <v>452</v>
      </c>
      <c r="E219" t="s">
        <v>453</v>
      </c>
      <c r="F219" s="38">
        <v>338404</v>
      </c>
      <c r="G219" t="s">
        <v>10</v>
      </c>
      <c r="H219" s="38">
        <f>Table_BankStatement_14[[#This Row],[Balance]]/2</f>
        <v>3066446</v>
      </c>
      <c r="I219" t="s">
        <v>9</v>
      </c>
    </row>
    <row r="220" spans="1:9">
      <c r="A220">
        <v>219</v>
      </c>
      <c r="B220" s="1">
        <v>44993</v>
      </c>
      <c r="C220" t="s">
        <v>77</v>
      </c>
      <c r="D220" t="s">
        <v>454</v>
      </c>
      <c r="E220" t="s">
        <v>455</v>
      </c>
      <c r="F220" s="38">
        <v>300517</v>
      </c>
      <c r="G220" t="s">
        <v>10</v>
      </c>
      <c r="H220" s="38">
        <f>Table_BankStatement_14[[#This Row],[Balance]]/2</f>
        <v>2916187.5</v>
      </c>
      <c r="I220" t="s">
        <v>9</v>
      </c>
    </row>
    <row r="221" spans="1:9">
      <c r="A221">
        <v>220</v>
      </c>
      <c r="B221" s="1">
        <v>44993</v>
      </c>
      <c r="C221" t="s">
        <v>77</v>
      </c>
      <c r="D221" t="s">
        <v>456</v>
      </c>
      <c r="E221" t="s">
        <v>457</v>
      </c>
      <c r="F221" s="38">
        <v>45042</v>
      </c>
      <c r="G221" t="s">
        <v>10</v>
      </c>
      <c r="H221" s="38">
        <f>Table_BankStatement_14[[#This Row],[Balance]]/2</f>
        <v>2893666.5</v>
      </c>
      <c r="I221" t="s">
        <v>9</v>
      </c>
    </row>
    <row r="222" spans="1:9">
      <c r="A222">
        <v>221</v>
      </c>
      <c r="B222" s="1">
        <v>44993</v>
      </c>
      <c r="C222" t="s">
        <v>77</v>
      </c>
      <c r="D222" t="s">
        <v>458</v>
      </c>
      <c r="E222" t="s">
        <v>459</v>
      </c>
      <c r="F222" s="38">
        <v>458971</v>
      </c>
      <c r="G222" t="s">
        <v>10</v>
      </c>
      <c r="H222" s="38">
        <f>Table_BankStatement_14[[#This Row],[Balance]]/2</f>
        <v>2664181</v>
      </c>
      <c r="I222" t="s">
        <v>9</v>
      </c>
    </row>
    <row r="223" spans="1:9">
      <c r="A223">
        <v>222</v>
      </c>
      <c r="B223" s="1">
        <v>44993</v>
      </c>
      <c r="C223" t="s">
        <v>77</v>
      </c>
      <c r="D223" t="s">
        <v>460</v>
      </c>
      <c r="E223" t="s">
        <v>461</v>
      </c>
      <c r="F223" s="38">
        <v>298318</v>
      </c>
      <c r="G223" t="s">
        <v>10</v>
      </c>
      <c r="H223" s="38">
        <f>Table_BankStatement_14[[#This Row],[Balance]]/2</f>
        <v>2515022</v>
      </c>
      <c r="I223" t="s">
        <v>9</v>
      </c>
    </row>
    <row r="224" spans="1:9">
      <c r="A224">
        <v>223</v>
      </c>
      <c r="B224" s="1">
        <v>44993</v>
      </c>
      <c r="C224" t="s">
        <v>77</v>
      </c>
      <c r="D224" t="s">
        <v>462</v>
      </c>
      <c r="E224" t="s">
        <v>463</v>
      </c>
      <c r="F224" s="38">
        <v>264988</v>
      </c>
      <c r="G224" t="s">
        <v>10</v>
      </c>
      <c r="H224" s="38">
        <f>Table_BankStatement_14[[#This Row],[Balance]]/2</f>
        <v>2382528</v>
      </c>
      <c r="I224" t="s">
        <v>9</v>
      </c>
    </row>
    <row r="225" spans="1:9">
      <c r="A225">
        <v>224</v>
      </c>
      <c r="B225" s="1">
        <v>44993</v>
      </c>
      <c r="C225" t="s">
        <v>77</v>
      </c>
      <c r="D225" t="s">
        <v>464</v>
      </c>
      <c r="E225" t="s">
        <v>465</v>
      </c>
      <c r="F225" s="38">
        <v>245341</v>
      </c>
      <c r="G225" t="s">
        <v>10</v>
      </c>
      <c r="H225" s="38">
        <f>Table_BankStatement_14[[#This Row],[Balance]]/2</f>
        <v>2259857.5</v>
      </c>
      <c r="I225" t="s">
        <v>9</v>
      </c>
    </row>
    <row r="226" spans="1:9">
      <c r="A226">
        <v>225</v>
      </c>
      <c r="B226" s="1">
        <v>44993</v>
      </c>
      <c r="C226" t="s">
        <v>77</v>
      </c>
      <c r="D226" t="s">
        <v>466</v>
      </c>
      <c r="E226" t="s">
        <v>467</v>
      </c>
      <c r="F226" s="38">
        <v>24864</v>
      </c>
      <c r="G226" t="s">
        <v>10</v>
      </c>
      <c r="H226" s="38">
        <f>Table_BankStatement_14[[#This Row],[Balance]]/2</f>
        <v>2247425.5</v>
      </c>
      <c r="I226" t="s">
        <v>9</v>
      </c>
    </row>
    <row r="227" spans="1:9">
      <c r="A227">
        <v>226</v>
      </c>
      <c r="B227" s="1">
        <v>44993</v>
      </c>
      <c r="C227" t="s">
        <v>77</v>
      </c>
      <c r="D227" t="s">
        <v>468</v>
      </c>
      <c r="E227" t="s">
        <v>469</v>
      </c>
      <c r="F227" s="38">
        <v>291021</v>
      </c>
      <c r="G227" t="s">
        <v>9</v>
      </c>
      <c r="H227" s="38">
        <f>Table_BankStatement_14[[#This Row],[Balance]]/2</f>
        <v>2101915</v>
      </c>
      <c r="I227" t="s">
        <v>9</v>
      </c>
    </row>
    <row r="228" spans="1:9">
      <c r="A228">
        <v>227</v>
      </c>
      <c r="B228" s="1">
        <v>44993</v>
      </c>
      <c r="C228" t="s">
        <v>77</v>
      </c>
      <c r="D228" t="s">
        <v>470</v>
      </c>
      <c r="E228" t="s">
        <v>469</v>
      </c>
      <c r="F228" s="38">
        <v>309034</v>
      </c>
      <c r="G228" t="s">
        <v>10</v>
      </c>
      <c r="H228" s="38">
        <f>Table_BankStatement_14[[#This Row],[Balance]]/2</f>
        <v>2256432</v>
      </c>
      <c r="I228" t="s">
        <v>9</v>
      </c>
    </row>
    <row r="229" spans="1:9">
      <c r="A229">
        <v>228</v>
      </c>
      <c r="B229" s="1">
        <v>44993</v>
      </c>
      <c r="C229" t="s">
        <v>77</v>
      </c>
      <c r="D229" t="s">
        <v>471</v>
      </c>
      <c r="E229" t="s">
        <v>472</v>
      </c>
      <c r="F229" s="38">
        <v>354973</v>
      </c>
      <c r="G229" t="s">
        <v>10</v>
      </c>
      <c r="H229" s="38">
        <f>Table_BankStatement_14[[#This Row],[Balance]]/2</f>
        <v>2078945.5</v>
      </c>
      <c r="I229" t="s">
        <v>9</v>
      </c>
    </row>
    <row r="230" spans="1:9">
      <c r="A230">
        <v>229</v>
      </c>
      <c r="B230" s="1">
        <v>44993</v>
      </c>
      <c r="C230" t="s">
        <v>77</v>
      </c>
      <c r="D230" t="s">
        <v>473</v>
      </c>
      <c r="E230" t="s">
        <v>472</v>
      </c>
      <c r="F230" s="38">
        <v>57566</v>
      </c>
      <c r="G230" t="s">
        <v>9</v>
      </c>
      <c r="H230" s="38">
        <f>Table_BankStatement_14[[#This Row],[Balance]]/2</f>
        <v>2050162.5</v>
      </c>
      <c r="I230" t="s">
        <v>9</v>
      </c>
    </row>
    <row r="231" spans="1:9">
      <c r="A231">
        <v>230</v>
      </c>
      <c r="B231" s="1">
        <v>44993</v>
      </c>
      <c r="C231" t="s">
        <v>77</v>
      </c>
      <c r="D231" t="s">
        <v>474</v>
      </c>
      <c r="E231" t="s">
        <v>475</v>
      </c>
      <c r="F231" s="38">
        <v>475729</v>
      </c>
      <c r="G231" t="s">
        <v>9</v>
      </c>
      <c r="H231" s="38">
        <f>Table_BankStatement_14[[#This Row],[Balance]]/2</f>
        <v>2288027</v>
      </c>
      <c r="I231" t="s">
        <v>9</v>
      </c>
    </row>
    <row r="232" spans="1:9">
      <c r="A232">
        <v>231</v>
      </c>
      <c r="B232" s="1">
        <v>44993</v>
      </c>
      <c r="C232" t="s">
        <v>77</v>
      </c>
      <c r="D232" t="s">
        <v>476</v>
      </c>
      <c r="E232" t="s">
        <v>475</v>
      </c>
      <c r="F232" s="38">
        <v>196690</v>
      </c>
      <c r="G232" t="s">
        <v>10</v>
      </c>
      <c r="H232" s="38">
        <f>Table_BankStatement_14[[#This Row],[Balance]]/2</f>
        <v>2386372</v>
      </c>
      <c r="I232" t="s">
        <v>9</v>
      </c>
    </row>
    <row r="233" spans="1:9">
      <c r="A233">
        <v>232</v>
      </c>
      <c r="B233" s="1">
        <v>44993</v>
      </c>
      <c r="C233" t="s">
        <v>77</v>
      </c>
      <c r="D233" t="s">
        <v>477</v>
      </c>
      <c r="E233" t="s">
        <v>478</v>
      </c>
      <c r="F233" s="38">
        <v>345362</v>
      </c>
      <c r="G233" t="s">
        <v>9</v>
      </c>
      <c r="H233" s="38">
        <f>Table_BankStatement_14[[#This Row],[Balance]]/2</f>
        <v>2213691</v>
      </c>
      <c r="I233" t="s">
        <v>9</v>
      </c>
    </row>
    <row r="234" spans="1:9">
      <c r="A234">
        <v>233</v>
      </c>
      <c r="B234" s="1">
        <v>44993</v>
      </c>
      <c r="C234" t="s">
        <v>77</v>
      </c>
      <c r="D234" t="s">
        <v>479</v>
      </c>
      <c r="E234" t="s">
        <v>478</v>
      </c>
      <c r="F234" s="38">
        <v>205096</v>
      </c>
      <c r="G234" t="s">
        <v>10</v>
      </c>
      <c r="H234" s="38">
        <f>Table_BankStatement_14[[#This Row],[Balance]]/2</f>
        <v>2316239</v>
      </c>
      <c r="I234" t="s">
        <v>9</v>
      </c>
    </row>
    <row r="235" spans="1:9">
      <c r="A235">
        <v>234</v>
      </c>
      <c r="B235" s="1">
        <v>44992</v>
      </c>
      <c r="C235" t="s">
        <v>77</v>
      </c>
      <c r="D235" t="s">
        <v>208</v>
      </c>
      <c r="E235" t="s">
        <v>209</v>
      </c>
      <c r="F235" s="38">
        <v>291900</v>
      </c>
      <c r="G235" t="s">
        <v>9</v>
      </c>
      <c r="H235" s="38">
        <f>Table_BankStatement_14[[#This Row],[Balance]]/2</f>
        <v>2170289</v>
      </c>
      <c r="I235" t="s">
        <v>9</v>
      </c>
    </row>
    <row r="236" spans="1:9">
      <c r="A236">
        <v>235</v>
      </c>
      <c r="B236" s="1">
        <v>44992</v>
      </c>
      <c r="C236" t="s">
        <v>77</v>
      </c>
      <c r="D236" t="s">
        <v>480</v>
      </c>
      <c r="E236" t="s">
        <v>481</v>
      </c>
      <c r="F236" s="38">
        <v>482792</v>
      </c>
      <c r="G236" t="s">
        <v>9</v>
      </c>
      <c r="H236" s="38">
        <f>Table_BankStatement_14[[#This Row],[Balance]]/2</f>
        <v>2411685</v>
      </c>
      <c r="I236" t="s">
        <v>9</v>
      </c>
    </row>
    <row r="237" spans="1:9">
      <c r="A237">
        <v>236</v>
      </c>
      <c r="B237" s="1">
        <v>44992</v>
      </c>
      <c r="C237" t="s">
        <v>77</v>
      </c>
      <c r="D237" t="s">
        <v>210</v>
      </c>
      <c r="E237" t="s">
        <v>81</v>
      </c>
      <c r="F237" s="38">
        <v>250088</v>
      </c>
      <c r="G237" t="s">
        <v>9</v>
      </c>
      <c r="H237" s="38">
        <f>Table_BankStatement_14[[#This Row],[Balance]]/2</f>
        <v>2536729</v>
      </c>
      <c r="I237" t="s">
        <v>9</v>
      </c>
    </row>
    <row r="238" spans="1:9">
      <c r="A238">
        <v>237</v>
      </c>
      <c r="B238" s="1">
        <v>44992</v>
      </c>
      <c r="C238" t="s">
        <v>77</v>
      </c>
      <c r="D238" t="s">
        <v>482</v>
      </c>
      <c r="E238" t="s">
        <v>81</v>
      </c>
      <c r="F238" s="38">
        <v>141602</v>
      </c>
      <c r="G238" t="s">
        <v>9</v>
      </c>
      <c r="H238" s="38">
        <f>Table_BankStatement_14[[#This Row],[Balance]]/2</f>
        <v>2607530</v>
      </c>
      <c r="I238" t="s">
        <v>9</v>
      </c>
    </row>
    <row r="239" spans="1:9">
      <c r="A239">
        <v>238</v>
      </c>
      <c r="B239" s="1">
        <v>44992</v>
      </c>
      <c r="C239" t="s">
        <v>77</v>
      </c>
      <c r="D239" t="s">
        <v>483</v>
      </c>
      <c r="E239" t="s">
        <v>81</v>
      </c>
      <c r="F239" s="38">
        <v>157480</v>
      </c>
      <c r="G239" t="s">
        <v>9</v>
      </c>
      <c r="H239" s="38">
        <f>Table_BankStatement_14[[#This Row],[Balance]]/2</f>
        <v>2686270</v>
      </c>
      <c r="I239" t="s">
        <v>10</v>
      </c>
    </row>
    <row r="240" spans="1:9">
      <c r="A240">
        <v>239</v>
      </c>
      <c r="B240" s="1">
        <v>44992</v>
      </c>
      <c r="C240" t="s">
        <v>77</v>
      </c>
      <c r="D240" t="s">
        <v>484</v>
      </c>
      <c r="E240" t="s">
        <v>485</v>
      </c>
      <c r="F240" s="38">
        <v>159731</v>
      </c>
      <c r="G240" t="s">
        <v>10</v>
      </c>
      <c r="H240" s="38">
        <f>Table_BankStatement_14[[#This Row],[Balance]]/2</f>
        <v>2766135.5</v>
      </c>
      <c r="I240" t="s">
        <v>10</v>
      </c>
    </row>
    <row r="241" spans="1:9">
      <c r="A241">
        <v>240</v>
      </c>
      <c r="B241" s="1">
        <v>44992</v>
      </c>
      <c r="C241" t="s">
        <v>77</v>
      </c>
      <c r="D241" t="s">
        <v>143</v>
      </c>
      <c r="E241" t="s">
        <v>486</v>
      </c>
      <c r="F241" s="38">
        <v>278483</v>
      </c>
      <c r="G241" t="s">
        <v>10</v>
      </c>
      <c r="H241" s="38">
        <f>Table_BankStatement_14[[#This Row],[Balance]]/2</f>
        <v>2626894</v>
      </c>
      <c r="I241" t="s">
        <v>10</v>
      </c>
    </row>
    <row r="242" spans="1:9">
      <c r="A242">
        <v>241</v>
      </c>
      <c r="B242" s="1">
        <v>44992</v>
      </c>
      <c r="C242" t="s">
        <v>77</v>
      </c>
      <c r="D242" t="s">
        <v>487</v>
      </c>
      <c r="E242" t="s">
        <v>488</v>
      </c>
      <c r="F242" s="38">
        <v>454190</v>
      </c>
      <c r="G242" t="s">
        <v>10</v>
      </c>
      <c r="H242" s="38">
        <f>Table_BankStatement_14[[#This Row],[Balance]]/2</f>
        <v>2399799</v>
      </c>
      <c r="I242" t="s">
        <v>10</v>
      </c>
    </row>
    <row r="243" spans="1:9">
      <c r="A243">
        <v>242</v>
      </c>
      <c r="B243" s="1">
        <v>44992</v>
      </c>
      <c r="C243" t="s">
        <v>77</v>
      </c>
      <c r="D243" t="s">
        <v>49</v>
      </c>
      <c r="E243" t="s">
        <v>489</v>
      </c>
      <c r="F243" s="38">
        <v>358282</v>
      </c>
      <c r="G243" t="s">
        <v>10</v>
      </c>
      <c r="H243" s="38">
        <f>Table_BankStatement_14[[#This Row],[Balance]]/2</f>
        <v>2220658</v>
      </c>
      <c r="I243" t="s">
        <v>9</v>
      </c>
    </row>
    <row r="244" spans="1:9">
      <c r="A244">
        <v>243</v>
      </c>
      <c r="B244" s="1">
        <v>44992</v>
      </c>
      <c r="C244" t="s">
        <v>77</v>
      </c>
      <c r="D244" t="s">
        <v>490</v>
      </c>
      <c r="E244" t="s">
        <v>491</v>
      </c>
      <c r="F244" s="38">
        <v>240092</v>
      </c>
      <c r="G244" t="s">
        <v>10</v>
      </c>
      <c r="H244" s="38">
        <f>Table_BankStatement_14[[#This Row],[Balance]]/2</f>
        <v>2100612</v>
      </c>
      <c r="I244" t="s">
        <v>9</v>
      </c>
    </row>
    <row r="245" spans="1:9">
      <c r="A245">
        <v>244</v>
      </c>
      <c r="B245" s="1">
        <v>44992</v>
      </c>
      <c r="C245" t="s">
        <v>77</v>
      </c>
      <c r="D245" t="s">
        <v>492</v>
      </c>
      <c r="E245" t="s">
        <v>493</v>
      </c>
      <c r="F245" s="38">
        <v>436823</v>
      </c>
      <c r="G245" t="s">
        <v>10</v>
      </c>
      <c r="H245" s="38">
        <f>Table_BankStatement_14[[#This Row],[Balance]]/2</f>
        <v>1882200.5</v>
      </c>
      <c r="I245" t="s">
        <v>9</v>
      </c>
    </row>
    <row r="246" spans="1:9">
      <c r="A246">
        <v>245</v>
      </c>
      <c r="B246" s="1">
        <v>44992</v>
      </c>
      <c r="C246" t="s">
        <v>77</v>
      </c>
      <c r="D246" t="s">
        <v>145</v>
      </c>
      <c r="E246" t="s">
        <v>494</v>
      </c>
      <c r="F246" s="38">
        <v>373181</v>
      </c>
      <c r="G246" t="s">
        <v>10</v>
      </c>
      <c r="H246" s="38">
        <f>Table_BankStatement_14[[#This Row],[Balance]]/2</f>
        <v>1695610</v>
      </c>
      <c r="I246" t="s">
        <v>9</v>
      </c>
    </row>
    <row r="247" spans="1:9">
      <c r="A247">
        <v>246</v>
      </c>
      <c r="B247" s="1">
        <v>44991</v>
      </c>
      <c r="C247" t="s">
        <v>77</v>
      </c>
      <c r="D247" t="s">
        <v>495</v>
      </c>
      <c r="E247" t="s">
        <v>81</v>
      </c>
      <c r="F247" s="38">
        <v>70547</v>
      </c>
      <c r="G247" t="s">
        <v>10</v>
      </c>
      <c r="H247" s="38">
        <f>Table_BankStatement_14[[#This Row],[Balance]]/2</f>
        <v>1660336.5</v>
      </c>
      <c r="I247" t="s">
        <v>9</v>
      </c>
    </row>
    <row r="248" spans="1:9">
      <c r="A248">
        <v>247</v>
      </c>
      <c r="B248" s="1">
        <v>44991</v>
      </c>
      <c r="C248" t="s">
        <v>77</v>
      </c>
      <c r="D248" t="s">
        <v>496</v>
      </c>
      <c r="E248" t="s">
        <v>497</v>
      </c>
      <c r="F248" s="38">
        <v>222603</v>
      </c>
      <c r="G248" t="s">
        <v>10</v>
      </c>
      <c r="H248" s="38">
        <f>Table_BankStatement_14[[#This Row],[Balance]]/2</f>
        <v>1549035</v>
      </c>
      <c r="I248" t="s">
        <v>9</v>
      </c>
    </row>
    <row r="249" spans="1:9">
      <c r="A249">
        <v>248</v>
      </c>
      <c r="B249" s="1">
        <v>44991</v>
      </c>
      <c r="C249" t="s">
        <v>77</v>
      </c>
      <c r="D249" t="s">
        <v>498</v>
      </c>
      <c r="E249" t="s">
        <v>497</v>
      </c>
      <c r="F249" s="38">
        <v>171561</v>
      </c>
      <c r="G249" t="s">
        <v>9</v>
      </c>
      <c r="H249" s="38">
        <f>Table_BankStatement_14[[#This Row],[Balance]]/2</f>
        <v>1463254.5</v>
      </c>
      <c r="I249" t="s">
        <v>9</v>
      </c>
    </row>
    <row r="250" spans="1:9">
      <c r="A250">
        <v>249</v>
      </c>
      <c r="B250" s="1">
        <v>44990</v>
      </c>
      <c r="C250" t="s">
        <v>77</v>
      </c>
      <c r="D250" t="s">
        <v>499</v>
      </c>
      <c r="E250" t="s">
        <v>481</v>
      </c>
      <c r="F250" s="38">
        <v>496344</v>
      </c>
      <c r="G250" t="s">
        <v>9</v>
      </c>
      <c r="H250" s="38">
        <f>Table_BankStatement_14[[#This Row],[Balance]]/2</f>
        <v>1711426.5</v>
      </c>
      <c r="I250" t="s">
        <v>9</v>
      </c>
    </row>
    <row r="251" spans="1:9">
      <c r="A251">
        <v>250</v>
      </c>
      <c r="B251" s="1">
        <v>44990</v>
      </c>
      <c r="C251" t="s">
        <v>77</v>
      </c>
      <c r="D251" t="s">
        <v>500</v>
      </c>
      <c r="E251" t="s">
        <v>81</v>
      </c>
      <c r="F251" s="38">
        <v>360557</v>
      </c>
      <c r="G251" t="s">
        <v>9</v>
      </c>
      <c r="H251" s="38">
        <f>Table_BankStatement_14[[#This Row],[Balance]]/2</f>
        <v>1891705</v>
      </c>
      <c r="I251" t="s">
        <v>9</v>
      </c>
    </row>
    <row r="252" spans="1:9">
      <c r="A252">
        <v>251</v>
      </c>
      <c r="B252" s="1">
        <v>44990</v>
      </c>
      <c r="C252" t="s">
        <v>77</v>
      </c>
      <c r="D252" t="s">
        <v>501</v>
      </c>
      <c r="E252" t="s">
        <v>502</v>
      </c>
      <c r="F252" s="38">
        <v>124778</v>
      </c>
      <c r="G252" t="s">
        <v>10</v>
      </c>
      <c r="H252" s="38">
        <f>Table_BankStatement_14[[#This Row],[Balance]]/2</f>
        <v>1954094</v>
      </c>
      <c r="I252" t="s">
        <v>10</v>
      </c>
    </row>
    <row r="253" spans="1:9">
      <c r="A253">
        <v>252</v>
      </c>
      <c r="B253" s="1">
        <v>44990</v>
      </c>
      <c r="C253" t="s">
        <v>77</v>
      </c>
      <c r="D253" t="s">
        <v>503</v>
      </c>
      <c r="E253" t="s">
        <v>504</v>
      </c>
      <c r="F253" s="38">
        <v>205649</v>
      </c>
      <c r="G253" t="s">
        <v>10</v>
      </c>
      <c r="H253" s="38">
        <f>Table_BankStatement_14[[#This Row],[Balance]]/2</f>
        <v>1851269.5</v>
      </c>
      <c r="I253" t="s">
        <v>9</v>
      </c>
    </row>
    <row r="254" spans="1:9">
      <c r="A254">
        <v>253</v>
      </c>
      <c r="B254" s="1">
        <v>44990</v>
      </c>
      <c r="C254" t="s">
        <v>77</v>
      </c>
      <c r="D254" t="s">
        <v>505</v>
      </c>
      <c r="E254" t="s">
        <v>506</v>
      </c>
      <c r="F254" s="38">
        <v>373344</v>
      </c>
      <c r="G254" t="s">
        <v>10</v>
      </c>
      <c r="H254" s="38">
        <f>Table_BankStatement_14[[#This Row],[Balance]]/2</f>
        <v>1664597.5</v>
      </c>
      <c r="I254" t="s">
        <v>9</v>
      </c>
    </row>
    <row r="255" spans="1:9">
      <c r="A255">
        <v>254</v>
      </c>
      <c r="B255" s="1">
        <v>44990</v>
      </c>
      <c r="C255" t="s">
        <v>77</v>
      </c>
      <c r="D255" t="s">
        <v>507</v>
      </c>
      <c r="E255" t="s">
        <v>508</v>
      </c>
      <c r="F255" s="38">
        <v>494635</v>
      </c>
      <c r="G255" t="s">
        <v>10</v>
      </c>
      <c r="H255" s="38">
        <f>Table_BankStatement_14[[#This Row],[Balance]]/2</f>
        <v>1417280</v>
      </c>
      <c r="I255" t="s">
        <v>9</v>
      </c>
    </row>
    <row r="256" spans="1:9">
      <c r="A256">
        <v>255</v>
      </c>
      <c r="B256" s="1">
        <v>44990</v>
      </c>
      <c r="C256" t="s">
        <v>77</v>
      </c>
      <c r="D256" t="s">
        <v>509</v>
      </c>
      <c r="E256" t="s">
        <v>510</v>
      </c>
      <c r="F256" s="38">
        <v>189507</v>
      </c>
      <c r="G256" t="s">
        <v>10</v>
      </c>
      <c r="H256" s="38">
        <f>Table_BankStatement_14[[#This Row],[Balance]]/2</f>
        <v>1322526.5</v>
      </c>
      <c r="I256" t="s">
        <v>9</v>
      </c>
    </row>
    <row r="257" spans="1:9">
      <c r="A257">
        <v>256</v>
      </c>
      <c r="B257" s="1">
        <v>44989</v>
      </c>
      <c r="C257" t="s">
        <v>77</v>
      </c>
      <c r="D257" t="s">
        <v>480</v>
      </c>
      <c r="E257" t="s">
        <v>481</v>
      </c>
      <c r="F257" s="38">
        <v>193738</v>
      </c>
      <c r="G257" t="s">
        <v>9</v>
      </c>
      <c r="H257" s="38">
        <f>Table_BankStatement_14[[#This Row],[Balance]]/2</f>
        <v>1225657.5</v>
      </c>
      <c r="I257" t="s">
        <v>9</v>
      </c>
    </row>
    <row r="258" spans="1:9">
      <c r="A258">
        <v>257</v>
      </c>
      <c r="B258" s="1">
        <v>44989</v>
      </c>
      <c r="C258" t="s">
        <v>77</v>
      </c>
      <c r="D258" t="s">
        <v>482</v>
      </c>
      <c r="E258" t="s">
        <v>81</v>
      </c>
      <c r="F258" s="38">
        <v>109722</v>
      </c>
      <c r="G258" t="s">
        <v>9</v>
      </c>
      <c r="H258" s="38">
        <f>Table_BankStatement_14[[#This Row],[Balance]]/2</f>
        <v>1280518.5</v>
      </c>
      <c r="I258" t="s">
        <v>9</v>
      </c>
    </row>
    <row r="259" spans="1:9">
      <c r="A259">
        <v>258</v>
      </c>
      <c r="B259" s="1">
        <v>44989</v>
      </c>
      <c r="C259" t="s">
        <v>77</v>
      </c>
      <c r="D259" t="s">
        <v>511</v>
      </c>
      <c r="E259" t="s">
        <v>81</v>
      </c>
      <c r="F259" s="38">
        <v>115996</v>
      </c>
      <c r="G259" t="s">
        <v>9</v>
      </c>
      <c r="H259" s="38">
        <f>Table_BankStatement_14[[#This Row],[Balance]]/2</f>
        <v>1338516.5</v>
      </c>
      <c r="I259" t="s">
        <v>10</v>
      </c>
    </row>
    <row r="260" spans="1:9">
      <c r="A260">
        <v>259</v>
      </c>
      <c r="B260" s="1">
        <v>44989</v>
      </c>
      <c r="C260" t="s">
        <v>77</v>
      </c>
      <c r="D260" t="s">
        <v>512</v>
      </c>
      <c r="E260" t="s">
        <v>513</v>
      </c>
      <c r="F260" s="38">
        <v>123342</v>
      </c>
      <c r="G260" t="s">
        <v>10</v>
      </c>
      <c r="H260" s="38">
        <f>Table_BankStatement_14[[#This Row],[Balance]]/2</f>
        <v>1400187.5</v>
      </c>
      <c r="I260" t="s">
        <v>10</v>
      </c>
    </row>
    <row r="261" spans="1:9">
      <c r="A261">
        <v>260</v>
      </c>
      <c r="B261" s="1">
        <v>44988</v>
      </c>
      <c r="C261" t="s">
        <v>77</v>
      </c>
      <c r="D261" t="s">
        <v>514</v>
      </c>
      <c r="E261" t="s">
        <v>81</v>
      </c>
      <c r="F261" s="38">
        <v>455586</v>
      </c>
      <c r="G261" t="s">
        <v>10</v>
      </c>
      <c r="H261" s="38">
        <f>Table_BankStatement_14[[#This Row],[Balance]]/2</f>
        <v>1172394.5</v>
      </c>
      <c r="I261" t="s">
        <v>9</v>
      </c>
    </row>
    <row r="262" spans="1:9">
      <c r="A262">
        <v>261</v>
      </c>
      <c r="B262" s="1">
        <v>44988</v>
      </c>
      <c r="C262" t="s">
        <v>77</v>
      </c>
      <c r="D262" t="s">
        <v>515</v>
      </c>
      <c r="E262" t="s">
        <v>81</v>
      </c>
      <c r="F262" s="38">
        <v>419003</v>
      </c>
      <c r="G262" t="s">
        <v>9</v>
      </c>
      <c r="H262" s="38">
        <f>Table_BankStatement_14[[#This Row],[Balance]]/2</f>
        <v>962893</v>
      </c>
      <c r="I262" t="s">
        <v>9</v>
      </c>
    </row>
    <row r="263" spans="1:9">
      <c r="A263">
        <v>262</v>
      </c>
      <c r="B263" s="1">
        <v>44987</v>
      </c>
      <c r="C263" t="s">
        <v>77</v>
      </c>
      <c r="D263" t="s">
        <v>480</v>
      </c>
      <c r="E263" t="s">
        <v>481</v>
      </c>
      <c r="F263" s="38">
        <v>96610</v>
      </c>
      <c r="G263" t="s">
        <v>9</v>
      </c>
      <c r="H263" s="38">
        <f>Table_BankStatement_14[[#This Row],[Balance]]/2</f>
        <v>1011198</v>
      </c>
      <c r="I263" t="s">
        <v>9</v>
      </c>
    </row>
    <row r="264" spans="1:9">
      <c r="A264">
        <v>263</v>
      </c>
      <c r="B264" s="1">
        <v>44987</v>
      </c>
      <c r="C264" t="s">
        <v>77</v>
      </c>
      <c r="D264" t="s">
        <v>516</v>
      </c>
      <c r="E264" t="s">
        <v>517</v>
      </c>
      <c r="F264" s="38">
        <v>211922</v>
      </c>
      <c r="G264" t="s">
        <v>9</v>
      </c>
      <c r="H264" s="38">
        <f>Table_BankStatement_14[[#This Row],[Balance]]/2</f>
        <v>1117159</v>
      </c>
      <c r="I264" t="s">
        <v>9</v>
      </c>
    </row>
    <row r="265" spans="1:9">
      <c r="A265">
        <v>264</v>
      </c>
      <c r="B265" s="1">
        <v>44987</v>
      </c>
      <c r="C265" t="s">
        <v>77</v>
      </c>
      <c r="D265" t="s">
        <v>482</v>
      </c>
      <c r="E265" t="s">
        <v>81</v>
      </c>
      <c r="F265" s="38">
        <v>54663</v>
      </c>
      <c r="G265" t="s">
        <v>9</v>
      </c>
      <c r="H265" s="38">
        <f>Table_BankStatement_14[[#This Row],[Balance]]/2</f>
        <v>1144490.5</v>
      </c>
      <c r="I265" t="s">
        <v>9</v>
      </c>
    </row>
    <row r="266" spans="1:9">
      <c r="A266">
        <v>265</v>
      </c>
      <c r="B266" s="1">
        <v>44987</v>
      </c>
      <c r="C266" t="s">
        <v>77</v>
      </c>
      <c r="D266" t="s">
        <v>518</v>
      </c>
      <c r="E266" t="s">
        <v>81</v>
      </c>
      <c r="F266" s="38">
        <v>354892</v>
      </c>
      <c r="G266" t="s">
        <v>9</v>
      </c>
      <c r="H266" s="38">
        <f>Table_BankStatement_14[[#This Row],[Balance]]/2</f>
        <v>1321936.5</v>
      </c>
      <c r="I266" t="s">
        <v>10</v>
      </c>
    </row>
    <row r="267" spans="1:9">
      <c r="A267">
        <v>266</v>
      </c>
      <c r="B267" s="1">
        <v>44987</v>
      </c>
      <c r="C267" t="s">
        <v>77</v>
      </c>
      <c r="D267" t="s">
        <v>519</v>
      </c>
      <c r="E267" t="s">
        <v>520</v>
      </c>
      <c r="F267" s="38">
        <v>260070</v>
      </c>
      <c r="G267" t="s">
        <v>10</v>
      </c>
      <c r="H267" s="38">
        <f>Table_BankStatement_14[[#This Row],[Balance]]/2</f>
        <v>1451971.5</v>
      </c>
      <c r="I267" t="s">
        <v>10</v>
      </c>
    </row>
    <row r="268" spans="1:9">
      <c r="A268">
        <v>267</v>
      </c>
      <c r="B268" s="1">
        <v>44987</v>
      </c>
      <c r="C268" t="s">
        <v>77</v>
      </c>
      <c r="D268" t="s">
        <v>521</v>
      </c>
      <c r="E268" t="s">
        <v>522</v>
      </c>
      <c r="F268" s="38">
        <v>179909</v>
      </c>
      <c r="G268" t="s">
        <v>9</v>
      </c>
      <c r="H268" s="38">
        <f>Table_BankStatement_14[[#This Row],[Balance]]/2</f>
        <v>1362017</v>
      </c>
      <c r="I268" t="s">
        <v>10</v>
      </c>
    </row>
    <row r="269" spans="1:9">
      <c r="A269">
        <v>268</v>
      </c>
      <c r="B269" s="1">
        <v>44987</v>
      </c>
      <c r="C269" t="s">
        <v>77</v>
      </c>
      <c r="D269" t="s">
        <v>523</v>
      </c>
      <c r="E269" t="s">
        <v>522</v>
      </c>
      <c r="F269" s="38">
        <v>169620</v>
      </c>
      <c r="G269" t="s">
        <v>10</v>
      </c>
      <c r="H269" s="38">
        <f>Table_BankStatement_14[[#This Row],[Balance]]/2</f>
        <v>1446827</v>
      </c>
      <c r="I269" t="s">
        <v>10</v>
      </c>
    </row>
    <row r="270" spans="1:9">
      <c r="A270">
        <v>269</v>
      </c>
      <c r="B270" s="1">
        <v>44987</v>
      </c>
      <c r="C270" t="s">
        <v>77</v>
      </c>
      <c r="D270" t="s">
        <v>224</v>
      </c>
      <c r="E270" t="s">
        <v>524</v>
      </c>
      <c r="F270" s="38">
        <v>294394</v>
      </c>
      <c r="G270" t="s">
        <v>10</v>
      </c>
      <c r="H270" s="38">
        <f>Table_BankStatement_14[[#This Row],[Balance]]/2</f>
        <v>1299630</v>
      </c>
      <c r="I270" t="s">
        <v>10</v>
      </c>
    </row>
    <row r="271" spans="1:9">
      <c r="A271">
        <v>270</v>
      </c>
      <c r="B271" s="1">
        <v>44987</v>
      </c>
      <c r="C271" t="s">
        <v>77</v>
      </c>
      <c r="D271" t="s">
        <v>347</v>
      </c>
      <c r="E271" t="s">
        <v>525</v>
      </c>
      <c r="F271" s="38">
        <v>54097</v>
      </c>
      <c r="G271" t="s">
        <v>10</v>
      </c>
      <c r="H271" s="38">
        <f>Table_BankStatement_14[[#This Row],[Balance]]/2</f>
        <v>1272581.5</v>
      </c>
      <c r="I271" t="s">
        <v>10</v>
      </c>
    </row>
    <row r="272" spans="1:9">
      <c r="A272">
        <v>271</v>
      </c>
      <c r="B272" s="1">
        <v>44987</v>
      </c>
      <c r="C272" t="s">
        <v>77</v>
      </c>
      <c r="D272" t="s">
        <v>526</v>
      </c>
      <c r="E272" t="s">
        <v>527</v>
      </c>
      <c r="F272" s="38">
        <v>30836</v>
      </c>
      <c r="G272" t="s">
        <v>10</v>
      </c>
      <c r="H272" s="38">
        <f>Table_BankStatement_14[[#This Row],[Balance]]/2</f>
        <v>1257163.5</v>
      </c>
      <c r="I272" t="s">
        <v>10</v>
      </c>
    </row>
    <row r="273" spans="1:9">
      <c r="A273">
        <v>272</v>
      </c>
      <c r="B273" s="1">
        <v>44987</v>
      </c>
      <c r="C273" t="s">
        <v>77</v>
      </c>
      <c r="D273" t="s">
        <v>528</v>
      </c>
      <c r="E273" t="s">
        <v>529</v>
      </c>
      <c r="F273" s="38">
        <v>373495</v>
      </c>
      <c r="G273" t="s">
        <v>10</v>
      </c>
      <c r="H273" s="38">
        <f>Table_BankStatement_14[[#This Row],[Balance]]/2</f>
        <v>1070416</v>
      </c>
      <c r="I273" t="s">
        <v>10</v>
      </c>
    </row>
    <row r="274" spans="1:9">
      <c r="A274">
        <v>273</v>
      </c>
      <c r="B274" s="1">
        <v>44987</v>
      </c>
      <c r="C274" t="s">
        <v>77</v>
      </c>
      <c r="D274" t="s">
        <v>114</v>
      </c>
      <c r="E274" t="s">
        <v>530</v>
      </c>
      <c r="F274" s="38">
        <v>178003</v>
      </c>
      <c r="G274" t="s">
        <v>10</v>
      </c>
      <c r="H274" s="38">
        <f>Table_BankStatement_14[[#This Row],[Balance]]/2</f>
        <v>981414.5</v>
      </c>
      <c r="I274" t="s">
        <v>10</v>
      </c>
    </row>
    <row r="275" spans="1:9">
      <c r="A275">
        <v>274</v>
      </c>
      <c r="B275" s="1">
        <v>44987</v>
      </c>
      <c r="C275" t="s">
        <v>77</v>
      </c>
      <c r="D275" t="s">
        <v>531</v>
      </c>
      <c r="E275" t="s">
        <v>532</v>
      </c>
      <c r="F275" s="38">
        <v>278692</v>
      </c>
      <c r="G275" t="s">
        <v>10</v>
      </c>
      <c r="H275" s="38">
        <f>Table_BankStatement_14[[#This Row],[Balance]]/2</f>
        <v>842068.5</v>
      </c>
      <c r="I275" t="s">
        <v>9</v>
      </c>
    </row>
    <row r="276" spans="1:9">
      <c r="A276">
        <v>275</v>
      </c>
      <c r="B276" s="1">
        <v>44987</v>
      </c>
      <c r="C276" t="s">
        <v>77</v>
      </c>
      <c r="D276" t="s">
        <v>533</v>
      </c>
      <c r="E276" t="s">
        <v>534</v>
      </c>
      <c r="F276" s="38">
        <v>93271</v>
      </c>
      <c r="G276" t="s">
        <v>10</v>
      </c>
      <c r="H276" s="38">
        <f>Table_BankStatement_14[[#This Row],[Balance]]/2</f>
        <v>795433</v>
      </c>
      <c r="I276" t="s">
        <v>9</v>
      </c>
    </row>
    <row r="277" spans="1:9">
      <c r="A277">
        <v>276</v>
      </c>
      <c r="B277" s="1">
        <v>44987</v>
      </c>
      <c r="C277" t="s">
        <v>77</v>
      </c>
      <c r="D277" t="s">
        <v>108</v>
      </c>
      <c r="E277" t="s">
        <v>535</v>
      </c>
      <c r="F277" s="38">
        <v>302688</v>
      </c>
      <c r="G277" t="s">
        <v>10</v>
      </c>
      <c r="H277" s="38">
        <f>Table_BankStatement_14[[#This Row],[Balance]]/2</f>
        <v>644089</v>
      </c>
      <c r="I277" t="s">
        <v>9</v>
      </c>
    </row>
    <row r="278" spans="1:9">
      <c r="A278">
        <v>277</v>
      </c>
      <c r="B278" s="1">
        <v>44987</v>
      </c>
      <c r="C278" t="s">
        <v>77</v>
      </c>
      <c r="D278" t="s">
        <v>536</v>
      </c>
      <c r="E278" t="s">
        <v>537</v>
      </c>
      <c r="F278" s="38">
        <v>178392</v>
      </c>
      <c r="G278" t="s">
        <v>10</v>
      </c>
      <c r="H278" s="38">
        <f>Table_BankStatement_14[[#This Row],[Balance]]/2</f>
        <v>554893</v>
      </c>
      <c r="I278" t="s">
        <v>9</v>
      </c>
    </row>
    <row r="279" spans="1:9">
      <c r="A279">
        <v>278</v>
      </c>
      <c r="B279" s="1">
        <v>44987</v>
      </c>
      <c r="C279" t="s">
        <v>77</v>
      </c>
      <c r="D279" t="s">
        <v>92</v>
      </c>
      <c r="E279" t="s">
        <v>538</v>
      </c>
      <c r="F279" s="38">
        <v>184114</v>
      </c>
      <c r="G279" t="s">
        <v>10</v>
      </c>
      <c r="H279" s="38">
        <f>Table_BankStatement_14[[#This Row],[Balance]]/2</f>
        <v>462836</v>
      </c>
      <c r="I279" t="s">
        <v>9</v>
      </c>
    </row>
    <row r="280" spans="1:9">
      <c r="A280">
        <v>279</v>
      </c>
      <c r="B280" s="1">
        <v>44987</v>
      </c>
      <c r="C280" t="s">
        <v>77</v>
      </c>
      <c r="D280" t="s">
        <v>89</v>
      </c>
      <c r="E280" t="s">
        <v>539</v>
      </c>
      <c r="F280" s="38">
        <v>31735</v>
      </c>
      <c r="G280" t="s">
        <v>10</v>
      </c>
      <c r="H280" s="38">
        <f>Table_BankStatement_14[[#This Row],[Balance]]/2</f>
        <v>446968.5</v>
      </c>
      <c r="I280" t="s">
        <v>9</v>
      </c>
    </row>
    <row r="281" spans="1:9">
      <c r="A281">
        <v>280</v>
      </c>
      <c r="B281" s="1">
        <v>44987</v>
      </c>
      <c r="C281" t="s">
        <v>77</v>
      </c>
      <c r="D281" t="s">
        <v>46</v>
      </c>
      <c r="E281" t="s">
        <v>540</v>
      </c>
      <c r="F281" s="38">
        <v>466332</v>
      </c>
      <c r="G281" t="s">
        <v>10</v>
      </c>
      <c r="H281" s="38">
        <f>Table_BankStatement_14[[#This Row],[Balance]]/2</f>
        <v>213802.5</v>
      </c>
      <c r="I281" t="s">
        <v>9</v>
      </c>
    </row>
    <row r="282" spans="1:9">
      <c r="A282">
        <v>281</v>
      </c>
      <c r="B282" s="1">
        <v>44986</v>
      </c>
      <c r="C282" t="s">
        <v>77</v>
      </c>
      <c r="D282" t="s">
        <v>541</v>
      </c>
      <c r="E282" t="s">
        <v>517</v>
      </c>
      <c r="F282" s="38">
        <v>219407</v>
      </c>
      <c r="G282" t="s">
        <v>9</v>
      </c>
      <c r="H282" s="38">
        <f>Table_BankStatement_14[[#This Row],[Balance]]/2</f>
        <v>104099</v>
      </c>
      <c r="I282" t="s">
        <v>9</v>
      </c>
    </row>
    <row r="283" spans="1:9">
      <c r="A283">
        <v>282</v>
      </c>
      <c r="B283" s="1">
        <v>44986</v>
      </c>
      <c r="C283" t="s">
        <v>77</v>
      </c>
      <c r="D283" t="s">
        <v>542</v>
      </c>
      <c r="E283" t="s">
        <v>81</v>
      </c>
      <c r="F283" s="38">
        <v>209245</v>
      </c>
      <c r="G283" t="s">
        <v>9</v>
      </c>
      <c r="H283" s="38">
        <f>Table_BankStatement_14[[#This Row],[Balance]]/2</f>
        <v>208721.5</v>
      </c>
      <c r="I283" t="s">
        <v>9</v>
      </c>
    </row>
    <row r="284" spans="1:9">
      <c r="A284">
        <v>283</v>
      </c>
      <c r="B284" s="1">
        <v>44986</v>
      </c>
      <c r="C284" t="s">
        <v>77</v>
      </c>
      <c r="D284" t="s">
        <v>120</v>
      </c>
      <c r="E284" t="s">
        <v>543</v>
      </c>
      <c r="F284" s="38">
        <v>355226</v>
      </c>
      <c r="G284" t="s">
        <v>10</v>
      </c>
      <c r="H284" s="38">
        <f>Table_BankStatement_14[[#This Row],[Balance]]/2</f>
        <v>386334.5</v>
      </c>
      <c r="I284" t="s">
        <v>9</v>
      </c>
    </row>
    <row r="285" spans="1:9">
      <c r="A285">
        <v>284</v>
      </c>
      <c r="B285" s="1">
        <v>44986</v>
      </c>
      <c r="C285" t="s">
        <v>77</v>
      </c>
      <c r="D285" t="s">
        <v>544</v>
      </c>
      <c r="E285" t="s">
        <v>545</v>
      </c>
      <c r="F285" s="38">
        <v>272669</v>
      </c>
      <c r="G285" t="s">
        <v>9</v>
      </c>
      <c r="H285" s="38">
        <f>Table_BankStatement_14[[#This Row],[Balance]]/2</f>
        <v>250000</v>
      </c>
      <c r="I285" t="s">
        <v>9</v>
      </c>
    </row>
    <row r="286" spans="1:9">
      <c r="A286">
        <v>285</v>
      </c>
      <c r="B286" s="1">
        <v>45046</v>
      </c>
      <c r="C286" t="s">
        <v>769</v>
      </c>
      <c r="D286" t="s">
        <v>521</v>
      </c>
      <c r="E286" t="s">
        <v>522</v>
      </c>
      <c r="F286" s="38">
        <v>179909</v>
      </c>
      <c r="G286" t="s">
        <v>9</v>
      </c>
      <c r="H286" s="38">
        <f>Table_BankStatement_14[[#This Row],[Balance]]/2</f>
        <v>1349372.5</v>
      </c>
      <c r="I286" t="s">
        <v>10</v>
      </c>
    </row>
    <row r="287" spans="1:9">
      <c r="A287">
        <v>286</v>
      </c>
      <c r="B287" s="1">
        <v>45046</v>
      </c>
      <c r="C287" t="s">
        <v>769</v>
      </c>
      <c r="D287" t="s">
        <v>523</v>
      </c>
      <c r="E287" t="s">
        <v>522</v>
      </c>
      <c r="F287" s="38">
        <v>169620</v>
      </c>
      <c r="G287" t="s">
        <v>10</v>
      </c>
      <c r="H287" s="38">
        <f>Table_BankStatement_14[[#This Row],[Balance]]/2</f>
        <v>1446827</v>
      </c>
      <c r="I287" t="s">
        <v>10</v>
      </c>
    </row>
    <row r="288" spans="1:9">
      <c r="A288">
        <v>287</v>
      </c>
      <c r="B288" s="1">
        <v>45045</v>
      </c>
      <c r="C288" t="s">
        <v>769</v>
      </c>
      <c r="D288" t="s">
        <v>224</v>
      </c>
      <c r="E288" t="s">
        <v>524</v>
      </c>
      <c r="F288" s="38">
        <v>294394</v>
      </c>
      <c r="G288" t="s">
        <v>10</v>
      </c>
      <c r="H288" s="38">
        <f>Table_BankStatement_14[[#This Row],[Balance]]/2</f>
        <v>1299630</v>
      </c>
      <c r="I288" t="s">
        <v>10</v>
      </c>
    </row>
    <row r="289" spans="1:9">
      <c r="A289">
        <v>288</v>
      </c>
      <c r="B289" s="1">
        <v>45020</v>
      </c>
      <c r="C289" t="s">
        <v>769</v>
      </c>
      <c r="D289" t="s">
        <v>347</v>
      </c>
      <c r="E289" t="s">
        <v>525</v>
      </c>
      <c r="F289" s="38">
        <v>54097</v>
      </c>
      <c r="G289" t="s">
        <v>10</v>
      </c>
      <c r="H289" s="38">
        <f>Table_BankStatement_14[[#This Row],[Balance]]/2</f>
        <v>1272581.5</v>
      </c>
      <c r="I289" t="s">
        <v>10</v>
      </c>
    </row>
    <row r="290" spans="1:9">
      <c r="A290">
        <v>289</v>
      </c>
      <c r="B290" s="1">
        <v>45021</v>
      </c>
      <c r="C290" t="s">
        <v>769</v>
      </c>
      <c r="D290" t="s">
        <v>526</v>
      </c>
      <c r="E290" t="s">
        <v>527</v>
      </c>
      <c r="F290" s="38">
        <v>30836</v>
      </c>
      <c r="G290" t="s">
        <v>10</v>
      </c>
      <c r="H290" s="38">
        <f>Table_BankStatement_14[[#This Row],[Balance]]/2</f>
        <v>1257163.5</v>
      </c>
      <c r="I290" t="s">
        <v>10</v>
      </c>
    </row>
    <row r="291" spans="1:9">
      <c r="A291">
        <v>290</v>
      </c>
      <c r="B291" s="1">
        <v>45022</v>
      </c>
      <c r="C291" t="s">
        <v>769</v>
      </c>
      <c r="D291" t="s">
        <v>528</v>
      </c>
      <c r="E291" t="s">
        <v>529</v>
      </c>
      <c r="F291" s="38">
        <v>373495</v>
      </c>
      <c r="G291" t="s">
        <v>10</v>
      </c>
      <c r="H291" s="38">
        <f>Table_BankStatement_14[[#This Row],[Balance]]/2</f>
        <v>1070416</v>
      </c>
      <c r="I291" t="s">
        <v>10</v>
      </c>
    </row>
    <row r="292" spans="1:9">
      <c r="A292">
        <v>291</v>
      </c>
      <c r="B292" s="1">
        <v>45023</v>
      </c>
      <c r="C292" t="s">
        <v>769</v>
      </c>
      <c r="D292" t="s">
        <v>114</v>
      </c>
      <c r="E292" t="s">
        <v>530</v>
      </c>
      <c r="F292" s="38">
        <v>178003</v>
      </c>
      <c r="G292" t="s">
        <v>10</v>
      </c>
      <c r="H292" s="38">
        <f>Table_BankStatement_14[[#This Row],[Balance]]/2</f>
        <v>981414.5</v>
      </c>
      <c r="I292" t="s">
        <v>10</v>
      </c>
    </row>
    <row r="293" spans="1:9">
      <c r="A293">
        <v>292</v>
      </c>
      <c r="B293" s="1">
        <v>45024</v>
      </c>
      <c r="C293" t="s">
        <v>769</v>
      </c>
      <c r="D293" t="s">
        <v>531</v>
      </c>
      <c r="E293" t="s">
        <v>532</v>
      </c>
      <c r="F293" s="38">
        <v>278692</v>
      </c>
      <c r="G293" t="s">
        <v>10</v>
      </c>
      <c r="H293" s="38">
        <f>Table_BankStatement_14[[#This Row],[Balance]]/2</f>
        <v>842068.5</v>
      </c>
      <c r="I293" t="s">
        <v>9</v>
      </c>
    </row>
    <row r="294" spans="1:9">
      <c r="A294">
        <v>293</v>
      </c>
      <c r="B294" s="1">
        <v>45025</v>
      </c>
      <c r="C294" t="s">
        <v>769</v>
      </c>
      <c r="D294" t="s">
        <v>533</v>
      </c>
      <c r="E294" t="s">
        <v>534</v>
      </c>
      <c r="F294" s="38">
        <v>93271</v>
      </c>
      <c r="G294" t="s">
        <v>10</v>
      </c>
      <c r="H294" s="38">
        <f>Table_BankStatement_14[[#This Row],[Balance]]/2</f>
        <v>795433</v>
      </c>
      <c r="I294" t="s">
        <v>9</v>
      </c>
    </row>
    <row r="295" spans="1:9">
      <c r="A295">
        <v>294</v>
      </c>
      <c r="B295" s="1">
        <v>45026</v>
      </c>
      <c r="C295" t="s">
        <v>769</v>
      </c>
      <c r="D295" t="s">
        <v>108</v>
      </c>
      <c r="E295" t="s">
        <v>535</v>
      </c>
      <c r="F295" s="38">
        <v>302688</v>
      </c>
      <c r="G295" t="s">
        <v>10</v>
      </c>
      <c r="H295" s="38">
        <f>Table_BankStatement_14[[#This Row],[Balance]]/2</f>
        <v>644089</v>
      </c>
      <c r="I295" t="s">
        <v>9</v>
      </c>
    </row>
    <row r="296" spans="1:9">
      <c r="A296">
        <v>295</v>
      </c>
      <c r="B296" s="1">
        <v>45027</v>
      </c>
      <c r="C296" t="s">
        <v>769</v>
      </c>
      <c r="D296" t="s">
        <v>536</v>
      </c>
      <c r="E296" t="s">
        <v>537</v>
      </c>
      <c r="F296" s="38">
        <v>178392</v>
      </c>
      <c r="G296" t="s">
        <v>10</v>
      </c>
      <c r="H296" s="38">
        <f>Table_BankStatement_14[[#This Row],[Balance]]/2</f>
        <v>554893</v>
      </c>
      <c r="I296" t="s">
        <v>9</v>
      </c>
    </row>
    <row r="297" spans="1:9">
      <c r="A297">
        <v>296</v>
      </c>
      <c r="B297" s="1">
        <v>45028</v>
      </c>
      <c r="C297" t="s">
        <v>769</v>
      </c>
      <c r="D297" t="s">
        <v>92</v>
      </c>
      <c r="E297" t="s">
        <v>538</v>
      </c>
      <c r="F297" s="38">
        <v>184114</v>
      </c>
      <c r="G297" t="s">
        <v>10</v>
      </c>
      <c r="H297" s="38">
        <f>Table_BankStatement_14[[#This Row],[Balance]]/2</f>
        <v>462836</v>
      </c>
      <c r="I297" t="s">
        <v>9</v>
      </c>
    </row>
    <row r="298" spans="1:9">
      <c r="A298">
        <v>297</v>
      </c>
      <c r="B298" s="1">
        <v>45029</v>
      </c>
      <c r="C298" t="s">
        <v>769</v>
      </c>
      <c r="D298" t="s">
        <v>89</v>
      </c>
      <c r="E298" t="s">
        <v>539</v>
      </c>
      <c r="F298" s="38">
        <v>31735</v>
      </c>
      <c r="G298" t="s">
        <v>10</v>
      </c>
      <c r="H298" s="38">
        <f>Table_BankStatement_14[[#This Row],[Balance]]/2</f>
        <v>446968.5</v>
      </c>
      <c r="I298" t="s">
        <v>9</v>
      </c>
    </row>
    <row r="299" spans="1:9">
      <c r="A299">
        <v>298</v>
      </c>
      <c r="B299" s="1">
        <v>45030</v>
      </c>
      <c r="C299" t="s">
        <v>769</v>
      </c>
      <c r="D299" t="s">
        <v>46</v>
      </c>
      <c r="E299" t="s">
        <v>540</v>
      </c>
      <c r="F299" s="38">
        <v>466332</v>
      </c>
      <c r="G299" t="s">
        <v>10</v>
      </c>
      <c r="H299" s="38">
        <f>Table_BankStatement_14[[#This Row],[Balance]]/2</f>
        <v>213802.5</v>
      </c>
      <c r="I299" t="s">
        <v>9</v>
      </c>
    </row>
    <row r="300" spans="1:9">
      <c r="A300">
        <v>299</v>
      </c>
      <c r="B300" s="1">
        <v>45031</v>
      </c>
      <c r="C300" t="s">
        <v>769</v>
      </c>
      <c r="D300" t="s">
        <v>541</v>
      </c>
      <c r="E300" t="s">
        <v>517</v>
      </c>
      <c r="F300" s="38">
        <v>219407</v>
      </c>
      <c r="G300" t="s">
        <v>9</v>
      </c>
      <c r="H300" s="38">
        <f>Table_BankStatement_14[[#This Row],[Balance]]/2</f>
        <v>104099</v>
      </c>
      <c r="I300" t="s">
        <v>9</v>
      </c>
    </row>
    <row r="301" spans="1:9">
      <c r="A301">
        <v>300</v>
      </c>
      <c r="B301" s="1">
        <v>45032</v>
      </c>
      <c r="C301" t="s">
        <v>769</v>
      </c>
      <c r="D301" t="s">
        <v>542</v>
      </c>
      <c r="E301" t="s">
        <v>81</v>
      </c>
      <c r="F301" s="38">
        <v>209245</v>
      </c>
      <c r="G301" t="s">
        <v>9</v>
      </c>
      <c r="H301" s="38">
        <f>Table_BankStatement_14[[#This Row],[Balance]]/2</f>
        <v>208721.5</v>
      </c>
      <c r="I301" t="s">
        <v>9</v>
      </c>
    </row>
    <row r="302" spans="1:9">
      <c r="A302">
        <v>301</v>
      </c>
      <c r="B302" s="1">
        <v>45033</v>
      </c>
      <c r="C302" t="s">
        <v>769</v>
      </c>
      <c r="D302" t="s">
        <v>120</v>
      </c>
      <c r="E302" t="s">
        <v>543</v>
      </c>
      <c r="F302" s="38">
        <v>355226</v>
      </c>
      <c r="G302" t="s">
        <v>10</v>
      </c>
      <c r="H302" s="38">
        <f>Table_BankStatement_14[[#This Row],[Balance]]/2</f>
        <v>386334.5</v>
      </c>
      <c r="I302" t="s">
        <v>9</v>
      </c>
    </row>
    <row r="303" spans="1:9">
      <c r="A303">
        <v>302</v>
      </c>
      <c r="B303" s="1">
        <v>45017</v>
      </c>
      <c r="C303" t="s">
        <v>769</v>
      </c>
      <c r="D303" t="s">
        <v>544</v>
      </c>
      <c r="E303" t="s">
        <v>545</v>
      </c>
      <c r="F303" s="38">
        <v>272669</v>
      </c>
      <c r="G303" t="s">
        <v>9</v>
      </c>
      <c r="H303" s="38">
        <f>Table_BankStatement_14[[#This Row],[Balance]]/2</f>
        <v>21469573</v>
      </c>
      <c r="I303" t="s">
        <v>9</v>
      </c>
    </row>
  </sheetData>
  <phoneticPr fontId="9" type="noConversion"/>
  <pageMargins left="0.7" right="0.7" top="0.75" bottom="0.75" header="0.3" footer="0.3"/>
  <pageSetup paperSize="9" orientation="portrait" horizontalDpi="4294967293" verticalDpi="0" r:id="rId2"/>
  <drawing r:id="rId3"/>
  <tableParts count="2">
    <tablePart r:id="rId4"/>
    <tablePart r:id="rId5"/>
  </tableParts>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EC510-78C0-49A5-8674-681C604A7482}">
  <dimension ref="A1:H110"/>
  <sheetViews>
    <sheetView workbookViewId="0"/>
  </sheetViews>
  <sheetFormatPr defaultRowHeight="15"/>
  <sheetData>
    <row r="1" spans="1:8">
      <c r="A1" s="49" t="s">
        <v>722</v>
      </c>
      <c r="B1" s="50" t="s">
        <v>723</v>
      </c>
      <c r="C1" s="50" t="s">
        <v>76</v>
      </c>
      <c r="D1" s="50" t="s">
        <v>724</v>
      </c>
      <c r="E1" s="50" t="s">
        <v>725</v>
      </c>
      <c r="F1" s="50" t="s">
        <v>726</v>
      </c>
      <c r="G1" s="50" t="s">
        <v>767</v>
      </c>
      <c r="H1" s="57" t="s">
        <v>562</v>
      </c>
    </row>
    <row r="2" spans="1:8">
      <c r="A2" s="51">
        <v>1</v>
      </c>
      <c r="B2" s="52">
        <v>4</v>
      </c>
      <c r="C2" s="52"/>
      <c r="D2" s="52" t="s">
        <v>593</v>
      </c>
      <c r="E2" s="52" t="s">
        <v>659</v>
      </c>
      <c r="F2" s="52" t="s">
        <v>657</v>
      </c>
      <c r="G2" s="52" t="s">
        <v>739</v>
      </c>
      <c r="H2" s="53">
        <v>49800</v>
      </c>
    </row>
    <row r="3" spans="1:8">
      <c r="A3" s="54">
        <v>49</v>
      </c>
      <c r="B3" s="55">
        <v>3</v>
      </c>
      <c r="C3" s="55"/>
      <c r="D3" s="55" t="s">
        <v>627</v>
      </c>
      <c r="E3" s="55" t="s">
        <v>659</v>
      </c>
      <c r="F3" s="55" t="s">
        <v>657</v>
      </c>
      <c r="G3" s="55" t="s">
        <v>739</v>
      </c>
      <c r="H3" s="56">
        <v>46200</v>
      </c>
    </row>
    <row r="4" spans="1:8">
      <c r="A4" s="51">
        <v>2</v>
      </c>
      <c r="B4" s="52">
        <v>9</v>
      </c>
      <c r="C4" s="52"/>
      <c r="D4" s="52" t="s">
        <v>611</v>
      </c>
      <c r="E4" s="52" t="s">
        <v>727</v>
      </c>
      <c r="F4" s="52" t="s">
        <v>727</v>
      </c>
      <c r="G4" s="52" t="s">
        <v>740</v>
      </c>
      <c r="H4" s="53">
        <v>9138</v>
      </c>
    </row>
    <row r="5" spans="1:8">
      <c r="A5" s="54">
        <v>3</v>
      </c>
      <c r="B5" s="55">
        <v>18</v>
      </c>
      <c r="C5" s="55"/>
      <c r="D5" s="55" t="s">
        <v>683</v>
      </c>
      <c r="E5" s="55" t="s">
        <v>727</v>
      </c>
      <c r="F5" s="55" t="s">
        <v>727</v>
      </c>
      <c r="G5" s="55" t="s">
        <v>742</v>
      </c>
      <c r="H5" s="56">
        <v>-10374</v>
      </c>
    </row>
    <row r="6" spans="1:8">
      <c r="A6" s="51">
        <v>4</v>
      </c>
      <c r="B6" s="52">
        <v>13</v>
      </c>
      <c r="C6" s="52"/>
      <c r="D6" s="52" t="s">
        <v>716</v>
      </c>
      <c r="E6" s="52" t="s">
        <v>727</v>
      </c>
      <c r="F6" s="52" t="s">
        <v>727</v>
      </c>
      <c r="G6" s="52" t="s">
        <v>741</v>
      </c>
      <c r="H6" s="53">
        <v>30556</v>
      </c>
    </row>
    <row r="7" spans="1:8">
      <c r="A7" s="54">
        <v>5</v>
      </c>
      <c r="B7" s="55">
        <v>22</v>
      </c>
      <c r="C7" s="55"/>
      <c r="D7" s="55" t="s">
        <v>600</v>
      </c>
      <c r="E7" s="55" t="s">
        <v>576</v>
      </c>
      <c r="F7" s="55" t="s">
        <v>712</v>
      </c>
      <c r="G7" s="55" t="s">
        <v>742</v>
      </c>
      <c r="H7" s="56">
        <v>49800</v>
      </c>
    </row>
    <row r="8" spans="1:8">
      <c r="A8" s="51">
        <v>6</v>
      </c>
      <c r="B8" s="52">
        <v>25</v>
      </c>
      <c r="C8" s="52"/>
      <c r="D8" s="52" t="s">
        <v>652</v>
      </c>
      <c r="E8" s="52" t="s">
        <v>277</v>
      </c>
      <c r="F8" s="52" t="s">
        <v>277</v>
      </c>
      <c r="G8" s="52" t="s">
        <v>743</v>
      </c>
      <c r="H8" s="53">
        <v>40045</v>
      </c>
    </row>
    <row r="9" spans="1:8">
      <c r="A9" s="54">
        <v>7</v>
      </c>
      <c r="B9" s="55">
        <v>28</v>
      </c>
      <c r="C9" s="55"/>
      <c r="D9" s="55" t="s">
        <v>711</v>
      </c>
      <c r="E9" s="55" t="s">
        <v>727</v>
      </c>
      <c r="F9" s="55" t="s">
        <v>727</v>
      </c>
      <c r="G9" s="55" t="s">
        <v>744</v>
      </c>
      <c r="H9" s="56">
        <v>32209</v>
      </c>
    </row>
    <row r="10" spans="1:8">
      <c r="A10" s="51">
        <v>8</v>
      </c>
      <c r="B10" s="52">
        <v>38</v>
      </c>
      <c r="C10" s="52"/>
      <c r="D10" s="52" t="s">
        <v>677</v>
      </c>
      <c r="E10" s="52" t="s">
        <v>728</v>
      </c>
      <c r="F10" s="52" t="s">
        <v>728</v>
      </c>
      <c r="G10" s="52" t="s">
        <v>744</v>
      </c>
      <c r="H10" s="53">
        <v>24133</v>
      </c>
    </row>
    <row r="11" spans="1:8">
      <c r="A11" s="54">
        <v>9</v>
      </c>
      <c r="B11" s="55">
        <v>42</v>
      </c>
      <c r="C11" s="55"/>
      <c r="D11" s="55" t="s">
        <v>589</v>
      </c>
      <c r="E11" s="55" t="s">
        <v>712</v>
      </c>
      <c r="F11" s="55" t="s">
        <v>712</v>
      </c>
      <c r="G11" s="55" t="s">
        <v>742</v>
      </c>
      <c r="H11" s="56">
        <v>49800</v>
      </c>
    </row>
    <row r="12" spans="1:8">
      <c r="A12" s="51">
        <v>10</v>
      </c>
      <c r="B12" s="52">
        <v>43</v>
      </c>
      <c r="C12" s="52"/>
      <c r="D12" s="52" t="s">
        <v>665</v>
      </c>
      <c r="E12" s="52" t="s">
        <v>728</v>
      </c>
      <c r="F12" s="52" t="s">
        <v>728</v>
      </c>
      <c r="G12" s="52" t="s">
        <v>744</v>
      </c>
      <c r="H12" s="53">
        <v>40032</v>
      </c>
    </row>
    <row r="13" spans="1:8">
      <c r="A13" s="54">
        <v>11</v>
      </c>
      <c r="B13" s="55">
        <v>45</v>
      </c>
      <c r="C13" s="55"/>
      <c r="D13" s="55" t="s">
        <v>675</v>
      </c>
      <c r="E13" s="55" t="s">
        <v>712</v>
      </c>
      <c r="F13" s="55" t="s">
        <v>712</v>
      </c>
      <c r="G13" s="55" t="s">
        <v>742</v>
      </c>
      <c r="H13" s="56">
        <v>58015</v>
      </c>
    </row>
    <row r="14" spans="1:8">
      <c r="A14" s="51">
        <v>12</v>
      </c>
      <c r="B14" s="52">
        <v>50</v>
      </c>
      <c r="C14" s="52"/>
      <c r="D14" s="52" t="s">
        <v>646</v>
      </c>
      <c r="E14" s="52" t="s">
        <v>675</v>
      </c>
      <c r="F14" s="52" t="s">
        <v>712</v>
      </c>
      <c r="G14" s="52" t="s">
        <v>742</v>
      </c>
      <c r="H14" s="53">
        <v>46200</v>
      </c>
    </row>
    <row r="15" spans="1:8">
      <c r="A15" s="54">
        <v>13</v>
      </c>
      <c r="B15" s="55">
        <v>51</v>
      </c>
      <c r="C15" s="55"/>
      <c r="D15" s="55" t="s">
        <v>639</v>
      </c>
      <c r="E15" s="55" t="s">
        <v>712</v>
      </c>
      <c r="F15" s="55" t="s">
        <v>712</v>
      </c>
      <c r="G15" s="55" t="s">
        <v>742</v>
      </c>
      <c r="H15" s="56">
        <v>42051</v>
      </c>
    </row>
    <row r="16" spans="1:8">
      <c r="A16" s="51">
        <v>14</v>
      </c>
      <c r="B16" s="52">
        <v>66</v>
      </c>
      <c r="C16" s="52"/>
      <c r="D16" s="52" t="s">
        <v>591</v>
      </c>
      <c r="E16" s="52" t="s">
        <v>728</v>
      </c>
      <c r="F16" s="52" t="s">
        <v>728</v>
      </c>
      <c r="G16" s="52" t="s">
        <v>744</v>
      </c>
      <c r="H16" s="53">
        <v>11978</v>
      </c>
    </row>
    <row r="17" spans="1:8">
      <c r="A17" s="54">
        <v>15</v>
      </c>
      <c r="B17" s="55">
        <v>69</v>
      </c>
      <c r="C17" s="55"/>
      <c r="D17" s="55" t="s">
        <v>691</v>
      </c>
      <c r="E17" s="55" t="s">
        <v>711</v>
      </c>
      <c r="F17" s="55" t="s">
        <v>711</v>
      </c>
      <c r="G17" s="55" t="s">
        <v>744</v>
      </c>
      <c r="H17" s="56">
        <v>49800</v>
      </c>
    </row>
    <row r="18" spans="1:8">
      <c r="A18" s="51">
        <v>16</v>
      </c>
      <c r="B18" s="52">
        <v>76</v>
      </c>
      <c r="C18" s="52"/>
      <c r="D18" s="52" t="s">
        <v>630</v>
      </c>
      <c r="E18" s="52" t="s">
        <v>659</v>
      </c>
      <c r="F18" s="52" t="s">
        <v>657</v>
      </c>
      <c r="G18" s="52" t="s">
        <v>739</v>
      </c>
      <c r="H18" s="53">
        <v>49800</v>
      </c>
    </row>
    <row r="19" spans="1:8">
      <c r="A19" s="54">
        <v>17</v>
      </c>
      <c r="B19" s="55">
        <v>77</v>
      </c>
      <c r="C19" s="55"/>
      <c r="D19" s="55" t="s">
        <v>647</v>
      </c>
      <c r="E19" s="55" t="s">
        <v>670</v>
      </c>
      <c r="F19" s="55" t="s">
        <v>277</v>
      </c>
      <c r="G19" s="55" t="s">
        <v>743</v>
      </c>
      <c r="H19" s="56">
        <v>39174</v>
      </c>
    </row>
    <row r="20" spans="1:8">
      <c r="A20" s="51">
        <v>18</v>
      </c>
      <c r="B20" s="52">
        <v>85</v>
      </c>
      <c r="C20" s="52"/>
      <c r="D20" s="52" t="s">
        <v>656</v>
      </c>
      <c r="E20" s="52" t="s">
        <v>727</v>
      </c>
      <c r="F20" s="52" t="s">
        <v>727</v>
      </c>
      <c r="G20" s="52" t="s">
        <v>745</v>
      </c>
      <c r="H20" s="53">
        <v>34103</v>
      </c>
    </row>
    <row r="21" spans="1:8">
      <c r="A21" s="54">
        <v>19</v>
      </c>
      <c r="B21" s="55">
        <v>90</v>
      </c>
      <c r="C21" s="55"/>
      <c r="D21" s="55" t="s">
        <v>608</v>
      </c>
      <c r="E21" s="55" t="s">
        <v>677</v>
      </c>
      <c r="F21" s="55" t="s">
        <v>728</v>
      </c>
      <c r="G21" s="55" t="s">
        <v>744</v>
      </c>
      <c r="H21" s="56">
        <v>32875</v>
      </c>
    </row>
    <row r="22" spans="1:8">
      <c r="A22" s="51">
        <v>20</v>
      </c>
      <c r="B22" s="52">
        <v>91</v>
      </c>
      <c r="C22" s="52"/>
      <c r="D22" s="52" t="s">
        <v>689</v>
      </c>
      <c r="E22" s="52" t="s">
        <v>576</v>
      </c>
      <c r="F22" s="52" t="s">
        <v>712</v>
      </c>
      <c r="G22" s="52" t="s">
        <v>742</v>
      </c>
      <c r="H22" s="53">
        <v>46200</v>
      </c>
    </row>
    <row r="23" spans="1:8">
      <c r="A23" s="54">
        <v>21</v>
      </c>
      <c r="B23" s="55">
        <v>95</v>
      </c>
      <c r="C23" s="55"/>
      <c r="D23" s="55" t="s">
        <v>674</v>
      </c>
      <c r="E23" s="55" t="s">
        <v>728</v>
      </c>
      <c r="F23" s="55" t="s">
        <v>728</v>
      </c>
      <c r="G23" s="55" t="s">
        <v>744</v>
      </c>
      <c r="H23" s="56">
        <v>49800</v>
      </c>
    </row>
    <row r="24" spans="1:8">
      <c r="A24" s="51">
        <v>22</v>
      </c>
      <c r="B24" s="52">
        <v>100</v>
      </c>
      <c r="C24" s="52"/>
      <c r="D24" s="52" t="s">
        <v>699</v>
      </c>
      <c r="E24" s="52" t="s">
        <v>657</v>
      </c>
      <c r="F24" s="52" t="s">
        <v>657</v>
      </c>
      <c r="G24" s="52" t="s">
        <v>739</v>
      </c>
      <c r="H24" s="53">
        <v>46200</v>
      </c>
    </row>
    <row r="25" spans="1:8">
      <c r="A25" s="54">
        <v>23</v>
      </c>
      <c r="B25" s="55">
        <v>101</v>
      </c>
      <c r="C25" s="55"/>
      <c r="D25" s="55" t="s">
        <v>641</v>
      </c>
      <c r="E25" s="55" t="s">
        <v>659</v>
      </c>
      <c r="F25" s="55" t="s">
        <v>657</v>
      </c>
      <c r="G25" s="55" t="s">
        <v>739</v>
      </c>
      <c r="H25" s="56">
        <v>54377</v>
      </c>
    </row>
    <row r="26" spans="1:8">
      <c r="A26" s="51">
        <v>24</v>
      </c>
      <c r="B26" s="52">
        <v>104</v>
      </c>
      <c r="C26" s="52"/>
      <c r="D26" s="52" t="s">
        <v>659</v>
      </c>
      <c r="E26" s="52" t="s">
        <v>657</v>
      </c>
      <c r="F26" s="52" t="s">
        <v>657</v>
      </c>
      <c r="G26" s="52" t="s">
        <v>739</v>
      </c>
      <c r="H26" s="53">
        <v>46226</v>
      </c>
    </row>
    <row r="27" spans="1:8">
      <c r="A27" s="54">
        <v>25</v>
      </c>
      <c r="B27" s="55">
        <v>112</v>
      </c>
      <c r="C27" s="55"/>
      <c r="D27" s="55" t="s">
        <v>690</v>
      </c>
      <c r="E27" s="55" t="s">
        <v>710</v>
      </c>
      <c r="F27" s="55" t="s">
        <v>277</v>
      </c>
      <c r="G27" s="55" t="s">
        <v>743</v>
      </c>
      <c r="H27" s="56">
        <v>49800</v>
      </c>
    </row>
    <row r="28" spans="1:8">
      <c r="A28" s="51">
        <v>26</v>
      </c>
      <c r="B28" s="52">
        <v>114</v>
      </c>
      <c r="C28" s="52"/>
      <c r="D28" s="52" t="s">
        <v>679</v>
      </c>
      <c r="E28" s="52" t="s">
        <v>611</v>
      </c>
      <c r="F28" s="52" t="s">
        <v>611</v>
      </c>
      <c r="G28" s="52" t="s">
        <v>740</v>
      </c>
      <c r="H28" s="53">
        <v>33838</v>
      </c>
    </row>
    <row r="29" spans="1:8">
      <c r="A29" s="54">
        <v>27</v>
      </c>
      <c r="B29" s="55">
        <v>115</v>
      </c>
      <c r="C29" s="55"/>
      <c r="D29" s="55" t="s">
        <v>680</v>
      </c>
      <c r="E29" s="55" t="s">
        <v>670</v>
      </c>
      <c r="F29" s="55" t="s">
        <v>277</v>
      </c>
      <c r="G29" s="55" t="s">
        <v>743</v>
      </c>
      <c r="H29" s="56">
        <v>49800</v>
      </c>
    </row>
    <row r="30" spans="1:8">
      <c r="A30" s="51">
        <v>28</v>
      </c>
      <c r="B30" s="52">
        <v>118</v>
      </c>
      <c r="C30" s="52"/>
      <c r="D30" s="52" t="s">
        <v>657</v>
      </c>
      <c r="E30" s="52" t="s">
        <v>727</v>
      </c>
      <c r="F30" s="52" t="s">
        <v>727</v>
      </c>
      <c r="G30" s="52" t="s">
        <v>739</v>
      </c>
      <c r="H30" s="53">
        <v>3590</v>
      </c>
    </row>
    <row r="31" spans="1:8">
      <c r="A31" s="54">
        <v>29</v>
      </c>
      <c r="B31" s="55">
        <v>121</v>
      </c>
      <c r="C31" s="55"/>
      <c r="D31" s="55" t="s">
        <v>729</v>
      </c>
      <c r="E31" s="55" t="s">
        <v>711</v>
      </c>
      <c r="F31" s="55" t="s">
        <v>711</v>
      </c>
      <c r="G31" s="55" t="s">
        <v>744</v>
      </c>
      <c r="H31" s="56">
        <v>-50503</v>
      </c>
    </row>
    <row r="32" spans="1:8">
      <c r="A32" s="51">
        <v>30</v>
      </c>
      <c r="B32" s="52">
        <v>128</v>
      </c>
      <c r="C32" s="52"/>
      <c r="D32" s="52" t="s">
        <v>612</v>
      </c>
      <c r="E32" s="52" t="s">
        <v>277</v>
      </c>
      <c r="F32" s="52" t="s">
        <v>277</v>
      </c>
      <c r="G32" s="52" t="s">
        <v>743</v>
      </c>
      <c r="H32" s="53">
        <v>5655</v>
      </c>
    </row>
    <row r="33" spans="1:8">
      <c r="A33" s="54">
        <v>31</v>
      </c>
      <c r="B33" s="55">
        <v>129</v>
      </c>
      <c r="C33" s="55"/>
      <c r="D33" s="55" t="s">
        <v>644</v>
      </c>
      <c r="E33" s="55" t="s">
        <v>684</v>
      </c>
      <c r="F33" s="55" t="s">
        <v>684</v>
      </c>
      <c r="G33" s="55" t="s">
        <v>746</v>
      </c>
      <c r="H33" s="56">
        <v>12987</v>
      </c>
    </row>
    <row r="34" spans="1:8">
      <c r="A34" s="51">
        <v>32</v>
      </c>
      <c r="B34" s="52">
        <v>130</v>
      </c>
      <c r="C34" s="52"/>
      <c r="D34" s="52" t="s">
        <v>631</v>
      </c>
      <c r="E34" s="52" t="s">
        <v>277</v>
      </c>
      <c r="F34" s="52" t="s">
        <v>277</v>
      </c>
      <c r="G34" s="52" t="s">
        <v>743</v>
      </c>
      <c r="H34" s="53">
        <v>49800</v>
      </c>
    </row>
    <row r="35" spans="1:8">
      <c r="A35" s="54">
        <v>33</v>
      </c>
      <c r="B35" s="55">
        <v>131</v>
      </c>
      <c r="C35" s="55"/>
      <c r="D35" s="55" t="s">
        <v>599</v>
      </c>
      <c r="E35" s="55" t="s">
        <v>611</v>
      </c>
      <c r="F35" s="55" t="s">
        <v>611</v>
      </c>
      <c r="G35" s="55" t="s">
        <v>740</v>
      </c>
      <c r="H35" s="56">
        <v>44950</v>
      </c>
    </row>
    <row r="36" spans="1:8">
      <c r="A36" s="51">
        <v>34</v>
      </c>
      <c r="B36" s="52">
        <v>132</v>
      </c>
      <c r="C36" s="52"/>
      <c r="D36" s="52" t="s">
        <v>619</v>
      </c>
      <c r="E36" s="52" t="s">
        <v>606</v>
      </c>
      <c r="F36" s="52" t="s">
        <v>606</v>
      </c>
      <c r="G36" s="52" t="s">
        <v>747</v>
      </c>
      <c r="H36" s="53">
        <v>49800</v>
      </c>
    </row>
    <row r="37" spans="1:8">
      <c r="A37" s="54">
        <v>35</v>
      </c>
      <c r="B37" s="55">
        <v>133</v>
      </c>
      <c r="C37" s="55"/>
      <c r="D37" s="55" t="s">
        <v>633</v>
      </c>
      <c r="E37" s="55" t="s">
        <v>589</v>
      </c>
      <c r="F37" s="55" t="s">
        <v>589</v>
      </c>
      <c r="G37" s="55" t="s">
        <v>748</v>
      </c>
      <c r="H37" s="56">
        <v>40200</v>
      </c>
    </row>
    <row r="38" spans="1:8">
      <c r="A38" s="51">
        <v>36</v>
      </c>
      <c r="B38" s="52">
        <v>137</v>
      </c>
      <c r="C38" s="52"/>
      <c r="D38" s="52" t="s">
        <v>606</v>
      </c>
      <c r="E38" s="52" t="s">
        <v>727</v>
      </c>
      <c r="F38" s="52" t="s">
        <v>727</v>
      </c>
      <c r="G38" s="52" t="s">
        <v>747</v>
      </c>
      <c r="H38" s="53">
        <v>12867</v>
      </c>
    </row>
    <row r="39" spans="1:8">
      <c r="A39" s="54">
        <v>37</v>
      </c>
      <c r="B39" s="55">
        <v>140</v>
      </c>
      <c r="C39" s="55"/>
      <c r="D39" s="55" t="s">
        <v>586</v>
      </c>
      <c r="E39" s="55" t="s">
        <v>659</v>
      </c>
      <c r="F39" s="55" t="s">
        <v>657</v>
      </c>
      <c r="G39" s="55" t="s">
        <v>739</v>
      </c>
      <c r="H39" s="56">
        <v>49800</v>
      </c>
    </row>
    <row r="40" spans="1:8">
      <c r="A40" s="51">
        <v>38</v>
      </c>
      <c r="B40" s="52">
        <v>141</v>
      </c>
      <c r="C40" s="52"/>
      <c r="D40" s="52" t="s">
        <v>587</v>
      </c>
      <c r="E40" s="52" t="s">
        <v>589</v>
      </c>
      <c r="F40" s="52" t="s">
        <v>712</v>
      </c>
      <c r="G40" s="52" t="s">
        <v>742</v>
      </c>
      <c r="H40" s="53">
        <v>49800</v>
      </c>
    </row>
    <row r="41" spans="1:8">
      <c r="A41" s="54">
        <v>39</v>
      </c>
      <c r="B41" s="55">
        <v>146</v>
      </c>
      <c r="C41" s="55"/>
      <c r="D41" s="55" t="s">
        <v>662</v>
      </c>
      <c r="E41" s="55" t="s">
        <v>639</v>
      </c>
      <c r="F41" s="55" t="s">
        <v>712</v>
      </c>
      <c r="G41" s="55" t="s">
        <v>742</v>
      </c>
      <c r="H41" s="56">
        <v>46200</v>
      </c>
    </row>
    <row r="42" spans="1:8">
      <c r="A42" s="51">
        <v>40</v>
      </c>
      <c r="B42" s="52">
        <v>147</v>
      </c>
      <c r="C42" s="52"/>
      <c r="D42" s="52" t="s">
        <v>655</v>
      </c>
      <c r="E42" s="52" t="s">
        <v>677</v>
      </c>
      <c r="F42" s="52" t="s">
        <v>728</v>
      </c>
      <c r="G42" s="52" t="s">
        <v>744</v>
      </c>
      <c r="H42" s="53">
        <v>44190</v>
      </c>
    </row>
    <row r="43" spans="1:8">
      <c r="A43" s="54">
        <v>41</v>
      </c>
      <c r="B43" s="55">
        <v>151</v>
      </c>
      <c r="C43" s="55"/>
      <c r="D43" s="55" t="s">
        <v>584</v>
      </c>
      <c r="E43" s="55" t="s">
        <v>684</v>
      </c>
      <c r="F43" s="55" t="s">
        <v>684</v>
      </c>
      <c r="G43" s="55" t="s">
        <v>746</v>
      </c>
      <c r="H43" s="56">
        <v>42174</v>
      </c>
    </row>
    <row r="44" spans="1:8">
      <c r="A44" s="51">
        <v>42</v>
      </c>
      <c r="B44" s="52">
        <v>152</v>
      </c>
      <c r="C44" s="52"/>
      <c r="D44" s="52" t="s">
        <v>629</v>
      </c>
      <c r="E44" s="52" t="s">
        <v>606</v>
      </c>
      <c r="F44" s="52" t="s">
        <v>606</v>
      </c>
      <c r="G44" s="52" t="s">
        <v>747</v>
      </c>
      <c r="H44" s="53">
        <v>46200</v>
      </c>
    </row>
    <row r="45" spans="1:8">
      <c r="A45" s="54">
        <v>43</v>
      </c>
      <c r="B45" s="55">
        <v>157</v>
      </c>
      <c r="C45" s="55"/>
      <c r="D45" s="55" t="s">
        <v>702</v>
      </c>
      <c r="E45" s="55" t="s">
        <v>684</v>
      </c>
      <c r="F45" s="55" t="s">
        <v>684</v>
      </c>
      <c r="G45" s="55" t="s">
        <v>746</v>
      </c>
      <c r="H45" s="56">
        <v>49800</v>
      </c>
    </row>
    <row r="46" spans="1:8">
      <c r="A46" s="51">
        <v>44</v>
      </c>
      <c r="B46" s="52">
        <v>161</v>
      </c>
      <c r="C46" s="52"/>
      <c r="D46" s="52" t="s">
        <v>684</v>
      </c>
      <c r="E46" s="52" t="s">
        <v>277</v>
      </c>
      <c r="F46" s="52" t="s">
        <v>277</v>
      </c>
      <c r="G46" s="52" t="s">
        <v>749</v>
      </c>
      <c r="H46" s="53">
        <v>4882</v>
      </c>
    </row>
    <row r="47" spans="1:8">
      <c r="A47" s="54">
        <v>45</v>
      </c>
      <c r="B47" s="55">
        <v>164</v>
      </c>
      <c r="C47" s="55"/>
      <c r="D47" s="55" t="s">
        <v>576</v>
      </c>
      <c r="E47" s="55" t="s">
        <v>712</v>
      </c>
      <c r="F47" s="55" t="s">
        <v>712</v>
      </c>
      <c r="G47" s="55" t="s">
        <v>742</v>
      </c>
      <c r="H47" s="56">
        <v>51922</v>
      </c>
    </row>
    <row r="48" spans="1:8">
      <c r="A48" s="51">
        <v>46</v>
      </c>
      <c r="B48" s="52">
        <v>165</v>
      </c>
      <c r="C48" s="52"/>
      <c r="D48" s="52" t="s">
        <v>596</v>
      </c>
      <c r="E48" s="52" t="s">
        <v>730</v>
      </c>
      <c r="F48" s="52" t="s">
        <v>277</v>
      </c>
      <c r="G48" s="52" t="s">
        <v>743</v>
      </c>
      <c r="H48" s="53">
        <v>49800</v>
      </c>
    </row>
    <row r="49" spans="1:8">
      <c r="A49" s="54">
        <v>47</v>
      </c>
      <c r="B49" s="55">
        <v>166</v>
      </c>
      <c r="C49" s="55"/>
      <c r="D49" s="55" t="s">
        <v>277</v>
      </c>
      <c r="E49" s="55" t="s">
        <v>727</v>
      </c>
      <c r="F49" s="55" t="s">
        <v>727</v>
      </c>
      <c r="G49" s="55" t="s">
        <v>743</v>
      </c>
      <c r="H49" s="56">
        <v>2882</v>
      </c>
    </row>
    <row r="50" spans="1:8">
      <c r="A50" s="51">
        <v>48</v>
      </c>
      <c r="B50" s="52">
        <v>168</v>
      </c>
      <c r="C50" s="52"/>
      <c r="D50" s="52" t="s">
        <v>670</v>
      </c>
      <c r="E50" s="52" t="s">
        <v>277</v>
      </c>
      <c r="F50" s="52" t="s">
        <v>277</v>
      </c>
      <c r="G50" s="52" t="s">
        <v>743</v>
      </c>
      <c r="H50" s="53">
        <v>43820</v>
      </c>
    </row>
    <row r="51" spans="1:8">
      <c r="A51" s="54">
        <v>50</v>
      </c>
      <c r="B51" s="55">
        <v>182</v>
      </c>
      <c r="C51" s="55"/>
      <c r="D51" s="55" t="s">
        <v>671</v>
      </c>
      <c r="E51" s="55" t="s">
        <v>716</v>
      </c>
      <c r="F51" s="55" t="s">
        <v>728</v>
      </c>
      <c r="G51" s="55" t="s">
        <v>750</v>
      </c>
      <c r="H51" s="56">
        <v>46200</v>
      </c>
    </row>
    <row r="52" spans="1:8">
      <c r="A52" s="51">
        <v>102</v>
      </c>
      <c r="B52" s="52">
        <v>179</v>
      </c>
      <c r="C52" s="52"/>
      <c r="D52" s="52" t="s">
        <v>651</v>
      </c>
      <c r="E52" s="52" t="s">
        <v>716</v>
      </c>
      <c r="F52" s="52" t="s">
        <v>728</v>
      </c>
      <c r="G52" s="52" t="s">
        <v>744</v>
      </c>
      <c r="H52" s="53">
        <v>36041</v>
      </c>
    </row>
    <row r="53" spans="1:8">
      <c r="A53" s="54">
        <v>51</v>
      </c>
      <c r="B53" s="55">
        <v>187</v>
      </c>
      <c r="C53" s="55"/>
      <c r="D53" s="55" t="s">
        <v>710</v>
      </c>
      <c r="E53" s="55" t="s">
        <v>277</v>
      </c>
      <c r="F53" s="55" t="s">
        <v>728</v>
      </c>
      <c r="G53" s="55" t="s">
        <v>743</v>
      </c>
      <c r="H53" s="56">
        <v>19753</v>
      </c>
    </row>
    <row r="54" spans="1:8">
      <c r="A54" s="51">
        <v>52</v>
      </c>
      <c r="B54" s="52">
        <v>116</v>
      </c>
      <c r="C54" s="52"/>
      <c r="D54" s="52" t="s">
        <v>585</v>
      </c>
      <c r="E54" s="52" t="s">
        <v>727</v>
      </c>
      <c r="F54" s="52" t="s">
        <v>727</v>
      </c>
      <c r="G54" s="52" t="s">
        <v>761</v>
      </c>
      <c r="H54" s="53">
        <v>29200</v>
      </c>
    </row>
    <row r="55" spans="1:8">
      <c r="A55" s="54">
        <v>53</v>
      </c>
      <c r="B55" s="55">
        <v>225</v>
      </c>
      <c r="C55" s="55"/>
      <c r="D55" s="55" t="s">
        <v>594</v>
      </c>
      <c r="E55" s="55" t="s">
        <v>612</v>
      </c>
      <c r="F55" s="55" t="s">
        <v>277</v>
      </c>
      <c r="G55" s="55" t="s">
        <v>743</v>
      </c>
      <c r="H55" s="56">
        <v>46200</v>
      </c>
    </row>
    <row r="56" spans="1:8">
      <c r="A56" s="51">
        <v>54</v>
      </c>
      <c r="B56" s="52">
        <v>222</v>
      </c>
      <c r="C56" s="52"/>
      <c r="D56" s="52" t="s">
        <v>658</v>
      </c>
      <c r="E56" s="52" t="s">
        <v>612</v>
      </c>
      <c r="F56" s="52" t="s">
        <v>657</v>
      </c>
      <c r="G56" s="52" t="s">
        <v>751</v>
      </c>
      <c r="H56" s="53">
        <v>49800</v>
      </c>
    </row>
    <row r="57" spans="1:8">
      <c r="A57" s="54">
        <v>55</v>
      </c>
      <c r="B57" s="55">
        <v>227</v>
      </c>
      <c r="C57" s="55"/>
      <c r="D57" s="55" t="s">
        <v>688</v>
      </c>
      <c r="E57" s="55" t="s">
        <v>728</v>
      </c>
      <c r="F57" s="55" t="s">
        <v>728</v>
      </c>
      <c r="G57" s="55" t="s">
        <v>752</v>
      </c>
      <c r="H57" s="56">
        <v>46200</v>
      </c>
    </row>
    <row r="58" spans="1:8">
      <c r="A58" s="51">
        <v>76</v>
      </c>
      <c r="B58" s="52">
        <v>226</v>
      </c>
      <c r="C58" s="52"/>
      <c r="D58" s="52" t="s">
        <v>706</v>
      </c>
      <c r="E58" s="52" t="s">
        <v>712</v>
      </c>
      <c r="F58" s="52" t="s">
        <v>712</v>
      </c>
      <c r="G58" s="52" t="s">
        <v>742</v>
      </c>
      <c r="H58" s="53">
        <v>49800</v>
      </c>
    </row>
    <row r="59" spans="1:8">
      <c r="A59" s="54">
        <v>56</v>
      </c>
      <c r="B59" s="55">
        <v>236</v>
      </c>
      <c r="C59" s="55"/>
      <c r="D59" s="55" t="s">
        <v>579</v>
      </c>
      <c r="E59" s="55" t="s">
        <v>711</v>
      </c>
      <c r="F59" s="55" t="s">
        <v>711</v>
      </c>
      <c r="G59" s="55" t="s">
        <v>744</v>
      </c>
      <c r="H59" s="56">
        <v>31900</v>
      </c>
    </row>
    <row r="60" spans="1:8">
      <c r="A60" s="51">
        <v>57</v>
      </c>
      <c r="B60" s="52">
        <v>237</v>
      </c>
      <c r="C60" s="52"/>
      <c r="D60" s="52" t="s">
        <v>718</v>
      </c>
      <c r="E60" s="52" t="s">
        <v>684</v>
      </c>
      <c r="F60" s="52" t="s">
        <v>684</v>
      </c>
      <c r="G60" s="52" t="s">
        <v>746</v>
      </c>
      <c r="H60" s="53">
        <v>46200</v>
      </c>
    </row>
    <row r="61" spans="1:8">
      <c r="A61" s="54">
        <v>106</v>
      </c>
      <c r="B61" s="55">
        <v>235</v>
      </c>
      <c r="C61" s="55"/>
      <c r="D61" s="55" t="s">
        <v>681</v>
      </c>
      <c r="E61" s="55" t="s">
        <v>716</v>
      </c>
      <c r="F61" s="55" t="s">
        <v>711</v>
      </c>
      <c r="G61" s="55" t="s">
        <v>744</v>
      </c>
      <c r="H61" s="56">
        <v>44200</v>
      </c>
    </row>
    <row r="62" spans="1:8">
      <c r="A62" s="51">
        <v>58</v>
      </c>
      <c r="B62" s="52">
        <v>243</v>
      </c>
      <c r="C62" s="52"/>
      <c r="D62" s="52" t="s">
        <v>620</v>
      </c>
      <c r="E62" s="52" t="s">
        <v>608</v>
      </c>
      <c r="F62" s="52" t="s">
        <v>728</v>
      </c>
      <c r="G62" s="52" t="s">
        <v>744</v>
      </c>
      <c r="H62" s="53">
        <v>45047</v>
      </c>
    </row>
    <row r="63" spans="1:8">
      <c r="A63" s="54">
        <v>59</v>
      </c>
      <c r="B63" s="55">
        <v>241</v>
      </c>
      <c r="C63" s="55"/>
      <c r="D63" s="55" t="s">
        <v>625</v>
      </c>
      <c r="E63" s="55" t="s">
        <v>608</v>
      </c>
      <c r="F63" s="55" t="s">
        <v>728</v>
      </c>
      <c r="G63" s="55" t="s">
        <v>744</v>
      </c>
      <c r="H63" s="56">
        <v>53085</v>
      </c>
    </row>
    <row r="64" spans="1:8">
      <c r="A64" s="51">
        <v>60</v>
      </c>
      <c r="B64" s="52">
        <v>244</v>
      </c>
      <c r="C64" s="52"/>
      <c r="D64" s="52" t="s">
        <v>719</v>
      </c>
      <c r="E64" s="52" t="s">
        <v>657</v>
      </c>
      <c r="F64" s="52" t="s">
        <v>657</v>
      </c>
      <c r="G64" s="52" t="s">
        <v>753</v>
      </c>
      <c r="H64" s="53">
        <v>46200</v>
      </c>
    </row>
    <row r="65" spans="1:8">
      <c r="A65" s="54">
        <v>61</v>
      </c>
      <c r="B65" s="55">
        <v>247</v>
      </c>
      <c r="C65" s="55"/>
      <c r="D65" s="55" t="s">
        <v>624</v>
      </c>
      <c r="E65" s="55" t="s">
        <v>277</v>
      </c>
      <c r="F65" s="55" t="s">
        <v>277</v>
      </c>
      <c r="G65" s="55" t="s">
        <v>743</v>
      </c>
      <c r="H65" s="56">
        <v>46200</v>
      </c>
    </row>
    <row r="66" spans="1:8">
      <c r="A66" s="51">
        <v>62</v>
      </c>
      <c r="B66" s="52">
        <v>249</v>
      </c>
      <c r="C66" s="52"/>
      <c r="D66" s="52" t="s">
        <v>570</v>
      </c>
      <c r="E66" s="52" t="s">
        <v>691</v>
      </c>
      <c r="F66" s="52" t="s">
        <v>711</v>
      </c>
      <c r="G66" s="52" t="s">
        <v>744</v>
      </c>
      <c r="H66" s="53">
        <v>49800</v>
      </c>
    </row>
    <row r="67" spans="1:8">
      <c r="A67" s="54">
        <v>63</v>
      </c>
      <c r="B67" s="55">
        <v>253</v>
      </c>
      <c r="C67" s="55"/>
      <c r="D67" s="55" t="s">
        <v>703</v>
      </c>
      <c r="E67" s="55" t="s">
        <v>731</v>
      </c>
      <c r="F67" s="55" t="s">
        <v>728</v>
      </c>
      <c r="G67" s="55" t="s">
        <v>745</v>
      </c>
      <c r="H67" s="56">
        <v>44346</v>
      </c>
    </row>
    <row r="68" spans="1:8">
      <c r="A68" s="51">
        <v>104</v>
      </c>
      <c r="B68" s="52">
        <v>245</v>
      </c>
      <c r="C68" s="52"/>
      <c r="D68" s="52" t="s">
        <v>649</v>
      </c>
      <c r="E68" s="52" t="s">
        <v>611</v>
      </c>
      <c r="F68" s="52" t="s">
        <v>611</v>
      </c>
      <c r="G68" s="52" t="s">
        <v>740</v>
      </c>
      <c r="H68" s="53">
        <v>33137</v>
      </c>
    </row>
    <row r="69" spans="1:8">
      <c r="A69" s="54">
        <v>64</v>
      </c>
      <c r="B69" s="55">
        <v>255</v>
      </c>
      <c r="C69" s="55"/>
      <c r="D69" s="55" t="s">
        <v>598</v>
      </c>
      <c r="E69" s="55" t="s">
        <v>608</v>
      </c>
      <c r="F69" s="55" t="s">
        <v>728</v>
      </c>
      <c r="G69" s="55" t="s">
        <v>744</v>
      </c>
      <c r="H69" s="56">
        <v>46200</v>
      </c>
    </row>
    <row r="70" spans="1:8">
      <c r="A70" s="51">
        <v>103</v>
      </c>
      <c r="B70" s="52">
        <v>246</v>
      </c>
      <c r="C70" s="52"/>
      <c r="D70" s="52" t="s">
        <v>682</v>
      </c>
      <c r="E70" s="52" t="s">
        <v>606</v>
      </c>
      <c r="F70" s="52" t="s">
        <v>606</v>
      </c>
      <c r="G70" s="52" t="s">
        <v>747</v>
      </c>
      <c r="H70" s="53">
        <v>49800</v>
      </c>
    </row>
    <row r="71" spans="1:8">
      <c r="A71" s="54">
        <v>65</v>
      </c>
      <c r="B71" s="55">
        <v>262</v>
      </c>
      <c r="C71" s="55"/>
      <c r="D71" s="55" t="s">
        <v>614</v>
      </c>
      <c r="E71" s="55" t="s">
        <v>730</v>
      </c>
      <c r="F71" s="55" t="s">
        <v>277</v>
      </c>
      <c r="G71" s="55" t="s">
        <v>743</v>
      </c>
      <c r="H71" s="56">
        <v>46200</v>
      </c>
    </row>
    <row r="72" spans="1:8">
      <c r="A72" s="51">
        <v>66</v>
      </c>
      <c r="B72" s="52">
        <v>264</v>
      </c>
      <c r="C72" s="52"/>
      <c r="D72" s="52" t="s">
        <v>572</v>
      </c>
      <c r="E72" s="52" t="s">
        <v>730</v>
      </c>
      <c r="F72" s="52" t="s">
        <v>277</v>
      </c>
      <c r="G72" s="52" t="s">
        <v>743</v>
      </c>
      <c r="H72" s="53">
        <v>42944</v>
      </c>
    </row>
    <row r="73" spans="1:8">
      <c r="A73" s="54">
        <v>67</v>
      </c>
      <c r="B73" s="55">
        <v>265</v>
      </c>
      <c r="C73" s="55"/>
      <c r="D73" s="55" t="s">
        <v>712</v>
      </c>
      <c r="E73" s="55" t="s">
        <v>683</v>
      </c>
      <c r="F73" s="55" t="s">
        <v>683</v>
      </c>
      <c r="G73" s="55" t="s">
        <v>742</v>
      </c>
      <c r="H73" s="56">
        <v>46765</v>
      </c>
    </row>
    <row r="74" spans="1:8">
      <c r="A74" s="51">
        <v>68</v>
      </c>
      <c r="B74" s="52">
        <v>267</v>
      </c>
      <c r="C74" s="52"/>
      <c r="D74" s="52" t="s">
        <v>640</v>
      </c>
      <c r="E74" s="52" t="s">
        <v>730</v>
      </c>
      <c r="F74" s="52" t="s">
        <v>277</v>
      </c>
      <c r="G74" s="52" t="s">
        <v>743</v>
      </c>
      <c r="H74" s="53">
        <v>49800</v>
      </c>
    </row>
    <row r="75" spans="1:8">
      <c r="A75" s="54">
        <v>69</v>
      </c>
      <c r="B75" s="55">
        <v>270</v>
      </c>
      <c r="C75" s="55"/>
      <c r="D75" s="55" t="s">
        <v>623</v>
      </c>
      <c r="E75" s="55" t="s">
        <v>728</v>
      </c>
      <c r="F75" s="55" t="s">
        <v>728</v>
      </c>
      <c r="G75" s="55" t="s">
        <v>754</v>
      </c>
      <c r="H75" s="56">
        <v>46200</v>
      </c>
    </row>
    <row r="76" spans="1:8">
      <c r="A76" s="51">
        <v>77</v>
      </c>
      <c r="B76" s="52">
        <v>257</v>
      </c>
      <c r="C76" s="52"/>
      <c r="D76" s="52" t="s">
        <v>588</v>
      </c>
      <c r="E76" s="52" t="s">
        <v>277</v>
      </c>
      <c r="F76" s="52" t="s">
        <v>277</v>
      </c>
      <c r="G76" s="52" t="s">
        <v>743</v>
      </c>
      <c r="H76" s="53">
        <v>37201</v>
      </c>
    </row>
    <row r="77" spans="1:8">
      <c r="A77" s="54">
        <v>70</v>
      </c>
      <c r="B77" s="55">
        <v>271</v>
      </c>
      <c r="C77" s="55"/>
      <c r="D77" s="55" t="s">
        <v>705</v>
      </c>
      <c r="E77" s="55" t="s">
        <v>710</v>
      </c>
      <c r="F77" s="55" t="s">
        <v>728</v>
      </c>
      <c r="G77" s="55" t="s">
        <v>744</v>
      </c>
      <c r="H77" s="56">
        <v>46200</v>
      </c>
    </row>
    <row r="78" spans="1:8">
      <c r="A78" s="51">
        <v>71</v>
      </c>
      <c r="B78" s="52">
        <v>272</v>
      </c>
      <c r="C78" s="52"/>
      <c r="D78" s="52" t="s">
        <v>694</v>
      </c>
      <c r="E78" s="52" t="s">
        <v>670</v>
      </c>
      <c r="F78" s="52" t="s">
        <v>277</v>
      </c>
      <c r="G78" s="52" t="s">
        <v>743</v>
      </c>
      <c r="H78" s="53">
        <v>49800</v>
      </c>
    </row>
    <row r="79" spans="1:8">
      <c r="A79" s="54">
        <v>72</v>
      </c>
      <c r="B79" s="55">
        <v>273</v>
      </c>
      <c r="C79" s="55"/>
      <c r="D79" s="55" t="s">
        <v>571</v>
      </c>
      <c r="E79" s="55" t="s">
        <v>652</v>
      </c>
      <c r="F79" s="55" t="s">
        <v>277</v>
      </c>
      <c r="G79" s="55" t="s">
        <v>743</v>
      </c>
      <c r="H79" s="56">
        <v>41647</v>
      </c>
    </row>
    <row r="80" spans="1:8">
      <c r="A80" s="51">
        <v>73</v>
      </c>
      <c r="B80" s="52">
        <v>276</v>
      </c>
      <c r="C80" s="52"/>
      <c r="D80" s="52" t="s">
        <v>575</v>
      </c>
      <c r="E80" s="52" t="s">
        <v>684</v>
      </c>
      <c r="F80" s="52" t="s">
        <v>684</v>
      </c>
      <c r="G80" s="52" t="s">
        <v>746</v>
      </c>
      <c r="H80" s="53">
        <v>49800</v>
      </c>
    </row>
    <row r="81" spans="1:8">
      <c r="A81" s="54">
        <v>74</v>
      </c>
      <c r="B81" s="55">
        <v>277</v>
      </c>
      <c r="C81" s="55"/>
      <c r="D81" s="55" t="s">
        <v>686</v>
      </c>
      <c r="E81" s="55" t="s">
        <v>670</v>
      </c>
      <c r="F81" s="55" t="s">
        <v>277</v>
      </c>
      <c r="G81" s="55" t="s">
        <v>743</v>
      </c>
      <c r="H81" s="56">
        <v>46200</v>
      </c>
    </row>
    <row r="82" spans="1:8">
      <c r="A82" s="51">
        <v>78</v>
      </c>
      <c r="B82" s="52">
        <v>269</v>
      </c>
      <c r="C82" s="52"/>
      <c r="D82" s="52" t="s">
        <v>592</v>
      </c>
      <c r="E82" s="52" t="s">
        <v>710</v>
      </c>
      <c r="F82" s="52" t="s">
        <v>728</v>
      </c>
      <c r="G82" s="52" t="s">
        <v>744</v>
      </c>
      <c r="H82" s="53">
        <v>49800</v>
      </c>
    </row>
    <row r="83" spans="1:8">
      <c r="A83" s="54">
        <v>75</v>
      </c>
      <c r="B83" s="55">
        <v>279</v>
      </c>
      <c r="C83" s="55"/>
      <c r="D83" s="55" t="s">
        <v>700</v>
      </c>
      <c r="E83" s="55" t="s">
        <v>652</v>
      </c>
      <c r="F83" s="55" t="s">
        <v>277</v>
      </c>
      <c r="G83" s="55" t="s">
        <v>743</v>
      </c>
      <c r="H83" s="56">
        <v>36795</v>
      </c>
    </row>
    <row r="84" spans="1:8">
      <c r="A84" s="51">
        <v>79</v>
      </c>
      <c r="B84" s="52">
        <v>274</v>
      </c>
      <c r="C84" s="52"/>
      <c r="D84" s="52" t="s">
        <v>607</v>
      </c>
      <c r="E84" s="52" t="s">
        <v>652</v>
      </c>
      <c r="F84" s="52" t="s">
        <v>277</v>
      </c>
      <c r="G84" s="52" t="s">
        <v>743</v>
      </c>
      <c r="H84" s="53">
        <v>46200</v>
      </c>
    </row>
    <row r="85" spans="1:8">
      <c r="A85" s="54">
        <v>80</v>
      </c>
      <c r="B85" s="55">
        <v>280</v>
      </c>
      <c r="C85" s="55"/>
      <c r="D85" s="55" t="s">
        <v>617</v>
      </c>
      <c r="E85" s="55" t="s">
        <v>728</v>
      </c>
      <c r="F85" s="55" t="s">
        <v>728</v>
      </c>
      <c r="G85" s="55" t="s">
        <v>755</v>
      </c>
      <c r="H85" s="56">
        <v>46200</v>
      </c>
    </row>
    <row r="86" spans="1:8">
      <c r="A86" s="51">
        <v>81</v>
      </c>
      <c r="B86" s="52">
        <v>284</v>
      </c>
      <c r="C86" s="52"/>
      <c r="D86" s="52" t="s">
        <v>717</v>
      </c>
      <c r="E86" s="52" t="s">
        <v>576</v>
      </c>
      <c r="F86" s="52" t="s">
        <v>712</v>
      </c>
      <c r="G86" s="52" t="s">
        <v>742</v>
      </c>
      <c r="H86" s="53">
        <v>46200</v>
      </c>
    </row>
    <row r="87" spans="1:8">
      <c r="A87" s="54">
        <v>82</v>
      </c>
      <c r="B87" s="55">
        <v>285</v>
      </c>
      <c r="C87" s="55"/>
      <c r="D87" s="55" t="s">
        <v>650</v>
      </c>
      <c r="E87" s="55" t="s">
        <v>656</v>
      </c>
      <c r="F87" s="55" t="s">
        <v>656</v>
      </c>
      <c r="G87" s="55" t="s">
        <v>756</v>
      </c>
      <c r="H87" s="56">
        <v>49800</v>
      </c>
    </row>
    <row r="88" spans="1:8">
      <c r="A88" s="51">
        <v>107</v>
      </c>
      <c r="B88" s="52">
        <v>278</v>
      </c>
      <c r="C88" s="52"/>
      <c r="D88" s="52" t="s">
        <v>626</v>
      </c>
      <c r="E88" s="52" t="s">
        <v>579</v>
      </c>
      <c r="F88" s="52" t="s">
        <v>716</v>
      </c>
      <c r="G88" s="52" t="s">
        <v>741</v>
      </c>
      <c r="H88" s="53">
        <v>46200</v>
      </c>
    </row>
    <row r="89" spans="1:8">
      <c r="A89" s="54">
        <v>83</v>
      </c>
      <c r="B89" s="55">
        <v>290</v>
      </c>
      <c r="C89" s="55"/>
      <c r="D89" s="55" t="s">
        <v>732</v>
      </c>
      <c r="E89" s="55" t="s">
        <v>705</v>
      </c>
      <c r="F89" s="55" t="s">
        <v>728</v>
      </c>
      <c r="G89" s="55" t="s">
        <v>743</v>
      </c>
      <c r="H89" s="56"/>
    </row>
    <row r="90" spans="1:8">
      <c r="A90" s="51">
        <v>84</v>
      </c>
      <c r="B90" s="52">
        <v>291</v>
      </c>
      <c r="C90" s="52"/>
      <c r="D90" s="52" t="s">
        <v>663</v>
      </c>
      <c r="E90" s="52" t="s">
        <v>716</v>
      </c>
      <c r="F90" s="52" t="s">
        <v>716</v>
      </c>
      <c r="G90" s="52" t="s">
        <v>750</v>
      </c>
      <c r="H90" s="53">
        <v>49800</v>
      </c>
    </row>
    <row r="91" spans="1:8">
      <c r="A91" s="54">
        <v>85</v>
      </c>
      <c r="B91" s="55">
        <v>293</v>
      </c>
      <c r="C91" s="55"/>
      <c r="D91" s="55" t="s">
        <v>664</v>
      </c>
      <c r="E91" s="55" t="s">
        <v>612</v>
      </c>
      <c r="F91" s="55" t="s">
        <v>277</v>
      </c>
      <c r="G91" s="55" t="s">
        <v>743</v>
      </c>
      <c r="H91" s="56">
        <v>46200</v>
      </c>
    </row>
    <row r="92" spans="1:8">
      <c r="A92" s="51">
        <v>86</v>
      </c>
      <c r="B92" s="52">
        <v>292</v>
      </c>
      <c r="C92" s="52"/>
      <c r="D92" s="52" t="s">
        <v>709</v>
      </c>
      <c r="E92" s="52" t="s">
        <v>612</v>
      </c>
      <c r="F92" s="52" t="s">
        <v>277</v>
      </c>
      <c r="G92" s="52" t="s">
        <v>743</v>
      </c>
      <c r="H92" s="53">
        <v>46200</v>
      </c>
    </row>
    <row r="93" spans="1:8">
      <c r="A93" s="54">
        <v>87</v>
      </c>
      <c r="B93" s="55">
        <v>294</v>
      </c>
      <c r="C93" s="55"/>
      <c r="D93" s="55" t="s">
        <v>583</v>
      </c>
      <c r="E93" s="55" t="s">
        <v>711</v>
      </c>
      <c r="F93" s="55" t="s">
        <v>711</v>
      </c>
      <c r="G93" s="55" t="s">
        <v>744</v>
      </c>
      <c r="H93" s="56">
        <v>21294</v>
      </c>
    </row>
    <row r="94" spans="1:8">
      <c r="A94" s="51">
        <v>88</v>
      </c>
      <c r="B94" s="52">
        <v>297</v>
      </c>
      <c r="C94" s="52"/>
      <c r="D94" s="52" t="s">
        <v>563</v>
      </c>
      <c r="E94" s="52" t="s">
        <v>600</v>
      </c>
      <c r="F94" s="52" t="s">
        <v>712</v>
      </c>
      <c r="G94" s="52" t="s">
        <v>742</v>
      </c>
      <c r="H94" s="53">
        <v>44400</v>
      </c>
    </row>
    <row r="95" spans="1:8">
      <c r="A95" s="54">
        <v>89</v>
      </c>
      <c r="B95" s="55">
        <v>298</v>
      </c>
      <c r="C95" s="55"/>
      <c r="D95" s="55" t="s">
        <v>676</v>
      </c>
      <c r="E95" s="55" t="s">
        <v>599</v>
      </c>
      <c r="F95" s="55" t="s">
        <v>611</v>
      </c>
      <c r="G95" s="55" t="s">
        <v>740</v>
      </c>
      <c r="H95" s="56">
        <v>46200</v>
      </c>
    </row>
    <row r="96" spans="1:8">
      <c r="A96" s="51">
        <v>90</v>
      </c>
      <c r="B96" s="52">
        <v>300</v>
      </c>
      <c r="C96" s="52"/>
      <c r="D96" s="52" t="s">
        <v>597</v>
      </c>
      <c r="E96" s="52" t="s">
        <v>683</v>
      </c>
      <c r="F96" s="52" t="s">
        <v>683</v>
      </c>
      <c r="G96" s="52" t="s">
        <v>757</v>
      </c>
      <c r="H96" s="53">
        <v>46200</v>
      </c>
    </row>
    <row r="97" spans="1:8">
      <c r="A97" s="54">
        <v>91</v>
      </c>
      <c r="B97" s="55">
        <v>301</v>
      </c>
      <c r="C97" s="55"/>
      <c r="D97" s="55" t="s">
        <v>701</v>
      </c>
      <c r="E97" s="55" t="s">
        <v>716</v>
      </c>
      <c r="F97" s="55" t="s">
        <v>711</v>
      </c>
      <c r="G97" s="55" t="s">
        <v>744</v>
      </c>
      <c r="H97" s="56">
        <v>33047</v>
      </c>
    </row>
    <row r="98" spans="1:8">
      <c r="A98" s="51">
        <v>92</v>
      </c>
      <c r="B98" s="52">
        <v>302</v>
      </c>
      <c r="C98" s="52"/>
      <c r="D98" s="52" t="s">
        <v>668</v>
      </c>
      <c r="E98" s="52" t="s">
        <v>711</v>
      </c>
      <c r="F98" s="52" t="s">
        <v>711</v>
      </c>
      <c r="G98" s="52" t="s">
        <v>744</v>
      </c>
      <c r="H98" s="53">
        <v>12089</v>
      </c>
    </row>
    <row r="99" spans="1:8">
      <c r="A99" s="54">
        <v>105</v>
      </c>
      <c r="B99" s="55">
        <v>295</v>
      </c>
      <c r="C99" s="55"/>
      <c r="D99" s="55" t="s">
        <v>678</v>
      </c>
      <c r="E99" s="55" t="s">
        <v>659</v>
      </c>
      <c r="F99" s="55" t="s">
        <v>657</v>
      </c>
      <c r="G99" s="55" t="s">
        <v>739</v>
      </c>
      <c r="H99" s="56">
        <v>49800</v>
      </c>
    </row>
    <row r="100" spans="1:8">
      <c r="A100" s="51">
        <v>93</v>
      </c>
      <c r="B100" s="52">
        <v>304</v>
      </c>
      <c r="C100" s="52"/>
      <c r="D100" s="52" t="s">
        <v>564</v>
      </c>
      <c r="E100" s="52" t="s">
        <v>576</v>
      </c>
      <c r="F100" s="52" t="s">
        <v>712</v>
      </c>
      <c r="G100" s="52" t="s">
        <v>742</v>
      </c>
      <c r="H100" s="53">
        <v>38436</v>
      </c>
    </row>
    <row r="101" spans="1:8">
      <c r="A101" s="54">
        <v>94</v>
      </c>
      <c r="B101" s="55">
        <v>305</v>
      </c>
      <c r="C101" s="55"/>
      <c r="D101" s="55" t="s">
        <v>605</v>
      </c>
      <c r="E101" s="55" t="s">
        <v>712</v>
      </c>
      <c r="F101" s="55" t="s">
        <v>712</v>
      </c>
      <c r="G101" s="55" t="s">
        <v>742</v>
      </c>
      <c r="H101" s="56">
        <v>38436</v>
      </c>
    </row>
    <row r="102" spans="1:8">
      <c r="A102" s="51">
        <v>95</v>
      </c>
      <c r="B102" s="52">
        <v>306</v>
      </c>
      <c r="C102" s="52"/>
      <c r="D102" s="52" t="s">
        <v>621</v>
      </c>
      <c r="E102" s="52" t="s">
        <v>689</v>
      </c>
      <c r="F102" s="52" t="s">
        <v>712</v>
      </c>
      <c r="G102" s="52" t="s">
        <v>758</v>
      </c>
      <c r="H102" s="53">
        <v>26945</v>
      </c>
    </row>
    <row r="103" spans="1:8">
      <c r="A103" s="54">
        <v>96</v>
      </c>
      <c r="B103" s="55">
        <v>308</v>
      </c>
      <c r="C103" s="55"/>
      <c r="D103" s="55" t="s">
        <v>660</v>
      </c>
      <c r="E103" s="55" t="s">
        <v>705</v>
      </c>
      <c r="F103" s="55" t="s">
        <v>710</v>
      </c>
      <c r="G103" s="55" t="s">
        <v>758</v>
      </c>
      <c r="H103" s="56">
        <v>24764</v>
      </c>
    </row>
    <row r="104" spans="1:8">
      <c r="A104" s="51">
        <v>97</v>
      </c>
      <c r="B104" s="52">
        <v>307</v>
      </c>
      <c r="C104" s="52"/>
      <c r="D104" s="52" t="s">
        <v>635</v>
      </c>
      <c r="E104" s="52" t="s">
        <v>727</v>
      </c>
      <c r="F104" s="52" t="s">
        <v>727</v>
      </c>
      <c r="G104" s="52" t="s">
        <v>759</v>
      </c>
      <c r="H104" s="53">
        <v>8891</v>
      </c>
    </row>
    <row r="105" spans="1:8">
      <c r="A105" s="54">
        <v>98</v>
      </c>
      <c r="B105" s="55">
        <v>309</v>
      </c>
      <c r="C105" s="55"/>
      <c r="D105" s="55" t="s">
        <v>573</v>
      </c>
      <c r="E105" s="55" t="s">
        <v>686</v>
      </c>
      <c r="F105" s="55" t="s">
        <v>277</v>
      </c>
      <c r="G105" s="55" t="s">
        <v>743</v>
      </c>
      <c r="H105" s="56">
        <v>22527</v>
      </c>
    </row>
    <row r="106" spans="1:8">
      <c r="A106" s="51">
        <v>109</v>
      </c>
      <c r="B106" s="52">
        <v>303</v>
      </c>
      <c r="C106" s="52"/>
      <c r="D106" s="52" t="s">
        <v>720</v>
      </c>
      <c r="E106" s="52" t="s">
        <v>684</v>
      </c>
      <c r="F106" s="52" t="s">
        <v>684</v>
      </c>
      <c r="G106" s="52" t="s">
        <v>746</v>
      </c>
      <c r="H106" s="53">
        <v>26745</v>
      </c>
    </row>
    <row r="107" spans="1:8">
      <c r="A107" s="54">
        <v>99</v>
      </c>
      <c r="B107" s="55">
        <v>312</v>
      </c>
      <c r="C107" s="55"/>
      <c r="D107" s="55" t="s">
        <v>733</v>
      </c>
      <c r="E107" s="55" t="s">
        <v>716</v>
      </c>
      <c r="F107" s="55" t="s">
        <v>728</v>
      </c>
      <c r="G107" s="55" t="s">
        <v>760</v>
      </c>
      <c r="H107" s="56"/>
    </row>
    <row r="108" spans="1:8">
      <c r="A108" s="51">
        <v>100</v>
      </c>
      <c r="B108" s="52">
        <v>311</v>
      </c>
      <c r="C108" s="52"/>
      <c r="D108" s="52" t="s">
        <v>734</v>
      </c>
      <c r="E108" s="52" t="s">
        <v>691</v>
      </c>
      <c r="F108" s="52" t="s">
        <v>711</v>
      </c>
      <c r="G108" s="52" t="s">
        <v>758</v>
      </c>
      <c r="H108" s="53"/>
    </row>
    <row r="109" spans="1:8">
      <c r="A109" s="54">
        <v>101</v>
      </c>
      <c r="B109" s="55">
        <v>313</v>
      </c>
      <c r="C109" s="55"/>
      <c r="D109" s="55" t="s">
        <v>735</v>
      </c>
      <c r="E109" s="55" t="s">
        <v>691</v>
      </c>
      <c r="F109" s="55" t="s">
        <v>711</v>
      </c>
      <c r="G109" s="55" t="s">
        <v>744</v>
      </c>
      <c r="H109" s="56"/>
    </row>
    <row r="110" spans="1:8">
      <c r="A110" s="51">
        <v>108</v>
      </c>
      <c r="B110" s="52">
        <v>310</v>
      </c>
      <c r="C110" s="52"/>
      <c r="D110" s="52" t="s">
        <v>736</v>
      </c>
      <c r="E110" s="52" t="s">
        <v>589</v>
      </c>
      <c r="F110" s="52" t="s">
        <v>589</v>
      </c>
      <c r="G110" s="52" t="s">
        <v>748</v>
      </c>
      <c r="H110" s="5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F65BA-4A51-488E-8F8A-51C2C2493842}">
  <dimension ref="A1:C28"/>
  <sheetViews>
    <sheetView workbookViewId="0">
      <selection activeCell="F38" sqref="F38"/>
    </sheetView>
  </sheetViews>
  <sheetFormatPr defaultRowHeight="15"/>
  <cols>
    <col min="1" max="1" width="30.42578125" bestFit="1" customWidth="1"/>
    <col min="2" max="2" width="27.28515625" bestFit="1" customWidth="1"/>
    <col min="3" max="4" width="22.5703125" bestFit="1" customWidth="1"/>
  </cols>
  <sheetData>
    <row r="1" spans="1:3">
      <c r="A1" s="3" t="s">
        <v>762</v>
      </c>
      <c r="B1" t="s">
        <v>789</v>
      </c>
      <c r="C1" t="s">
        <v>764</v>
      </c>
    </row>
    <row r="2" spans="1:3">
      <c r="A2" s="4" t="s">
        <v>809</v>
      </c>
      <c r="B2">
        <v>2316992</v>
      </c>
      <c r="C2">
        <v>230771</v>
      </c>
    </row>
    <row r="3" spans="1:3">
      <c r="A3" s="4" t="s">
        <v>811</v>
      </c>
      <c r="B3">
        <v>2121176</v>
      </c>
      <c r="C3">
        <v>174969</v>
      </c>
    </row>
    <row r="4" spans="1:3">
      <c r="A4" s="4" t="s">
        <v>812</v>
      </c>
      <c r="B4">
        <v>1554064</v>
      </c>
      <c r="C4">
        <v>141583</v>
      </c>
    </row>
    <row r="5" spans="1:3">
      <c r="A5" s="4" t="s">
        <v>808</v>
      </c>
      <c r="B5">
        <v>3594388</v>
      </c>
      <c r="C5">
        <v>305119</v>
      </c>
    </row>
    <row r="6" spans="1:3">
      <c r="A6" s="4" t="s">
        <v>813</v>
      </c>
      <c r="B6">
        <v>798270</v>
      </c>
      <c r="C6">
        <v>128209</v>
      </c>
    </row>
    <row r="7" spans="1:3">
      <c r="A7" s="4" t="s">
        <v>814</v>
      </c>
      <c r="B7">
        <v>1538566</v>
      </c>
      <c r="C7">
        <v>75215</v>
      </c>
    </row>
    <row r="8" spans="1:3">
      <c r="A8" s="4" t="s">
        <v>807</v>
      </c>
      <c r="B8">
        <v>1576696</v>
      </c>
      <c r="C8">
        <v>141247</v>
      </c>
    </row>
    <row r="9" spans="1:3">
      <c r="A9" s="4" t="s">
        <v>794</v>
      </c>
      <c r="B9">
        <v>7375162</v>
      </c>
      <c r="C9">
        <v>741778</v>
      </c>
    </row>
    <row r="10" spans="1:3">
      <c r="A10" s="4" t="s">
        <v>795</v>
      </c>
      <c r="B10">
        <v>1299618</v>
      </c>
      <c r="C10">
        <v>111689</v>
      </c>
    </row>
    <row r="11" spans="1:3">
      <c r="A11" s="4" t="s">
        <v>796</v>
      </c>
      <c r="B11">
        <v>3622842</v>
      </c>
      <c r="C11">
        <v>355124</v>
      </c>
    </row>
    <row r="12" spans="1:3">
      <c r="A12" s="4" t="s">
        <v>797</v>
      </c>
      <c r="B12">
        <v>994086</v>
      </c>
      <c r="C12">
        <v>118192</v>
      </c>
    </row>
    <row r="13" spans="1:3">
      <c r="A13" s="4" t="s">
        <v>798</v>
      </c>
      <c r="B13">
        <v>507580</v>
      </c>
      <c r="C13">
        <v>127649</v>
      </c>
    </row>
    <row r="14" spans="1:3">
      <c r="A14" s="4" t="s">
        <v>799</v>
      </c>
      <c r="B14">
        <v>2139216</v>
      </c>
      <c r="C14">
        <v>224395</v>
      </c>
    </row>
    <row r="15" spans="1:3">
      <c r="A15" s="4" t="s">
        <v>800</v>
      </c>
      <c r="B15">
        <v>1103802</v>
      </c>
      <c r="C15">
        <v>122771</v>
      </c>
    </row>
    <row r="16" spans="1:3">
      <c r="A16" s="4" t="s">
        <v>801</v>
      </c>
      <c r="B16">
        <v>530868</v>
      </c>
      <c r="C16">
        <v>94146</v>
      </c>
    </row>
    <row r="17" spans="1:3">
      <c r="A17" s="4" t="s">
        <v>802</v>
      </c>
      <c r="B17">
        <v>2074846</v>
      </c>
      <c r="C17">
        <v>116062</v>
      </c>
    </row>
    <row r="18" spans="1:3">
      <c r="A18" s="4" t="s">
        <v>803</v>
      </c>
      <c r="B18">
        <v>1038448</v>
      </c>
      <c r="C18">
        <v>96000</v>
      </c>
    </row>
    <row r="19" spans="1:3">
      <c r="A19" s="4" t="s">
        <v>804</v>
      </c>
      <c r="B19">
        <v>1061736</v>
      </c>
      <c r="C19">
        <v>48599</v>
      </c>
    </row>
    <row r="20" spans="1:3">
      <c r="A20" s="4" t="s">
        <v>805</v>
      </c>
      <c r="B20">
        <v>784658</v>
      </c>
      <c r="C20">
        <v>173401</v>
      </c>
    </row>
    <row r="21" spans="1:3">
      <c r="A21" s="4" t="s">
        <v>806</v>
      </c>
      <c r="B21">
        <v>530868</v>
      </c>
      <c r="C21">
        <v>62667</v>
      </c>
    </row>
    <row r="22" spans="1:3">
      <c r="A22" s="4" t="s">
        <v>810</v>
      </c>
      <c r="B22">
        <v>507580</v>
      </c>
      <c r="C22">
        <v>93990</v>
      </c>
    </row>
    <row r="23" spans="1:3">
      <c r="A23" s="4" t="s">
        <v>815</v>
      </c>
      <c r="B23">
        <v>740296</v>
      </c>
      <c r="C23">
        <v>101722</v>
      </c>
    </row>
    <row r="24" spans="1:3">
      <c r="A24" s="4" t="s">
        <v>816</v>
      </c>
      <c r="B24">
        <v>530868</v>
      </c>
      <c r="C24">
        <v>96000</v>
      </c>
    </row>
    <row r="25" spans="1:3">
      <c r="A25" s="4" t="s">
        <v>817</v>
      </c>
      <c r="B25">
        <v>1061736</v>
      </c>
      <c r="C25">
        <v>2882</v>
      </c>
    </row>
    <row r="26" spans="1:3">
      <c r="A26" s="4" t="s">
        <v>818</v>
      </c>
      <c r="B26">
        <v>1315526</v>
      </c>
      <c r="C26">
        <v>133447</v>
      </c>
    </row>
    <row r="27" spans="1:3">
      <c r="A27" s="4" t="s">
        <v>819</v>
      </c>
    </row>
    <row r="28" spans="1:3">
      <c r="A28" s="4" t="s">
        <v>763</v>
      </c>
      <c r="B28">
        <v>40719888</v>
      </c>
      <c r="C28">
        <v>4017627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82B55-F113-45B4-8D11-C5127B80E776}">
  <dimension ref="A1:L110"/>
  <sheetViews>
    <sheetView zoomScale="85" zoomScaleNormal="85" workbookViewId="0">
      <selection activeCell="L111" sqref="A111:L116"/>
    </sheetView>
  </sheetViews>
  <sheetFormatPr defaultRowHeight="15"/>
  <cols>
    <col min="1" max="1" width="8" bestFit="1" customWidth="1"/>
    <col min="2" max="2" width="17.28515625" bestFit="1" customWidth="1"/>
    <col min="3" max="3" width="11.140625" bestFit="1" customWidth="1"/>
    <col min="4" max="4" width="34.7109375" bestFit="1" customWidth="1"/>
    <col min="5" max="5" width="43" bestFit="1" customWidth="1"/>
    <col min="6" max="6" width="28.85546875" bestFit="1" customWidth="1"/>
    <col min="7" max="7" width="39.7109375" bestFit="1" customWidth="1"/>
    <col min="8" max="8" width="18" bestFit="1" customWidth="1"/>
    <col min="10" max="10" width="22.7109375" style="38" bestFit="1" customWidth="1"/>
    <col min="11" max="11" width="25.140625" style="38" bestFit="1" customWidth="1"/>
  </cols>
  <sheetData>
    <row r="1" spans="1:12">
      <c r="A1" t="s">
        <v>722</v>
      </c>
      <c r="B1" t="s">
        <v>723</v>
      </c>
      <c r="C1" t="s">
        <v>76</v>
      </c>
      <c r="D1" t="s">
        <v>724</v>
      </c>
      <c r="E1" t="s">
        <v>725</v>
      </c>
      <c r="F1" t="s">
        <v>726</v>
      </c>
      <c r="G1" t="s">
        <v>767</v>
      </c>
      <c r="H1" s="6" t="s">
        <v>562</v>
      </c>
      <c r="I1" s="6" t="s">
        <v>2</v>
      </c>
      <c r="J1" s="48" t="s">
        <v>788</v>
      </c>
      <c r="K1" s="48" t="s">
        <v>787</v>
      </c>
      <c r="L1" s="6" t="s">
        <v>63</v>
      </c>
    </row>
    <row r="2" spans="1:12">
      <c r="A2">
        <v>1</v>
      </c>
      <c r="B2">
        <v>4</v>
      </c>
      <c r="D2" t="s">
        <v>593</v>
      </c>
      <c r="E2" t="s">
        <v>659</v>
      </c>
      <c r="F2" t="s">
        <v>657</v>
      </c>
      <c r="G2" s="61" t="s">
        <v>809</v>
      </c>
      <c r="H2">
        <v>49800</v>
      </c>
      <c r="I2" t="s">
        <v>77</v>
      </c>
      <c r="J2" s="38">
        <v>305532</v>
      </c>
      <c r="K2" s="38">
        <v>582610</v>
      </c>
      <c r="L2">
        <v>2895</v>
      </c>
    </row>
    <row r="3" spans="1:12">
      <c r="A3">
        <v>49</v>
      </c>
      <c r="B3">
        <v>3</v>
      </c>
      <c r="D3" t="s">
        <v>627</v>
      </c>
      <c r="E3" t="s">
        <v>659</v>
      </c>
      <c r="F3" t="s">
        <v>657</v>
      </c>
      <c r="G3" s="62" t="s">
        <v>811</v>
      </c>
      <c r="H3">
        <v>46200</v>
      </c>
      <c r="I3" t="s">
        <v>77</v>
      </c>
      <c r="J3" s="38">
        <v>305532</v>
      </c>
      <c r="K3" s="38">
        <v>582610</v>
      </c>
      <c r="L3">
        <v>2895</v>
      </c>
    </row>
    <row r="4" spans="1:12">
      <c r="A4">
        <v>2</v>
      </c>
      <c r="B4">
        <v>9</v>
      </c>
      <c r="D4" t="s">
        <v>611</v>
      </c>
      <c r="E4" t="s">
        <v>727</v>
      </c>
      <c r="F4" t="s">
        <v>727</v>
      </c>
      <c r="G4" s="61" t="s">
        <v>812</v>
      </c>
      <c r="H4">
        <v>9138</v>
      </c>
      <c r="I4" t="s">
        <v>769</v>
      </c>
      <c r="J4" s="38">
        <v>492328</v>
      </c>
      <c r="K4" s="38">
        <v>429516</v>
      </c>
      <c r="L4">
        <v>4762</v>
      </c>
    </row>
    <row r="5" spans="1:12">
      <c r="A5">
        <v>3</v>
      </c>
      <c r="B5">
        <v>18</v>
      </c>
      <c r="D5" t="s">
        <v>683</v>
      </c>
      <c r="E5" t="s">
        <v>727</v>
      </c>
      <c r="F5" t="s">
        <v>727</v>
      </c>
      <c r="G5" s="62" t="s">
        <v>808</v>
      </c>
      <c r="H5">
        <v>-10374</v>
      </c>
      <c r="I5" t="s">
        <v>769</v>
      </c>
      <c r="J5" s="38">
        <v>740296</v>
      </c>
      <c r="K5" s="38">
        <v>228370</v>
      </c>
      <c r="L5">
        <v>7215</v>
      </c>
    </row>
    <row r="6" spans="1:12">
      <c r="A6">
        <v>4</v>
      </c>
      <c r="B6">
        <v>13</v>
      </c>
      <c r="D6" t="s">
        <v>716</v>
      </c>
      <c r="E6" t="s">
        <v>727</v>
      </c>
      <c r="F6" t="s">
        <v>727</v>
      </c>
      <c r="G6" s="61" t="s">
        <v>809</v>
      </c>
      <c r="H6">
        <v>30556</v>
      </c>
    </row>
    <row r="7" spans="1:12">
      <c r="A7">
        <v>5</v>
      </c>
      <c r="B7">
        <v>22</v>
      </c>
      <c r="D7" t="s">
        <v>600</v>
      </c>
      <c r="E7" t="s">
        <v>576</v>
      </c>
      <c r="F7" t="s">
        <v>712</v>
      </c>
      <c r="G7" s="62" t="s">
        <v>811</v>
      </c>
      <c r="H7">
        <v>49800</v>
      </c>
      <c r="I7" t="s">
        <v>769</v>
      </c>
      <c r="J7" s="38">
        <v>740296</v>
      </c>
      <c r="K7" s="38">
        <v>228370</v>
      </c>
      <c r="L7">
        <v>7215</v>
      </c>
    </row>
    <row r="8" spans="1:12">
      <c r="A8">
        <v>6</v>
      </c>
      <c r="B8">
        <v>25</v>
      </c>
      <c r="D8" t="s">
        <v>652</v>
      </c>
      <c r="E8" t="s">
        <v>277</v>
      </c>
      <c r="F8" t="s">
        <v>277</v>
      </c>
      <c r="G8" s="61" t="s">
        <v>812</v>
      </c>
      <c r="H8">
        <v>40045</v>
      </c>
      <c r="I8" t="s">
        <v>77</v>
      </c>
      <c r="J8" s="38">
        <v>530868</v>
      </c>
      <c r="K8" s="38">
        <v>621560</v>
      </c>
      <c r="L8">
        <v>2420</v>
      </c>
    </row>
    <row r="9" spans="1:12">
      <c r="A9">
        <v>7</v>
      </c>
      <c r="B9">
        <v>28</v>
      </c>
      <c r="D9" t="s">
        <v>711</v>
      </c>
      <c r="E9" t="s">
        <v>727</v>
      </c>
      <c r="F9" t="s">
        <v>727</v>
      </c>
      <c r="G9" s="62" t="s">
        <v>813</v>
      </c>
      <c r="H9">
        <v>32209</v>
      </c>
      <c r="I9" t="s">
        <v>77</v>
      </c>
      <c r="J9" s="38">
        <v>253790</v>
      </c>
      <c r="K9" s="38">
        <v>178678</v>
      </c>
      <c r="L9">
        <v>7821</v>
      </c>
    </row>
    <row r="10" spans="1:12">
      <c r="A10">
        <v>8</v>
      </c>
      <c r="B10">
        <v>38</v>
      </c>
      <c r="D10" t="s">
        <v>677</v>
      </c>
      <c r="E10" t="s">
        <v>728</v>
      </c>
      <c r="F10" t="s">
        <v>728</v>
      </c>
      <c r="G10" s="61" t="s">
        <v>814</v>
      </c>
      <c r="H10">
        <v>24133</v>
      </c>
      <c r="I10" t="s">
        <v>77</v>
      </c>
      <c r="J10" s="38">
        <v>253790</v>
      </c>
      <c r="K10" s="38">
        <v>178678</v>
      </c>
      <c r="L10">
        <v>7821</v>
      </c>
    </row>
    <row r="11" spans="1:12">
      <c r="A11">
        <v>9</v>
      </c>
      <c r="B11">
        <v>42</v>
      </c>
      <c r="D11" t="s">
        <v>589</v>
      </c>
      <c r="E11" t="s">
        <v>712</v>
      </c>
      <c r="F11" t="s">
        <v>712</v>
      </c>
      <c r="G11" s="63" t="s">
        <v>807</v>
      </c>
      <c r="H11">
        <v>49800</v>
      </c>
      <c r="I11" t="s">
        <v>769</v>
      </c>
      <c r="J11" s="38">
        <v>740296</v>
      </c>
      <c r="K11" s="38">
        <v>228370</v>
      </c>
      <c r="L11">
        <v>7215</v>
      </c>
    </row>
    <row r="12" spans="1:12">
      <c r="A12">
        <v>10</v>
      </c>
      <c r="B12">
        <v>43</v>
      </c>
      <c r="D12" t="s">
        <v>665</v>
      </c>
      <c r="E12" t="s">
        <v>728</v>
      </c>
      <c r="F12" t="s">
        <v>728</v>
      </c>
      <c r="G12" s="63" t="s">
        <v>808</v>
      </c>
      <c r="H12">
        <v>40032</v>
      </c>
      <c r="I12" t="s">
        <v>77</v>
      </c>
      <c r="J12" s="38">
        <v>253790</v>
      </c>
      <c r="K12" s="38">
        <v>178678</v>
      </c>
      <c r="L12">
        <v>7821</v>
      </c>
    </row>
    <row r="13" spans="1:12">
      <c r="A13">
        <v>11</v>
      </c>
      <c r="B13">
        <v>45</v>
      </c>
      <c r="D13" t="s">
        <v>675</v>
      </c>
      <c r="E13" t="s">
        <v>712</v>
      </c>
      <c r="F13" t="s">
        <v>712</v>
      </c>
      <c r="G13" s="63" t="s">
        <v>809</v>
      </c>
      <c r="H13">
        <v>58015</v>
      </c>
      <c r="I13" t="s">
        <v>769</v>
      </c>
      <c r="J13" s="38">
        <v>740296</v>
      </c>
      <c r="K13" s="38">
        <v>228370</v>
      </c>
      <c r="L13">
        <v>7215</v>
      </c>
    </row>
    <row r="14" spans="1:12">
      <c r="A14">
        <v>12</v>
      </c>
      <c r="B14">
        <v>50</v>
      </c>
      <c r="D14" t="s">
        <v>646</v>
      </c>
      <c r="E14" t="s">
        <v>675</v>
      </c>
      <c r="F14" t="s">
        <v>712</v>
      </c>
      <c r="G14" t="s">
        <v>794</v>
      </c>
      <c r="H14">
        <v>46200</v>
      </c>
      <c r="I14" t="s">
        <v>769</v>
      </c>
      <c r="J14" s="38">
        <v>740296</v>
      </c>
      <c r="K14" s="38">
        <v>228370</v>
      </c>
      <c r="L14">
        <v>7215</v>
      </c>
    </row>
    <row r="15" spans="1:12">
      <c r="A15">
        <v>13</v>
      </c>
      <c r="B15">
        <v>51</v>
      </c>
      <c r="D15" t="s">
        <v>639</v>
      </c>
      <c r="E15" t="s">
        <v>712</v>
      </c>
      <c r="F15" t="s">
        <v>712</v>
      </c>
      <c r="G15" t="s">
        <v>794</v>
      </c>
      <c r="H15">
        <v>42051</v>
      </c>
      <c r="I15" t="s">
        <v>769</v>
      </c>
      <c r="J15" s="38">
        <v>740296</v>
      </c>
      <c r="K15" s="38">
        <v>228370</v>
      </c>
      <c r="L15">
        <v>7215</v>
      </c>
    </row>
    <row r="16" spans="1:12">
      <c r="A16">
        <v>14</v>
      </c>
      <c r="B16">
        <v>66</v>
      </c>
      <c r="D16" t="s">
        <v>591</v>
      </c>
      <c r="E16" t="s">
        <v>728</v>
      </c>
      <c r="F16" t="s">
        <v>728</v>
      </c>
      <c r="G16" t="s">
        <v>794</v>
      </c>
      <c r="H16">
        <v>11978</v>
      </c>
      <c r="I16" t="s">
        <v>77</v>
      </c>
      <c r="J16" s="38">
        <v>253790</v>
      </c>
      <c r="K16" s="38">
        <v>178678</v>
      </c>
      <c r="L16">
        <v>7821</v>
      </c>
    </row>
    <row r="17" spans="1:12">
      <c r="A17">
        <v>15</v>
      </c>
      <c r="B17">
        <v>69</v>
      </c>
      <c r="D17" t="s">
        <v>691</v>
      </c>
      <c r="E17" t="s">
        <v>711</v>
      </c>
      <c r="F17" t="s">
        <v>711</v>
      </c>
      <c r="G17" t="s">
        <v>794</v>
      </c>
      <c r="H17">
        <v>49800</v>
      </c>
      <c r="I17" t="s">
        <v>77</v>
      </c>
      <c r="J17" s="38">
        <v>253790</v>
      </c>
      <c r="K17" s="38">
        <v>178678</v>
      </c>
      <c r="L17">
        <v>7821</v>
      </c>
    </row>
    <row r="18" spans="1:12">
      <c r="A18">
        <v>16</v>
      </c>
      <c r="B18">
        <v>76</v>
      </c>
      <c r="D18" t="s">
        <v>630</v>
      </c>
      <c r="E18" t="s">
        <v>659</v>
      </c>
      <c r="F18" t="s">
        <v>657</v>
      </c>
      <c r="G18" t="s">
        <v>795</v>
      </c>
      <c r="H18">
        <v>49800</v>
      </c>
      <c r="I18" t="s">
        <v>77</v>
      </c>
      <c r="J18" s="38">
        <v>305532</v>
      </c>
      <c r="K18" s="38">
        <v>582610</v>
      </c>
      <c r="L18">
        <v>2895</v>
      </c>
    </row>
    <row r="19" spans="1:12">
      <c r="A19">
        <v>17</v>
      </c>
      <c r="B19">
        <v>77</v>
      </c>
      <c r="D19" t="s">
        <v>647</v>
      </c>
      <c r="E19" t="s">
        <v>670</v>
      </c>
      <c r="F19" t="s">
        <v>277</v>
      </c>
      <c r="G19" t="s">
        <v>796</v>
      </c>
      <c r="H19">
        <v>39174</v>
      </c>
      <c r="I19" t="s">
        <v>77</v>
      </c>
      <c r="J19" s="38">
        <v>530868</v>
      </c>
      <c r="K19" s="38">
        <v>621560</v>
      </c>
      <c r="L19">
        <v>2420</v>
      </c>
    </row>
    <row r="20" spans="1:12">
      <c r="A20">
        <v>18</v>
      </c>
      <c r="B20">
        <v>85</v>
      </c>
      <c r="D20" t="s">
        <v>656</v>
      </c>
      <c r="E20" t="s">
        <v>727</v>
      </c>
      <c r="F20" t="s">
        <v>727</v>
      </c>
      <c r="G20" t="s">
        <v>796</v>
      </c>
      <c r="H20">
        <v>34103</v>
      </c>
    </row>
    <row r="21" spans="1:12">
      <c r="A21">
        <v>19</v>
      </c>
      <c r="B21">
        <v>90</v>
      </c>
      <c r="D21" t="s">
        <v>608</v>
      </c>
      <c r="E21" t="s">
        <v>677</v>
      </c>
      <c r="F21" t="s">
        <v>728</v>
      </c>
      <c r="G21" t="s">
        <v>796</v>
      </c>
      <c r="H21">
        <v>32875</v>
      </c>
      <c r="I21" t="s">
        <v>77</v>
      </c>
      <c r="J21" s="38">
        <v>253790</v>
      </c>
      <c r="K21" s="38">
        <v>178678</v>
      </c>
      <c r="L21">
        <v>7821</v>
      </c>
    </row>
    <row r="22" spans="1:12">
      <c r="A22">
        <v>20</v>
      </c>
      <c r="B22">
        <v>91</v>
      </c>
      <c r="D22" t="s">
        <v>689</v>
      </c>
      <c r="E22" t="s">
        <v>576</v>
      </c>
      <c r="F22" t="s">
        <v>712</v>
      </c>
      <c r="G22" t="s">
        <v>797</v>
      </c>
      <c r="H22">
        <v>46200</v>
      </c>
      <c r="I22" t="s">
        <v>769</v>
      </c>
      <c r="J22" s="38">
        <v>740296</v>
      </c>
      <c r="K22" s="38">
        <v>228370</v>
      </c>
      <c r="L22">
        <v>7215</v>
      </c>
    </row>
    <row r="23" spans="1:12">
      <c r="A23">
        <v>21</v>
      </c>
      <c r="B23">
        <v>95</v>
      </c>
      <c r="D23" t="s">
        <v>674</v>
      </c>
      <c r="E23" t="s">
        <v>728</v>
      </c>
      <c r="F23" t="s">
        <v>728</v>
      </c>
      <c r="G23" t="s">
        <v>798</v>
      </c>
      <c r="H23">
        <v>49800</v>
      </c>
      <c r="I23" t="s">
        <v>77</v>
      </c>
      <c r="J23" s="38">
        <v>253790</v>
      </c>
      <c r="K23" s="38">
        <v>178678</v>
      </c>
      <c r="L23">
        <v>7821</v>
      </c>
    </row>
    <row r="24" spans="1:12">
      <c r="A24">
        <v>22</v>
      </c>
      <c r="B24">
        <v>100</v>
      </c>
      <c r="D24" t="s">
        <v>699</v>
      </c>
      <c r="E24" t="s">
        <v>657</v>
      </c>
      <c r="F24" t="s">
        <v>657</v>
      </c>
      <c r="G24" t="s">
        <v>799</v>
      </c>
      <c r="H24">
        <v>46200</v>
      </c>
      <c r="I24" t="s">
        <v>77</v>
      </c>
      <c r="J24" s="38">
        <v>305532</v>
      </c>
      <c r="K24" s="38">
        <v>582610</v>
      </c>
      <c r="L24">
        <v>2895</v>
      </c>
    </row>
    <row r="25" spans="1:12">
      <c r="A25">
        <v>23</v>
      </c>
      <c r="B25">
        <v>101</v>
      </c>
      <c r="D25" t="s">
        <v>641</v>
      </c>
      <c r="E25" t="s">
        <v>659</v>
      </c>
      <c r="F25" t="s">
        <v>657</v>
      </c>
      <c r="G25" t="s">
        <v>799</v>
      </c>
      <c r="H25">
        <v>54377</v>
      </c>
      <c r="I25" t="s">
        <v>77</v>
      </c>
      <c r="J25" s="38">
        <v>305532</v>
      </c>
      <c r="K25" s="38">
        <v>582610</v>
      </c>
      <c r="L25">
        <v>2895</v>
      </c>
    </row>
    <row r="26" spans="1:12">
      <c r="A26">
        <v>24</v>
      </c>
      <c r="B26">
        <v>104</v>
      </c>
      <c r="D26" t="s">
        <v>659</v>
      </c>
      <c r="E26" t="s">
        <v>657</v>
      </c>
      <c r="F26" t="s">
        <v>657</v>
      </c>
      <c r="G26" t="s">
        <v>800</v>
      </c>
      <c r="H26">
        <v>46226</v>
      </c>
      <c r="I26" t="s">
        <v>77</v>
      </c>
      <c r="J26" s="38">
        <v>305532</v>
      </c>
      <c r="K26" s="38">
        <v>582610</v>
      </c>
      <c r="L26">
        <v>2895</v>
      </c>
    </row>
    <row r="27" spans="1:12">
      <c r="A27">
        <v>25</v>
      </c>
      <c r="B27">
        <v>112</v>
      </c>
      <c r="D27" t="s">
        <v>690</v>
      </c>
      <c r="E27" t="s">
        <v>710</v>
      </c>
      <c r="F27" t="s">
        <v>277</v>
      </c>
      <c r="G27" t="s">
        <v>801</v>
      </c>
      <c r="H27">
        <v>49800</v>
      </c>
      <c r="I27" t="s">
        <v>77</v>
      </c>
      <c r="J27" s="38">
        <v>530868</v>
      </c>
      <c r="K27" s="38">
        <v>621560</v>
      </c>
      <c r="L27">
        <v>2420</v>
      </c>
    </row>
    <row r="28" spans="1:12">
      <c r="A28">
        <v>26</v>
      </c>
      <c r="B28">
        <v>114</v>
      </c>
      <c r="D28" t="s">
        <v>679</v>
      </c>
      <c r="E28" t="s">
        <v>611</v>
      </c>
      <c r="F28" t="s">
        <v>611</v>
      </c>
      <c r="G28" t="s">
        <v>802</v>
      </c>
      <c r="H28">
        <v>33838</v>
      </c>
      <c r="I28" t="s">
        <v>769</v>
      </c>
      <c r="J28" s="38">
        <v>492328</v>
      </c>
      <c r="K28" s="38">
        <v>429516</v>
      </c>
      <c r="L28">
        <v>4762</v>
      </c>
    </row>
    <row r="29" spans="1:12">
      <c r="A29">
        <v>27</v>
      </c>
      <c r="B29">
        <v>115</v>
      </c>
      <c r="D29" t="s">
        <v>680</v>
      </c>
      <c r="E29" t="s">
        <v>670</v>
      </c>
      <c r="F29" t="s">
        <v>277</v>
      </c>
      <c r="G29" t="s">
        <v>803</v>
      </c>
      <c r="H29">
        <v>49800</v>
      </c>
      <c r="I29" t="s">
        <v>77</v>
      </c>
      <c r="J29" s="38">
        <v>530868</v>
      </c>
      <c r="K29" s="38">
        <v>621560</v>
      </c>
      <c r="L29">
        <v>2420</v>
      </c>
    </row>
    <row r="30" spans="1:12">
      <c r="A30">
        <v>28</v>
      </c>
      <c r="B30">
        <v>118</v>
      </c>
      <c r="D30" t="s">
        <v>657</v>
      </c>
      <c r="E30" t="s">
        <v>727</v>
      </c>
      <c r="F30" t="s">
        <v>727</v>
      </c>
      <c r="G30" t="s">
        <v>802</v>
      </c>
      <c r="H30">
        <v>3590</v>
      </c>
      <c r="I30" t="s">
        <v>77</v>
      </c>
      <c r="J30" s="38">
        <v>305532</v>
      </c>
      <c r="K30" s="38">
        <v>582610</v>
      </c>
      <c r="L30">
        <v>2895</v>
      </c>
    </row>
    <row r="31" spans="1:12">
      <c r="A31">
        <v>29</v>
      </c>
      <c r="B31">
        <v>121</v>
      </c>
      <c r="D31" t="s">
        <v>729</v>
      </c>
      <c r="E31" t="s">
        <v>711</v>
      </c>
      <c r="F31" t="s">
        <v>711</v>
      </c>
      <c r="G31" t="s">
        <v>802</v>
      </c>
      <c r="H31">
        <v>-50503</v>
      </c>
      <c r="I31" t="s">
        <v>77</v>
      </c>
      <c r="J31" s="38">
        <v>253790</v>
      </c>
      <c r="K31" s="38">
        <v>178678</v>
      </c>
      <c r="L31">
        <v>7821</v>
      </c>
    </row>
    <row r="32" spans="1:12">
      <c r="A32">
        <v>30</v>
      </c>
      <c r="B32">
        <v>128</v>
      </c>
      <c r="D32" t="s">
        <v>612</v>
      </c>
      <c r="E32" t="s">
        <v>277</v>
      </c>
      <c r="F32" t="s">
        <v>277</v>
      </c>
      <c r="G32" t="s">
        <v>804</v>
      </c>
      <c r="H32">
        <v>5655</v>
      </c>
      <c r="I32" t="s">
        <v>77</v>
      </c>
      <c r="J32" s="38">
        <v>530868</v>
      </c>
      <c r="K32" s="38">
        <v>621560</v>
      </c>
      <c r="L32">
        <v>2420</v>
      </c>
    </row>
    <row r="33" spans="1:12">
      <c r="A33">
        <v>31</v>
      </c>
      <c r="B33">
        <v>129</v>
      </c>
      <c r="D33" t="s">
        <v>644</v>
      </c>
      <c r="E33" t="s">
        <v>684</v>
      </c>
      <c r="F33" t="s">
        <v>684</v>
      </c>
      <c r="G33" t="s">
        <v>794</v>
      </c>
      <c r="H33">
        <v>12987</v>
      </c>
      <c r="I33" t="s">
        <v>770</v>
      </c>
      <c r="J33" s="38">
        <v>544480</v>
      </c>
      <c r="K33" s="38">
        <v>308484</v>
      </c>
      <c r="L33">
        <v>6238</v>
      </c>
    </row>
    <row r="34" spans="1:12">
      <c r="A34">
        <v>32</v>
      </c>
      <c r="B34">
        <v>130</v>
      </c>
      <c r="D34" t="s">
        <v>631</v>
      </c>
      <c r="E34" t="s">
        <v>277</v>
      </c>
      <c r="F34" t="s">
        <v>277</v>
      </c>
      <c r="G34" t="s">
        <v>794</v>
      </c>
      <c r="H34">
        <v>49800</v>
      </c>
      <c r="I34" t="s">
        <v>77</v>
      </c>
      <c r="J34" s="38">
        <v>530868</v>
      </c>
      <c r="K34" s="38">
        <v>621560</v>
      </c>
      <c r="L34">
        <v>2420</v>
      </c>
    </row>
    <row r="35" spans="1:12">
      <c r="A35">
        <v>33</v>
      </c>
      <c r="B35">
        <v>131</v>
      </c>
      <c r="D35" t="s">
        <v>599</v>
      </c>
      <c r="E35" t="s">
        <v>611</v>
      </c>
      <c r="F35" t="s">
        <v>611</v>
      </c>
      <c r="G35" t="s">
        <v>794</v>
      </c>
      <c r="H35">
        <v>44950</v>
      </c>
      <c r="I35" t="s">
        <v>769</v>
      </c>
      <c r="J35" s="38">
        <v>492328</v>
      </c>
      <c r="K35" s="38">
        <v>429516</v>
      </c>
      <c r="L35">
        <v>4762</v>
      </c>
    </row>
    <row r="36" spans="1:12">
      <c r="A36">
        <v>34</v>
      </c>
      <c r="B36">
        <v>132</v>
      </c>
      <c r="D36" t="s">
        <v>619</v>
      </c>
      <c r="E36" t="s">
        <v>606</v>
      </c>
      <c r="F36" t="s">
        <v>606</v>
      </c>
      <c r="G36" t="s">
        <v>805</v>
      </c>
      <c r="H36">
        <v>49800</v>
      </c>
    </row>
    <row r="37" spans="1:12">
      <c r="A37">
        <v>35</v>
      </c>
      <c r="B37">
        <v>133</v>
      </c>
      <c r="D37" t="s">
        <v>633</v>
      </c>
      <c r="E37" t="s">
        <v>589</v>
      </c>
      <c r="F37" t="s">
        <v>589</v>
      </c>
      <c r="G37" t="s">
        <v>805</v>
      </c>
      <c r="H37">
        <v>40200</v>
      </c>
    </row>
    <row r="38" spans="1:12">
      <c r="A38">
        <v>36</v>
      </c>
      <c r="B38">
        <v>137</v>
      </c>
      <c r="D38" t="s">
        <v>606</v>
      </c>
      <c r="E38" t="s">
        <v>727</v>
      </c>
      <c r="F38" t="s">
        <v>727</v>
      </c>
      <c r="G38" t="s">
        <v>806</v>
      </c>
      <c r="H38">
        <v>12867</v>
      </c>
    </row>
    <row r="39" spans="1:12">
      <c r="A39">
        <v>37</v>
      </c>
      <c r="B39">
        <v>140</v>
      </c>
      <c r="D39" t="s">
        <v>586</v>
      </c>
      <c r="E39" t="s">
        <v>659</v>
      </c>
      <c r="F39" t="s">
        <v>657</v>
      </c>
      <c r="G39" t="s">
        <v>807</v>
      </c>
      <c r="H39">
        <v>49800</v>
      </c>
      <c r="I39" t="s">
        <v>77</v>
      </c>
      <c r="J39" s="38">
        <v>305532</v>
      </c>
      <c r="K39" s="38">
        <v>582610</v>
      </c>
      <c r="L39">
        <v>2895</v>
      </c>
    </row>
    <row r="40" spans="1:12">
      <c r="A40">
        <v>38</v>
      </c>
      <c r="B40">
        <v>141</v>
      </c>
      <c r="D40" t="s">
        <v>587</v>
      </c>
      <c r="E40" t="s">
        <v>589</v>
      </c>
      <c r="F40" t="s">
        <v>712</v>
      </c>
      <c r="G40" t="s">
        <v>808</v>
      </c>
      <c r="H40">
        <v>49800</v>
      </c>
      <c r="I40" t="s">
        <v>769</v>
      </c>
      <c r="J40" s="38">
        <v>740296</v>
      </c>
      <c r="K40" s="38">
        <v>228370</v>
      </c>
      <c r="L40">
        <v>7215</v>
      </c>
    </row>
    <row r="41" spans="1:12">
      <c r="A41">
        <v>39</v>
      </c>
      <c r="B41">
        <v>146</v>
      </c>
      <c r="D41" t="s">
        <v>662</v>
      </c>
      <c r="E41" t="s">
        <v>639</v>
      </c>
      <c r="F41" t="s">
        <v>712</v>
      </c>
      <c r="G41" t="s">
        <v>809</v>
      </c>
      <c r="H41">
        <v>46200</v>
      </c>
      <c r="I41" t="s">
        <v>769</v>
      </c>
      <c r="J41" s="38">
        <v>740296</v>
      </c>
      <c r="K41" s="38">
        <v>228370</v>
      </c>
      <c r="L41">
        <v>7215</v>
      </c>
    </row>
    <row r="42" spans="1:12">
      <c r="A42">
        <v>40</v>
      </c>
      <c r="B42">
        <v>147</v>
      </c>
      <c r="D42" t="s">
        <v>655</v>
      </c>
      <c r="E42" t="s">
        <v>677</v>
      </c>
      <c r="F42" t="s">
        <v>728</v>
      </c>
      <c r="G42" t="s">
        <v>810</v>
      </c>
      <c r="H42">
        <v>44190</v>
      </c>
      <c r="I42" t="s">
        <v>77</v>
      </c>
      <c r="J42" s="38">
        <v>253790</v>
      </c>
      <c r="K42" s="38">
        <v>178678</v>
      </c>
      <c r="L42">
        <v>7821</v>
      </c>
    </row>
    <row r="43" spans="1:12">
      <c r="A43">
        <v>41</v>
      </c>
      <c r="B43">
        <v>151</v>
      </c>
      <c r="D43" t="s">
        <v>584</v>
      </c>
      <c r="E43" t="s">
        <v>684</v>
      </c>
      <c r="F43" t="s">
        <v>684</v>
      </c>
      <c r="G43" t="s">
        <v>811</v>
      </c>
      <c r="H43">
        <v>42174</v>
      </c>
      <c r="I43" t="s">
        <v>770</v>
      </c>
      <c r="J43" s="38">
        <v>544480</v>
      </c>
      <c r="K43" s="38">
        <v>308484</v>
      </c>
      <c r="L43">
        <v>6238</v>
      </c>
    </row>
    <row r="44" spans="1:12">
      <c r="A44">
        <v>42</v>
      </c>
      <c r="B44">
        <v>152</v>
      </c>
      <c r="D44" t="s">
        <v>629</v>
      </c>
      <c r="E44" t="s">
        <v>606</v>
      </c>
      <c r="F44" t="s">
        <v>606</v>
      </c>
      <c r="G44" t="s">
        <v>812</v>
      </c>
      <c r="H44">
        <v>46200</v>
      </c>
    </row>
    <row r="45" spans="1:12">
      <c r="A45">
        <v>43</v>
      </c>
      <c r="B45">
        <v>157</v>
      </c>
      <c r="D45" t="s">
        <v>702</v>
      </c>
      <c r="E45" t="s">
        <v>684</v>
      </c>
      <c r="F45" t="s">
        <v>684</v>
      </c>
      <c r="G45" t="s">
        <v>813</v>
      </c>
      <c r="H45">
        <v>49800</v>
      </c>
      <c r="I45" t="s">
        <v>770</v>
      </c>
      <c r="J45" s="38">
        <v>544480</v>
      </c>
      <c r="K45" s="38">
        <v>308484</v>
      </c>
      <c r="L45">
        <v>6238</v>
      </c>
    </row>
    <row r="46" spans="1:12">
      <c r="A46">
        <v>44</v>
      </c>
      <c r="B46">
        <v>161</v>
      </c>
      <c r="D46" t="s">
        <v>684</v>
      </c>
      <c r="E46" t="s">
        <v>277</v>
      </c>
      <c r="F46" t="s">
        <v>277</v>
      </c>
      <c r="G46" t="s">
        <v>814</v>
      </c>
      <c r="H46">
        <v>4882</v>
      </c>
      <c r="I46" t="s">
        <v>770</v>
      </c>
      <c r="J46" s="38">
        <v>544480</v>
      </c>
      <c r="K46" s="38">
        <v>308484</v>
      </c>
      <c r="L46">
        <v>6238</v>
      </c>
    </row>
    <row r="47" spans="1:12">
      <c r="A47">
        <v>45</v>
      </c>
      <c r="B47">
        <v>164</v>
      </c>
      <c r="D47" t="s">
        <v>576</v>
      </c>
      <c r="E47" t="s">
        <v>712</v>
      </c>
      <c r="F47" t="s">
        <v>712</v>
      </c>
      <c r="G47" t="s">
        <v>815</v>
      </c>
      <c r="H47">
        <v>51922</v>
      </c>
      <c r="I47" t="s">
        <v>769</v>
      </c>
      <c r="J47" s="38">
        <v>740296</v>
      </c>
      <c r="K47" s="38">
        <v>228370</v>
      </c>
      <c r="L47">
        <v>7215</v>
      </c>
    </row>
    <row r="48" spans="1:12">
      <c r="A48">
        <v>46</v>
      </c>
      <c r="B48">
        <v>165</v>
      </c>
      <c r="D48" t="s">
        <v>596</v>
      </c>
      <c r="E48" t="s">
        <v>730</v>
      </c>
      <c r="F48" t="s">
        <v>277</v>
      </c>
      <c r="G48" t="s">
        <v>816</v>
      </c>
      <c r="H48">
        <v>49800</v>
      </c>
      <c r="I48" t="s">
        <v>77</v>
      </c>
      <c r="J48" s="38">
        <v>530868</v>
      </c>
      <c r="K48" s="38">
        <v>621560</v>
      </c>
      <c r="L48">
        <v>2420</v>
      </c>
    </row>
    <row r="49" spans="1:12">
      <c r="A49">
        <v>47</v>
      </c>
      <c r="B49">
        <v>166</v>
      </c>
      <c r="D49" t="s">
        <v>277</v>
      </c>
      <c r="E49" t="s">
        <v>727</v>
      </c>
      <c r="F49" t="s">
        <v>727</v>
      </c>
      <c r="G49" t="s">
        <v>817</v>
      </c>
      <c r="H49">
        <v>2882</v>
      </c>
      <c r="I49" t="s">
        <v>77</v>
      </c>
      <c r="J49" s="38">
        <v>530868</v>
      </c>
      <c r="K49" s="38">
        <v>621560</v>
      </c>
      <c r="L49">
        <v>2420</v>
      </c>
    </row>
    <row r="50" spans="1:12">
      <c r="A50">
        <v>48</v>
      </c>
      <c r="B50">
        <v>168</v>
      </c>
      <c r="D50" t="s">
        <v>670</v>
      </c>
      <c r="E50" t="s">
        <v>277</v>
      </c>
      <c r="F50" t="s">
        <v>277</v>
      </c>
      <c r="G50" t="s">
        <v>808</v>
      </c>
      <c r="H50">
        <v>43820</v>
      </c>
      <c r="I50" t="s">
        <v>77</v>
      </c>
      <c r="J50" s="38">
        <v>530868</v>
      </c>
      <c r="K50" s="38">
        <v>621560</v>
      </c>
      <c r="L50">
        <v>2420</v>
      </c>
    </row>
    <row r="51" spans="1:12">
      <c r="A51">
        <v>50</v>
      </c>
      <c r="B51">
        <v>182</v>
      </c>
      <c r="D51" t="s">
        <v>671</v>
      </c>
      <c r="E51" t="s">
        <v>716</v>
      </c>
      <c r="F51" t="s">
        <v>728</v>
      </c>
      <c r="G51" t="s">
        <v>818</v>
      </c>
      <c r="H51">
        <v>46200</v>
      </c>
    </row>
    <row r="52" spans="1:12">
      <c r="A52">
        <v>102</v>
      </c>
      <c r="B52">
        <v>179</v>
      </c>
      <c r="D52" t="s">
        <v>651</v>
      </c>
      <c r="E52" t="s">
        <v>716</v>
      </c>
      <c r="F52" t="s">
        <v>728</v>
      </c>
      <c r="G52" t="s">
        <v>808</v>
      </c>
      <c r="H52">
        <v>36041</v>
      </c>
      <c r="I52" t="s">
        <v>77</v>
      </c>
      <c r="J52" s="38">
        <v>253790</v>
      </c>
      <c r="K52" s="38">
        <v>178678</v>
      </c>
      <c r="L52">
        <v>7821</v>
      </c>
    </row>
    <row r="53" spans="1:12">
      <c r="A53">
        <v>51</v>
      </c>
      <c r="B53">
        <v>187</v>
      </c>
      <c r="D53" t="s">
        <v>710</v>
      </c>
      <c r="E53" t="s">
        <v>277</v>
      </c>
      <c r="F53" t="s">
        <v>728</v>
      </c>
      <c r="G53" t="s">
        <v>818</v>
      </c>
      <c r="H53">
        <v>19753</v>
      </c>
      <c r="I53" t="s">
        <v>77</v>
      </c>
      <c r="J53" s="38">
        <v>530868</v>
      </c>
      <c r="K53" s="38">
        <v>621560</v>
      </c>
      <c r="L53">
        <v>2420</v>
      </c>
    </row>
    <row r="54" spans="1:12">
      <c r="A54">
        <v>52</v>
      </c>
      <c r="B54">
        <v>116</v>
      </c>
      <c r="D54" t="s">
        <v>585</v>
      </c>
      <c r="E54" t="s">
        <v>727</v>
      </c>
      <c r="F54" t="s">
        <v>727</v>
      </c>
      <c r="G54" t="s">
        <v>794</v>
      </c>
      <c r="H54">
        <v>29200</v>
      </c>
    </row>
    <row r="55" spans="1:12">
      <c r="A55">
        <v>53</v>
      </c>
      <c r="B55">
        <v>225</v>
      </c>
      <c r="D55" t="s">
        <v>594</v>
      </c>
      <c r="E55" t="s">
        <v>612</v>
      </c>
      <c r="F55" t="s">
        <v>277</v>
      </c>
      <c r="G55" t="s">
        <v>794</v>
      </c>
      <c r="H55">
        <v>46200</v>
      </c>
      <c r="I55" t="s">
        <v>77</v>
      </c>
      <c r="J55" s="38">
        <v>530868</v>
      </c>
      <c r="K55" s="38">
        <v>621560</v>
      </c>
      <c r="L55">
        <v>2420</v>
      </c>
    </row>
    <row r="56" spans="1:12">
      <c r="A56">
        <v>54</v>
      </c>
      <c r="B56">
        <v>222</v>
      </c>
      <c r="D56" t="s">
        <v>658</v>
      </c>
      <c r="E56" t="s">
        <v>612</v>
      </c>
      <c r="F56" t="s">
        <v>657</v>
      </c>
      <c r="G56" t="s">
        <v>794</v>
      </c>
      <c r="H56">
        <v>49800</v>
      </c>
      <c r="I56" t="s">
        <v>77</v>
      </c>
      <c r="J56" s="38">
        <v>530868</v>
      </c>
      <c r="K56" s="38">
        <v>621560</v>
      </c>
      <c r="L56">
        <v>2420</v>
      </c>
    </row>
    <row r="57" spans="1:12">
      <c r="A57">
        <v>55</v>
      </c>
      <c r="B57">
        <v>227</v>
      </c>
      <c r="D57" t="s">
        <v>688</v>
      </c>
      <c r="E57" t="s">
        <v>728</v>
      </c>
      <c r="F57" t="s">
        <v>728</v>
      </c>
      <c r="G57" t="s">
        <v>794</v>
      </c>
      <c r="H57">
        <v>46200</v>
      </c>
    </row>
    <row r="58" spans="1:12">
      <c r="A58">
        <v>76</v>
      </c>
      <c r="B58">
        <v>226</v>
      </c>
      <c r="D58" t="s">
        <v>706</v>
      </c>
      <c r="E58" t="s">
        <v>712</v>
      </c>
      <c r="F58" t="s">
        <v>712</v>
      </c>
      <c r="G58" t="s">
        <v>795</v>
      </c>
      <c r="H58">
        <v>49800</v>
      </c>
      <c r="I58" t="s">
        <v>769</v>
      </c>
      <c r="J58" s="38">
        <v>740296</v>
      </c>
      <c r="K58" s="38">
        <v>228370</v>
      </c>
      <c r="L58">
        <v>7215</v>
      </c>
    </row>
    <row r="59" spans="1:12">
      <c r="A59">
        <v>56</v>
      </c>
      <c r="B59">
        <v>236</v>
      </c>
      <c r="D59" t="s">
        <v>579</v>
      </c>
      <c r="E59" t="s">
        <v>711</v>
      </c>
      <c r="F59" t="s">
        <v>711</v>
      </c>
      <c r="G59" t="s">
        <v>796</v>
      </c>
      <c r="H59">
        <v>31900</v>
      </c>
      <c r="I59" t="s">
        <v>77</v>
      </c>
      <c r="J59" s="38">
        <v>253790</v>
      </c>
      <c r="K59" s="38">
        <v>178678</v>
      </c>
      <c r="L59">
        <v>7821</v>
      </c>
    </row>
    <row r="60" spans="1:12">
      <c r="A60">
        <v>57</v>
      </c>
      <c r="B60">
        <v>237</v>
      </c>
      <c r="D60" t="s">
        <v>718</v>
      </c>
      <c r="E60" t="s">
        <v>684</v>
      </c>
      <c r="F60" t="s">
        <v>684</v>
      </c>
      <c r="G60" t="s">
        <v>796</v>
      </c>
      <c r="H60">
        <v>46200</v>
      </c>
      <c r="I60" t="s">
        <v>770</v>
      </c>
      <c r="J60" s="38">
        <v>544480</v>
      </c>
      <c r="K60" s="38">
        <v>308484</v>
      </c>
      <c r="L60">
        <v>6238</v>
      </c>
    </row>
    <row r="61" spans="1:12">
      <c r="A61">
        <v>106</v>
      </c>
      <c r="B61">
        <v>235</v>
      </c>
      <c r="D61" t="s">
        <v>681</v>
      </c>
      <c r="E61" t="s">
        <v>716</v>
      </c>
      <c r="F61" t="s">
        <v>711</v>
      </c>
      <c r="G61" t="s">
        <v>796</v>
      </c>
      <c r="H61">
        <v>44200</v>
      </c>
      <c r="I61" t="s">
        <v>77</v>
      </c>
      <c r="J61" s="38">
        <v>253790</v>
      </c>
      <c r="K61" s="38">
        <v>178678</v>
      </c>
      <c r="L61">
        <v>7821</v>
      </c>
    </row>
    <row r="62" spans="1:12">
      <c r="A62">
        <v>58</v>
      </c>
      <c r="B62">
        <v>243</v>
      </c>
      <c r="D62" t="s">
        <v>620</v>
      </c>
      <c r="E62" t="s">
        <v>608</v>
      </c>
      <c r="F62" t="s">
        <v>728</v>
      </c>
      <c r="G62" t="s">
        <v>797</v>
      </c>
      <c r="H62">
        <v>45047</v>
      </c>
      <c r="I62" t="s">
        <v>77</v>
      </c>
      <c r="J62" s="38">
        <v>253790</v>
      </c>
      <c r="K62" s="38">
        <v>178678</v>
      </c>
      <c r="L62">
        <v>7821</v>
      </c>
    </row>
    <row r="63" spans="1:12">
      <c r="A63">
        <v>59</v>
      </c>
      <c r="B63">
        <v>241</v>
      </c>
      <c r="D63" t="s">
        <v>625</v>
      </c>
      <c r="E63" t="s">
        <v>608</v>
      </c>
      <c r="F63" t="s">
        <v>728</v>
      </c>
      <c r="G63" t="s">
        <v>798</v>
      </c>
      <c r="H63">
        <v>53085</v>
      </c>
      <c r="I63" t="s">
        <v>77</v>
      </c>
      <c r="J63" s="38">
        <v>253790</v>
      </c>
      <c r="K63" s="38">
        <v>178678</v>
      </c>
      <c r="L63">
        <v>7821</v>
      </c>
    </row>
    <row r="64" spans="1:12">
      <c r="A64">
        <v>60</v>
      </c>
      <c r="B64">
        <v>244</v>
      </c>
      <c r="D64" t="s">
        <v>719</v>
      </c>
      <c r="E64" t="s">
        <v>657</v>
      </c>
      <c r="F64" t="s">
        <v>657</v>
      </c>
      <c r="G64" t="s">
        <v>799</v>
      </c>
      <c r="H64">
        <v>46200</v>
      </c>
      <c r="I64" t="s">
        <v>771</v>
      </c>
      <c r="J64" s="38">
        <v>466416</v>
      </c>
      <c r="K64" s="38">
        <v>425990</v>
      </c>
      <c r="L64">
        <v>4805</v>
      </c>
    </row>
    <row r="65" spans="1:12">
      <c r="A65">
        <v>61</v>
      </c>
      <c r="B65">
        <v>247</v>
      </c>
      <c r="D65" t="s">
        <v>624</v>
      </c>
      <c r="E65" t="s">
        <v>277</v>
      </c>
      <c r="F65" t="s">
        <v>277</v>
      </c>
      <c r="G65" t="s">
        <v>799</v>
      </c>
      <c r="H65">
        <v>46200</v>
      </c>
      <c r="I65" t="s">
        <v>77</v>
      </c>
      <c r="J65" s="38">
        <v>530868</v>
      </c>
      <c r="K65" s="38">
        <v>621560</v>
      </c>
      <c r="L65">
        <v>2420</v>
      </c>
    </row>
    <row r="66" spans="1:12">
      <c r="A66">
        <v>62</v>
      </c>
      <c r="B66">
        <v>249</v>
      </c>
      <c r="D66" t="s">
        <v>570</v>
      </c>
      <c r="E66" t="s">
        <v>691</v>
      </c>
      <c r="F66" t="s">
        <v>711</v>
      </c>
      <c r="G66" t="s">
        <v>800</v>
      </c>
      <c r="H66">
        <v>49800</v>
      </c>
      <c r="I66" t="s">
        <v>77</v>
      </c>
      <c r="J66" s="38">
        <v>253790</v>
      </c>
      <c r="K66" s="38">
        <v>178678</v>
      </c>
      <c r="L66">
        <v>7821</v>
      </c>
    </row>
    <row r="67" spans="1:12">
      <c r="A67">
        <v>63</v>
      </c>
      <c r="B67">
        <v>253</v>
      </c>
      <c r="D67" t="s">
        <v>703</v>
      </c>
      <c r="E67" t="s">
        <v>731</v>
      </c>
      <c r="F67" t="s">
        <v>728</v>
      </c>
      <c r="G67" t="s">
        <v>801</v>
      </c>
      <c r="H67">
        <v>44346</v>
      </c>
    </row>
    <row r="68" spans="1:12">
      <c r="A68">
        <v>104</v>
      </c>
      <c r="B68">
        <v>245</v>
      </c>
      <c r="D68" t="s">
        <v>649</v>
      </c>
      <c r="E68" t="s">
        <v>611</v>
      </c>
      <c r="F68" t="s">
        <v>611</v>
      </c>
      <c r="G68" t="s">
        <v>802</v>
      </c>
      <c r="H68">
        <v>33137</v>
      </c>
      <c r="I68" t="s">
        <v>769</v>
      </c>
      <c r="J68" s="38">
        <v>492328</v>
      </c>
      <c r="K68" s="38">
        <v>429516</v>
      </c>
      <c r="L68">
        <v>4762</v>
      </c>
    </row>
    <row r="69" spans="1:12">
      <c r="A69">
        <v>64</v>
      </c>
      <c r="B69">
        <v>255</v>
      </c>
      <c r="D69" t="s">
        <v>598</v>
      </c>
      <c r="E69" t="s">
        <v>608</v>
      </c>
      <c r="F69" t="s">
        <v>728</v>
      </c>
      <c r="G69" t="s">
        <v>803</v>
      </c>
      <c r="H69">
        <v>46200</v>
      </c>
      <c r="I69" t="s">
        <v>77</v>
      </c>
      <c r="J69" s="38">
        <v>253790</v>
      </c>
      <c r="K69" s="38">
        <v>178678</v>
      </c>
      <c r="L69">
        <v>7821</v>
      </c>
    </row>
    <row r="70" spans="1:12">
      <c r="A70">
        <v>103</v>
      </c>
      <c r="B70">
        <v>246</v>
      </c>
      <c r="D70" t="s">
        <v>682</v>
      </c>
      <c r="E70" t="s">
        <v>606</v>
      </c>
      <c r="F70" t="s">
        <v>606</v>
      </c>
      <c r="G70" t="s">
        <v>802</v>
      </c>
      <c r="H70">
        <v>49800</v>
      </c>
    </row>
    <row r="71" spans="1:12">
      <c r="A71">
        <v>65</v>
      </c>
      <c r="B71">
        <v>262</v>
      </c>
      <c r="D71" t="s">
        <v>614</v>
      </c>
      <c r="E71" t="s">
        <v>730</v>
      </c>
      <c r="F71" t="s">
        <v>277</v>
      </c>
      <c r="G71" t="s">
        <v>802</v>
      </c>
      <c r="H71">
        <v>46200</v>
      </c>
      <c r="I71" t="s">
        <v>77</v>
      </c>
      <c r="J71" s="38">
        <v>530868</v>
      </c>
      <c r="K71" s="38">
        <v>621560</v>
      </c>
      <c r="L71">
        <v>2420</v>
      </c>
    </row>
    <row r="72" spans="1:12">
      <c r="A72">
        <v>66</v>
      </c>
      <c r="B72">
        <v>264</v>
      </c>
      <c r="D72" t="s">
        <v>572</v>
      </c>
      <c r="E72" t="s">
        <v>730</v>
      </c>
      <c r="F72" t="s">
        <v>277</v>
      </c>
      <c r="G72" t="s">
        <v>804</v>
      </c>
      <c r="H72">
        <v>42944</v>
      </c>
      <c r="I72" t="s">
        <v>77</v>
      </c>
      <c r="J72" s="38">
        <v>530868</v>
      </c>
      <c r="K72" s="38">
        <v>621560</v>
      </c>
      <c r="L72">
        <v>2420</v>
      </c>
    </row>
    <row r="73" spans="1:12">
      <c r="A73">
        <v>67</v>
      </c>
      <c r="B73">
        <v>265</v>
      </c>
      <c r="D73" t="s">
        <v>712</v>
      </c>
      <c r="E73" t="s">
        <v>683</v>
      </c>
      <c r="F73" t="s">
        <v>683</v>
      </c>
      <c r="G73" t="s">
        <v>794</v>
      </c>
      <c r="H73">
        <v>46765</v>
      </c>
      <c r="I73" t="s">
        <v>769</v>
      </c>
      <c r="J73" s="38">
        <v>740296</v>
      </c>
      <c r="K73" s="38">
        <v>228370</v>
      </c>
      <c r="L73">
        <v>7215</v>
      </c>
    </row>
    <row r="74" spans="1:12">
      <c r="A74">
        <v>68</v>
      </c>
      <c r="B74">
        <v>267</v>
      </c>
      <c r="D74" t="s">
        <v>640</v>
      </c>
      <c r="E74" t="s">
        <v>730</v>
      </c>
      <c r="F74" t="s">
        <v>277</v>
      </c>
      <c r="G74" t="s">
        <v>794</v>
      </c>
      <c r="H74">
        <v>49800</v>
      </c>
      <c r="I74" t="s">
        <v>77</v>
      </c>
      <c r="J74" s="38">
        <v>530868</v>
      </c>
      <c r="K74" s="38">
        <v>621560</v>
      </c>
      <c r="L74">
        <v>2420</v>
      </c>
    </row>
    <row r="75" spans="1:12">
      <c r="A75">
        <v>69</v>
      </c>
      <c r="B75">
        <v>270</v>
      </c>
      <c r="D75" t="s">
        <v>623</v>
      </c>
      <c r="E75" t="s">
        <v>728</v>
      </c>
      <c r="F75" t="s">
        <v>728</v>
      </c>
      <c r="G75" t="s">
        <v>794</v>
      </c>
      <c r="H75">
        <v>46200</v>
      </c>
    </row>
    <row r="76" spans="1:12">
      <c r="A76">
        <v>77</v>
      </c>
      <c r="B76">
        <v>257</v>
      </c>
      <c r="D76" t="s">
        <v>588</v>
      </c>
      <c r="E76" t="s">
        <v>277</v>
      </c>
      <c r="F76" t="s">
        <v>277</v>
      </c>
      <c r="G76" t="s">
        <v>805</v>
      </c>
      <c r="H76">
        <v>37201</v>
      </c>
      <c r="I76" t="s">
        <v>77</v>
      </c>
      <c r="J76" s="38">
        <v>530868</v>
      </c>
      <c r="K76" s="38">
        <v>621560</v>
      </c>
      <c r="L76">
        <v>2420</v>
      </c>
    </row>
    <row r="77" spans="1:12">
      <c r="A77">
        <v>70</v>
      </c>
      <c r="B77">
        <v>271</v>
      </c>
      <c r="D77" t="s">
        <v>705</v>
      </c>
      <c r="E77" t="s">
        <v>710</v>
      </c>
      <c r="F77" t="s">
        <v>728</v>
      </c>
      <c r="G77" t="s">
        <v>805</v>
      </c>
      <c r="H77">
        <v>46200</v>
      </c>
      <c r="I77" t="s">
        <v>77</v>
      </c>
      <c r="J77" s="38">
        <v>253790</v>
      </c>
      <c r="K77" s="38">
        <v>178678</v>
      </c>
      <c r="L77">
        <v>7821</v>
      </c>
    </row>
    <row r="78" spans="1:12">
      <c r="A78">
        <v>71</v>
      </c>
      <c r="B78">
        <v>272</v>
      </c>
      <c r="D78" t="s">
        <v>694</v>
      </c>
      <c r="E78" t="s">
        <v>670</v>
      </c>
      <c r="F78" t="s">
        <v>277</v>
      </c>
      <c r="G78" t="s">
        <v>806</v>
      </c>
      <c r="H78">
        <v>49800</v>
      </c>
      <c r="I78" t="s">
        <v>77</v>
      </c>
      <c r="J78" s="38">
        <v>530868</v>
      </c>
      <c r="K78" s="38">
        <v>621560</v>
      </c>
      <c r="L78">
        <v>2420</v>
      </c>
    </row>
    <row r="79" spans="1:12">
      <c r="A79">
        <v>72</v>
      </c>
      <c r="B79">
        <v>273</v>
      </c>
      <c r="D79" t="s">
        <v>571</v>
      </c>
      <c r="E79" t="s">
        <v>652</v>
      </c>
      <c r="F79" t="s">
        <v>277</v>
      </c>
      <c r="G79" t="s">
        <v>807</v>
      </c>
      <c r="H79">
        <v>41647</v>
      </c>
      <c r="I79" t="s">
        <v>77</v>
      </c>
      <c r="J79" s="38">
        <v>530868</v>
      </c>
      <c r="K79" s="38">
        <v>621560</v>
      </c>
      <c r="L79">
        <v>2420</v>
      </c>
    </row>
    <row r="80" spans="1:12">
      <c r="A80">
        <v>73</v>
      </c>
      <c r="B80">
        <v>276</v>
      </c>
      <c r="D80" t="s">
        <v>575</v>
      </c>
      <c r="E80" t="s">
        <v>684</v>
      </c>
      <c r="F80" t="s">
        <v>684</v>
      </c>
      <c r="G80" t="s">
        <v>808</v>
      </c>
      <c r="H80">
        <v>49800</v>
      </c>
      <c r="I80" t="s">
        <v>770</v>
      </c>
      <c r="J80" s="38">
        <v>544480</v>
      </c>
      <c r="K80" s="38">
        <v>308484</v>
      </c>
      <c r="L80">
        <v>6238</v>
      </c>
    </row>
    <row r="81" spans="1:12">
      <c r="A81">
        <v>74</v>
      </c>
      <c r="B81">
        <v>277</v>
      </c>
      <c r="D81" t="s">
        <v>686</v>
      </c>
      <c r="E81" t="s">
        <v>670</v>
      </c>
      <c r="F81" t="s">
        <v>277</v>
      </c>
      <c r="G81" t="s">
        <v>809</v>
      </c>
      <c r="H81">
        <v>46200</v>
      </c>
      <c r="I81" t="s">
        <v>77</v>
      </c>
      <c r="J81" s="38">
        <v>530868</v>
      </c>
      <c r="K81" s="38">
        <v>621560</v>
      </c>
      <c r="L81">
        <v>2420</v>
      </c>
    </row>
    <row r="82" spans="1:12">
      <c r="A82">
        <v>78</v>
      </c>
      <c r="B82">
        <v>269</v>
      </c>
      <c r="D82" t="s">
        <v>592</v>
      </c>
      <c r="E82" t="s">
        <v>710</v>
      </c>
      <c r="F82" t="s">
        <v>728</v>
      </c>
      <c r="G82" t="s">
        <v>810</v>
      </c>
      <c r="H82">
        <v>49800</v>
      </c>
      <c r="I82" t="s">
        <v>77</v>
      </c>
      <c r="J82" s="38">
        <v>253790</v>
      </c>
      <c r="K82" s="38">
        <v>178678</v>
      </c>
      <c r="L82">
        <v>7821</v>
      </c>
    </row>
    <row r="83" spans="1:12">
      <c r="A83">
        <v>75</v>
      </c>
      <c r="B83">
        <v>279</v>
      </c>
      <c r="D83" t="s">
        <v>700</v>
      </c>
      <c r="E83" t="s">
        <v>652</v>
      </c>
      <c r="F83" t="s">
        <v>277</v>
      </c>
      <c r="G83" t="s">
        <v>811</v>
      </c>
      <c r="H83">
        <v>36795</v>
      </c>
      <c r="I83" t="s">
        <v>77</v>
      </c>
      <c r="J83" s="38">
        <v>530868</v>
      </c>
      <c r="K83" s="38">
        <v>621560</v>
      </c>
      <c r="L83">
        <v>2420</v>
      </c>
    </row>
    <row r="84" spans="1:12">
      <c r="A84">
        <v>79</v>
      </c>
      <c r="B84">
        <v>274</v>
      </c>
      <c r="D84" t="s">
        <v>607</v>
      </c>
      <c r="E84" t="s">
        <v>652</v>
      </c>
      <c r="F84" t="s">
        <v>277</v>
      </c>
      <c r="G84" t="s">
        <v>812</v>
      </c>
      <c r="H84">
        <v>46200</v>
      </c>
      <c r="I84" t="s">
        <v>77</v>
      </c>
      <c r="J84" s="38">
        <v>530868</v>
      </c>
      <c r="K84" s="38">
        <v>621560</v>
      </c>
      <c r="L84">
        <v>2420</v>
      </c>
    </row>
    <row r="85" spans="1:12">
      <c r="A85">
        <v>80</v>
      </c>
      <c r="B85">
        <v>280</v>
      </c>
      <c r="D85" t="s">
        <v>617</v>
      </c>
      <c r="E85" t="s">
        <v>728</v>
      </c>
      <c r="F85" t="s">
        <v>728</v>
      </c>
      <c r="G85" t="s">
        <v>813</v>
      </c>
      <c r="H85">
        <v>46200</v>
      </c>
    </row>
    <row r="86" spans="1:12">
      <c r="A86">
        <v>81</v>
      </c>
      <c r="B86">
        <v>284</v>
      </c>
      <c r="D86" t="s">
        <v>717</v>
      </c>
      <c r="E86" t="s">
        <v>576</v>
      </c>
      <c r="F86" t="s">
        <v>712</v>
      </c>
      <c r="G86" t="s">
        <v>814</v>
      </c>
      <c r="H86">
        <v>46200</v>
      </c>
      <c r="I86" t="s">
        <v>769</v>
      </c>
      <c r="J86" s="38">
        <v>740296</v>
      </c>
      <c r="K86" s="38">
        <v>228370</v>
      </c>
      <c r="L86">
        <v>7215</v>
      </c>
    </row>
    <row r="87" spans="1:12">
      <c r="A87">
        <v>82</v>
      </c>
      <c r="B87">
        <v>285</v>
      </c>
      <c r="D87" t="s">
        <v>650</v>
      </c>
      <c r="E87" t="s">
        <v>656</v>
      </c>
      <c r="F87" t="s">
        <v>656</v>
      </c>
      <c r="G87" t="s">
        <v>815</v>
      </c>
      <c r="H87">
        <v>49800</v>
      </c>
    </row>
    <row r="88" spans="1:12">
      <c r="A88">
        <v>107</v>
      </c>
      <c r="B88">
        <v>278</v>
      </c>
      <c r="D88" t="s">
        <v>626</v>
      </c>
      <c r="E88" t="s">
        <v>579</v>
      </c>
      <c r="F88" t="s">
        <v>716</v>
      </c>
      <c r="G88" t="s">
        <v>816</v>
      </c>
      <c r="H88">
        <v>46200</v>
      </c>
    </row>
    <row r="89" spans="1:12">
      <c r="A89">
        <v>83</v>
      </c>
      <c r="B89">
        <v>290</v>
      </c>
      <c r="D89" t="s">
        <v>732</v>
      </c>
      <c r="E89" t="s">
        <v>705</v>
      </c>
      <c r="F89" t="s">
        <v>728</v>
      </c>
      <c r="G89" t="s">
        <v>817</v>
      </c>
      <c r="I89" t="s">
        <v>77</v>
      </c>
      <c r="J89" s="38">
        <v>530868</v>
      </c>
      <c r="K89" s="38">
        <v>621560</v>
      </c>
      <c r="L89">
        <v>2420</v>
      </c>
    </row>
    <row r="90" spans="1:12">
      <c r="A90">
        <v>84</v>
      </c>
      <c r="B90">
        <v>291</v>
      </c>
      <c r="D90" t="s">
        <v>663</v>
      </c>
      <c r="E90" t="s">
        <v>716</v>
      </c>
      <c r="F90" t="s">
        <v>716</v>
      </c>
      <c r="G90" t="s">
        <v>808</v>
      </c>
      <c r="H90">
        <v>49800</v>
      </c>
    </row>
    <row r="91" spans="1:12">
      <c r="A91">
        <v>85</v>
      </c>
      <c r="B91">
        <v>293</v>
      </c>
      <c r="D91" t="s">
        <v>664</v>
      </c>
      <c r="E91" t="s">
        <v>612</v>
      </c>
      <c r="F91" t="s">
        <v>277</v>
      </c>
      <c r="G91" t="s">
        <v>818</v>
      </c>
      <c r="H91">
        <v>46200</v>
      </c>
      <c r="I91" t="s">
        <v>77</v>
      </c>
      <c r="J91" s="38">
        <v>530868</v>
      </c>
      <c r="K91" s="38">
        <v>621560</v>
      </c>
      <c r="L91">
        <v>2420</v>
      </c>
    </row>
    <row r="92" spans="1:12">
      <c r="A92">
        <v>86</v>
      </c>
      <c r="B92">
        <v>292</v>
      </c>
      <c r="D92" t="s">
        <v>709</v>
      </c>
      <c r="E92" t="s">
        <v>612</v>
      </c>
      <c r="F92" t="s">
        <v>277</v>
      </c>
      <c r="G92" t="s">
        <v>808</v>
      </c>
      <c r="H92">
        <v>46200</v>
      </c>
      <c r="I92" t="s">
        <v>77</v>
      </c>
      <c r="J92" s="38">
        <v>530868</v>
      </c>
      <c r="K92" s="38">
        <v>621560</v>
      </c>
      <c r="L92">
        <v>2420</v>
      </c>
    </row>
    <row r="93" spans="1:12">
      <c r="A93">
        <v>87</v>
      </c>
      <c r="B93">
        <v>294</v>
      </c>
      <c r="D93" t="s">
        <v>583</v>
      </c>
      <c r="E93" t="s">
        <v>711</v>
      </c>
      <c r="F93" t="s">
        <v>711</v>
      </c>
      <c r="G93" t="s">
        <v>818</v>
      </c>
      <c r="H93">
        <v>21294</v>
      </c>
      <c r="I93" t="s">
        <v>77</v>
      </c>
      <c r="J93" s="38">
        <v>253790</v>
      </c>
      <c r="K93" s="38">
        <v>178678</v>
      </c>
      <c r="L93">
        <v>7821</v>
      </c>
    </row>
    <row r="94" spans="1:12">
      <c r="A94">
        <v>88</v>
      </c>
      <c r="B94">
        <v>297</v>
      </c>
      <c r="D94" t="s">
        <v>563</v>
      </c>
      <c r="E94" t="s">
        <v>600</v>
      </c>
      <c r="F94" t="s">
        <v>712</v>
      </c>
      <c r="G94" t="s">
        <v>794</v>
      </c>
      <c r="H94">
        <v>44400</v>
      </c>
      <c r="I94" t="s">
        <v>769</v>
      </c>
      <c r="J94" s="38">
        <v>740296</v>
      </c>
      <c r="K94" s="38">
        <v>228370</v>
      </c>
      <c r="L94">
        <v>7215</v>
      </c>
    </row>
    <row r="95" spans="1:12">
      <c r="A95">
        <v>89</v>
      </c>
      <c r="B95">
        <v>298</v>
      </c>
      <c r="D95" t="s">
        <v>676</v>
      </c>
      <c r="E95" t="s">
        <v>599</v>
      </c>
      <c r="F95" t="s">
        <v>611</v>
      </c>
      <c r="G95" t="s">
        <v>794</v>
      </c>
      <c r="H95">
        <v>46200</v>
      </c>
      <c r="I95" t="s">
        <v>769</v>
      </c>
      <c r="J95" s="38">
        <v>492328</v>
      </c>
      <c r="K95" s="38">
        <v>429516</v>
      </c>
      <c r="L95">
        <v>4762</v>
      </c>
    </row>
    <row r="96" spans="1:12">
      <c r="A96">
        <v>90</v>
      </c>
      <c r="B96">
        <v>300</v>
      </c>
      <c r="D96" t="s">
        <v>597</v>
      </c>
      <c r="E96" t="s">
        <v>683</v>
      </c>
      <c r="F96" t="s">
        <v>683</v>
      </c>
      <c r="G96" t="s">
        <v>794</v>
      </c>
      <c r="H96">
        <v>46200</v>
      </c>
    </row>
    <row r="97" spans="1:12">
      <c r="A97">
        <v>91</v>
      </c>
      <c r="B97">
        <v>301</v>
      </c>
      <c r="D97" t="s">
        <v>701</v>
      </c>
      <c r="E97" t="s">
        <v>716</v>
      </c>
      <c r="F97" t="s">
        <v>711</v>
      </c>
      <c r="G97" t="s">
        <v>794</v>
      </c>
      <c r="H97">
        <v>33047</v>
      </c>
      <c r="I97" t="s">
        <v>77</v>
      </c>
      <c r="J97" s="38">
        <v>253790</v>
      </c>
      <c r="K97" s="38">
        <v>178678</v>
      </c>
      <c r="L97">
        <v>7821</v>
      </c>
    </row>
    <row r="98" spans="1:12">
      <c r="A98">
        <v>92</v>
      </c>
      <c r="B98">
        <v>302</v>
      </c>
      <c r="D98" t="s">
        <v>668</v>
      </c>
      <c r="E98" t="s">
        <v>711</v>
      </c>
      <c r="F98" t="s">
        <v>711</v>
      </c>
      <c r="G98" t="s">
        <v>795</v>
      </c>
      <c r="H98">
        <v>12089</v>
      </c>
      <c r="I98" t="s">
        <v>77</v>
      </c>
      <c r="J98" s="38">
        <v>253790</v>
      </c>
      <c r="K98" s="38">
        <v>178678</v>
      </c>
      <c r="L98">
        <v>7821</v>
      </c>
    </row>
    <row r="99" spans="1:12">
      <c r="A99">
        <v>105</v>
      </c>
      <c r="B99">
        <v>295</v>
      </c>
      <c r="D99" t="s">
        <v>678</v>
      </c>
      <c r="E99" t="s">
        <v>659</v>
      </c>
      <c r="F99" t="s">
        <v>657</v>
      </c>
      <c r="G99" t="s">
        <v>796</v>
      </c>
      <c r="H99">
        <v>49800</v>
      </c>
      <c r="I99" t="s">
        <v>77</v>
      </c>
      <c r="J99" s="38">
        <v>305532</v>
      </c>
      <c r="K99" s="38">
        <v>582610</v>
      </c>
      <c r="L99">
        <v>2895</v>
      </c>
    </row>
    <row r="100" spans="1:12">
      <c r="A100">
        <v>93</v>
      </c>
      <c r="B100">
        <v>304</v>
      </c>
      <c r="D100" t="s">
        <v>564</v>
      </c>
      <c r="E100" t="s">
        <v>576</v>
      </c>
      <c r="F100" t="s">
        <v>712</v>
      </c>
      <c r="G100" t="s">
        <v>796</v>
      </c>
      <c r="H100">
        <v>38436</v>
      </c>
      <c r="I100" t="s">
        <v>769</v>
      </c>
      <c r="J100" s="38">
        <v>740296</v>
      </c>
      <c r="K100" s="38">
        <v>228370</v>
      </c>
      <c r="L100">
        <v>7215</v>
      </c>
    </row>
    <row r="101" spans="1:12">
      <c r="A101">
        <v>94</v>
      </c>
      <c r="B101">
        <v>305</v>
      </c>
      <c r="D101" t="s">
        <v>605</v>
      </c>
      <c r="E101" t="s">
        <v>712</v>
      </c>
      <c r="F101" t="s">
        <v>712</v>
      </c>
      <c r="G101" t="s">
        <v>796</v>
      </c>
      <c r="H101">
        <v>38436</v>
      </c>
      <c r="I101" t="s">
        <v>769</v>
      </c>
      <c r="J101" s="38">
        <v>740296</v>
      </c>
      <c r="K101" s="38">
        <v>228370</v>
      </c>
      <c r="L101">
        <v>7215</v>
      </c>
    </row>
    <row r="102" spans="1:12">
      <c r="A102">
        <v>95</v>
      </c>
      <c r="B102">
        <v>306</v>
      </c>
      <c r="D102" t="s">
        <v>621</v>
      </c>
      <c r="E102" t="s">
        <v>689</v>
      </c>
      <c r="F102" t="s">
        <v>712</v>
      </c>
      <c r="G102" t="s">
        <v>797</v>
      </c>
      <c r="H102">
        <v>26945</v>
      </c>
    </row>
    <row r="103" spans="1:12">
      <c r="A103">
        <v>96</v>
      </c>
      <c r="B103">
        <v>308</v>
      </c>
      <c r="D103" t="s">
        <v>660</v>
      </c>
      <c r="E103" t="s">
        <v>705</v>
      </c>
      <c r="F103" t="s">
        <v>710</v>
      </c>
      <c r="G103" t="s">
        <v>798</v>
      </c>
      <c r="H103">
        <v>24764</v>
      </c>
    </row>
    <row r="104" spans="1:12">
      <c r="A104">
        <v>97</v>
      </c>
      <c r="B104">
        <v>307</v>
      </c>
      <c r="D104" t="s">
        <v>635</v>
      </c>
      <c r="E104" t="s">
        <v>727</v>
      </c>
      <c r="F104" t="s">
        <v>727</v>
      </c>
      <c r="G104" t="s">
        <v>799</v>
      </c>
      <c r="H104">
        <v>8891</v>
      </c>
    </row>
    <row r="105" spans="1:12">
      <c r="A105">
        <v>98</v>
      </c>
      <c r="B105">
        <v>309</v>
      </c>
      <c r="D105" t="s">
        <v>573</v>
      </c>
      <c r="E105" t="s">
        <v>686</v>
      </c>
      <c r="F105" t="s">
        <v>277</v>
      </c>
      <c r="G105" t="s">
        <v>799</v>
      </c>
      <c r="H105">
        <v>22527</v>
      </c>
      <c r="I105" t="s">
        <v>77</v>
      </c>
      <c r="J105" s="38">
        <v>530868</v>
      </c>
      <c r="K105" s="38">
        <v>621560</v>
      </c>
      <c r="L105">
        <v>2420</v>
      </c>
    </row>
    <row r="106" spans="1:12">
      <c r="A106">
        <v>109</v>
      </c>
      <c r="B106">
        <v>303</v>
      </c>
      <c r="D106" t="s">
        <v>720</v>
      </c>
      <c r="E106" t="s">
        <v>684</v>
      </c>
      <c r="F106" t="s">
        <v>684</v>
      </c>
      <c r="G106" t="s">
        <v>800</v>
      </c>
      <c r="H106">
        <v>26745</v>
      </c>
      <c r="I106" t="s">
        <v>770</v>
      </c>
      <c r="J106" s="38">
        <v>544480</v>
      </c>
      <c r="K106" s="38">
        <v>308484</v>
      </c>
      <c r="L106">
        <v>6238</v>
      </c>
    </row>
    <row r="107" spans="1:12">
      <c r="A107">
        <v>99</v>
      </c>
      <c r="B107">
        <v>312</v>
      </c>
      <c r="D107" t="s">
        <v>733</v>
      </c>
      <c r="E107" t="s">
        <v>716</v>
      </c>
      <c r="F107" t="s">
        <v>728</v>
      </c>
      <c r="G107" t="s">
        <v>801</v>
      </c>
    </row>
    <row r="108" spans="1:12">
      <c r="A108">
        <v>100</v>
      </c>
      <c r="B108">
        <v>311</v>
      </c>
      <c r="D108" t="s">
        <v>734</v>
      </c>
      <c r="E108" t="s">
        <v>691</v>
      </c>
      <c r="F108" t="s">
        <v>711</v>
      </c>
      <c r="G108" t="s">
        <v>802</v>
      </c>
    </row>
    <row r="109" spans="1:12">
      <c r="A109">
        <v>101</v>
      </c>
      <c r="B109">
        <v>313</v>
      </c>
      <c r="D109" t="s">
        <v>735</v>
      </c>
      <c r="E109" t="s">
        <v>691</v>
      </c>
      <c r="F109" t="s">
        <v>711</v>
      </c>
      <c r="G109" t="s">
        <v>803</v>
      </c>
      <c r="I109" t="s">
        <v>77</v>
      </c>
      <c r="J109" s="38">
        <v>253790</v>
      </c>
      <c r="K109" s="38">
        <v>178678</v>
      </c>
      <c r="L109">
        <v>7821</v>
      </c>
    </row>
    <row r="110" spans="1:12">
      <c r="A110">
        <v>108</v>
      </c>
      <c r="B110">
        <v>310</v>
      </c>
      <c r="D110" t="s">
        <v>736</v>
      </c>
      <c r="E110" t="s">
        <v>589</v>
      </c>
      <c r="F110" t="s">
        <v>589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E0E7F-9D94-444A-AE49-784F7E237590}">
  <dimension ref="A1:F110"/>
  <sheetViews>
    <sheetView topLeftCell="A16" workbookViewId="0">
      <selection activeCell="B5" sqref="B5"/>
    </sheetView>
  </sheetViews>
  <sheetFormatPr defaultRowHeight="15"/>
  <cols>
    <col min="1" max="1" width="8" bestFit="1" customWidth="1"/>
    <col min="2" max="2" width="17.28515625" bestFit="1" customWidth="1"/>
    <col min="3" max="3" width="11.140625" bestFit="1" customWidth="1"/>
    <col min="4" max="4" width="34.7109375" bestFit="1" customWidth="1"/>
    <col min="5" max="5" width="43" bestFit="1" customWidth="1"/>
    <col min="6" max="6" width="28.85546875" bestFit="1" customWidth="1"/>
  </cols>
  <sheetData>
    <row r="1" spans="1:6">
      <c r="A1" t="s">
        <v>722</v>
      </c>
      <c r="B1" t="s">
        <v>723</v>
      </c>
      <c r="C1" t="s">
        <v>76</v>
      </c>
      <c r="D1" t="s">
        <v>724</v>
      </c>
      <c r="E1" t="s">
        <v>725</v>
      </c>
      <c r="F1" t="s">
        <v>726</v>
      </c>
    </row>
    <row r="2" spans="1:6">
      <c r="A2">
        <v>1</v>
      </c>
      <c r="B2">
        <v>4</v>
      </c>
      <c r="D2" t="s">
        <v>593</v>
      </c>
      <c r="E2" t="s">
        <v>659</v>
      </c>
      <c r="F2" t="s">
        <v>657</v>
      </c>
    </row>
    <row r="3" spans="1:6">
      <c r="A3">
        <v>2</v>
      </c>
      <c r="B3">
        <v>9</v>
      </c>
      <c r="D3" t="s">
        <v>611</v>
      </c>
      <c r="E3" t="s">
        <v>727</v>
      </c>
      <c r="F3" t="s">
        <v>727</v>
      </c>
    </row>
    <row r="4" spans="1:6">
      <c r="A4">
        <v>3</v>
      </c>
      <c r="B4">
        <v>18</v>
      </c>
      <c r="D4" t="s">
        <v>683</v>
      </c>
      <c r="E4" t="s">
        <v>727</v>
      </c>
      <c r="F4" t="s">
        <v>727</v>
      </c>
    </row>
    <row r="5" spans="1:6">
      <c r="A5">
        <v>4</v>
      </c>
      <c r="B5">
        <v>13</v>
      </c>
      <c r="D5" t="s">
        <v>716</v>
      </c>
      <c r="E5" t="s">
        <v>727</v>
      </c>
      <c r="F5" t="s">
        <v>727</v>
      </c>
    </row>
    <row r="6" spans="1:6">
      <c r="A6">
        <v>5</v>
      </c>
      <c r="B6">
        <v>22</v>
      </c>
      <c r="D6" t="s">
        <v>600</v>
      </c>
      <c r="E6" t="s">
        <v>576</v>
      </c>
      <c r="F6" t="s">
        <v>712</v>
      </c>
    </row>
    <row r="7" spans="1:6">
      <c r="A7">
        <v>6</v>
      </c>
      <c r="B7">
        <v>25</v>
      </c>
      <c r="D7" t="s">
        <v>652</v>
      </c>
      <c r="E7" t="s">
        <v>277</v>
      </c>
      <c r="F7" t="s">
        <v>277</v>
      </c>
    </row>
    <row r="8" spans="1:6">
      <c r="A8">
        <v>7</v>
      </c>
      <c r="B8">
        <v>28</v>
      </c>
      <c r="D8" t="s">
        <v>711</v>
      </c>
      <c r="E8" t="s">
        <v>727</v>
      </c>
      <c r="F8" t="s">
        <v>727</v>
      </c>
    </row>
    <row r="9" spans="1:6">
      <c r="A9">
        <v>8</v>
      </c>
      <c r="B9">
        <v>38</v>
      </c>
      <c r="D9" t="s">
        <v>677</v>
      </c>
      <c r="E9" t="s">
        <v>728</v>
      </c>
      <c r="F9" t="s">
        <v>728</v>
      </c>
    </row>
    <row r="10" spans="1:6">
      <c r="A10">
        <v>9</v>
      </c>
      <c r="B10">
        <v>42</v>
      </c>
      <c r="D10" t="s">
        <v>589</v>
      </c>
      <c r="E10" t="s">
        <v>712</v>
      </c>
      <c r="F10" t="s">
        <v>712</v>
      </c>
    </row>
    <row r="11" spans="1:6">
      <c r="A11">
        <v>10</v>
      </c>
      <c r="B11">
        <v>43</v>
      </c>
      <c r="D11" t="s">
        <v>665</v>
      </c>
      <c r="E11" t="s">
        <v>728</v>
      </c>
      <c r="F11" t="s">
        <v>728</v>
      </c>
    </row>
    <row r="12" spans="1:6">
      <c r="A12">
        <v>11</v>
      </c>
      <c r="B12">
        <v>45</v>
      </c>
      <c r="D12" t="s">
        <v>675</v>
      </c>
      <c r="E12" t="s">
        <v>712</v>
      </c>
      <c r="F12" t="s">
        <v>712</v>
      </c>
    </row>
    <row r="13" spans="1:6">
      <c r="A13">
        <v>12</v>
      </c>
      <c r="B13">
        <v>50</v>
      </c>
      <c r="D13" t="s">
        <v>646</v>
      </c>
      <c r="E13" t="s">
        <v>675</v>
      </c>
      <c r="F13" t="s">
        <v>712</v>
      </c>
    </row>
    <row r="14" spans="1:6">
      <c r="A14">
        <v>13</v>
      </c>
      <c r="B14">
        <v>51</v>
      </c>
      <c r="D14" t="s">
        <v>639</v>
      </c>
      <c r="E14" t="s">
        <v>712</v>
      </c>
      <c r="F14" t="s">
        <v>712</v>
      </c>
    </row>
    <row r="15" spans="1:6">
      <c r="A15">
        <v>14</v>
      </c>
      <c r="B15">
        <v>66</v>
      </c>
      <c r="D15" t="s">
        <v>591</v>
      </c>
      <c r="E15" t="s">
        <v>728</v>
      </c>
      <c r="F15" t="s">
        <v>728</v>
      </c>
    </row>
    <row r="16" spans="1:6">
      <c r="A16">
        <v>15</v>
      </c>
      <c r="B16">
        <v>69</v>
      </c>
      <c r="D16" t="s">
        <v>691</v>
      </c>
      <c r="E16" t="s">
        <v>711</v>
      </c>
      <c r="F16" t="s">
        <v>711</v>
      </c>
    </row>
    <row r="17" spans="1:6">
      <c r="A17">
        <v>16</v>
      </c>
      <c r="B17">
        <v>76</v>
      </c>
      <c r="D17" t="s">
        <v>630</v>
      </c>
      <c r="E17" t="s">
        <v>659</v>
      </c>
      <c r="F17" t="s">
        <v>657</v>
      </c>
    </row>
    <row r="18" spans="1:6">
      <c r="A18">
        <v>17</v>
      </c>
      <c r="B18">
        <v>77</v>
      </c>
      <c r="D18" t="s">
        <v>647</v>
      </c>
      <c r="E18" t="s">
        <v>670</v>
      </c>
      <c r="F18" t="s">
        <v>277</v>
      </c>
    </row>
    <row r="19" spans="1:6">
      <c r="A19">
        <v>18</v>
      </c>
      <c r="B19">
        <v>85</v>
      </c>
      <c r="D19" t="s">
        <v>656</v>
      </c>
      <c r="E19" t="s">
        <v>727</v>
      </c>
      <c r="F19" t="s">
        <v>727</v>
      </c>
    </row>
    <row r="20" spans="1:6">
      <c r="A20">
        <v>19</v>
      </c>
      <c r="B20">
        <v>90</v>
      </c>
      <c r="D20" t="s">
        <v>608</v>
      </c>
      <c r="E20" t="s">
        <v>677</v>
      </c>
      <c r="F20" t="s">
        <v>728</v>
      </c>
    </row>
    <row r="21" spans="1:6">
      <c r="A21">
        <v>20</v>
      </c>
      <c r="B21">
        <v>91</v>
      </c>
      <c r="D21" t="s">
        <v>689</v>
      </c>
      <c r="E21" t="s">
        <v>576</v>
      </c>
      <c r="F21" t="s">
        <v>712</v>
      </c>
    </row>
    <row r="22" spans="1:6">
      <c r="A22">
        <v>21</v>
      </c>
      <c r="B22">
        <v>95</v>
      </c>
      <c r="D22" t="s">
        <v>674</v>
      </c>
      <c r="E22" t="s">
        <v>728</v>
      </c>
      <c r="F22" t="s">
        <v>728</v>
      </c>
    </row>
    <row r="23" spans="1:6">
      <c r="A23">
        <v>22</v>
      </c>
      <c r="B23">
        <v>100</v>
      </c>
      <c r="D23" t="s">
        <v>699</v>
      </c>
      <c r="E23" t="s">
        <v>657</v>
      </c>
      <c r="F23" t="s">
        <v>657</v>
      </c>
    </row>
    <row r="24" spans="1:6">
      <c r="A24">
        <v>23</v>
      </c>
      <c r="B24">
        <v>101</v>
      </c>
      <c r="D24" t="s">
        <v>641</v>
      </c>
      <c r="E24" t="s">
        <v>659</v>
      </c>
      <c r="F24" t="s">
        <v>657</v>
      </c>
    </row>
    <row r="25" spans="1:6">
      <c r="A25">
        <v>24</v>
      </c>
      <c r="B25">
        <v>104</v>
      </c>
      <c r="D25" t="s">
        <v>659</v>
      </c>
      <c r="E25" t="s">
        <v>657</v>
      </c>
      <c r="F25" t="s">
        <v>657</v>
      </c>
    </row>
    <row r="26" spans="1:6">
      <c r="A26">
        <v>25</v>
      </c>
      <c r="B26">
        <v>112</v>
      </c>
      <c r="D26" t="s">
        <v>690</v>
      </c>
      <c r="E26" t="s">
        <v>710</v>
      </c>
      <c r="F26" t="s">
        <v>277</v>
      </c>
    </row>
    <row r="27" spans="1:6">
      <c r="A27">
        <v>26</v>
      </c>
      <c r="B27">
        <v>114</v>
      </c>
      <c r="D27" t="s">
        <v>679</v>
      </c>
      <c r="E27" t="s">
        <v>611</v>
      </c>
      <c r="F27" t="s">
        <v>611</v>
      </c>
    </row>
    <row r="28" spans="1:6">
      <c r="A28">
        <v>27</v>
      </c>
      <c r="B28">
        <v>115</v>
      </c>
      <c r="D28" t="s">
        <v>680</v>
      </c>
      <c r="E28" t="s">
        <v>670</v>
      </c>
      <c r="F28" t="s">
        <v>277</v>
      </c>
    </row>
    <row r="29" spans="1:6">
      <c r="A29">
        <v>28</v>
      </c>
      <c r="B29">
        <v>118</v>
      </c>
      <c r="D29" t="s">
        <v>657</v>
      </c>
      <c r="E29" t="s">
        <v>727</v>
      </c>
      <c r="F29" t="s">
        <v>727</v>
      </c>
    </row>
    <row r="30" spans="1:6">
      <c r="A30">
        <v>29</v>
      </c>
      <c r="B30">
        <v>121</v>
      </c>
      <c r="D30" t="s">
        <v>729</v>
      </c>
      <c r="E30" t="s">
        <v>711</v>
      </c>
      <c r="F30" t="s">
        <v>711</v>
      </c>
    </row>
    <row r="31" spans="1:6">
      <c r="A31">
        <v>30</v>
      </c>
      <c r="B31">
        <v>128</v>
      </c>
      <c r="D31" t="s">
        <v>612</v>
      </c>
      <c r="E31" t="s">
        <v>277</v>
      </c>
      <c r="F31" t="s">
        <v>277</v>
      </c>
    </row>
    <row r="32" spans="1:6">
      <c r="A32">
        <v>31</v>
      </c>
      <c r="B32">
        <v>129</v>
      </c>
      <c r="D32" t="s">
        <v>644</v>
      </c>
      <c r="E32" t="s">
        <v>684</v>
      </c>
      <c r="F32" t="s">
        <v>684</v>
      </c>
    </row>
    <row r="33" spans="1:6">
      <c r="A33">
        <v>32</v>
      </c>
      <c r="B33">
        <v>130</v>
      </c>
      <c r="D33" t="s">
        <v>631</v>
      </c>
      <c r="E33" t="s">
        <v>277</v>
      </c>
      <c r="F33" t="s">
        <v>277</v>
      </c>
    </row>
    <row r="34" spans="1:6">
      <c r="A34">
        <v>33</v>
      </c>
      <c r="B34">
        <v>131</v>
      </c>
      <c r="D34" t="s">
        <v>599</v>
      </c>
      <c r="E34" t="s">
        <v>611</v>
      </c>
      <c r="F34" t="s">
        <v>611</v>
      </c>
    </row>
    <row r="35" spans="1:6">
      <c r="A35">
        <v>34</v>
      </c>
      <c r="B35">
        <v>132</v>
      </c>
      <c r="D35" t="s">
        <v>619</v>
      </c>
      <c r="E35" t="s">
        <v>606</v>
      </c>
      <c r="F35" t="s">
        <v>606</v>
      </c>
    </row>
    <row r="36" spans="1:6">
      <c r="A36">
        <v>35</v>
      </c>
      <c r="B36">
        <v>133</v>
      </c>
      <c r="D36" t="s">
        <v>633</v>
      </c>
      <c r="E36" t="s">
        <v>589</v>
      </c>
      <c r="F36" t="s">
        <v>589</v>
      </c>
    </row>
    <row r="37" spans="1:6">
      <c r="A37">
        <v>36</v>
      </c>
      <c r="B37">
        <v>137</v>
      </c>
      <c r="D37" t="s">
        <v>606</v>
      </c>
      <c r="E37" t="s">
        <v>727</v>
      </c>
      <c r="F37" t="s">
        <v>727</v>
      </c>
    </row>
    <row r="38" spans="1:6">
      <c r="A38">
        <v>37</v>
      </c>
      <c r="B38">
        <v>140</v>
      </c>
      <c r="D38" t="s">
        <v>586</v>
      </c>
      <c r="E38" t="s">
        <v>659</v>
      </c>
      <c r="F38" t="s">
        <v>657</v>
      </c>
    </row>
    <row r="39" spans="1:6">
      <c r="A39">
        <v>38</v>
      </c>
      <c r="B39">
        <v>141</v>
      </c>
      <c r="D39" t="s">
        <v>587</v>
      </c>
      <c r="E39" t="s">
        <v>589</v>
      </c>
      <c r="F39" t="s">
        <v>712</v>
      </c>
    </row>
    <row r="40" spans="1:6">
      <c r="A40">
        <v>39</v>
      </c>
      <c r="B40">
        <v>146</v>
      </c>
      <c r="D40" t="s">
        <v>662</v>
      </c>
      <c r="E40" t="s">
        <v>639</v>
      </c>
      <c r="F40" t="s">
        <v>712</v>
      </c>
    </row>
    <row r="41" spans="1:6">
      <c r="A41">
        <v>40</v>
      </c>
      <c r="B41">
        <v>147</v>
      </c>
      <c r="D41" t="s">
        <v>655</v>
      </c>
      <c r="E41" t="s">
        <v>677</v>
      </c>
      <c r="F41" t="s">
        <v>728</v>
      </c>
    </row>
    <row r="42" spans="1:6">
      <c r="A42">
        <v>41</v>
      </c>
      <c r="B42">
        <v>151</v>
      </c>
      <c r="D42" t="s">
        <v>584</v>
      </c>
      <c r="E42" t="s">
        <v>684</v>
      </c>
      <c r="F42" t="s">
        <v>684</v>
      </c>
    </row>
    <row r="43" spans="1:6">
      <c r="A43">
        <v>42</v>
      </c>
      <c r="B43">
        <v>152</v>
      </c>
      <c r="D43" t="s">
        <v>629</v>
      </c>
      <c r="E43" t="s">
        <v>606</v>
      </c>
      <c r="F43" t="s">
        <v>606</v>
      </c>
    </row>
    <row r="44" spans="1:6">
      <c r="A44">
        <v>43</v>
      </c>
      <c r="B44">
        <v>157</v>
      </c>
      <c r="D44" t="s">
        <v>702</v>
      </c>
      <c r="E44" t="s">
        <v>684</v>
      </c>
      <c r="F44" t="s">
        <v>684</v>
      </c>
    </row>
    <row r="45" spans="1:6">
      <c r="A45">
        <v>44</v>
      </c>
      <c r="B45">
        <v>161</v>
      </c>
      <c r="D45" t="s">
        <v>684</v>
      </c>
      <c r="E45" t="s">
        <v>277</v>
      </c>
      <c r="F45" t="s">
        <v>277</v>
      </c>
    </row>
    <row r="46" spans="1:6">
      <c r="A46">
        <v>45</v>
      </c>
      <c r="B46">
        <v>164</v>
      </c>
      <c r="D46" t="s">
        <v>576</v>
      </c>
      <c r="E46" t="s">
        <v>712</v>
      </c>
      <c r="F46" t="s">
        <v>712</v>
      </c>
    </row>
    <row r="47" spans="1:6">
      <c r="A47">
        <v>46</v>
      </c>
      <c r="B47">
        <v>165</v>
      </c>
      <c r="D47" t="s">
        <v>596</v>
      </c>
      <c r="E47" t="s">
        <v>730</v>
      </c>
      <c r="F47" t="s">
        <v>277</v>
      </c>
    </row>
    <row r="48" spans="1:6">
      <c r="A48">
        <v>47</v>
      </c>
      <c r="B48">
        <v>166</v>
      </c>
      <c r="D48" t="s">
        <v>277</v>
      </c>
      <c r="E48" t="s">
        <v>727</v>
      </c>
      <c r="F48" t="s">
        <v>727</v>
      </c>
    </row>
    <row r="49" spans="1:6">
      <c r="A49">
        <v>48</v>
      </c>
      <c r="B49">
        <v>168</v>
      </c>
      <c r="D49" t="s">
        <v>670</v>
      </c>
      <c r="E49" t="s">
        <v>277</v>
      </c>
      <c r="F49" t="s">
        <v>277</v>
      </c>
    </row>
    <row r="50" spans="1:6">
      <c r="A50">
        <v>49</v>
      </c>
      <c r="B50">
        <v>3</v>
      </c>
      <c r="D50" t="s">
        <v>627</v>
      </c>
      <c r="E50" t="s">
        <v>659</v>
      </c>
      <c r="F50" t="s">
        <v>657</v>
      </c>
    </row>
    <row r="51" spans="1:6">
      <c r="A51">
        <v>50</v>
      </c>
      <c r="B51">
        <v>182</v>
      </c>
      <c r="D51" t="s">
        <v>671</v>
      </c>
      <c r="E51" t="s">
        <v>716</v>
      </c>
      <c r="F51" t="s">
        <v>728</v>
      </c>
    </row>
    <row r="52" spans="1:6">
      <c r="A52">
        <v>51</v>
      </c>
      <c r="B52">
        <v>187</v>
      </c>
      <c r="D52" t="s">
        <v>710</v>
      </c>
      <c r="E52" t="s">
        <v>277</v>
      </c>
      <c r="F52" t="s">
        <v>728</v>
      </c>
    </row>
    <row r="53" spans="1:6">
      <c r="A53">
        <v>52</v>
      </c>
      <c r="B53">
        <v>116</v>
      </c>
      <c r="D53" t="s">
        <v>585</v>
      </c>
      <c r="E53" t="s">
        <v>727</v>
      </c>
      <c r="F53" t="s">
        <v>727</v>
      </c>
    </row>
    <row r="54" spans="1:6">
      <c r="A54">
        <v>53</v>
      </c>
      <c r="B54">
        <v>225</v>
      </c>
      <c r="D54" t="s">
        <v>594</v>
      </c>
      <c r="E54" t="s">
        <v>612</v>
      </c>
      <c r="F54" t="s">
        <v>277</v>
      </c>
    </row>
    <row r="55" spans="1:6">
      <c r="A55">
        <v>54</v>
      </c>
      <c r="B55">
        <v>222</v>
      </c>
      <c r="D55" t="s">
        <v>658</v>
      </c>
      <c r="E55" t="s">
        <v>612</v>
      </c>
      <c r="F55" t="s">
        <v>657</v>
      </c>
    </row>
    <row r="56" spans="1:6">
      <c r="A56">
        <v>55</v>
      </c>
      <c r="B56">
        <v>227</v>
      </c>
      <c r="D56" t="s">
        <v>688</v>
      </c>
      <c r="E56" t="s">
        <v>728</v>
      </c>
      <c r="F56" t="s">
        <v>728</v>
      </c>
    </row>
    <row r="57" spans="1:6">
      <c r="A57">
        <v>56</v>
      </c>
      <c r="B57">
        <v>236</v>
      </c>
      <c r="D57" t="s">
        <v>579</v>
      </c>
      <c r="E57" t="s">
        <v>711</v>
      </c>
      <c r="F57" t="s">
        <v>711</v>
      </c>
    </row>
    <row r="58" spans="1:6">
      <c r="A58">
        <v>57</v>
      </c>
      <c r="B58">
        <v>237</v>
      </c>
      <c r="D58" t="s">
        <v>718</v>
      </c>
      <c r="E58" t="s">
        <v>684</v>
      </c>
      <c r="F58" t="s">
        <v>684</v>
      </c>
    </row>
    <row r="59" spans="1:6">
      <c r="A59">
        <v>58</v>
      </c>
      <c r="B59">
        <v>243</v>
      </c>
      <c r="D59" t="s">
        <v>620</v>
      </c>
      <c r="E59" t="s">
        <v>608</v>
      </c>
      <c r="F59" t="s">
        <v>728</v>
      </c>
    </row>
    <row r="60" spans="1:6">
      <c r="A60">
        <v>59</v>
      </c>
      <c r="B60">
        <v>241</v>
      </c>
      <c r="D60" t="s">
        <v>625</v>
      </c>
      <c r="E60" t="s">
        <v>608</v>
      </c>
      <c r="F60" t="s">
        <v>728</v>
      </c>
    </row>
    <row r="61" spans="1:6">
      <c r="A61">
        <v>60</v>
      </c>
      <c r="B61">
        <v>244</v>
      </c>
      <c r="D61" t="s">
        <v>719</v>
      </c>
      <c r="E61" t="s">
        <v>657</v>
      </c>
      <c r="F61" t="s">
        <v>657</v>
      </c>
    </row>
    <row r="62" spans="1:6">
      <c r="A62">
        <v>61</v>
      </c>
      <c r="B62">
        <v>247</v>
      </c>
      <c r="D62" t="s">
        <v>624</v>
      </c>
      <c r="E62" t="s">
        <v>277</v>
      </c>
      <c r="F62" t="s">
        <v>277</v>
      </c>
    </row>
    <row r="63" spans="1:6">
      <c r="A63">
        <v>62</v>
      </c>
      <c r="B63">
        <v>249</v>
      </c>
      <c r="D63" t="s">
        <v>570</v>
      </c>
      <c r="E63" t="s">
        <v>691</v>
      </c>
      <c r="F63" t="s">
        <v>711</v>
      </c>
    </row>
    <row r="64" spans="1:6">
      <c r="A64">
        <v>63</v>
      </c>
      <c r="B64">
        <v>253</v>
      </c>
      <c r="D64" t="s">
        <v>703</v>
      </c>
      <c r="E64" t="s">
        <v>731</v>
      </c>
      <c r="F64" t="s">
        <v>728</v>
      </c>
    </row>
    <row r="65" spans="1:6">
      <c r="A65">
        <v>64</v>
      </c>
      <c r="B65">
        <v>255</v>
      </c>
      <c r="D65" t="s">
        <v>598</v>
      </c>
      <c r="E65" t="s">
        <v>608</v>
      </c>
      <c r="F65" t="s">
        <v>728</v>
      </c>
    </row>
    <row r="66" spans="1:6">
      <c r="A66">
        <v>65</v>
      </c>
      <c r="B66">
        <v>262</v>
      </c>
      <c r="D66" t="s">
        <v>614</v>
      </c>
      <c r="E66" t="s">
        <v>730</v>
      </c>
      <c r="F66" t="s">
        <v>277</v>
      </c>
    </row>
    <row r="67" spans="1:6">
      <c r="A67">
        <v>66</v>
      </c>
      <c r="B67">
        <v>264</v>
      </c>
      <c r="D67" t="s">
        <v>572</v>
      </c>
      <c r="E67" t="s">
        <v>730</v>
      </c>
      <c r="F67" t="s">
        <v>277</v>
      </c>
    </row>
    <row r="68" spans="1:6">
      <c r="A68">
        <v>67</v>
      </c>
      <c r="B68">
        <v>265</v>
      </c>
      <c r="D68" t="s">
        <v>712</v>
      </c>
      <c r="E68" t="s">
        <v>683</v>
      </c>
      <c r="F68" t="s">
        <v>683</v>
      </c>
    </row>
    <row r="69" spans="1:6">
      <c r="A69">
        <v>68</v>
      </c>
      <c r="B69">
        <v>267</v>
      </c>
      <c r="D69" t="s">
        <v>640</v>
      </c>
      <c r="E69" t="s">
        <v>730</v>
      </c>
      <c r="F69" t="s">
        <v>277</v>
      </c>
    </row>
    <row r="70" spans="1:6">
      <c r="A70">
        <v>69</v>
      </c>
      <c r="B70">
        <v>270</v>
      </c>
      <c r="D70" t="s">
        <v>623</v>
      </c>
      <c r="E70" t="s">
        <v>728</v>
      </c>
      <c r="F70" t="s">
        <v>728</v>
      </c>
    </row>
    <row r="71" spans="1:6">
      <c r="A71">
        <v>70</v>
      </c>
      <c r="B71">
        <v>271</v>
      </c>
      <c r="D71" t="s">
        <v>705</v>
      </c>
      <c r="E71" t="s">
        <v>710</v>
      </c>
      <c r="F71" t="s">
        <v>728</v>
      </c>
    </row>
    <row r="72" spans="1:6">
      <c r="A72">
        <v>71</v>
      </c>
      <c r="B72">
        <v>272</v>
      </c>
      <c r="D72" t="s">
        <v>694</v>
      </c>
      <c r="E72" t="s">
        <v>670</v>
      </c>
      <c r="F72" t="s">
        <v>277</v>
      </c>
    </row>
    <row r="73" spans="1:6">
      <c r="A73">
        <v>72</v>
      </c>
      <c r="B73">
        <v>273</v>
      </c>
      <c r="D73" t="s">
        <v>571</v>
      </c>
      <c r="E73" t="s">
        <v>652</v>
      </c>
      <c r="F73" t="s">
        <v>277</v>
      </c>
    </row>
    <row r="74" spans="1:6">
      <c r="A74">
        <v>73</v>
      </c>
      <c r="B74">
        <v>276</v>
      </c>
      <c r="D74" t="s">
        <v>575</v>
      </c>
      <c r="E74" t="s">
        <v>684</v>
      </c>
      <c r="F74" t="s">
        <v>684</v>
      </c>
    </row>
    <row r="75" spans="1:6">
      <c r="A75">
        <v>74</v>
      </c>
      <c r="B75">
        <v>277</v>
      </c>
      <c r="D75" t="s">
        <v>686</v>
      </c>
      <c r="E75" t="s">
        <v>670</v>
      </c>
      <c r="F75" t="s">
        <v>277</v>
      </c>
    </row>
    <row r="76" spans="1:6">
      <c r="A76">
        <v>75</v>
      </c>
      <c r="B76">
        <v>279</v>
      </c>
      <c r="D76" t="s">
        <v>700</v>
      </c>
      <c r="E76" t="s">
        <v>652</v>
      </c>
      <c r="F76" t="s">
        <v>277</v>
      </c>
    </row>
    <row r="77" spans="1:6">
      <c r="A77">
        <v>76</v>
      </c>
      <c r="B77">
        <v>226</v>
      </c>
      <c r="D77" t="s">
        <v>706</v>
      </c>
      <c r="E77" t="s">
        <v>712</v>
      </c>
      <c r="F77" t="s">
        <v>712</v>
      </c>
    </row>
    <row r="78" spans="1:6">
      <c r="A78">
        <v>77</v>
      </c>
      <c r="B78">
        <v>257</v>
      </c>
      <c r="D78" t="s">
        <v>588</v>
      </c>
      <c r="E78" t="s">
        <v>277</v>
      </c>
      <c r="F78" t="s">
        <v>277</v>
      </c>
    </row>
    <row r="79" spans="1:6">
      <c r="A79">
        <v>78</v>
      </c>
      <c r="B79">
        <v>269</v>
      </c>
      <c r="D79" t="s">
        <v>592</v>
      </c>
      <c r="E79" t="s">
        <v>710</v>
      </c>
      <c r="F79" t="s">
        <v>728</v>
      </c>
    </row>
    <row r="80" spans="1:6">
      <c r="A80">
        <v>79</v>
      </c>
      <c r="B80">
        <v>274</v>
      </c>
      <c r="D80" t="s">
        <v>607</v>
      </c>
      <c r="E80" t="s">
        <v>652</v>
      </c>
      <c r="F80" t="s">
        <v>277</v>
      </c>
    </row>
    <row r="81" spans="1:6">
      <c r="A81">
        <v>80</v>
      </c>
      <c r="B81">
        <v>280</v>
      </c>
      <c r="D81" t="s">
        <v>617</v>
      </c>
      <c r="E81" t="s">
        <v>728</v>
      </c>
      <c r="F81" t="s">
        <v>728</v>
      </c>
    </row>
    <row r="82" spans="1:6">
      <c r="A82">
        <v>81</v>
      </c>
      <c r="B82">
        <v>284</v>
      </c>
      <c r="D82" t="s">
        <v>717</v>
      </c>
      <c r="E82" t="s">
        <v>576</v>
      </c>
      <c r="F82" t="s">
        <v>712</v>
      </c>
    </row>
    <row r="83" spans="1:6">
      <c r="A83">
        <v>82</v>
      </c>
      <c r="B83">
        <v>285</v>
      </c>
      <c r="D83" t="s">
        <v>650</v>
      </c>
      <c r="E83" t="s">
        <v>656</v>
      </c>
      <c r="F83" t="s">
        <v>656</v>
      </c>
    </row>
    <row r="84" spans="1:6">
      <c r="A84">
        <v>83</v>
      </c>
      <c r="B84">
        <v>290</v>
      </c>
      <c r="D84" t="s">
        <v>732</v>
      </c>
      <c r="E84" t="s">
        <v>705</v>
      </c>
      <c r="F84" t="s">
        <v>728</v>
      </c>
    </row>
    <row r="85" spans="1:6">
      <c r="A85">
        <v>84</v>
      </c>
      <c r="B85">
        <v>291</v>
      </c>
      <c r="D85" t="s">
        <v>663</v>
      </c>
      <c r="E85" t="s">
        <v>716</v>
      </c>
      <c r="F85" t="s">
        <v>716</v>
      </c>
    </row>
    <row r="86" spans="1:6">
      <c r="A86">
        <v>85</v>
      </c>
      <c r="B86">
        <v>293</v>
      </c>
      <c r="D86" t="s">
        <v>664</v>
      </c>
      <c r="E86" t="s">
        <v>612</v>
      </c>
      <c r="F86" t="s">
        <v>277</v>
      </c>
    </row>
    <row r="87" spans="1:6">
      <c r="A87">
        <v>86</v>
      </c>
      <c r="B87">
        <v>292</v>
      </c>
      <c r="D87" t="s">
        <v>709</v>
      </c>
      <c r="E87" t="s">
        <v>612</v>
      </c>
      <c r="F87" t="s">
        <v>277</v>
      </c>
    </row>
    <row r="88" spans="1:6">
      <c r="A88">
        <v>87</v>
      </c>
      <c r="B88">
        <v>294</v>
      </c>
      <c r="D88" t="s">
        <v>583</v>
      </c>
      <c r="E88" t="s">
        <v>711</v>
      </c>
      <c r="F88" t="s">
        <v>711</v>
      </c>
    </row>
    <row r="89" spans="1:6">
      <c r="A89">
        <v>88</v>
      </c>
      <c r="B89">
        <v>297</v>
      </c>
      <c r="D89" t="s">
        <v>563</v>
      </c>
      <c r="E89" t="s">
        <v>600</v>
      </c>
      <c r="F89" t="s">
        <v>712</v>
      </c>
    </row>
    <row r="90" spans="1:6">
      <c r="A90">
        <v>89</v>
      </c>
      <c r="B90">
        <v>298</v>
      </c>
      <c r="D90" t="s">
        <v>676</v>
      </c>
      <c r="E90" t="s">
        <v>599</v>
      </c>
      <c r="F90" t="s">
        <v>611</v>
      </c>
    </row>
    <row r="91" spans="1:6">
      <c r="A91">
        <v>90</v>
      </c>
      <c r="B91">
        <v>300</v>
      </c>
      <c r="D91" t="s">
        <v>597</v>
      </c>
      <c r="E91" t="s">
        <v>683</v>
      </c>
      <c r="F91" t="s">
        <v>683</v>
      </c>
    </row>
    <row r="92" spans="1:6">
      <c r="A92">
        <v>91</v>
      </c>
      <c r="B92">
        <v>301</v>
      </c>
      <c r="D92" t="s">
        <v>701</v>
      </c>
      <c r="E92" t="s">
        <v>716</v>
      </c>
      <c r="F92" t="s">
        <v>711</v>
      </c>
    </row>
    <row r="93" spans="1:6">
      <c r="A93">
        <v>92</v>
      </c>
      <c r="B93">
        <v>302</v>
      </c>
      <c r="D93" t="s">
        <v>668</v>
      </c>
      <c r="E93" t="s">
        <v>711</v>
      </c>
      <c r="F93" t="s">
        <v>711</v>
      </c>
    </row>
    <row r="94" spans="1:6">
      <c r="A94">
        <v>93</v>
      </c>
      <c r="B94">
        <v>304</v>
      </c>
      <c r="D94" t="s">
        <v>564</v>
      </c>
      <c r="E94" t="s">
        <v>576</v>
      </c>
      <c r="F94" t="s">
        <v>712</v>
      </c>
    </row>
    <row r="95" spans="1:6">
      <c r="A95">
        <v>94</v>
      </c>
      <c r="B95">
        <v>305</v>
      </c>
      <c r="D95" t="s">
        <v>605</v>
      </c>
      <c r="E95" t="s">
        <v>712</v>
      </c>
      <c r="F95" t="s">
        <v>712</v>
      </c>
    </row>
    <row r="96" spans="1:6">
      <c r="A96">
        <v>95</v>
      </c>
      <c r="B96">
        <v>306</v>
      </c>
      <c r="D96" t="s">
        <v>621</v>
      </c>
      <c r="E96" t="s">
        <v>689</v>
      </c>
      <c r="F96" t="s">
        <v>712</v>
      </c>
    </row>
    <row r="97" spans="1:6">
      <c r="A97">
        <v>96</v>
      </c>
      <c r="B97">
        <v>308</v>
      </c>
      <c r="D97" t="s">
        <v>660</v>
      </c>
      <c r="E97" t="s">
        <v>705</v>
      </c>
      <c r="F97" t="s">
        <v>710</v>
      </c>
    </row>
    <row r="98" spans="1:6">
      <c r="A98">
        <v>97</v>
      </c>
      <c r="B98">
        <v>307</v>
      </c>
      <c r="D98" t="s">
        <v>635</v>
      </c>
      <c r="E98" t="s">
        <v>727</v>
      </c>
      <c r="F98" t="s">
        <v>727</v>
      </c>
    </row>
    <row r="99" spans="1:6">
      <c r="A99">
        <v>98</v>
      </c>
      <c r="B99">
        <v>309</v>
      </c>
      <c r="D99" t="s">
        <v>573</v>
      </c>
      <c r="E99" t="s">
        <v>686</v>
      </c>
      <c r="F99" t="s">
        <v>277</v>
      </c>
    </row>
    <row r="100" spans="1:6">
      <c r="A100">
        <v>99</v>
      </c>
      <c r="B100">
        <v>312</v>
      </c>
      <c r="D100" t="s">
        <v>733</v>
      </c>
      <c r="E100" t="s">
        <v>716</v>
      </c>
      <c r="F100" t="s">
        <v>728</v>
      </c>
    </row>
    <row r="101" spans="1:6">
      <c r="A101">
        <v>100</v>
      </c>
      <c r="B101">
        <v>311</v>
      </c>
      <c r="D101" t="s">
        <v>734</v>
      </c>
      <c r="E101" t="s">
        <v>691</v>
      </c>
      <c r="F101" t="s">
        <v>711</v>
      </c>
    </row>
    <row r="102" spans="1:6">
      <c r="A102">
        <v>101</v>
      </c>
      <c r="B102">
        <v>313</v>
      </c>
      <c r="D102" t="s">
        <v>735</v>
      </c>
      <c r="E102" t="s">
        <v>691</v>
      </c>
      <c r="F102" t="s">
        <v>711</v>
      </c>
    </row>
    <row r="103" spans="1:6">
      <c r="A103">
        <v>102</v>
      </c>
      <c r="B103">
        <v>179</v>
      </c>
      <c r="D103" t="s">
        <v>651</v>
      </c>
      <c r="E103" t="s">
        <v>716</v>
      </c>
      <c r="F103" t="s">
        <v>728</v>
      </c>
    </row>
    <row r="104" spans="1:6">
      <c r="A104">
        <v>103</v>
      </c>
      <c r="B104">
        <v>246</v>
      </c>
      <c r="D104" t="s">
        <v>682</v>
      </c>
      <c r="E104" t="s">
        <v>606</v>
      </c>
      <c r="F104" t="s">
        <v>606</v>
      </c>
    </row>
    <row r="105" spans="1:6">
      <c r="A105">
        <v>104</v>
      </c>
      <c r="B105">
        <v>245</v>
      </c>
      <c r="D105" t="s">
        <v>649</v>
      </c>
      <c r="E105" t="s">
        <v>611</v>
      </c>
      <c r="F105" t="s">
        <v>611</v>
      </c>
    </row>
    <row r="106" spans="1:6">
      <c r="A106">
        <v>105</v>
      </c>
      <c r="B106">
        <v>295</v>
      </c>
      <c r="D106" t="s">
        <v>678</v>
      </c>
      <c r="E106" t="s">
        <v>659</v>
      </c>
      <c r="F106" t="s">
        <v>657</v>
      </c>
    </row>
    <row r="107" spans="1:6">
      <c r="A107">
        <v>106</v>
      </c>
      <c r="B107">
        <v>235</v>
      </c>
      <c r="D107" t="s">
        <v>681</v>
      </c>
      <c r="E107" t="s">
        <v>716</v>
      </c>
      <c r="F107" t="s">
        <v>711</v>
      </c>
    </row>
    <row r="108" spans="1:6">
      <c r="A108">
        <v>107</v>
      </c>
      <c r="B108">
        <v>278</v>
      </c>
      <c r="D108" t="s">
        <v>626</v>
      </c>
      <c r="E108" t="s">
        <v>579</v>
      </c>
      <c r="F108" t="s">
        <v>716</v>
      </c>
    </row>
    <row r="109" spans="1:6">
      <c r="A109">
        <v>108</v>
      </c>
      <c r="B109">
        <v>310</v>
      </c>
      <c r="D109" t="s">
        <v>736</v>
      </c>
      <c r="E109" t="s">
        <v>589</v>
      </c>
      <c r="F109" t="s">
        <v>589</v>
      </c>
    </row>
    <row r="110" spans="1:6">
      <c r="A110">
        <v>109</v>
      </c>
      <c r="B110">
        <v>303</v>
      </c>
      <c r="D110" t="s">
        <v>720</v>
      </c>
      <c r="E110" t="s">
        <v>684</v>
      </c>
      <c r="F110" t="s">
        <v>684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7ECBD-DEFC-4F70-A2AE-3A3DA8D36EE8}">
  <dimension ref="A1:D110"/>
  <sheetViews>
    <sheetView workbookViewId="0">
      <selection sqref="A1:D110"/>
    </sheetView>
  </sheetViews>
  <sheetFormatPr defaultRowHeight="15"/>
  <cols>
    <col min="1" max="1" width="8" bestFit="1" customWidth="1"/>
    <col min="2" max="2" width="7.85546875" bestFit="1" customWidth="1"/>
    <col min="3" max="3" width="34.7109375" bestFit="1" customWidth="1"/>
    <col min="4" max="4" width="39.7109375" bestFit="1" customWidth="1"/>
  </cols>
  <sheetData>
    <row r="1" spans="1:4">
      <c r="A1" t="s">
        <v>722</v>
      </c>
      <c r="B1" t="s">
        <v>737</v>
      </c>
      <c r="C1" t="s">
        <v>546</v>
      </c>
      <c r="D1" t="s">
        <v>738</v>
      </c>
    </row>
    <row r="2" spans="1:4">
      <c r="A2">
        <v>1</v>
      </c>
      <c r="B2">
        <v>3</v>
      </c>
      <c r="C2" t="s">
        <v>627</v>
      </c>
      <c r="D2" t="s">
        <v>739</v>
      </c>
    </row>
    <row r="3" spans="1:4">
      <c r="A3">
        <v>2</v>
      </c>
      <c r="B3">
        <v>4</v>
      </c>
      <c r="C3" t="s">
        <v>593</v>
      </c>
      <c r="D3" t="s">
        <v>739</v>
      </c>
    </row>
    <row r="4" spans="1:4">
      <c r="A4">
        <v>3</v>
      </c>
      <c r="B4">
        <v>9</v>
      </c>
      <c r="C4" t="s">
        <v>611</v>
      </c>
      <c r="D4" t="s">
        <v>740</v>
      </c>
    </row>
    <row r="5" spans="1:4">
      <c r="A5">
        <v>4</v>
      </c>
      <c r="B5">
        <v>13</v>
      </c>
      <c r="C5" t="s">
        <v>716</v>
      </c>
      <c r="D5" t="s">
        <v>741</v>
      </c>
    </row>
    <row r="6" spans="1:4">
      <c r="A6">
        <v>5</v>
      </c>
      <c r="B6">
        <v>18</v>
      </c>
      <c r="C6" t="s">
        <v>683</v>
      </c>
      <c r="D6" t="s">
        <v>742</v>
      </c>
    </row>
    <row r="7" spans="1:4">
      <c r="A7">
        <v>6</v>
      </c>
      <c r="B7">
        <v>22</v>
      </c>
      <c r="C7" t="s">
        <v>600</v>
      </c>
      <c r="D7" t="s">
        <v>742</v>
      </c>
    </row>
    <row r="8" spans="1:4">
      <c r="A8">
        <v>7</v>
      </c>
      <c r="B8">
        <v>25</v>
      </c>
      <c r="C8" t="s">
        <v>652</v>
      </c>
      <c r="D8" t="s">
        <v>743</v>
      </c>
    </row>
    <row r="9" spans="1:4">
      <c r="A9">
        <v>8</v>
      </c>
      <c r="B9">
        <v>28</v>
      </c>
      <c r="C9" t="s">
        <v>711</v>
      </c>
      <c r="D9" t="s">
        <v>744</v>
      </c>
    </row>
    <row r="10" spans="1:4">
      <c r="A10">
        <v>9</v>
      </c>
      <c r="B10">
        <v>38</v>
      </c>
      <c r="C10" t="s">
        <v>677</v>
      </c>
      <c r="D10" t="s">
        <v>744</v>
      </c>
    </row>
    <row r="11" spans="1:4">
      <c r="A11">
        <v>10</v>
      </c>
      <c r="B11">
        <v>42</v>
      </c>
      <c r="C11" t="s">
        <v>589</v>
      </c>
      <c r="D11" t="s">
        <v>742</v>
      </c>
    </row>
    <row r="12" spans="1:4">
      <c r="A12">
        <v>11</v>
      </c>
      <c r="B12">
        <v>43</v>
      </c>
      <c r="C12" t="s">
        <v>665</v>
      </c>
      <c r="D12" t="s">
        <v>744</v>
      </c>
    </row>
    <row r="13" spans="1:4">
      <c r="A13">
        <v>12</v>
      </c>
      <c r="B13">
        <v>45</v>
      </c>
      <c r="C13" t="s">
        <v>675</v>
      </c>
      <c r="D13" t="s">
        <v>742</v>
      </c>
    </row>
    <row r="14" spans="1:4">
      <c r="A14">
        <v>13</v>
      </c>
      <c r="B14">
        <v>50</v>
      </c>
      <c r="C14" t="s">
        <v>646</v>
      </c>
      <c r="D14" t="s">
        <v>742</v>
      </c>
    </row>
    <row r="15" spans="1:4">
      <c r="A15">
        <v>14</v>
      </c>
      <c r="B15">
        <v>51</v>
      </c>
      <c r="C15" t="s">
        <v>639</v>
      </c>
      <c r="D15" t="s">
        <v>742</v>
      </c>
    </row>
    <row r="16" spans="1:4">
      <c r="A16">
        <v>15</v>
      </c>
      <c r="B16">
        <v>66</v>
      </c>
      <c r="C16" t="s">
        <v>591</v>
      </c>
      <c r="D16" t="s">
        <v>744</v>
      </c>
    </row>
    <row r="17" spans="1:4">
      <c r="A17">
        <v>16</v>
      </c>
      <c r="B17">
        <v>69</v>
      </c>
      <c r="C17" t="s">
        <v>691</v>
      </c>
      <c r="D17" t="s">
        <v>744</v>
      </c>
    </row>
    <row r="18" spans="1:4">
      <c r="A18">
        <v>17</v>
      </c>
      <c r="B18">
        <v>76</v>
      </c>
      <c r="C18" t="s">
        <v>630</v>
      </c>
      <c r="D18" t="s">
        <v>739</v>
      </c>
    </row>
    <row r="19" spans="1:4">
      <c r="A19">
        <v>18</v>
      </c>
      <c r="B19">
        <v>77</v>
      </c>
      <c r="C19" t="s">
        <v>647</v>
      </c>
      <c r="D19" t="s">
        <v>743</v>
      </c>
    </row>
    <row r="20" spans="1:4">
      <c r="A20">
        <v>19</v>
      </c>
      <c r="B20">
        <v>85</v>
      </c>
      <c r="C20" t="s">
        <v>656</v>
      </c>
      <c r="D20" t="s">
        <v>745</v>
      </c>
    </row>
    <row r="21" spans="1:4">
      <c r="A21">
        <v>20</v>
      </c>
      <c r="B21">
        <v>90</v>
      </c>
      <c r="C21" t="s">
        <v>608</v>
      </c>
      <c r="D21" t="s">
        <v>744</v>
      </c>
    </row>
    <row r="22" spans="1:4">
      <c r="A22">
        <v>21</v>
      </c>
      <c r="B22">
        <v>91</v>
      </c>
      <c r="C22" t="s">
        <v>689</v>
      </c>
      <c r="D22" t="s">
        <v>742</v>
      </c>
    </row>
    <row r="23" spans="1:4">
      <c r="A23">
        <v>22</v>
      </c>
      <c r="B23">
        <v>95</v>
      </c>
      <c r="C23" t="s">
        <v>674</v>
      </c>
      <c r="D23" t="s">
        <v>744</v>
      </c>
    </row>
    <row r="24" spans="1:4">
      <c r="A24">
        <v>23</v>
      </c>
      <c r="B24">
        <v>100</v>
      </c>
      <c r="C24" t="s">
        <v>699</v>
      </c>
      <c r="D24" t="s">
        <v>739</v>
      </c>
    </row>
    <row r="25" spans="1:4">
      <c r="A25">
        <v>24</v>
      </c>
      <c r="B25">
        <v>101</v>
      </c>
      <c r="C25" t="s">
        <v>641</v>
      </c>
      <c r="D25" t="s">
        <v>739</v>
      </c>
    </row>
    <row r="26" spans="1:4">
      <c r="A26">
        <v>25</v>
      </c>
      <c r="B26">
        <v>104</v>
      </c>
      <c r="C26" t="s">
        <v>659</v>
      </c>
      <c r="D26" t="s">
        <v>739</v>
      </c>
    </row>
    <row r="27" spans="1:4">
      <c r="A27">
        <v>26</v>
      </c>
      <c r="B27">
        <v>112</v>
      </c>
      <c r="C27" t="s">
        <v>690</v>
      </c>
      <c r="D27" t="s">
        <v>743</v>
      </c>
    </row>
    <row r="28" spans="1:4">
      <c r="A28">
        <v>27</v>
      </c>
      <c r="B28">
        <v>114</v>
      </c>
      <c r="C28" t="s">
        <v>679</v>
      </c>
      <c r="D28" t="s">
        <v>740</v>
      </c>
    </row>
    <row r="29" spans="1:4">
      <c r="A29">
        <v>28</v>
      </c>
      <c r="B29">
        <v>115</v>
      </c>
      <c r="C29" t="s">
        <v>680</v>
      </c>
      <c r="D29" t="s">
        <v>743</v>
      </c>
    </row>
    <row r="30" spans="1:4">
      <c r="A30">
        <v>29</v>
      </c>
      <c r="B30">
        <v>118</v>
      </c>
      <c r="C30" t="s">
        <v>657</v>
      </c>
      <c r="D30" t="s">
        <v>739</v>
      </c>
    </row>
    <row r="31" spans="1:4">
      <c r="A31">
        <v>30</v>
      </c>
      <c r="B31">
        <v>128</v>
      </c>
      <c r="C31" t="s">
        <v>612</v>
      </c>
      <c r="D31" t="s">
        <v>743</v>
      </c>
    </row>
    <row r="32" spans="1:4">
      <c r="A32">
        <v>31</v>
      </c>
      <c r="B32">
        <v>121</v>
      </c>
      <c r="C32" t="s">
        <v>729</v>
      </c>
      <c r="D32" t="s">
        <v>744</v>
      </c>
    </row>
    <row r="33" spans="1:4">
      <c r="A33">
        <v>32</v>
      </c>
      <c r="B33">
        <v>129</v>
      </c>
      <c r="C33" t="s">
        <v>644</v>
      </c>
      <c r="D33" t="s">
        <v>746</v>
      </c>
    </row>
    <row r="34" spans="1:4">
      <c r="A34">
        <v>33</v>
      </c>
      <c r="B34">
        <v>130</v>
      </c>
      <c r="C34" t="s">
        <v>631</v>
      </c>
      <c r="D34" t="s">
        <v>743</v>
      </c>
    </row>
    <row r="35" spans="1:4">
      <c r="A35">
        <v>34</v>
      </c>
      <c r="B35">
        <v>131</v>
      </c>
      <c r="C35" t="s">
        <v>599</v>
      </c>
      <c r="D35" t="s">
        <v>740</v>
      </c>
    </row>
    <row r="36" spans="1:4">
      <c r="A36">
        <v>35</v>
      </c>
      <c r="B36">
        <v>132</v>
      </c>
      <c r="C36" t="s">
        <v>619</v>
      </c>
      <c r="D36" t="s">
        <v>747</v>
      </c>
    </row>
    <row r="37" spans="1:4">
      <c r="A37">
        <v>36</v>
      </c>
      <c r="B37">
        <v>133</v>
      </c>
      <c r="C37" t="s">
        <v>633</v>
      </c>
      <c r="D37" t="s">
        <v>748</v>
      </c>
    </row>
    <row r="38" spans="1:4">
      <c r="A38">
        <v>37</v>
      </c>
      <c r="B38">
        <v>137</v>
      </c>
      <c r="C38" t="s">
        <v>606</v>
      </c>
      <c r="D38" t="s">
        <v>747</v>
      </c>
    </row>
    <row r="39" spans="1:4">
      <c r="A39">
        <v>38</v>
      </c>
      <c r="B39">
        <v>140</v>
      </c>
      <c r="C39" t="s">
        <v>586</v>
      </c>
      <c r="D39" t="s">
        <v>739</v>
      </c>
    </row>
    <row r="40" spans="1:4">
      <c r="A40">
        <v>39</v>
      </c>
      <c r="B40">
        <v>141</v>
      </c>
      <c r="C40" t="s">
        <v>587</v>
      </c>
      <c r="D40" t="s">
        <v>742</v>
      </c>
    </row>
    <row r="41" spans="1:4">
      <c r="A41">
        <v>40</v>
      </c>
      <c r="B41">
        <v>146</v>
      </c>
      <c r="C41" t="s">
        <v>662</v>
      </c>
      <c r="D41" t="s">
        <v>742</v>
      </c>
    </row>
    <row r="42" spans="1:4">
      <c r="A42">
        <v>41</v>
      </c>
      <c r="B42">
        <v>147</v>
      </c>
      <c r="C42" t="s">
        <v>655</v>
      </c>
      <c r="D42" t="s">
        <v>744</v>
      </c>
    </row>
    <row r="43" spans="1:4">
      <c r="A43">
        <v>42</v>
      </c>
      <c r="B43">
        <v>151</v>
      </c>
      <c r="C43" t="s">
        <v>584</v>
      </c>
      <c r="D43" t="s">
        <v>746</v>
      </c>
    </row>
    <row r="44" spans="1:4">
      <c r="A44">
        <v>43</v>
      </c>
      <c r="B44">
        <v>152</v>
      </c>
      <c r="C44" t="s">
        <v>629</v>
      </c>
      <c r="D44" t="s">
        <v>747</v>
      </c>
    </row>
    <row r="45" spans="1:4">
      <c r="A45">
        <v>44</v>
      </c>
      <c r="B45">
        <v>157</v>
      </c>
      <c r="C45" t="s">
        <v>702</v>
      </c>
      <c r="D45" t="s">
        <v>746</v>
      </c>
    </row>
    <row r="46" spans="1:4">
      <c r="A46">
        <v>45</v>
      </c>
      <c r="B46">
        <v>161</v>
      </c>
      <c r="C46" t="s">
        <v>684</v>
      </c>
      <c r="D46" t="s">
        <v>749</v>
      </c>
    </row>
    <row r="47" spans="1:4">
      <c r="A47">
        <v>46</v>
      </c>
      <c r="B47">
        <v>164</v>
      </c>
      <c r="C47" t="s">
        <v>576</v>
      </c>
      <c r="D47" t="s">
        <v>742</v>
      </c>
    </row>
    <row r="48" spans="1:4">
      <c r="A48">
        <v>47</v>
      </c>
      <c r="B48">
        <v>165</v>
      </c>
      <c r="C48" t="s">
        <v>596</v>
      </c>
      <c r="D48" t="s">
        <v>743</v>
      </c>
    </row>
    <row r="49" spans="1:4">
      <c r="A49">
        <v>48</v>
      </c>
      <c r="B49">
        <v>166</v>
      </c>
      <c r="C49" t="s">
        <v>277</v>
      </c>
      <c r="D49" t="s">
        <v>743</v>
      </c>
    </row>
    <row r="50" spans="1:4">
      <c r="A50">
        <v>49</v>
      </c>
      <c r="B50">
        <v>168</v>
      </c>
      <c r="C50" t="s">
        <v>670</v>
      </c>
      <c r="D50" t="s">
        <v>743</v>
      </c>
    </row>
    <row r="51" spans="1:4">
      <c r="A51">
        <v>50</v>
      </c>
      <c r="B51">
        <v>179</v>
      </c>
      <c r="C51" t="s">
        <v>651</v>
      </c>
      <c r="D51" t="s">
        <v>744</v>
      </c>
    </row>
    <row r="52" spans="1:4">
      <c r="A52">
        <v>51</v>
      </c>
      <c r="B52">
        <v>182</v>
      </c>
      <c r="C52" t="s">
        <v>671</v>
      </c>
      <c r="D52" t="s">
        <v>750</v>
      </c>
    </row>
    <row r="53" spans="1:4">
      <c r="A53">
        <v>52</v>
      </c>
      <c r="B53">
        <v>187</v>
      </c>
      <c r="C53" t="s">
        <v>710</v>
      </c>
      <c r="D53" t="s">
        <v>743</v>
      </c>
    </row>
    <row r="54" spans="1:4">
      <c r="A54">
        <v>53</v>
      </c>
      <c r="B54">
        <v>222</v>
      </c>
      <c r="C54" t="s">
        <v>658</v>
      </c>
      <c r="D54" t="s">
        <v>751</v>
      </c>
    </row>
    <row r="55" spans="1:4">
      <c r="A55">
        <v>54</v>
      </c>
      <c r="B55">
        <v>225</v>
      </c>
      <c r="C55" t="s">
        <v>594</v>
      </c>
      <c r="D55" t="s">
        <v>743</v>
      </c>
    </row>
    <row r="56" spans="1:4">
      <c r="A56">
        <v>55</v>
      </c>
      <c r="B56">
        <v>226</v>
      </c>
      <c r="C56" t="s">
        <v>706</v>
      </c>
      <c r="D56" t="s">
        <v>742</v>
      </c>
    </row>
    <row r="57" spans="1:4">
      <c r="A57">
        <v>56</v>
      </c>
      <c r="B57">
        <v>227</v>
      </c>
      <c r="C57" t="s">
        <v>688</v>
      </c>
      <c r="D57" t="s">
        <v>752</v>
      </c>
    </row>
    <row r="58" spans="1:4">
      <c r="A58">
        <v>57</v>
      </c>
      <c r="B58">
        <v>235</v>
      </c>
      <c r="C58" t="s">
        <v>681</v>
      </c>
      <c r="D58" t="s">
        <v>744</v>
      </c>
    </row>
    <row r="59" spans="1:4">
      <c r="A59">
        <v>58</v>
      </c>
      <c r="B59">
        <v>236</v>
      </c>
      <c r="C59" t="s">
        <v>579</v>
      </c>
      <c r="D59" t="s">
        <v>744</v>
      </c>
    </row>
    <row r="60" spans="1:4">
      <c r="A60">
        <v>59</v>
      </c>
      <c r="B60">
        <v>237</v>
      </c>
      <c r="C60" t="s">
        <v>718</v>
      </c>
      <c r="D60" t="s">
        <v>746</v>
      </c>
    </row>
    <row r="61" spans="1:4">
      <c r="A61">
        <v>60</v>
      </c>
      <c r="B61">
        <v>241</v>
      </c>
      <c r="C61" t="s">
        <v>625</v>
      </c>
      <c r="D61" t="s">
        <v>744</v>
      </c>
    </row>
    <row r="62" spans="1:4">
      <c r="A62">
        <v>61</v>
      </c>
      <c r="B62">
        <v>243</v>
      </c>
      <c r="C62" t="s">
        <v>620</v>
      </c>
      <c r="D62" t="s">
        <v>744</v>
      </c>
    </row>
    <row r="63" spans="1:4">
      <c r="A63">
        <v>62</v>
      </c>
      <c r="B63">
        <v>244</v>
      </c>
      <c r="C63" t="s">
        <v>719</v>
      </c>
      <c r="D63" t="s">
        <v>753</v>
      </c>
    </row>
    <row r="64" spans="1:4">
      <c r="A64">
        <v>63</v>
      </c>
      <c r="B64">
        <v>245</v>
      </c>
      <c r="C64" t="s">
        <v>649</v>
      </c>
      <c r="D64" t="s">
        <v>740</v>
      </c>
    </row>
    <row r="65" spans="1:4">
      <c r="A65">
        <v>64</v>
      </c>
      <c r="B65">
        <v>246</v>
      </c>
      <c r="C65" t="s">
        <v>682</v>
      </c>
      <c r="D65" t="s">
        <v>747</v>
      </c>
    </row>
    <row r="66" spans="1:4">
      <c r="A66">
        <v>65</v>
      </c>
      <c r="B66">
        <v>247</v>
      </c>
      <c r="C66" t="s">
        <v>624</v>
      </c>
      <c r="D66" t="s">
        <v>743</v>
      </c>
    </row>
    <row r="67" spans="1:4">
      <c r="A67">
        <v>66</v>
      </c>
      <c r="B67">
        <v>249</v>
      </c>
      <c r="C67" t="s">
        <v>570</v>
      </c>
      <c r="D67" t="s">
        <v>744</v>
      </c>
    </row>
    <row r="68" spans="1:4">
      <c r="A68">
        <v>67</v>
      </c>
      <c r="B68">
        <v>253</v>
      </c>
      <c r="C68" t="s">
        <v>703</v>
      </c>
      <c r="D68" t="s">
        <v>745</v>
      </c>
    </row>
    <row r="69" spans="1:4">
      <c r="A69">
        <v>68</v>
      </c>
      <c r="B69">
        <v>255</v>
      </c>
      <c r="C69" t="s">
        <v>598</v>
      </c>
      <c r="D69" t="s">
        <v>744</v>
      </c>
    </row>
    <row r="70" spans="1:4">
      <c r="A70">
        <v>69</v>
      </c>
      <c r="B70">
        <v>257</v>
      </c>
      <c r="C70" t="s">
        <v>588</v>
      </c>
      <c r="D70" t="s">
        <v>743</v>
      </c>
    </row>
    <row r="71" spans="1:4">
      <c r="A71">
        <v>70</v>
      </c>
      <c r="B71">
        <v>262</v>
      </c>
      <c r="C71" t="s">
        <v>614</v>
      </c>
      <c r="D71" t="s">
        <v>743</v>
      </c>
    </row>
    <row r="72" spans="1:4">
      <c r="A72">
        <v>71</v>
      </c>
      <c r="B72">
        <v>264</v>
      </c>
      <c r="C72" t="s">
        <v>572</v>
      </c>
      <c r="D72" t="s">
        <v>743</v>
      </c>
    </row>
    <row r="73" spans="1:4">
      <c r="A73">
        <v>72</v>
      </c>
      <c r="B73">
        <v>265</v>
      </c>
      <c r="C73" t="s">
        <v>712</v>
      </c>
      <c r="D73" t="s">
        <v>742</v>
      </c>
    </row>
    <row r="74" spans="1:4">
      <c r="A74">
        <v>73</v>
      </c>
      <c r="B74">
        <v>267</v>
      </c>
      <c r="C74" t="s">
        <v>640</v>
      </c>
      <c r="D74" t="s">
        <v>743</v>
      </c>
    </row>
    <row r="75" spans="1:4">
      <c r="A75">
        <v>74</v>
      </c>
      <c r="B75">
        <v>269</v>
      </c>
      <c r="C75" t="s">
        <v>592</v>
      </c>
      <c r="D75" t="s">
        <v>744</v>
      </c>
    </row>
    <row r="76" spans="1:4">
      <c r="A76">
        <v>75</v>
      </c>
      <c r="B76">
        <v>270</v>
      </c>
      <c r="C76" t="s">
        <v>623</v>
      </c>
      <c r="D76" t="s">
        <v>754</v>
      </c>
    </row>
    <row r="77" spans="1:4">
      <c r="A77">
        <v>76</v>
      </c>
      <c r="B77">
        <v>271</v>
      </c>
      <c r="C77" t="s">
        <v>705</v>
      </c>
      <c r="D77" t="s">
        <v>744</v>
      </c>
    </row>
    <row r="78" spans="1:4">
      <c r="A78">
        <v>77</v>
      </c>
      <c r="B78">
        <v>272</v>
      </c>
      <c r="C78" t="s">
        <v>694</v>
      </c>
      <c r="D78" t="s">
        <v>743</v>
      </c>
    </row>
    <row r="79" spans="1:4">
      <c r="A79">
        <v>78</v>
      </c>
      <c r="B79">
        <v>273</v>
      </c>
      <c r="C79" t="s">
        <v>571</v>
      </c>
      <c r="D79" t="s">
        <v>743</v>
      </c>
    </row>
    <row r="80" spans="1:4">
      <c r="A80">
        <v>79</v>
      </c>
      <c r="B80">
        <v>274</v>
      </c>
      <c r="C80" t="s">
        <v>607</v>
      </c>
      <c r="D80" t="s">
        <v>743</v>
      </c>
    </row>
    <row r="81" spans="1:4">
      <c r="A81">
        <v>80</v>
      </c>
      <c r="B81">
        <v>276</v>
      </c>
      <c r="C81" t="s">
        <v>575</v>
      </c>
      <c r="D81" t="s">
        <v>746</v>
      </c>
    </row>
    <row r="82" spans="1:4">
      <c r="A82">
        <v>81</v>
      </c>
      <c r="B82">
        <v>277</v>
      </c>
      <c r="C82" t="s">
        <v>686</v>
      </c>
      <c r="D82" t="s">
        <v>743</v>
      </c>
    </row>
    <row r="83" spans="1:4">
      <c r="A83">
        <v>82</v>
      </c>
      <c r="B83">
        <v>278</v>
      </c>
      <c r="C83" t="s">
        <v>626</v>
      </c>
      <c r="D83" t="s">
        <v>741</v>
      </c>
    </row>
    <row r="84" spans="1:4">
      <c r="A84">
        <v>83</v>
      </c>
      <c r="B84">
        <v>279</v>
      </c>
      <c r="C84" t="s">
        <v>700</v>
      </c>
      <c r="D84" t="s">
        <v>743</v>
      </c>
    </row>
    <row r="85" spans="1:4">
      <c r="A85">
        <v>84</v>
      </c>
      <c r="B85">
        <v>280</v>
      </c>
      <c r="C85" t="s">
        <v>617</v>
      </c>
      <c r="D85" t="s">
        <v>755</v>
      </c>
    </row>
    <row r="86" spans="1:4">
      <c r="A86">
        <v>85</v>
      </c>
      <c r="B86">
        <v>284</v>
      </c>
      <c r="C86" t="s">
        <v>717</v>
      </c>
      <c r="D86" t="s">
        <v>742</v>
      </c>
    </row>
    <row r="87" spans="1:4">
      <c r="A87">
        <v>86</v>
      </c>
      <c r="B87">
        <v>285</v>
      </c>
      <c r="C87" t="s">
        <v>650</v>
      </c>
      <c r="D87" t="s">
        <v>756</v>
      </c>
    </row>
    <row r="88" spans="1:4">
      <c r="A88">
        <v>87</v>
      </c>
      <c r="B88">
        <v>290</v>
      </c>
      <c r="C88" t="s">
        <v>732</v>
      </c>
      <c r="D88" t="s">
        <v>743</v>
      </c>
    </row>
    <row r="89" spans="1:4">
      <c r="A89">
        <v>88</v>
      </c>
      <c r="B89">
        <v>291</v>
      </c>
      <c r="C89" t="s">
        <v>663</v>
      </c>
      <c r="D89" t="s">
        <v>750</v>
      </c>
    </row>
    <row r="90" spans="1:4">
      <c r="A90">
        <v>89</v>
      </c>
      <c r="B90">
        <v>292</v>
      </c>
      <c r="C90" t="s">
        <v>709</v>
      </c>
      <c r="D90" t="s">
        <v>743</v>
      </c>
    </row>
    <row r="91" spans="1:4">
      <c r="A91">
        <v>90</v>
      </c>
      <c r="B91">
        <v>293</v>
      </c>
      <c r="C91" t="s">
        <v>664</v>
      </c>
      <c r="D91" t="s">
        <v>743</v>
      </c>
    </row>
    <row r="92" spans="1:4">
      <c r="A92">
        <v>91</v>
      </c>
      <c r="B92">
        <v>294</v>
      </c>
      <c r="C92" t="s">
        <v>583</v>
      </c>
      <c r="D92" t="s">
        <v>744</v>
      </c>
    </row>
    <row r="93" spans="1:4">
      <c r="A93">
        <v>92</v>
      </c>
      <c r="B93">
        <v>295</v>
      </c>
      <c r="C93" t="s">
        <v>678</v>
      </c>
      <c r="D93" t="s">
        <v>739</v>
      </c>
    </row>
    <row r="94" spans="1:4">
      <c r="A94">
        <v>93</v>
      </c>
      <c r="B94">
        <v>297</v>
      </c>
      <c r="C94" t="s">
        <v>563</v>
      </c>
      <c r="D94" t="s">
        <v>742</v>
      </c>
    </row>
    <row r="95" spans="1:4">
      <c r="A95">
        <v>94</v>
      </c>
      <c r="B95">
        <v>298</v>
      </c>
      <c r="C95" t="s">
        <v>676</v>
      </c>
      <c r="D95" t="s">
        <v>740</v>
      </c>
    </row>
    <row r="96" spans="1:4">
      <c r="A96">
        <v>95</v>
      </c>
      <c r="B96">
        <v>300</v>
      </c>
      <c r="C96" t="s">
        <v>597</v>
      </c>
      <c r="D96" t="s">
        <v>757</v>
      </c>
    </row>
    <row r="97" spans="1:4">
      <c r="A97">
        <v>96</v>
      </c>
      <c r="B97">
        <v>301</v>
      </c>
      <c r="C97" t="s">
        <v>701</v>
      </c>
      <c r="D97" t="s">
        <v>744</v>
      </c>
    </row>
    <row r="98" spans="1:4">
      <c r="A98">
        <v>97</v>
      </c>
      <c r="B98">
        <v>302</v>
      </c>
      <c r="C98" t="s">
        <v>668</v>
      </c>
      <c r="D98" t="s">
        <v>744</v>
      </c>
    </row>
    <row r="99" spans="1:4">
      <c r="A99">
        <v>98</v>
      </c>
      <c r="B99">
        <v>303</v>
      </c>
      <c r="C99" t="s">
        <v>720</v>
      </c>
      <c r="D99" t="s">
        <v>746</v>
      </c>
    </row>
    <row r="100" spans="1:4">
      <c r="A100">
        <v>99</v>
      </c>
      <c r="B100">
        <v>304</v>
      </c>
      <c r="C100" t="s">
        <v>564</v>
      </c>
      <c r="D100" t="s">
        <v>742</v>
      </c>
    </row>
    <row r="101" spans="1:4">
      <c r="A101">
        <v>100</v>
      </c>
      <c r="B101">
        <v>305</v>
      </c>
      <c r="C101" t="s">
        <v>605</v>
      </c>
      <c r="D101" t="s">
        <v>742</v>
      </c>
    </row>
    <row r="102" spans="1:4">
      <c r="A102">
        <v>101</v>
      </c>
      <c r="B102">
        <v>306</v>
      </c>
      <c r="C102" t="s">
        <v>621</v>
      </c>
      <c r="D102" t="s">
        <v>758</v>
      </c>
    </row>
    <row r="103" spans="1:4">
      <c r="A103">
        <v>102</v>
      </c>
      <c r="B103">
        <v>307</v>
      </c>
      <c r="C103" t="s">
        <v>635</v>
      </c>
      <c r="D103" t="s">
        <v>759</v>
      </c>
    </row>
    <row r="104" spans="1:4">
      <c r="A104">
        <v>103</v>
      </c>
      <c r="B104">
        <v>308</v>
      </c>
      <c r="C104" t="s">
        <v>660</v>
      </c>
      <c r="D104" t="s">
        <v>758</v>
      </c>
    </row>
    <row r="105" spans="1:4">
      <c r="A105">
        <v>104</v>
      </c>
      <c r="B105">
        <v>309</v>
      </c>
      <c r="C105" t="s">
        <v>573</v>
      </c>
      <c r="D105" t="s">
        <v>743</v>
      </c>
    </row>
    <row r="106" spans="1:4">
      <c r="A106">
        <v>105</v>
      </c>
      <c r="B106">
        <v>310</v>
      </c>
      <c r="C106" t="s">
        <v>736</v>
      </c>
      <c r="D106" t="s">
        <v>748</v>
      </c>
    </row>
    <row r="107" spans="1:4">
      <c r="A107">
        <v>106</v>
      </c>
      <c r="B107">
        <v>311</v>
      </c>
      <c r="C107" t="s">
        <v>734</v>
      </c>
      <c r="D107" t="s">
        <v>758</v>
      </c>
    </row>
    <row r="108" spans="1:4">
      <c r="A108">
        <v>107</v>
      </c>
      <c r="B108">
        <v>312</v>
      </c>
      <c r="C108" t="s">
        <v>733</v>
      </c>
      <c r="D108" t="s">
        <v>760</v>
      </c>
    </row>
    <row r="109" spans="1:4">
      <c r="A109">
        <v>108</v>
      </c>
      <c r="B109">
        <v>313</v>
      </c>
      <c r="C109" t="s">
        <v>735</v>
      </c>
      <c r="D109" t="s">
        <v>744</v>
      </c>
    </row>
    <row r="110" spans="1:4">
      <c r="A110">
        <v>109</v>
      </c>
      <c r="B110">
        <v>116</v>
      </c>
      <c r="C110" t="s">
        <v>585</v>
      </c>
      <c r="D110" t="s">
        <v>761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D313B-505E-420F-A573-80196C947CDD}">
  <dimension ref="A1:V893"/>
  <sheetViews>
    <sheetView topLeftCell="L9" zoomScale="85" zoomScaleNormal="85" workbookViewId="0">
      <selection activeCell="O2" sqref="O2:O51"/>
    </sheetView>
  </sheetViews>
  <sheetFormatPr defaultColWidth="12.7109375" defaultRowHeight="15"/>
  <cols>
    <col min="1" max="1" width="9.28515625" customWidth="1"/>
    <col min="2" max="2" width="24.7109375" customWidth="1"/>
    <col min="3" max="3" width="14.42578125" customWidth="1"/>
    <col min="4" max="6" width="15.85546875" customWidth="1"/>
    <col min="7" max="7" width="14.5703125" bestFit="1" customWidth="1"/>
    <col min="8" max="8" width="13" customWidth="1"/>
    <col min="9" max="9" width="17.28515625" customWidth="1"/>
    <col min="10" max="10" width="25.140625" customWidth="1"/>
    <col min="11" max="11" width="19.140625" customWidth="1"/>
    <col min="12" max="12" width="16.28515625" customWidth="1"/>
    <col min="13" max="14" width="18.28515625" customWidth="1"/>
    <col min="15" max="15" width="48.42578125" customWidth="1"/>
    <col min="16" max="16" width="24" bestFit="1" customWidth="1"/>
    <col min="17" max="17" width="24.7109375" style="2" customWidth="1"/>
    <col min="18" max="18" width="24.7109375" style="38" customWidth="1"/>
    <col min="19" max="19" width="23.42578125" style="2" customWidth="1"/>
    <col min="20" max="20" width="23.42578125" style="38" customWidth="1"/>
    <col min="21" max="21" width="23.85546875" style="2" bestFit="1" customWidth="1"/>
    <col min="22" max="22" width="42" bestFit="1" customWidth="1"/>
    <col min="24" max="24" width="17.85546875" bestFit="1" customWidth="1"/>
    <col min="25" max="25" width="28.140625" bestFit="1" customWidth="1"/>
    <col min="26" max="26" width="30.5703125" bestFit="1" customWidth="1"/>
    <col min="27" max="27" width="29.28515625" bestFit="1" customWidth="1"/>
  </cols>
  <sheetData>
    <row r="1" spans="1:22" ht="15.75" customHeight="1">
      <c r="A1" s="9" t="s">
        <v>53</v>
      </c>
      <c r="B1" s="9" t="s">
        <v>54</v>
      </c>
      <c r="C1" s="9" t="s">
        <v>55</v>
      </c>
      <c r="D1" s="9" t="s">
        <v>56</v>
      </c>
      <c r="E1" s="9" t="s">
        <v>768</v>
      </c>
      <c r="F1" s="9" t="s">
        <v>57</v>
      </c>
      <c r="G1" s="9" t="s">
        <v>58</v>
      </c>
      <c r="H1" s="9" t="s">
        <v>59</v>
      </c>
      <c r="I1" s="9" t="s">
        <v>60</v>
      </c>
      <c r="J1" s="10" t="s">
        <v>61</v>
      </c>
      <c r="K1" s="9" t="s">
        <v>62</v>
      </c>
      <c r="L1" s="11" t="s">
        <v>63</v>
      </c>
      <c r="M1" s="8" t="s">
        <v>76</v>
      </c>
      <c r="O1" s="6" t="s">
        <v>54</v>
      </c>
      <c r="P1" s="46" t="s">
        <v>2</v>
      </c>
      <c r="Q1" s="7" t="s">
        <v>786</v>
      </c>
      <c r="R1" s="48" t="s">
        <v>788</v>
      </c>
      <c r="S1" s="7" t="s">
        <v>61</v>
      </c>
      <c r="T1" s="48" t="s">
        <v>787</v>
      </c>
      <c r="U1" s="7" t="s">
        <v>63</v>
      </c>
      <c r="V1" s="6" t="s">
        <v>767</v>
      </c>
    </row>
    <row r="2" spans="1:22" ht="15.75" customHeight="1">
      <c r="A2" s="12">
        <v>1</v>
      </c>
      <c r="B2" t="s">
        <v>794</v>
      </c>
      <c r="C2" s="13">
        <v>44652</v>
      </c>
      <c r="D2" s="14">
        <v>44986</v>
      </c>
      <c r="E2" s="14" t="str">
        <f>TEXT(Project_Payments1617[[#This Row],[Invoice Month]],"mmmm")</f>
        <v>March</v>
      </c>
      <c r="F2" s="15">
        <v>1</v>
      </c>
      <c r="G2" s="13">
        <v>45023</v>
      </c>
      <c r="H2" s="16">
        <v>10000</v>
      </c>
      <c r="I2" s="17">
        <f>J2*82</f>
        <v>621560</v>
      </c>
      <c r="J2" s="16">
        <v>7580</v>
      </c>
      <c r="K2" s="13">
        <v>44657</v>
      </c>
      <c r="L2" s="16">
        <f t="shared" ref="L2:L13" si="0">H2-J2</f>
        <v>2420</v>
      </c>
      <c r="M2" s="8">
        <f>3516668.21/47096</f>
        <v>74.670209996602679</v>
      </c>
      <c r="O2" t="s">
        <v>794</v>
      </c>
      <c r="P2" t="s">
        <v>77</v>
      </c>
      <c r="Q2" s="2">
        <v>6474</v>
      </c>
      <c r="R2" s="38">
        <f>Table35[[#This Row],[Amount Raised]]*82</f>
        <v>530868</v>
      </c>
      <c r="S2" s="2">
        <v>7580</v>
      </c>
      <c r="T2" s="38">
        <f>Table35[[#This Row],[Received Amount]]*82</f>
        <v>621560</v>
      </c>
      <c r="U2" s="2">
        <v>2420</v>
      </c>
      <c r="V2" t="s">
        <v>794</v>
      </c>
    </row>
    <row r="3" spans="1:22" ht="15.75" customHeight="1">
      <c r="A3" s="18">
        <v>2</v>
      </c>
      <c r="B3" t="s">
        <v>794</v>
      </c>
      <c r="C3" s="19">
        <v>44654</v>
      </c>
      <c r="D3" s="14">
        <v>44621</v>
      </c>
      <c r="E3" s="14" t="str">
        <f>TEXT(Project_Payments1617[[#This Row],[Invoice Month]],"mmmm")</f>
        <v>March</v>
      </c>
      <c r="F3" s="15">
        <v>2</v>
      </c>
      <c r="G3" s="13">
        <v>44668</v>
      </c>
      <c r="H3" s="16">
        <v>10000</v>
      </c>
      <c r="I3" s="17">
        <f t="shared" ref="I3:I51" si="1">J3*82</f>
        <v>178678</v>
      </c>
      <c r="J3" s="16">
        <v>2179</v>
      </c>
      <c r="K3" s="13">
        <v>44670</v>
      </c>
      <c r="L3" s="16">
        <f t="shared" si="0"/>
        <v>7821</v>
      </c>
      <c r="M3" s="20"/>
      <c r="O3" t="s">
        <v>794</v>
      </c>
      <c r="P3" t="s">
        <v>77</v>
      </c>
      <c r="Q3" s="2">
        <v>3095</v>
      </c>
      <c r="R3" s="38">
        <f>Table35[[#This Row],[Amount Raised]]*82</f>
        <v>253790</v>
      </c>
      <c r="S3" s="2">
        <v>2179</v>
      </c>
      <c r="T3" s="38">
        <f>Table35[[#This Row],[Received Amount]]*82</f>
        <v>178678</v>
      </c>
      <c r="U3" s="2">
        <v>7821</v>
      </c>
      <c r="V3" t="s">
        <v>794</v>
      </c>
    </row>
    <row r="4" spans="1:22" ht="15.75" hidden="1" customHeight="1">
      <c r="A4" s="18">
        <v>3</v>
      </c>
      <c r="B4" t="s">
        <v>794</v>
      </c>
      <c r="C4" s="13">
        <v>44655</v>
      </c>
      <c r="D4" s="14">
        <v>44621</v>
      </c>
      <c r="E4" s="14" t="str">
        <f>TEXT(Project_Payments1617[[#This Row],[Invoice Month]],"mmmm")</f>
        <v>March</v>
      </c>
      <c r="F4" s="15">
        <v>3</v>
      </c>
      <c r="G4" s="13">
        <v>44664</v>
      </c>
      <c r="H4" s="16">
        <v>10000</v>
      </c>
      <c r="I4" s="17">
        <f t="shared" si="1"/>
        <v>154816</v>
      </c>
      <c r="J4" s="16">
        <v>1888</v>
      </c>
      <c r="K4" s="13">
        <v>44669</v>
      </c>
      <c r="L4" s="16">
        <f t="shared" si="0"/>
        <v>8112</v>
      </c>
      <c r="M4" s="20"/>
      <c r="O4" t="s">
        <v>794</v>
      </c>
      <c r="P4" t="s">
        <v>77</v>
      </c>
      <c r="Q4" s="2">
        <v>5716</v>
      </c>
      <c r="R4" s="2">
        <f>Table35[[#This Row],[Amount Raised]]*82</f>
        <v>468712</v>
      </c>
      <c r="S4" s="2">
        <v>1888</v>
      </c>
      <c r="T4" s="2">
        <f>Table35[[#This Row],[Received Amount]]*82</f>
        <v>154816</v>
      </c>
      <c r="U4" s="2">
        <v>8112</v>
      </c>
      <c r="V4" t="s">
        <v>794</v>
      </c>
    </row>
    <row r="5" spans="1:22" ht="15.75" customHeight="1">
      <c r="A5" s="18">
        <v>4</v>
      </c>
      <c r="B5" t="s">
        <v>794</v>
      </c>
      <c r="C5" s="13">
        <v>44656</v>
      </c>
      <c r="D5" s="14">
        <v>44621</v>
      </c>
      <c r="E5" s="14" t="str">
        <f>TEXT(Project_Payments1617[[#This Row],[Invoice Month]],"mmmm")</f>
        <v>March</v>
      </c>
      <c r="F5" s="15">
        <v>4</v>
      </c>
      <c r="G5" s="13">
        <v>44662</v>
      </c>
      <c r="H5" s="16">
        <v>10000</v>
      </c>
      <c r="I5" s="17">
        <f t="shared" si="1"/>
        <v>582610</v>
      </c>
      <c r="J5" s="16">
        <v>7105</v>
      </c>
      <c r="K5" s="13">
        <v>44669</v>
      </c>
      <c r="L5" s="16">
        <f t="shared" si="0"/>
        <v>2895</v>
      </c>
      <c r="M5" s="20"/>
      <c r="O5" t="s">
        <v>794</v>
      </c>
      <c r="P5" t="s">
        <v>77</v>
      </c>
      <c r="Q5" s="2">
        <v>3726</v>
      </c>
      <c r="R5" s="38">
        <f>Table35[[#This Row],[Amount Raised]]*82</f>
        <v>305532</v>
      </c>
      <c r="S5" s="2">
        <v>7105</v>
      </c>
      <c r="T5" s="38">
        <f>Table35[[#This Row],[Received Amount]]*82</f>
        <v>582610</v>
      </c>
      <c r="U5" s="2">
        <v>2895</v>
      </c>
      <c r="V5" t="s">
        <v>794</v>
      </c>
    </row>
    <row r="6" spans="1:22" ht="15.75" hidden="1" customHeight="1">
      <c r="A6" s="18">
        <v>5</v>
      </c>
      <c r="B6" t="s">
        <v>795</v>
      </c>
      <c r="C6" s="13">
        <v>44665</v>
      </c>
      <c r="D6" s="12" t="s">
        <v>65</v>
      </c>
      <c r="E6" s="14" t="str">
        <f>TEXT(Project_Payments1617[[#This Row],[Invoice Month]],"mmmm")</f>
        <v>Feb-Mar</v>
      </c>
      <c r="F6" s="15">
        <v>5</v>
      </c>
      <c r="G6" s="13">
        <v>44674</v>
      </c>
      <c r="H6" s="16">
        <v>10000</v>
      </c>
      <c r="I6" s="17">
        <f t="shared" si="1"/>
        <v>180072</v>
      </c>
      <c r="J6" s="16">
        <v>2196</v>
      </c>
      <c r="K6" s="13">
        <v>44680</v>
      </c>
      <c r="L6" s="16">
        <f t="shared" si="0"/>
        <v>7804</v>
      </c>
      <c r="M6" s="20"/>
      <c r="O6" t="s">
        <v>794</v>
      </c>
      <c r="P6" t="s">
        <v>65</v>
      </c>
      <c r="Q6" s="2">
        <v>6293</v>
      </c>
      <c r="R6" s="2">
        <f>Table35[[#This Row],[Amount Raised]]*82</f>
        <v>516026</v>
      </c>
      <c r="S6" s="2">
        <v>2196</v>
      </c>
      <c r="T6" s="2">
        <f>Table35[[#This Row],[Received Amount]]*82</f>
        <v>180072</v>
      </c>
      <c r="U6" s="2">
        <v>7804</v>
      </c>
      <c r="V6" t="s">
        <v>795</v>
      </c>
    </row>
    <row r="7" spans="1:22" ht="15.75" customHeight="1">
      <c r="A7" s="18">
        <v>6</v>
      </c>
      <c r="B7" t="s">
        <v>796</v>
      </c>
      <c r="C7" s="13">
        <v>44672</v>
      </c>
      <c r="D7" s="14">
        <v>44652</v>
      </c>
      <c r="E7" s="14" t="str">
        <f>TEXT(Project_Payments1617[[#This Row],[Invoice Month]],"mmmm")</f>
        <v>April</v>
      </c>
      <c r="F7" s="15">
        <v>6</v>
      </c>
      <c r="G7" s="13">
        <v>44686</v>
      </c>
      <c r="H7" s="16">
        <v>10000</v>
      </c>
      <c r="I7" s="17">
        <f t="shared" si="1"/>
        <v>429516</v>
      </c>
      <c r="J7" s="16">
        <v>5238</v>
      </c>
      <c r="K7" s="13">
        <v>44701</v>
      </c>
      <c r="L7" s="16">
        <f t="shared" si="0"/>
        <v>4762</v>
      </c>
      <c r="M7" s="20" t="s">
        <v>66</v>
      </c>
      <c r="O7" t="s">
        <v>794</v>
      </c>
      <c r="P7" t="s">
        <v>769</v>
      </c>
      <c r="Q7" s="2">
        <v>6004</v>
      </c>
      <c r="R7" s="38">
        <f>Table35[[#This Row],[Amount Raised]]*82</f>
        <v>492328</v>
      </c>
      <c r="S7" s="2">
        <v>5238</v>
      </c>
      <c r="T7" s="38">
        <f>Table35[[#This Row],[Received Amount]]*82</f>
        <v>429516</v>
      </c>
      <c r="U7" s="2">
        <v>4762</v>
      </c>
      <c r="V7" t="s">
        <v>796</v>
      </c>
    </row>
    <row r="8" spans="1:22" ht="15.75" customHeight="1">
      <c r="A8" s="18">
        <v>7</v>
      </c>
      <c r="B8" t="s">
        <v>796</v>
      </c>
      <c r="C8" s="13">
        <v>44676</v>
      </c>
      <c r="D8" s="14">
        <v>44652</v>
      </c>
      <c r="E8" s="14" t="str">
        <f>TEXT(Project_Payments1617[[#This Row],[Invoice Month]],"mmmm")</f>
        <v>April</v>
      </c>
      <c r="F8" s="15">
        <v>7</v>
      </c>
      <c r="G8" s="13">
        <v>44690</v>
      </c>
      <c r="H8" s="16">
        <v>10000</v>
      </c>
      <c r="I8" s="17">
        <f t="shared" si="1"/>
        <v>480848</v>
      </c>
      <c r="J8" s="16">
        <v>5864</v>
      </c>
      <c r="K8" s="13">
        <v>44701</v>
      </c>
      <c r="L8" s="16">
        <f t="shared" si="0"/>
        <v>4136</v>
      </c>
      <c r="M8" s="20" t="s">
        <v>66</v>
      </c>
      <c r="O8" t="s">
        <v>795</v>
      </c>
      <c r="P8" t="s">
        <v>769</v>
      </c>
      <c r="Q8" s="2">
        <v>7906</v>
      </c>
      <c r="R8" s="38">
        <f>Table35[[#This Row],[Amount Raised]]*82</f>
        <v>648292</v>
      </c>
      <c r="S8" s="2">
        <v>5864</v>
      </c>
      <c r="T8" s="38">
        <f>Table35[[#This Row],[Received Amount]]*82</f>
        <v>480848</v>
      </c>
      <c r="U8" s="2">
        <v>4136</v>
      </c>
      <c r="V8" t="s">
        <v>796</v>
      </c>
    </row>
    <row r="9" spans="1:22" ht="15.75" customHeight="1">
      <c r="A9" s="18">
        <v>8</v>
      </c>
      <c r="B9" t="s">
        <v>796</v>
      </c>
      <c r="C9" s="13">
        <v>44679</v>
      </c>
      <c r="D9" s="14"/>
      <c r="E9" s="14" t="str">
        <f>TEXT(Project_Payments1617[[#This Row],[Invoice Month]],"mmmm")</f>
        <v>January</v>
      </c>
      <c r="F9" s="15">
        <v>8</v>
      </c>
      <c r="G9" s="13">
        <v>44688</v>
      </c>
      <c r="H9" s="16">
        <v>10000</v>
      </c>
      <c r="I9" s="17">
        <f t="shared" si="1"/>
        <v>308484</v>
      </c>
      <c r="J9" s="16">
        <v>3762</v>
      </c>
      <c r="K9" s="13">
        <v>44743</v>
      </c>
      <c r="L9" s="21">
        <f t="shared" si="0"/>
        <v>6238</v>
      </c>
      <c r="M9" s="20"/>
      <c r="O9" t="s">
        <v>796</v>
      </c>
      <c r="P9" t="s">
        <v>770</v>
      </c>
      <c r="Q9" s="2">
        <v>6640</v>
      </c>
      <c r="R9" s="38">
        <f>Table35[[#This Row],[Amount Raised]]*82</f>
        <v>544480</v>
      </c>
      <c r="S9" s="2">
        <v>3762</v>
      </c>
      <c r="T9" s="38">
        <f>Table35[[#This Row],[Received Amount]]*82</f>
        <v>308484</v>
      </c>
      <c r="U9" s="2">
        <v>6238</v>
      </c>
      <c r="V9" t="s">
        <v>796</v>
      </c>
    </row>
    <row r="10" spans="1:22" ht="15.75" customHeight="1">
      <c r="A10" s="18">
        <v>9</v>
      </c>
      <c r="B10" t="s">
        <v>797</v>
      </c>
      <c r="C10" s="13">
        <v>44682</v>
      </c>
      <c r="D10" s="14">
        <v>44652</v>
      </c>
      <c r="E10" s="14" t="str">
        <f>TEXT(Project_Payments1617[[#This Row],[Invoice Month]],"mmmm")</f>
        <v>April</v>
      </c>
      <c r="F10" s="15">
        <v>9</v>
      </c>
      <c r="G10" s="13">
        <v>44688</v>
      </c>
      <c r="H10" s="16">
        <v>10000</v>
      </c>
      <c r="I10" s="17">
        <f t="shared" si="1"/>
        <v>531934</v>
      </c>
      <c r="J10" s="16">
        <v>6487</v>
      </c>
      <c r="K10" s="13">
        <v>44686</v>
      </c>
      <c r="L10" s="16">
        <f t="shared" si="0"/>
        <v>3513</v>
      </c>
      <c r="M10" s="20"/>
      <c r="O10" t="s">
        <v>796</v>
      </c>
      <c r="P10" t="s">
        <v>769</v>
      </c>
      <c r="Q10" s="2">
        <v>7456</v>
      </c>
      <c r="R10" s="38">
        <f>Table35[[#This Row],[Amount Raised]]*82</f>
        <v>611392</v>
      </c>
      <c r="S10" s="2">
        <v>6487</v>
      </c>
      <c r="T10" s="38">
        <f>Table35[[#This Row],[Received Amount]]*82</f>
        <v>531934</v>
      </c>
      <c r="U10" s="2">
        <v>3513</v>
      </c>
      <c r="V10" t="s">
        <v>797</v>
      </c>
    </row>
    <row r="11" spans="1:22" ht="15.75" customHeight="1">
      <c r="A11" s="18">
        <v>10</v>
      </c>
      <c r="B11" t="s">
        <v>798</v>
      </c>
      <c r="C11" s="13">
        <v>44683</v>
      </c>
      <c r="D11" s="14">
        <v>44652</v>
      </c>
      <c r="E11" s="14" t="str">
        <f>TEXT(Project_Payments1617[[#This Row],[Invoice Month]],"mmmm")</f>
        <v>April</v>
      </c>
      <c r="F11" s="15">
        <v>10</v>
      </c>
      <c r="G11" s="13">
        <v>44697</v>
      </c>
      <c r="H11" s="16">
        <v>10000</v>
      </c>
      <c r="I11" s="17">
        <f t="shared" si="1"/>
        <v>228370</v>
      </c>
      <c r="J11" s="16">
        <v>2785</v>
      </c>
      <c r="K11" s="13">
        <v>44691</v>
      </c>
      <c r="L11" s="21">
        <f t="shared" si="0"/>
        <v>7215</v>
      </c>
      <c r="M11" s="20">
        <f>1798358.9/23474</f>
        <v>76.610671381102492</v>
      </c>
      <c r="O11" t="s">
        <v>796</v>
      </c>
      <c r="P11" t="s">
        <v>769</v>
      </c>
      <c r="Q11" s="2">
        <v>9028</v>
      </c>
      <c r="R11" s="38">
        <f>Table35[[#This Row],[Amount Raised]]*82</f>
        <v>740296</v>
      </c>
      <c r="S11" s="2">
        <v>2785</v>
      </c>
      <c r="T11" s="38">
        <f>Table35[[#This Row],[Received Amount]]*82</f>
        <v>228370</v>
      </c>
      <c r="U11" s="2">
        <v>7215</v>
      </c>
      <c r="V11" t="s">
        <v>798</v>
      </c>
    </row>
    <row r="12" spans="1:22" ht="15.75" hidden="1" customHeight="1">
      <c r="A12" s="18">
        <v>11</v>
      </c>
      <c r="B12" t="s">
        <v>799</v>
      </c>
      <c r="C12" s="13">
        <v>44683</v>
      </c>
      <c r="D12" s="14">
        <v>44652</v>
      </c>
      <c r="E12" s="14" t="str">
        <f>TEXT(Project_Payments1617[[#This Row],[Invoice Month]],"mmmm")</f>
        <v>April</v>
      </c>
      <c r="F12" s="15">
        <v>11</v>
      </c>
      <c r="G12" s="13">
        <v>44692</v>
      </c>
      <c r="H12" s="16">
        <v>10000</v>
      </c>
      <c r="I12" s="17">
        <f t="shared" si="1"/>
        <v>341776</v>
      </c>
      <c r="J12" s="16">
        <v>4168</v>
      </c>
      <c r="K12" s="13">
        <v>44698</v>
      </c>
      <c r="L12" s="16">
        <f t="shared" si="0"/>
        <v>5832</v>
      </c>
      <c r="M12" s="20"/>
      <c r="O12" t="s">
        <v>796</v>
      </c>
      <c r="P12" t="s">
        <v>769</v>
      </c>
      <c r="Q12" s="2">
        <v>4587</v>
      </c>
      <c r="R12" s="2">
        <f>Table35[[#This Row],[Amount Raised]]*82</f>
        <v>376134</v>
      </c>
      <c r="S12" s="2">
        <v>4168</v>
      </c>
      <c r="T12" s="2">
        <f>Table35[[#This Row],[Received Amount]]*82</f>
        <v>341776</v>
      </c>
      <c r="U12" s="2">
        <v>5832</v>
      </c>
      <c r="V12" t="s">
        <v>799</v>
      </c>
    </row>
    <row r="13" spans="1:22" ht="15.75" customHeight="1">
      <c r="A13" s="18">
        <v>12</v>
      </c>
      <c r="B13" t="s">
        <v>799</v>
      </c>
      <c r="C13" s="13">
        <v>44685</v>
      </c>
      <c r="D13" s="14">
        <v>44652</v>
      </c>
      <c r="E13" s="14" t="str">
        <f>TEXT(Project_Payments1617[[#This Row],[Invoice Month]],"mmmm")</f>
        <v>April</v>
      </c>
      <c r="F13" s="15">
        <v>12</v>
      </c>
      <c r="G13" s="13">
        <v>44699</v>
      </c>
      <c r="H13" s="16">
        <v>10000</v>
      </c>
      <c r="I13" s="17">
        <f t="shared" si="1"/>
        <v>326114</v>
      </c>
      <c r="J13" s="16">
        <v>3977</v>
      </c>
      <c r="K13" s="13">
        <v>44699</v>
      </c>
      <c r="L13" s="16">
        <f t="shared" si="0"/>
        <v>6023</v>
      </c>
      <c r="M13" s="8"/>
      <c r="O13" t="s">
        <v>797</v>
      </c>
      <c r="P13" t="s">
        <v>769</v>
      </c>
      <c r="Q13" s="2">
        <v>2181</v>
      </c>
      <c r="R13" s="38">
        <f>Table35[[#This Row],[Amount Raised]]*82</f>
        <v>178842</v>
      </c>
      <c r="S13" s="2">
        <v>3977</v>
      </c>
      <c r="T13" s="38">
        <f>Table35[[#This Row],[Received Amount]]*82</f>
        <v>326114</v>
      </c>
      <c r="U13" s="2">
        <v>6023</v>
      </c>
      <c r="V13" t="s">
        <v>799</v>
      </c>
    </row>
    <row r="14" spans="1:22" ht="15.75" hidden="1" customHeight="1">
      <c r="A14" s="22">
        <v>13</v>
      </c>
      <c r="B14" t="s">
        <v>800</v>
      </c>
      <c r="C14" s="23" t="s">
        <v>67</v>
      </c>
      <c r="D14" s="24"/>
      <c r="E14" s="36"/>
      <c r="F14" s="24"/>
      <c r="G14" s="24"/>
      <c r="H14" s="25"/>
      <c r="I14" s="17"/>
      <c r="J14" s="26"/>
      <c r="K14" s="25"/>
      <c r="L14" s="27"/>
      <c r="M14" s="8"/>
      <c r="O14" t="s">
        <v>67</v>
      </c>
      <c r="Q14" s="2">
        <v>4363</v>
      </c>
      <c r="R14" s="2">
        <f>Table35[[#This Row],[Amount Raised]]*82</f>
        <v>357766</v>
      </c>
      <c r="T14" s="2">
        <f>Table35[[#This Row],[Received Amount]]*82</f>
        <v>0</v>
      </c>
      <c r="V14" t="s">
        <v>800</v>
      </c>
    </row>
    <row r="15" spans="1:22" ht="15.75" customHeight="1">
      <c r="A15" s="18">
        <v>14</v>
      </c>
      <c r="B15" t="s">
        <v>801</v>
      </c>
      <c r="C15" s="13">
        <v>44685</v>
      </c>
      <c r="D15" s="14">
        <v>44652</v>
      </c>
      <c r="E15" s="14" t="str">
        <f>TEXT(Project_Payments1617[[#This Row],[Invoice Month]],"mmmm")</f>
        <v>April</v>
      </c>
      <c r="F15" s="15">
        <v>14</v>
      </c>
      <c r="G15" s="13">
        <v>44691</v>
      </c>
      <c r="H15" s="16">
        <v>10000</v>
      </c>
      <c r="I15" s="17">
        <f t="shared" si="1"/>
        <v>211396</v>
      </c>
      <c r="J15" s="16">
        <v>2578</v>
      </c>
      <c r="K15" s="13">
        <v>44692</v>
      </c>
      <c r="L15" s="16">
        <f t="shared" ref="L15:L51" si="2">H15-J15</f>
        <v>7422</v>
      </c>
      <c r="M15" s="8"/>
      <c r="O15" t="s">
        <v>798</v>
      </c>
      <c r="P15" t="s">
        <v>769</v>
      </c>
      <c r="Q15" s="2">
        <v>6029</v>
      </c>
      <c r="R15" s="38">
        <f>Table35[[#This Row],[Amount Raised]]*82</f>
        <v>494378</v>
      </c>
      <c r="S15" s="2">
        <v>2578</v>
      </c>
      <c r="T15" s="38">
        <f>Table35[[#This Row],[Received Amount]]*82</f>
        <v>211396</v>
      </c>
      <c r="U15" s="2">
        <v>7422</v>
      </c>
      <c r="V15" t="s">
        <v>801</v>
      </c>
    </row>
    <row r="16" spans="1:22" ht="15.75" customHeight="1">
      <c r="A16" s="18">
        <v>15</v>
      </c>
      <c r="B16" t="s">
        <v>802</v>
      </c>
      <c r="C16" s="13">
        <v>44701</v>
      </c>
      <c r="D16" s="14">
        <v>44682</v>
      </c>
      <c r="E16" s="14" t="str">
        <f>TEXT(Project_Payments1617[[#This Row],[Invoice Month]],"mmmm")</f>
        <v>May</v>
      </c>
      <c r="F16" s="15">
        <v>15</v>
      </c>
      <c r="G16" s="13">
        <v>44715</v>
      </c>
      <c r="H16" s="16">
        <v>10000</v>
      </c>
      <c r="I16" s="17">
        <f t="shared" si="1"/>
        <v>205738</v>
      </c>
      <c r="J16" s="16">
        <v>2509</v>
      </c>
      <c r="K16" s="13">
        <v>44732</v>
      </c>
      <c r="L16" s="16">
        <f t="shared" si="2"/>
        <v>7491</v>
      </c>
      <c r="M16" s="8" t="s">
        <v>66</v>
      </c>
      <c r="O16" t="s">
        <v>799</v>
      </c>
      <c r="P16" t="s">
        <v>771</v>
      </c>
      <c r="Q16" s="2">
        <v>9086</v>
      </c>
      <c r="R16" s="38">
        <f>Table35[[#This Row],[Amount Raised]]*82</f>
        <v>745052</v>
      </c>
      <c r="S16" s="2">
        <v>2509</v>
      </c>
      <c r="T16" s="38">
        <f>Table35[[#This Row],[Received Amount]]*82</f>
        <v>205738</v>
      </c>
      <c r="U16" s="2">
        <v>7491</v>
      </c>
      <c r="V16" t="s">
        <v>802</v>
      </c>
    </row>
    <row r="17" spans="1:22" ht="15.75" customHeight="1">
      <c r="A17" s="18">
        <v>16</v>
      </c>
      <c r="B17" t="s">
        <v>803</v>
      </c>
      <c r="C17" s="13">
        <v>44707</v>
      </c>
      <c r="D17" s="14">
        <v>44682</v>
      </c>
      <c r="E17" s="14" t="str">
        <f>TEXT(Project_Payments1617[[#This Row],[Invoice Month]],"mmmm")</f>
        <v>May</v>
      </c>
      <c r="F17" s="15">
        <v>16</v>
      </c>
      <c r="G17" s="13">
        <v>44721</v>
      </c>
      <c r="H17" s="16">
        <v>10000</v>
      </c>
      <c r="I17" s="17">
        <f t="shared" si="1"/>
        <v>621560</v>
      </c>
      <c r="J17" s="16">
        <v>7580</v>
      </c>
      <c r="K17" s="13">
        <v>44732</v>
      </c>
      <c r="L17" s="16">
        <f t="shared" si="2"/>
        <v>2420</v>
      </c>
      <c r="M17" s="8" t="s">
        <v>66</v>
      </c>
      <c r="O17" t="s">
        <v>799</v>
      </c>
      <c r="P17" t="s">
        <v>771</v>
      </c>
      <c r="Q17" s="2">
        <v>8722</v>
      </c>
      <c r="R17" s="38">
        <f>Table35[[#This Row],[Amount Raised]]*82</f>
        <v>715204</v>
      </c>
      <c r="S17" s="2">
        <v>7580</v>
      </c>
      <c r="T17" s="38">
        <f>Table35[[#This Row],[Received Amount]]*82</f>
        <v>621560</v>
      </c>
      <c r="U17" s="2">
        <v>2420</v>
      </c>
      <c r="V17" t="s">
        <v>803</v>
      </c>
    </row>
    <row r="18" spans="1:22" ht="15.75" customHeight="1">
      <c r="A18" s="18">
        <v>17</v>
      </c>
      <c r="B18" t="s">
        <v>802</v>
      </c>
      <c r="C18" s="13">
        <v>44711</v>
      </c>
      <c r="D18" s="14">
        <v>44682</v>
      </c>
      <c r="E18" s="14" t="str">
        <f>TEXT(Project_Payments1617[[#This Row],[Invoice Month]],"mmmm")</f>
        <v>May</v>
      </c>
      <c r="F18" s="15">
        <v>17</v>
      </c>
      <c r="G18" s="13">
        <v>44717</v>
      </c>
      <c r="H18" s="16">
        <v>10000</v>
      </c>
      <c r="I18" s="17">
        <f t="shared" si="1"/>
        <v>425990</v>
      </c>
      <c r="J18" s="16">
        <v>5195</v>
      </c>
      <c r="K18" s="13">
        <v>44741</v>
      </c>
      <c r="L18" s="16">
        <f t="shared" si="2"/>
        <v>4805</v>
      </c>
      <c r="M18" s="8"/>
      <c r="O18" t="s">
        <v>800</v>
      </c>
      <c r="P18" t="s">
        <v>771</v>
      </c>
      <c r="Q18" s="2">
        <v>5688</v>
      </c>
      <c r="R18" s="38">
        <f>Table35[[#This Row],[Amount Raised]]*82</f>
        <v>466416</v>
      </c>
      <c r="S18" s="2">
        <v>5195</v>
      </c>
      <c r="T18" s="38">
        <f>Table35[[#This Row],[Received Amount]]*82</f>
        <v>425990</v>
      </c>
      <c r="U18" s="2">
        <v>4805</v>
      </c>
      <c r="V18" t="s">
        <v>802</v>
      </c>
    </row>
    <row r="19" spans="1:22" ht="15.75" customHeight="1">
      <c r="A19" s="18">
        <v>18</v>
      </c>
      <c r="B19" t="s">
        <v>802</v>
      </c>
      <c r="C19" s="13">
        <v>44713</v>
      </c>
      <c r="D19" s="14">
        <v>44682</v>
      </c>
      <c r="E19" s="14" t="str">
        <f>TEXT(Project_Payments1617[[#This Row],[Invoice Month]],"mmmm")</f>
        <v>May</v>
      </c>
      <c r="F19" s="15">
        <v>18</v>
      </c>
      <c r="G19" s="13">
        <v>44719</v>
      </c>
      <c r="H19" s="16">
        <v>10000</v>
      </c>
      <c r="I19" s="17">
        <f t="shared" si="1"/>
        <v>632056</v>
      </c>
      <c r="J19" s="16">
        <v>7708</v>
      </c>
      <c r="K19" s="13">
        <v>44720</v>
      </c>
      <c r="L19" s="16">
        <f t="shared" si="2"/>
        <v>2292</v>
      </c>
      <c r="M19" s="8"/>
      <c r="O19" t="s">
        <v>801</v>
      </c>
      <c r="P19" t="s">
        <v>771</v>
      </c>
      <c r="Q19" s="2">
        <v>6637</v>
      </c>
      <c r="R19" s="38">
        <f>Table35[[#This Row],[Amount Raised]]*82</f>
        <v>544234</v>
      </c>
      <c r="S19" s="2">
        <v>7708</v>
      </c>
      <c r="T19" s="38">
        <f>Table35[[#This Row],[Received Amount]]*82</f>
        <v>632056</v>
      </c>
      <c r="U19" s="2">
        <v>2292</v>
      </c>
      <c r="V19" t="s">
        <v>802</v>
      </c>
    </row>
    <row r="20" spans="1:22" ht="15.75" customHeight="1">
      <c r="A20" s="18">
        <v>19</v>
      </c>
      <c r="B20" t="s">
        <v>804</v>
      </c>
      <c r="C20" s="13">
        <v>44714</v>
      </c>
      <c r="D20" s="14">
        <v>44682</v>
      </c>
      <c r="E20" s="14" t="str">
        <f>TEXT(Project_Payments1617[[#This Row],[Invoice Month]],"mmmm")</f>
        <v>May</v>
      </c>
      <c r="F20" s="15">
        <v>19</v>
      </c>
      <c r="G20" s="13">
        <v>44728</v>
      </c>
      <c r="H20" s="16">
        <v>10000</v>
      </c>
      <c r="I20" s="17">
        <f t="shared" si="1"/>
        <v>342678</v>
      </c>
      <c r="J20" s="16">
        <v>4179</v>
      </c>
      <c r="K20" s="13">
        <v>44715</v>
      </c>
      <c r="L20" s="21">
        <f t="shared" si="2"/>
        <v>5821</v>
      </c>
      <c r="M20" s="8">
        <f>2037026.96/26520</f>
        <v>76.810971342383112</v>
      </c>
      <c r="O20" t="s">
        <v>802</v>
      </c>
      <c r="P20" t="s">
        <v>771</v>
      </c>
      <c r="Q20" s="2">
        <v>7562</v>
      </c>
      <c r="R20" s="38">
        <f>Table35[[#This Row],[Amount Raised]]*82</f>
        <v>620084</v>
      </c>
      <c r="S20" s="2">
        <v>4179</v>
      </c>
      <c r="T20" s="38">
        <f>Table35[[#This Row],[Received Amount]]*82</f>
        <v>342678</v>
      </c>
      <c r="U20" s="2">
        <v>5821</v>
      </c>
      <c r="V20" t="s">
        <v>804</v>
      </c>
    </row>
    <row r="21" spans="1:22" ht="15.75" customHeight="1">
      <c r="A21" s="18">
        <v>20</v>
      </c>
      <c r="B21" t="s">
        <v>794</v>
      </c>
      <c r="C21" s="13">
        <v>44715</v>
      </c>
      <c r="D21" s="14">
        <v>44682</v>
      </c>
      <c r="E21" s="14" t="str">
        <f>TEXT(Project_Payments1617[[#This Row],[Invoice Month]],"mmmm")</f>
        <v>May</v>
      </c>
      <c r="F21" s="15">
        <v>20</v>
      </c>
      <c r="G21" s="13">
        <v>44729</v>
      </c>
      <c r="H21" s="16">
        <v>10000</v>
      </c>
      <c r="I21" s="17">
        <f t="shared" si="1"/>
        <v>143500</v>
      </c>
      <c r="J21" s="16">
        <v>1750</v>
      </c>
      <c r="K21" s="13">
        <v>44726</v>
      </c>
      <c r="L21" s="16">
        <f t="shared" si="2"/>
        <v>8250</v>
      </c>
      <c r="M21" s="8"/>
      <c r="O21" t="s">
        <v>803</v>
      </c>
      <c r="P21" s="47" t="s">
        <v>771</v>
      </c>
      <c r="Q21" s="2">
        <v>4047</v>
      </c>
      <c r="R21" s="38">
        <f>Table35[[#This Row],[Amount Raised]]*82</f>
        <v>331854</v>
      </c>
      <c r="S21" s="2">
        <v>1750</v>
      </c>
      <c r="T21" s="38">
        <f>Table35[[#This Row],[Received Amount]]*82</f>
        <v>143500</v>
      </c>
      <c r="U21" s="2">
        <v>8250</v>
      </c>
      <c r="V21" t="s">
        <v>794</v>
      </c>
    </row>
    <row r="22" spans="1:22" ht="15.75" customHeight="1">
      <c r="A22" s="18">
        <v>21</v>
      </c>
      <c r="B22" t="s">
        <v>794</v>
      </c>
      <c r="C22" s="13">
        <v>44716</v>
      </c>
      <c r="D22" s="14">
        <v>44682</v>
      </c>
      <c r="E22" s="14" t="str">
        <f>TEXT(Project_Payments1617[[#This Row],[Invoice Month]],"mmmm")</f>
        <v>May</v>
      </c>
      <c r="F22" s="15">
        <v>21</v>
      </c>
      <c r="G22" s="13">
        <v>44722</v>
      </c>
      <c r="H22" s="16">
        <v>10000</v>
      </c>
      <c r="I22" s="17">
        <f t="shared" si="1"/>
        <v>408688</v>
      </c>
      <c r="J22" s="16">
        <v>4984</v>
      </c>
      <c r="K22" s="13">
        <v>44728</v>
      </c>
      <c r="L22" s="16">
        <f t="shared" si="2"/>
        <v>5016</v>
      </c>
      <c r="M22" s="8"/>
      <c r="O22" t="s">
        <v>802</v>
      </c>
      <c r="P22" t="s">
        <v>771</v>
      </c>
      <c r="Q22" s="2">
        <v>4928</v>
      </c>
      <c r="R22" s="38">
        <f>Table35[[#This Row],[Amount Raised]]*82</f>
        <v>404096</v>
      </c>
      <c r="S22" s="2">
        <v>4984</v>
      </c>
      <c r="T22" s="38">
        <f>Table35[[#This Row],[Received Amount]]*82</f>
        <v>408688</v>
      </c>
      <c r="U22" s="2">
        <v>5016</v>
      </c>
      <c r="V22" t="s">
        <v>794</v>
      </c>
    </row>
    <row r="23" spans="1:22" ht="15.75" hidden="1" customHeight="1">
      <c r="A23" s="18">
        <v>22</v>
      </c>
      <c r="B23" t="s">
        <v>794</v>
      </c>
      <c r="C23" s="13">
        <v>44718</v>
      </c>
      <c r="D23" s="14">
        <v>44682</v>
      </c>
      <c r="E23" s="14" t="str">
        <f>TEXT(Project_Payments1617[[#This Row],[Invoice Month]],"mmmm")</f>
        <v>May</v>
      </c>
      <c r="F23" s="15">
        <v>22</v>
      </c>
      <c r="G23" s="13">
        <v>44727</v>
      </c>
      <c r="H23" s="16">
        <v>10000</v>
      </c>
      <c r="I23" s="17">
        <f t="shared" si="1"/>
        <v>244114</v>
      </c>
      <c r="J23" s="16">
        <v>2977</v>
      </c>
      <c r="K23" s="13">
        <v>44725</v>
      </c>
      <c r="L23" s="16">
        <f t="shared" si="2"/>
        <v>7023</v>
      </c>
      <c r="M23" s="28"/>
      <c r="O23" t="s">
        <v>804</v>
      </c>
      <c r="P23" t="s">
        <v>771</v>
      </c>
      <c r="Q23" s="2">
        <v>8723</v>
      </c>
      <c r="R23" s="2">
        <f>Table35[[#This Row],[Amount Raised]]*82</f>
        <v>715286</v>
      </c>
      <c r="S23" s="2">
        <v>2977</v>
      </c>
      <c r="T23" s="2">
        <f>Table35[[#This Row],[Received Amount]]*82</f>
        <v>244114</v>
      </c>
      <c r="U23" s="2">
        <v>7023</v>
      </c>
      <c r="V23" t="s">
        <v>794</v>
      </c>
    </row>
    <row r="24" spans="1:22" ht="15.75" customHeight="1">
      <c r="A24" s="18">
        <v>23</v>
      </c>
      <c r="B24" t="s">
        <v>805</v>
      </c>
      <c r="C24" s="13">
        <v>44734</v>
      </c>
      <c r="D24" s="14">
        <v>44713</v>
      </c>
      <c r="E24" s="14" t="str">
        <f>TEXT(Project_Payments1617[[#This Row],[Invoice Month]],"mmmm")</f>
        <v>June</v>
      </c>
      <c r="F24" s="15">
        <v>23</v>
      </c>
      <c r="G24" s="13">
        <v>44748</v>
      </c>
      <c r="H24" s="16">
        <v>10000</v>
      </c>
      <c r="I24" s="17">
        <f t="shared" si="1"/>
        <v>266254</v>
      </c>
      <c r="J24" s="16">
        <v>3247</v>
      </c>
      <c r="K24" s="13">
        <v>44762</v>
      </c>
      <c r="L24" s="16">
        <f t="shared" si="2"/>
        <v>6753</v>
      </c>
      <c r="M24" s="8" t="s">
        <v>66</v>
      </c>
      <c r="O24" t="s">
        <v>802</v>
      </c>
      <c r="P24" t="s">
        <v>772</v>
      </c>
      <c r="Q24" s="2">
        <v>1769</v>
      </c>
      <c r="R24" s="38">
        <f>Table35[[#This Row],[Amount Raised]]*82</f>
        <v>145058</v>
      </c>
      <c r="S24" s="2">
        <v>3247</v>
      </c>
      <c r="T24" s="38">
        <f>Table35[[#This Row],[Received Amount]]*82</f>
        <v>266254</v>
      </c>
      <c r="U24" s="2">
        <v>6753</v>
      </c>
      <c r="V24" t="s">
        <v>805</v>
      </c>
    </row>
    <row r="25" spans="1:22" ht="15.75" customHeight="1">
      <c r="A25" s="18">
        <v>24</v>
      </c>
      <c r="B25" t="s">
        <v>805</v>
      </c>
      <c r="C25" s="13">
        <v>44734</v>
      </c>
      <c r="D25" s="14">
        <v>44713</v>
      </c>
      <c r="E25" s="14" t="str">
        <f>TEXT(Project_Payments1617[[#This Row],[Invoice Month]],"mmmm")</f>
        <v>June</v>
      </c>
      <c r="F25" s="15">
        <v>24</v>
      </c>
      <c r="G25" s="13">
        <v>44748</v>
      </c>
      <c r="H25" s="16">
        <v>10000</v>
      </c>
      <c r="I25" s="17">
        <f t="shared" si="1"/>
        <v>458626</v>
      </c>
      <c r="J25" s="16">
        <v>5593</v>
      </c>
      <c r="K25" s="13">
        <v>44762</v>
      </c>
      <c r="L25" s="16">
        <f t="shared" si="2"/>
        <v>4407</v>
      </c>
      <c r="M25" s="8" t="s">
        <v>66</v>
      </c>
      <c r="O25" t="s">
        <v>804</v>
      </c>
      <c r="P25" t="s">
        <v>772</v>
      </c>
      <c r="Q25" s="2">
        <v>6866</v>
      </c>
      <c r="R25" s="38">
        <f>Table35[[#This Row],[Amount Raised]]*82</f>
        <v>563012</v>
      </c>
      <c r="S25" s="2">
        <v>5593</v>
      </c>
      <c r="T25" s="38">
        <f>Table35[[#This Row],[Received Amount]]*82</f>
        <v>458626</v>
      </c>
      <c r="U25" s="2">
        <v>4407</v>
      </c>
      <c r="V25" t="s">
        <v>805</v>
      </c>
    </row>
    <row r="26" spans="1:22" ht="15.75" customHeight="1">
      <c r="A26" s="18">
        <v>25</v>
      </c>
      <c r="B26" t="s">
        <v>806</v>
      </c>
      <c r="C26" s="13">
        <v>44736</v>
      </c>
      <c r="D26" s="12" t="s">
        <v>68</v>
      </c>
      <c r="E26" s="14" t="str">
        <f>TEXT(Project_Payments1617[[#This Row],[Invoice Month]],"mmmm")</f>
        <v>May-June-2022</v>
      </c>
      <c r="F26" s="15">
        <v>25</v>
      </c>
      <c r="G26" s="13">
        <v>44750</v>
      </c>
      <c r="H26" s="16">
        <v>10000</v>
      </c>
      <c r="I26" s="17">
        <f t="shared" si="1"/>
        <v>492820</v>
      </c>
      <c r="J26" s="16">
        <v>6010</v>
      </c>
      <c r="K26" s="13">
        <v>44753</v>
      </c>
      <c r="L26" s="16">
        <f t="shared" si="2"/>
        <v>3990</v>
      </c>
      <c r="M26" s="8">
        <f>213322.58/2775</f>
        <v>76.873001801801792</v>
      </c>
      <c r="O26" t="s">
        <v>794</v>
      </c>
      <c r="P26" t="s">
        <v>68</v>
      </c>
      <c r="Q26" s="2">
        <v>2006</v>
      </c>
      <c r="R26" s="38">
        <f>Table35[[#This Row],[Amount Raised]]*82</f>
        <v>164492</v>
      </c>
      <c r="S26" s="2">
        <v>6010</v>
      </c>
      <c r="T26" s="38">
        <f>Table35[[#This Row],[Received Amount]]*82</f>
        <v>492820</v>
      </c>
      <c r="U26" s="2">
        <v>3990</v>
      </c>
      <c r="V26" t="s">
        <v>806</v>
      </c>
    </row>
    <row r="27" spans="1:22" ht="15.75" customHeight="1">
      <c r="A27" s="18">
        <v>26</v>
      </c>
      <c r="B27" t="s">
        <v>807</v>
      </c>
      <c r="C27" s="13">
        <v>44742</v>
      </c>
      <c r="D27" s="14">
        <v>44713</v>
      </c>
      <c r="E27" s="14" t="str">
        <f>TEXT(Project_Payments1617[[#This Row],[Invoice Month]],"mmmm")</f>
        <v>June</v>
      </c>
      <c r="F27" s="15">
        <v>26</v>
      </c>
      <c r="G27" s="13">
        <v>44748</v>
      </c>
      <c r="H27" s="16">
        <v>10000</v>
      </c>
      <c r="I27" s="17">
        <f t="shared" si="1"/>
        <v>412460</v>
      </c>
      <c r="J27" s="16">
        <v>5030</v>
      </c>
      <c r="K27" s="13">
        <v>44748</v>
      </c>
      <c r="L27" s="16">
        <f t="shared" si="2"/>
        <v>4970</v>
      </c>
      <c r="M27" s="8"/>
      <c r="O27" t="s">
        <v>794</v>
      </c>
      <c r="P27" t="s">
        <v>772</v>
      </c>
      <c r="Q27" s="2">
        <v>4543</v>
      </c>
      <c r="R27" s="38">
        <f>Table35[[#This Row],[Amount Raised]]*82</f>
        <v>372526</v>
      </c>
      <c r="S27" s="2">
        <v>5030</v>
      </c>
      <c r="T27" s="38">
        <f>Table35[[#This Row],[Received Amount]]*82</f>
        <v>412460</v>
      </c>
      <c r="U27" s="2">
        <v>4970</v>
      </c>
      <c r="V27" t="s">
        <v>807</v>
      </c>
    </row>
    <row r="28" spans="1:22" ht="15.75" customHeight="1">
      <c r="A28" s="18">
        <v>27</v>
      </c>
      <c r="B28" t="s">
        <v>808</v>
      </c>
      <c r="C28" s="13">
        <v>44745</v>
      </c>
      <c r="D28" s="14">
        <v>44713</v>
      </c>
      <c r="E28" s="14" t="str">
        <f>TEXT(Project_Payments1617[[#This Row],[Invoice Month]],"mmmm")</f>
        <v>June</v>
      </c>
      <c r="F28" s="15">
        <v>27</v>
      </c>
      <c r="G28" s="13">
        <v>44759</v>
      </c>
      <c r="H28" s="16">
        <v>10000</v>
      </c>
      <c r="I28" s="17">
        <f t="shared" si="1"/>
        <v>317586</v>
      </c>
      <c r="J28" s="16">
        <v>3873</v>
      </c>
      <c r="K28" s="13">
        <v>44757</v>
      </c>
      <c r="L28" s="16">
        <f t="shared" si="2"/>
        <v>6127</v>
      </c>
      <c r="M28" s="28"/>
      <c r="O28" t="s">
        <v>794</v>
      </c>
      <c r="P28" t="s">
        <v>772</v>
      </c>
      <c r="Q28" s="2">
        <v>2434</v>
      </c>
      <c r="R28" s="38">
        <f>Table35[[#This Row],[Amount Raised]]*82</f>
        <v>199588</v>
      </c>
      <c r="S28" s="2">
        <v>3873</v>
      </c>
      <c r="T28" s="38">
        <f>Table35[[#This Row],[Received Amount]]*82</f>
        <v>317586</v>
      </c>
      <c r="U28" s="2">
        <v>6127</v>
      </c>
      <c r="V28" t="s">
        <v>808</v>
      </c>
    </row>
    <row r="29" spans="1:22" ht="15.75" customHeight="1">
      <c r="A29" s="18">
        <v>28</v>
      </c>
      <c r="B29" t="s">
        <v>809</v>
      </c>
      <c r="C29" s="13">
        <v>44746</v>
      </c>
      <c r="D29" s="14">
        <v>44713</v>
      </c>
      <c r="E29" s="14" t="str">
        <f>TEXT(Project_Payments1617[[#This Row],[Invoice Month]],"mmmm")</f>
        <v>June</v>
      </c>
      <c r="F29" s="15">
        <v>28</v>
      </c>
      <c r="G29" s="13">
        <v>44752</v>
      </c>
      <c r="H29" s="16">
        <v>10000</v>
      </c>
      <c r="I29" s="17">
        <f t="shared" si="1"/>
        <v>560552</v>
      </c>
      <c r="J29" s="16">
        <v>6836</v>
      </c>
      <c r="K29" s="13">
        <v>44762</v>
      </c>
      <c r="L29" s="16">
        <f t="shared" si="2"/>
        <v>3164</v>
      </c>
      <c r="M29" s="28"/>
      <c r="O29" t="s">
        <v>805</v>
      </c>
      <c r="P29" t="s">
        <v>772</v>
      </c>
      <c r="Q29" s="2">
        <v>8994</v>
      </c>
      <c r="R29" s="38">
        <f>Table35[[#This Row],[Amount Raised]]*82</f>
        <v>737508</v>
      </c>
      <c r="S29" s="2">
        <v>6836</v>
      </c>
      <c r="T29" s="38">
        <f>Table35[[#This Row],[Received Amount]]*82</f>
        <v>560552</v>
      </c>
      <c r="U29" s="2">
        <v>3164</v>
      </c>
      <c r="V29" t="s">
        <v>809</v>
      </c>
    </row>
    <row r="30" spans="1:22" ht="15.75" hidden="1" customHeight="1">
      <c r="A30" s="18">
        <v>29</v>
      </c>
      <c r="B30" t="s">
        <v>810</v>
      </c>
      <c r="C30" s="13">
        <v>44746</v>
      </c>
      <c r="D30" s="14">
        <v>44713</v>
      </c>
      <c r="E30" s="14" t="str">
        <f>TEXT(Project_Payments1617[[#This Row],[Invoice Month]],"mmmm")</f>
        <v>June</v>
      </c>
      <c r="F30" s="15">
        <v>29</v>
      </c>
      <c r="G30" s="13">
        <v>44752</v>
      </c>
      <c r="H30" s="16">
        <v>10000</v>
      </c>
      <c r="I30" s="17">
        <f t="shared" si="1"/>
        <v>653130</v>
      </c>
      <c r="J30" s="16">
        <v>7965</v>
      </c>
      <c r="K30" s="13">
        <v>44760</v>
      </c>
      <c r="L30" s="16">
        <f t="shared" si="2"/>
        <v>2035</v>
      </c>
      <c r="M30" s="28"/>
      <c r="O30" t="s">
        <v>806</v>
      </c>
      <c r="P30" t="s">
        <v>772</v>
      </c>
      <c r="Q30" s="2">
        <v>2142</v>
      </c>
      <c r="R30" s="2">
        <f>Table35[[#This Row],[Amount Raised]]*82</f>
        <v>175644</v>
      </c>
      <c r="S30" s="2">
        <v>7965</v>
      </c>
      <c r="T30" s="2">
        <f>Table35[[#This Row],[Received Amount]]*82</f>
        <v>653130</v>
      </c>
      <c r="U30" s="2">
        <v>2035</v>
      </c>
      <c r="V30" t="s">
        <v>810</v>
      </c>
    </row>
    <row r="31" spans="1:22" ht="15.75" customHeight="1">
      <c r="A31" s="18">
        <v>30</v>
      </c>
      <c r="B31" t="s">
        <v>811</v>
      </c>
      <c r="C31" s="13">
        <v>44746</v>
      </c>
      <c r="D31" s="14">
        <v>44713</v>
      </c>
      <c r="E31" s="14" t="str">
        <f>TEXT(Project_Payments1617[[#This Row],[Invoice Month]],"mmmm")</f>
        <v>June</v>
      </c>
      <c r="F31" s="15">
        <v>30</v>
      </c>
      <c r="G31" s="13">
        <v>44760</v>
      </c>
      <c r="H31" s="16">
        <v>10000</v>
      </c>
      <c r="I31" s="17">
        <f t="shared" si="1"/>
        <v>293068</v>
      </c>
      <c r="J31" s="16">
        <v>3574</v>
      </c>
      <c r="K31" s="13">
        <v>44754</v>
      </c>
      <c r="L31" s="21">
        <f t="shared" si="2"/>
        <v>6426</v>
      </c>
      <c r="M31" s="8">
        <f>1996558.78/25300</f>
        <v>78.915366798418972</v>
      </c>
      <c r="O31" t="s">
        <v>805</v>
      </c>
      <c r="P31" t="s">
        <v>772</v>
      </c>
      <c r="Q31" s="2">
        <v>1408</v>
      </c>
      <c r="R31" s="38">
        <f>Table35[[#This Row],[Amount Raised]]*82</f>
        <v>115456</v>
      </c>
      <c r="S31" s="2">
        <v>3574</v>
      </c>
      <c r="T31" s="38">
        <f>Table35[[#This Row],[Received Amount]]*82</f>
        <v>293068</v>
      </c>
      <c r="U31" s="2">
        <v>6426</v>
      </c>
      <c r="V31" t="s">
        <v>811</v>
      </c>
    </row>
    <row r="32" spans="1:22" ht="15.75" customHeight="1">
      <c r="A32" s="18">
        <v>31</v>
      </c>
      <c r="B32" t="s">
        <v>812</v>
      </c>
      <c r="C32" s="13">
        <v>44764</v>
      </c>
      <c r="D32" s="14">
        <v>44743</v>
      </c>
      <c r="E32" s="14" t="str">
        <f>TEXT(Project_Payments1617[[#This Row],[Invoice Month]],"mmmm")</f>
        <v>July</v>
      </c>
      <c r="F32" s="15">
        <v>31</v>
      </c>
      <c r="G32" s="13">
        <v>44778</v>
      </c>
      <c r="H32" s="16">
        <v>10000</v>
      </c>
      <c r="I32" s="17">
        <f t="shared" si="1"/>
        <v>369328</v>
      </c>
      <c r="J32" s="16">
        <v>4504</v>
      </c>
      <c r="K32" s="13">
        <v>44792</v>
      </c>
      <c r="L32" s="21">
        <f t="shared" si="2"/>
        <v>5496</v>
      </c>
      <c r="M32" s="8" t="s">
        <v>66</v>
      </c>
      <c r="O32" t="s">
        <v>806</v>
      </c>
      <c r="P32" t="s">
        <v>773</v>
      </c>
      <c r="Q32" s="2">
        <v>2985</v>
      </c>
      <c r="R32" s="38">
        <f>Table35[[#This Row],[Amount Raised]]*82</f>
        <v>244770</v>
      </c>
      <c r="S32" s="2">
        <v>4504</v>
      </c>
      <c r="T32" s="38">
        <f>Table35[[#This Row],[Received Amount]]*82</f>
        <v>369328</v>
      </c>
      <c r="U32" s="2">
        <v>5496</v>
      </c>
      <c r="V32" t="s">
        <v>812</v>
      </c>
    </row>
    <row r="33" spans="1:22" ht="15.75" customHeight="1">
      <c r="A33" s="18">
        <v>32</v>
      </c>
      <c r="B33" t="s">
        <v>813</v>
      </c>
      <c r="C33" s="13">
        <v>44764</v>
      </c>
      <c r="D33" s="14">
        <v>44743</v>
      </c>
      <c r="E33" s="14" t="str">
        <f>TEXT(Project_Payments1617[[#This Row],[Invoice Month]],"mmmm")</f>
        <v>July</v>
      </c>
      <c r="F33" s="15">
        <v>32</v>
      </c>
      <c r="G33" s="13">
        <v>44778</v>
      </c>
      <c r="H33" s="16">
        <v>10000</v>
      </c>
      <c r="I33" s="17">
        <f t="shared" si="1"/>
        <v>235176</v>
      </c>
      <c r="J33" s="16">
        <v>2868</v>
      </c>
      <c r="K33" s="13">
        <v>44792</v>
      </c>
      <c r="L33" s="21">
        <f t="shared" si="2"/>
        <v>7132</v>
      </c>
      <c r="M33" s="8" t="s">
        <v>66</v>
      </c>
      <c r="O33" t="s">
        <v>807</v>
      </c>
      <c r="P33" t="s">
        <v>773</v>
      </c>
      <c r="Q33" s="2">
        <v>1315</v>
      </c>
      <c r="R33" s="38">
        <f>Table35[[#This Row],[Amount Raised]]*82</f>
        <v>107830</v>
      </c>
      <c r="S33" s="2">
        <v>2868</v>
      </c>
      <c r="T33" s="38">
        <f>Table35[[#This Row],[Received Amount]]*82</f>
        <v>235176</v>
      </c>
      <c r="U33" s="2">
        <v>7132</v>
      </c>
      <c r="V33" t="s">
        <v>813</v>
      </c>
    </row>
    <row r="34" spans="1:22" ht="15.75" customHeight="1">
      <c r="A34" s="18">
        <v>33</v>
      </c>
      <c r="B34" t="s">
        <v>814</v>
      </c>
      <c r="C34" s="13">
        <v>44769</v>
      </c>
      <c r="D34" s="12" t="s">
        <v>69</v>
      </c>
      <c r="E34" s="14" t="str">
        <f>TEXT(Project_Payments1617[[#This Row],[Invoice Month]],"mmmm")</f>
        <v>June-July-2022</v>
      </c>
      <c r="F34" s="15">
        <v>33</v>
      </c>
      <c r="G34" s="13">
        <v>44783</v>
      </c>
      <c r="H34" s="16">
        <v>10000</v>
      </c>
      <c r="I34" s="17">
        <f t="shared" si="1"/>
        <v>134398</v>
      </c>
      <c r="J34" s="16">
        <v>1639</v>
      </c>
      <c r="K34" s="13">
        <v>44792</v>
      </c>
      <c r="L34" s="16">
        <f t="shared" si="2"/>
        <v>8361</v>
      </c>
      <c r="M34" s="8">
        <f>85591.3/1112.5</f>
        <v>76.936000000000007</v>
      </c>
      <c r="O34" t="s">
        <v>808</v>
      </c>
      <c r="P34" t="s">
        <v>69</v>
      </c>
      <c r="Q34" s="2">
        <v>4342</v>
      </c>
      <c r="R34" s="38">
        <f>Table35[[#This Row],[Amount Raised]]*82</f>
        <v>356044</v>
      </c>
      <c r="S34" s="2">
        <v>1639</v>
      </c>
      <c r="T34" s="38">
        <f>Table35[[#This Row],[Received Amount]]*82</f>
        <v>134398</v>
      </c>
      <c r="U34" s="2">
        <v>8361</v>
      </c>
      <c r="V34" t="s">
        <v>814</v>
      </c>
    </row>
    <row r="35" spans="1:22" ht="15.75" customHeight="1">
      <c r="A35" s="18">
        <v>34</v>
      </c>
      <c r="B35" t="s">
        <v>815</v>
      </c>
      <c r="C35" s="13">
        <v>44769</v>
      </c>
      <c r="D35" s="12" t="s">
        <v>69</v>
      </c>
      <c r="E35" s="14" t="str">
        <f>TEXT(Project_Payments1617[[#This Row],[Invoice Month]],"mmmm")</f>
        <v>June-July-2022</v>
      </c>
      <c r="F35" s="15">
        <v>34</v>
      </c>
      <c r="G35" s="13">
        <v>44783</v>
      </c>
      <c r="H35" s="16">
        <v>10000</v>
      </c>
      <c r="I35" s="17">
        <f t="shared" si="1"/>
        <v>284458</v>
      </c>
      <c r="J35" s="16">
        <v>3469</v>
      </c>
      <c r="K35" s="13">
        <v>44791</v>
      </c>
      <c r="L35" s="16">
        <f t="shared" si="2"/>
        <v>6531</v>
      </c>
      <c r="M35" s="28"/>
      <c r="O35" t="s">
        <v>809</v>
      </c>
      <c r="P35" t="s">
        <v>69</v>
      </c>
      <c r="Q35" s="2">
        <v>6874</v>
      </c>
      <c r="R35" s="38">
        <f>Table35[[#This Row],[Amount Raised]]*82</f>
        <v>563668</v>
      </c>
      <c r="S35" s="2">
        <v>3469</v>
      </c>
      <c r="T35" s="38">
        <f>Table35[[#This Row],[Received Amount]]*82</f>
        <v>284458</v>
      </c>
      <c r="U35" s="2">
        <v>6531</v>
      </c>
      <c r="V35" t="s">
        <v>815</v>
      </c>
    </row>
    <row r="36" spans="1:22" ht="15.75" customHeight="1">
      <c r="A36" s="18">
        <v>35</v>
      </c>
      <c r="B36" t="s">
        <v>816</v>
      </c>
      <c r="C36" s="13">
        <v>44769</v>
      </c>
      <c r="D36" s="14">
        <v>44652</v>
      </c>
      <c r="E36" s="14" t="str">
        <f>TEXT(Project_Payments1617[[#This Row],[Invoice Month]],"mmmm")</f>
        <v>April</v>
      </c>
      <c r="F36" s="15">
        <v>35</v>
      </c>
      <c r="G36" s="13">
        <v>44783</v>
      </c>
      <c r="H36" s="16">
        <v>10000</v>
      </c>
      <c r="I36" s="17">
        <f t="shared" si="1"/>
        <v>372690</v>
      </c>
      <c r="J36" s="16">
        <v>4545</v>
      </c>
      <c r="K36" s="13">
        <v>44874</v>
      </c>
      <c r="L36" s="16">
        <f t="shared" si="2"/>
        <v>5455</v>
      </c>
      <c r="M36" s="28" t="s">
        <v>70</v>
      </c>
      <c r="O36" t="s">
        <v>810</v>
      </c>
      <c r="P36" t="s">
        <v>769</v>
      </c>
      <c r="Q36" s="2">
        <v>3899</v>
      </c>
      <c r="R36" s="38">
        <f>Table35[[#This Row],[Amount Raised]]*82</f>
        <v>319718</v>
      </c>
      <c r="S36" s="2">
        <v>4545</v>
      </c>
      <c r="T36" s="38">
        <f>Table35[[#This Row],[Received Amount]]*82</f>
        <v>372690</v>
      </c>
      <c r="U36" s="2">
        <v>5455</v>
      </c>
      <c r="V36" t="s">
        <v>816</v>
      </c>
    </row>
    <row r="37" spans="1:22" ht="15.75" customHeight="1">
      <c r="A37" s="18">
        <v>36</v>
      </c>
      <c r="B37" t="s">
        <v>817</v>
      </c>
      <c r="C37" s="13">
        <v>44769</v>
      </c>
      <c r="D37" s="14">
        <v>44682</v>
      </c>
      <c r="E37" s="14" t="str">
        <f>TEXT(Project_Payments1617[[#This Row],[Invoice Month]],"mmmm")</f>
        <v>May</v>
      </c>
      <c r="F37" s="15">
        <v>36</v>
      </c>
      <c r="G37" s="13">
        <v>44783</v>
      </c>
      <c r="H37" s="16">
        <v>10000</v>
      </c>
      <c r="I37" s="17">
        <f t="shared" si="1"/>
        <v>157850</v>
      </c>
      <c r="J37" s="16">
        <v>1925</v>
      </c>
      <c r="K37" s="13">
        <v>44874</v>
      </c>
      <c r="L37" s="16">
        <f t="shared" si="2"/>
        <v>8075</v>
      </c>
      <c r="M37" s="28" t="s">
        <v>70</v>
      </c>
      <c r="O37" t="s">
        <v>811</v>
      </c>
      <c r="P37" t="s">
        <v>771</v>
      </c>
      <c r="Q37" s="2">
        <v>6934</v>
      </c>
      <c r="R37" s="38">
        <f>Table35[[#This Row],[Amount Raised]]*82</f>
        <v>568588</v>
      </c>
      <c r="S37" s="2">
        <v>1925</v>
      </c>
      <c r="T37" s="38">
        <f>Table35[[#This Row],[Received Amount]]*82</f>
        <v>157850</v>
      </c>
      <c r="U37" s="2">
        <v>8075</v>
      </c>
      <c r="V37" t="s">
        <v>817</v>
      </c>
    </row>
    <row r="38" spans="1:22" ht="15.75" customHeight="1">
      <c r="A38" s="18">
        <v>37</v>
      </c>
      <c r="B38" t="s">
        <v>808</v>
      </c>
      <c r="C38" s="13">
        <v>44769</v>
      </c>
      <c r="D38" s="14">
        <v>44713</v>
      </c>
      <c r="E38" s="14" t="str">
        <f>TEXT(Project_Payments1617[[#This Row],[Invoice Month]],"mmmm")</f>
        <v>June</v>
      </c>
      <c r="F38" s="15">
        <v>37</v>
      </c>
      <c r="G38" s="13">
        <v>44783</v>
      </c>
      <c r="H38" s="16">
        <v>10000</v>
      </c>
      <c r="I38" s="17">
        <f t="shared" si="1"/>
        <v>474124</v>
      </c>
      <c r="J38" s="16">
        <v>5782</v>
      </c>
      <c r="K38" s="13">
        <v>44874</v>
      </c>
      <c r="L38" s="16">
        <f t="shared" si="2"/>
        <v>4218</v>
      </c>
      <c r="M38" s="28" t="s">
        <v>70</v>
      </c>
      <c r="O38" t="s">
        <v>812</v>
      </c>
      <c r="P38" t="s">
        <v>772</v>
      </c>
      <c r="Q38" s="2">
        <v>6855</v>
      </c>
      <c r="R38" s="38">
        <f>Table35[[#This Row],[Amount Raised]]*82</f>
        <v>562110</v>
      </c>
      <c r="S38" s="2">
        <v>5782</v>
      </c>
      <c r="T38" s="38">
        <f>Table35[[#This Row],[Received Amount]]*82</f>
        <v>474124</v>
      </c>
      <c r="U38" s="2">
        <v>4218</v>
      </c>
      <c r="V38" t="s">
        <v>808</v>
      </c>
    </row>
    <row r="39" spans="1:22" ht="15.75" customHeight="1">
      <c r="A39" s="18">
        <v>38</v>
      </c>
      <c r="B39" t="s">
        <v>818</v>
      </c>
      <c r="C39" s="13">
        <v>44773</v>
      </c>
      <c r="D39" s="14">
        <v>44743</v>
      </c>
      <c r="E39" s="14" t="str">
        <f>TEXT(Project_Payments1617[[#This Row],[Invoice Month]],"mmmm")</f>
        <v>July</v>
      </c>
      <c r="F39" s="15">
        <v>38</v>
      </c>
      <c r="G39" s="13">
        <v>44779</v>
      </c>
      <c r="H39" s="16">
        <v>10000</v>
      </c>
      <c r="I39" s="17">
        <f t="shared" si="1"/>
        <v>380234</v>
      </c>
      <c r="J39" s="16">
        <v>4637</v>
      </c>
      <c r="K39" s="13">
        <v>44777</v>
      </c>
      <c r="L39" s="16">
        <f t="shared" si="2"/>
        <v>5363</v>
      </c>
      <c r="M39" s="8"/>
      <c r="O39" t="s">
        <v>813</v>
      </c>
      <c r="P39" t="s">
        <v>773</v>
      </c>
      <c r="Q39" s="2">
        <v>8197</v>
      </c>
      <c r="R39" s="38">
        <f>Table35[[#This Row],[Amount Raised]]*82</f>
        <v>672154</v>
      </c>
      <c r="S39" s="2">
        <v>4637</v>
      </c>
      <c r="T39" s="38">
        <f>Table35[[#This Row],[Received Amount]]*82</f>
        <v>380234</v>
      </c>
      <c r="U39" s="2">
        <v>5363</v>
      </c>
      <c r="V39" t="s">
        <v>818</v>
      </c>
    </row>
    <row r="40" spans="1:22">
      <c r="A40" s="18">
        <v>39</v>
      </c>
      <c r="B40" t="s">
        <v>808</v>
      </c>
      <c r="C40" s="13">
        <v>44775</v>
      </c>
      <c r="D40" s="14">
        <v>44743</v>
      </c>
      <c r="E40" s="14" t="str">
        <f>TEXT(Project_Payments1617[[#This Row],[Invoice Month]],"mmmm")</f>
        <v>July</v>
      </c>
      <c r="F40" s="15">
        <v>39</v>
      </c>
      <c r="G40" s="13">
        <v>44789</v>
      </c>
      <c r="H40" s="16">
        <v>10000</v>
      </c>
      <c r="I40" s="17">
        <f t="shared" si="1"/>
        <v>151700</v>
      </c>
      <c r="J40" s="16">
        <v>1850</v>
      </c>
      <c r="K40" s="13">
        <v>44785</v>
      </c>
      <c r="L40" s="16">
        <f t="shared" si="2"/>
        <v>8150</v>
      </c>
      <c r="M40" s="8">
        <f>1794784.5/22766</f>
        <v>78.836181147324965</v>
      </c>
      <c r="O40" t="s">
        <v>814</v>
      </c>
      <c r="P40" t="s">
        <v>773</v>
      </c>
      <c r="Q40" s="2">
        <v>1844</v>
      </c>
      <c r="R40" s="38">
        <f>Table35[[#This Row],[Amount Raised]]*82</f>
        <v>151208</v>
      </c>
      <c r="S40" s="2">
        <v>1850</v>
      </c>
      <c r="T40" s="38">
        <f>Table35[[#This Row],[Received Amount]]*82</f>
        <v>151700</v>
      </c>
      <c r="U40" s="2">
        <v>8150</v>
      </c>
      <c r="V40" t="s">
        <v>808</v>
      </c>
    </row>
    <row r="41" spans="1:22">
      <c r="A41" s="18">
        <v>40</v>
      </c>
      <c r="B41" t="s">
        <v>818</v>
      </c>
      <c r="C41" s="13">
        <v>44776</v>
      </c>
      <c r="D41" s="14">
        <v>44743</v>
      </c>
      <c r="E41" s="14" t="str">
        <f>TEXT(Project_Payments1617[[#This Row],[Invoice Month]],"mmmm")</f>
        <v>July</v>
      </c>
      <c r="F41" s="15">
        <v>40</v>
      </c>
      <c r="G41" s="13">
        <v>44790</v>
      </c>
      <c r="H41" s="16">
        <v>10000</v>
      </c>
      <c r="I41" s="17">
        <f t="shared" si="1"/>
        <v>187288</v>
      </c>
      <c r="J41" s="16">
        <v>2284</v>
      </c>
      <c r="K41" s="13">
        <v>44791</v>
      </c>
      <c r="L41" s="16">
        <f t="shared" si="2"/>
        <v>7716</v>
      </c>
      <c r="M41" s="8"/>
      <c r="O41" t="s">
        <v>815</v>
      </c>
      <c r="P41" t="s">
        <v>773</v>
      </c>
      <c r="Q41" s="2">
        <v>3284</v>
      </c>
      <c r="R41" s="38">
        <f>Table35[[#This Row],[Amount Raised]]*82</f>
        <v>269288</v>
      </c>
      <c r="S41" s="2">
        <v>2284</v>
      </c>
      <c r="T41" s="38">
        <f>Table35[[#This Row],[Received Amount]]*82</f>
        <v>187288</v>
      </c>
      <c r="U41" s="2">
        <v>7716</v>
      </c>
      <c r="V41" t="s">
        <v>818</v>
      </c>
    </row>
    <row r="42" spans="1:22">
      <c r="A42" s="18">
        <v>41</v>
      </c>
      <c r="B42" t="s">
        <v>808</v>
      </c>
      <c r="C42" s="13">
        <v>44777</v>
      </c>
      <c r="D42" s="14">
        <v>44743</v>
      </c>
      <c r="E42" s="14" t="str">
        <f>TEXT(Project_Payments1617[[#This Row],[Invoice Month]],"mmmm")</f>
        <v>July</v>
      </c>
      <c r="F42" s="15">
        <v>41</v>
      </c>
      <c r="G42" s="13">
        <v>44783</v>
      </c>
      <c r="H42" s="16">
        <v>10000</v>
      </c>
      <c r="I42" s="17">
        <f t="shared" si="1"/>
        <v>343252</v>
      </c>
      <c r="J42" s="16">
        <v>4186</v>
      </c>
      <c r="K42" s="13">
        <v>44795</v>
      </c>
      <c r="L42" s="16">
        <f t="shared" si="2"/>
        <v>5814</v>
      </c>
      <c r="M42" s="8"/>
      <c r="O42" t="s">
        <v>816</v>
      </c>
      <c r="P42" t="s">
        <v>773</v>
      </c>
      <c r="Q42" s="2">
        <v>6415</v>
      </c>
      <c r="R42" s="38">
        <f>Table35[[#This Row],[Amount Raised]]*82</f>
        <v>526030</v>
      </c>
      <c r="S42" s="2">
        <v>4186</v>
      </c>
      <c r="T42" s="38">
        <f>Table35[[#This Row],[Received Amount]]*82</f>
        <v>343252</v>
      </c>
      <c r="U42" s="2">
        <v>5814</v>
      </c>
      <c r="V42" t="s">
        <v>808</v>
      </c>
    </row>
    <row r="43" spans="1:22">
      <c r="A43" s="18">
        <v>42</v>
      </c>
      <c r="B43" t="s">
        <v>809</v>
      </c>
      <c r="C43" s="13">
        <v>44777</v>
      </c>
      <c r="D43" s="14">
        <v>44743</v>
      </c>
      <c r="E43" s="14" t="str">
        <f>TEXT(Project_Payments1617[[#This Row],[Invoice Month]],"mmmm")</f>
        <v>July</v>
      </c>
      <c r="F43" s="15">
        <v>42</v>
      </c>
      <c r="G43" s="13">
        <v>44791</v>
      </c>
      <c r="H43" s="16">
        <v>10000</v>
      </c>
      <c r="I43" s="17">
        <f t="shared" si="1"/>
        <v>166460</v>
      </c>
      <c r="J43" s="16">
        <v>2030</v>
      </c>
      <c r="K43" s="13">
        <v>44888</v>
      </c>
      <c r="L43" s="16">
        <f t="shared" si="2"/>
        <v>7970</v>
      </c>
      <c r="M43" s="8">
        <f>41341.62/530</f>
        <v>78.003056603773587</v>
      </c>
      <c r="O43" t="s">
        <v>817</v>
      </c>
      <c r="P43" t="s">
        <v>773</v>
      </c>
      <c r="Q43" s="2">
        <v>8971</v>
      </c>
      <c r="R43" s="38">
        <f>Table35[[#This Row],[Amount Raised]]*82</f>
        <v>735622</v>
      </c>
      <c r="S43" s="2">
        <v>2030</v>
      </c>
      <c r="T43" s="38">
        <f>Table35[[#This Row],[Received Amount]]*82</f>
        <v>166460</v>
      </c>
      <c r="U43" s="2">
        <v>7970</v>
      </c>
      <c r="V43" t="s">
        <v>809</v>
      </c>
    </row>
    <row r="44" spans="1:22" hidden="1">
      <c r="A44" s="18">
        <v>43</v>
      </c>
      <c r="B44" t="s">
        <v>810</v>
      </c>
      <c r="C44" s="13">
        <v>44782</v>
      </c>
      <c r="D44" s="14">
        <v>44743</v>
      </c>
      <c r="E44" s="14" t="str">
        <f>TEXT(Project_Payments1617[[#This Row],[Invoice Month]],"mmmm")</f>
        <v>July</v>
      </c>
      <c r="F44" s="15">
        <v>43</v>
      </c>
      <c r="G44" s="13">
        <v>44791</v>
      </c>
      <c r="H44" s="16">
        <v>10000</v>
      </c>
      <c r="I44" s="17">
        <f t="shared" si="1"/>
        <v>165886</v>
      </c>
      <c r="J44" s="16">
        <v>2023</v>
      </c>
      <c r="K44" s="13">
        <v>44784</v>
      </c>
      <c r="L44" s="16">
        <f t="shared" si="2"/>
        <v>7977</v>
      </c>
      <c r="M44" s="8"/>
      <c r="O44" t="s">
        <v>64</v>
      </c>
      <c r="P44" t="s">
        <v>773</v>
      </c>
      <c r="Q44" s="2">
        <v>1934</v>
      </c>
      <c r="R44" s="2">
        <f>Table35[[#This Row],[Amount Raised]]*82</f>
        <v>158588</v>
      </c>
      <c r="S44" s="2">
        <v>2023</v>
      </c>
      <c r="T44" s="2">
        <f>Table35[[#This Row],[Received Amount]]*82</f>
        <v>165886</v>
      </c>
      <c r="U44" s="2">
        <v>7977</v>
      </c>
      <c r="V44" t="s">
        <v>811</v>
      </c>
    </row>
    <row r="45" spans="1:22" hidden="1">
      <c r="A45" s="18">
        <v>44</v>
      </c>
      <c r="B45" t="s">
        <v>811</v>
      </c>
      <c r="C45" s="13">
        <v>44785</v>
      </c>
      <c r="D45" s="12" t="s">
        <v>72</v>
      </c>
      <c r="E45" s="14" t="str">
        <f>TEXT(Project_Payments1617[[#This Row],[Invoice Month]],"mmmm")</f>
        <v>Feb-Mar-Jul-22</v>
      </c>
      <c r="F45" s="15">
        <v>44</v>
      </c>
      <c r="G45" s="13">
        <v>44794</v>
      </c>
      <c r="H45" s="16">
        <v>10000</v>
      </c>
      <c r="I45" s="17">
        <f t="shared" si="1"/>
        <v>205000</v>
      </c>
      <c r="J45" s="16">
        <v>2500</v>
      </c>
      <c r="K45" s="13">
        <v>44859</v>
      </c>
      <c r="L45" s="16">
        <f t="shared" si="2"/>
        <v>7500</v>
      </c>
      <c r="M45" s="8">
        <f>148898.97/1815</f>
        <v>82.037999999999997</v>
      </c>
      <c r="O45" t="s">
        <v>71</v>
      </c>
      <c r="P45" t="s">
        <v>72</v>
      </c>
      <c r="Q45" s="2">
        <v>9155</v>
      </c>
      <c r="R45" s="2">
        <f>Table35[[#This Row],[Amount Raised]]*82</f>
        <v>750710</v>
      </c>
      <c r="S45" s="2">
        <v>2500</v>
      </c>
      <c r="T45" s="2">
        <f>Table35[[#This Row],[Received Amount]]*82</f>
        <v>205000</v>
      </c>
      <c r="U45" s="2">
        <v>7500</v>
      </c>
      <c r="V45" t="s">
        <v>812</v>
      </c>
    </row>
    <row r="46" spans="1:22" hidden="1">
      <c r="A46" s="18">
        <v>45</v>
      </c>
      <c r="B46" t="s">
        <v>812</v>
      </c>
      <c r="C46" s="13">
        <v>44785</v>
      </c>
      <c r="D46" s="14">
        <v>44743</v>
      </c>
      <c r="E46" s="14" t="str">
        <f>TEXT(Project_Payments1617[[#This Row],[Invoice Month]],"mmmm")</f>
        <v>July</v>
      </c>
      <c r="F46" s="15">
        <v>45</v>
      </c>
      <c r="G46" s="13">
        <v>44794</v>
      </c>
      <c r="H46" s="16">
        <v>10000</v>
      </c>
      <c r="I46" s="17">
        <f t="shared" si="1"/>
        <v>315372</v>
      </c>
      <c r="J46" s="16">
        <v>3846</v>
      </c>
      <c r="K46" s="13">
        <v>44795</v>
      </c>
      <c r="L46" s="16">
        <f t="shared" si="2"/>
        <v>6154</v>
      </c>
      <c r="M46" s="8"/>
      <c r="O46" t="s">
        <v>73</v>
      </c>
      <c r="P46" t="s">
        <v>773</v>
      </c>
      <c r="Q46" s="2">
        <v>1160</v>
      </c>
      <c r="R46" s="2">
        <f>Table35[[#This Row],[Amount Raised]]*82</f>
        <v>95120</v>
      </c>
      <c r="S46" s="2">
        <v>3846</v>
      </c>
      <c r="T46" s="2">
        <f>Table35[[#This Row],[Received Amount]]*82</f>
        <v>315372</v>
      </c>
      <c r="U46" s="2">
        <v>6154</v>
      </c>
      <c r="V46" t="s">
        <v>813</v>
      </c>
    </row>
    <row r="47" spans="1:22" hidden="1">
      <c r="A47" s="18">
        <v>46</v>
      </c>
      <c r="B47" t="s">
        <v>813</v>
      </c>
      <c r="C47" s="13">
        <v>44785</v>
      </c>
      <c r="D47" s="14">
        <v>44743</v>
      </c>
      <c r="E47" s="14" t="str">
        <f>TEXT(Project_Payments1617[[#This Row],[Invoice Month]],"mmmm")</f>
        <v>July</v>
      </c>
      <c r="F47" s="15">
        <v>46</v>
      </c>
      <c r="G47" s="13">
        <v>44794</v>
      </c>
      <c r="H47" s="16">
        <v>10000</v>
      </c>
      <c r="I47" s="17">
        <f t="shared" si="1"/>
        <v>387532</v>
      </c>
      <c r="J47" s="16">
        <v>4726</v>
      </c>
      <c r="K47" s="13">
        <v>44826</v>
      </c>
      <c r="L47" s="16">
        <f t="shared" si="2"/>
        <v>5274</v>
      </c>
      <c r="M47" s="8"/>
      <c r="O47" t="s">
        <v>74</v>
      </c>
      <c r="P47" t="s">
        <v>773</v>
      </c>
      <c r="Q47" s="2">
        <v>2832</v>
      </c>
      <c r="R47" s="2">
        <f>Table35[[#This Row],[Amount Raised]]*82</f>
        <v>232224</v>
      </c>
      <c r="S47" s="2">
        <v>4726</v>
      </c>
      <c r="T47" s="2">
        <f>Table35[[#This Row],[Received Amount]]*82</f>
        <v>387532</v>
      </c>
      <c r="U47" s="2">
        <v>5274</v>
      </c>
      <c r="V47" t="s">
        <v>814</v>
      </c>
    </row>
    <row r="48" spans="1:22">
      <c r="A48" s="29">
        <v>47</v>
      </c>
      <c r="B48" t="s">
        <v>814</v>
      </c>
      <c r="C48" s="30">
        <v>44795</v>
      </c>
      <c r="D48" s="29" t="s">
        <v>75</v>
      </c>
      <c r="E48" s="33" t="str">
        <f>TEXT(Project_Payments1617[[#This Row],[Invoice Month]],"mmmm")</f>
        <v>July-Aug-2022</v>
      </c>
      <c r="F48" s="31">
        <v>47</v>
      </c>
      <c r="G48" s="30">
        <v>44809</v>
      </c>
      <c r="H48" s="16">
        <v>10000</v>
      </c>
      <c r="I48" s="17">
        <f t="shared" si="1"/>
        <v>211150</v>
      </c>
      <c r="J48" s="32">
        <v>2575</v>
      </c>
      <c r="K48" s="13">
        <v>44817</v>
      </c>
      <c r="L48" s="32">
        <f t="shared" si="2"/>
        <v>7425</v>
      </c>
      <c r="M48" s="8"/>
      <c r="O48" t="s">
        <v>808</v>
      </c>
      <c r="P48" t="s">
        <v>75</v>
      </c>
      <c r="Q48" s="2">
        <v>5894</v>
      </c>
      <c r="R48" s="38">
        <f>Table35[[#This Row],[Amount Raised]]*82</f>
        <v>483308</v>
      </c>
      <c r="S48" s="2">
        <v>2575</v>
      </c>
      <c r="T48" s="38">
        <f>Table35[[#This Row],[Received Amount]]*82</f>
        <v>211150</v>
      </c>
      <c r="U48" s="2">
        <v>7425</v>
      </c>
      <c r="V48" t="s">
        <v>753</v>
      </c>
    </row>
    <row r="49" spans="1:22">
      <c r="A49" s="29">
        <v>48</v>
      </c>
      <c r="B49" t="s">
        <v>809</v>
      </c>
      <c r="C49" s="30">
        <v>44795</v>
      </c>
      <c r="D49" s="33" t="s">
        <v>75</v>
      </c>
      <c r="E49" s="33" t="str">
        <f>TEXT(Project_Payments1617[[#This Row],[Invoice Month]],"mmmm")</f>
        <v>July-Aug-2022</v>
      </c>
      <c r="F49" s="31">
        <v>48</v>
      </c>
      <c r="G49" s="30">
        <v>44809</v>
      </c>
      <c r="H49" s="16">
        <v>10000</v>
      </c>
      <c r="I49" s="17">
        <f t="shared" si="1"/>
        <v>328574</v>
      </c>
      <c r="J49" s="32">
        <v>4007</v>
      </c>
      <c r="K49" s="30">
        <v>44880</v>
      </c>
      <c r="L49" s="32">
        <f t="shared" si="2"/>
        <v>5993</v>
      </c>
      <c r="M49" s="34">
        <f>119215.5/1500</f>
        <v>79.477000000000004</v>
      </c>
      <c r="O49" t="s">
        <v>818</v>
      </c>
      <c r="P49" t="s">
        <v>75</v>
      </c>
      <c r="Q49" s="2">
        <v>8028</v>
      </c>
      <c r="R49" s="38">
        <f>Table35[[#This Row],[Amount Raised]]*82</f>
        <v>658296</v>
      </c>
      <c r="S49" s="2">
        <v>4007</v>
      </c>
      <c r="T49" s="38">
        <f>Table35[[#This Row],[Received Amount]]*82</f>
        <v>328574</v>
      </c>
      <c r="U49" s="2">
        <v>5993</v>
      </c>
      <c r="V49" t="s">
        <v>751</v>
      </c>
    </row>
    <row r="50" spans="1:22">
      <c r="A50" s="18">
        <v>49</v>
      </c>
      <c r="B50" t="s">
        <v>810</v>
      </c>
      <c r="C50" s="30">
        <v>44796</v>
      </c>
      <c r="D50" s="14">
        <v>44774</v>
      </c>
      <c r="E50" s="14" t="str">
        <f>TEXT(Project_Payments1617[[#This Row],[Invoice Month]],"mmmm")</f>
        <v>August</v>
      </c>
      <c r="F50" s="31">
        <v>49</v>
      </c>
      <c r="G50" s="30">
        <v>44811</v>
      </c>
      <c r="H50" s="16">
        <v>10000</v>
      </c>
      <c r="I50" s="17">
        <f t="shared" si="1"/>
        <v>500036</v>
      </c>
      <c r="J50" s="16">
        <v>6098</v>
      </c>
      <c r="K50" s="13">
        <v>44824</v>
      </c>
      <c r="L50" s="32">
        <f t="shared" si="2"/>
        <v>3902</v>
      </c>
      <c r="M50" s="8" t="s">
        <v>66</v>
      </c>
      <c r="O50" t="s">
        <v>808</v>
      </c>
      <c r="P50" s="47" t="s">
        <v>774</v>
      </c>
      <c r="Q50" s="2">
        <v>7910</v>
      </c>
      <c r="R50" s="38">
        <f>Table35[[#This Row],[Amount Raised]]*82</f>
        <v>648620</v>
      </c>
      <c r="S50" s="2">
        <v>6098</v>
      </c>
      <c r="T50" s="38">
        <f>Table35[[#This Row],[Received Amount]]*82</f>
        <v>500036</v>
      </c>
      <c r="U50" s="2">
        <v>3902</v>
      </c>
      <c r="V50" t="s">
        <v>740</v>
      </c>
    </row>
    <row r="51" spans="1:22">
      <c r="A51" s="18">
        <v>50</v>
      </c>
      <c r="B51" t="s">
        <v>811</v>
      </c>
      <c r="C51" s="30">
        <v>44796</v>
      </c>
      <c r="D51" s="14">
        <v>44774</v>
      </c>
      <c r="E51" s="14" t="str">
        <f>TEXT(Project_Payments1617[[#This Row],[Invoice Month]],"mmmm")</f>
        <v>August</v>
      </c>
      <c r="F51" s="31">
        <v>50</v>
      </c>
      <c r="G51" s="30">
        <v>44811</v>
      </c>
      <c r="H51" s="16">
        <v>10000</v>
      </c>
      <c r="I51" s="17">
        <f t="shared" si="1"/>
        <v>481504</v>
      </c>
      <c r="J51" s="16">
        <v>5872</v>
      </c>
      <c r="K51" s="13">
        <v>44824</v>
      </c>
      <c r="L51" s="32">
        <f t="shared" si="2"/>
        <v>4128</v>
      </c>
      <c r="M51" s="8" t="s">
        <v>66</v>
      </c>
      <c r="O51" t="s">
        <v>818</v>
      </c>
      <c r="P51" t="s">
        <v>774</v>
      </c>
      <c r="Q51" s="2">
        <v>2613</v>
      </c>
      <c r="R51" s="38">
        <f>Table35[[#This Row],[Amount Raised]]*82</f>
        <v>214266</v>
      </c>
      <c r="S51" s="2">
        <v>5872</v>
      </c>
      <c r="T51" s="38">
        <f>Table35[[#This Row],[Received Amount]]*82</f>
        <v>481504</v>
      </c>
      <c r="U51" s="2">
        <v>4128</v>
      </c>
      <c r="V51" t="s">
        <v>740</v>
      </c>
    </row>
    <row r="52" spans="1:22">
      <c r="A52" s="18"/>
      <c r="B52" t="s">
        <v>812</v>
      </c>
      <c r="C52" s="30"/>
      <c r="D52" s="14"/>
      <c r="E52" s="14" t="str">
        <f>TEXT(Project_Payments1617[[#This Row],[Invoice Month]],"mmmm")</f>
        <v>January</v>
      </c>
      <c r="F52" s="31"/>
      <c r="G52" s="30"/>
      <c r="H52" s="16"/>
      <c r="I52" s="17">
        <f>J52*82</f>
        <v>0</v>
      </c>
      <c r="J52" s="16"/>
      <c r="K52" s="13"/>
      <c r="L52" s="32">
        <f>H52-J52</f>
        <v>0</v>
      </c>
      <c r="M52" s="8"/>
      <c r="Q52" s="2">
        <v>7072</v>
      </c>
      <c r="R52" s="2">
        <f>Table35[[#This Row],[Amount Raised]]*82</f>
        <v>579904</v>
      </c>
      <c r="T52" s="2">
        <f>Table35[[#This Row],[Received Amount]]*82</f>
        <v>0</v>
      </c>
    </row>
    <row r="53" spans="1:22">
      <c r="J53" s="35"/>
      <c r="M53" s="8"/>
      <c r="O53" t="s">
        <v>780</v>
      </c>
      <c r="Q53" s="2">
        <f>SUM(Table35[Amount Raised])</f>
        <v>273566</v>
      </c>
      <c r="S53" s="2">
        <f>SUM(Table35[Received Amount])</f>
        <v>206183</v>
      </c>
      <c r="U53" s="2">
        <f>SUM(Table35[Pending Amount])</f>
        <v>283817</v>
      </c>
    </row>
    <row r="54" spans="1:22">
      <c r="J54" s="35"/>
      <c r="M54" s="8"/>
    </row>
    <row r="55" spans="1:22">
      <c r="J55" s="35"/>
      <c r="M55" s="8"/>
      <c r="Q55" s="38">
        <f>Q53*82</f>
        <v>22432412</v>
      </c>
    </row>
    <row r="56" spans="1:22">
      <c r="J56" s="35"/>
      <c r="M56" s="8"/>
    </row>
    <row r="57" spans="1:22">
      <c r="J57" s="35"/>
      <c r="M57" s="8"/>
    </row>
    <row r="58" spans="1:22">
      <c r="J58" s="35"/>
      <c r="M58" s="8"/>
    </row>
    <row r="59" spans="1:22">
      <c r="J59" s="35"/>
      <c r="M59" s="8"/>
    </row>
    <row r="60" spans="1:22">
      <c r="J60" s="35"/>
      <c r="M60" s="8"/>
    </row>
    <row r="61" spans="1:22">
      <c r="J61" s="35"/>
      <c r="M61" s="8"/>
    </row>
    <row r="62" spans="1:22">
      <c r="J62" s="35"/>
      <c r="M62" s="8"/>
    </row>
    <row r="63" spans="1:22">
      <c r="J63" s="35"/>
      <c r="M63" s="8"/>
    </row>
    <row r="64" spans="1:22">
      <c r="J64" s="35"/>
      <c r="M64" s="8"/>
    </row>
    <row r="65" spans="10:14">
      <c r="J65" s="35"/>
      <c r="M65" s="8"/>
    </row>
    <row r="66" spans="10:14">
      <c r="J66" s="35"/>
      <c r="M66" s="8"/>
    </row>
    <row r="67" spans="10:14">
      <c r="J67" s="35"/>
      <c r="M67" s="8"/>
    </row>
    <row r="68" spans="10:14">
      <c r="J68" s="35"/>
      <c r="M68" s="8"/>
      <c r="N68" s="8"/>
    </row>
    <row r="69" spans="10:14">
      <c r="J69" s="35"/>
      <c r="M69" s="8"/>
    </row>
    <row r="70" spans="10:14">
      <c r="J70" s="35"/>
      <c r="M70" s="8"/>
    </row>
    <row r="71" spans="10:14">
      <c r="J71" s="35"/>
      <c r="M71" s="8"/>
    </row>
    <row r="72" spans="10:14">
      <c r="J72" s="35"/>
      <c r="M72" s="8"/>
    </row>
    <row r="73" spans="10:14">
      <c r="J73" s="35"/>
      <c r="M73" s="8"/>
    </row>
    <row r="74" spans="10:14">
      <c r="J74" s="35"/>
      <c r="M74" s="8"/>
    </row>
    <row r="75" spans="10:14">
      <c r="J75" s="35"/>
      <c r="M75" s="8"/>
    </row>
    <row r="76" spans="10:14">
      <c r="J76" s="35"/>
      <c r="M76" s="8"/>
    </row>
    <row r="77" spans="10:14">
      <c r="J77" s="35"/>
      <c r="M77" s="8"/>
    </row>
    <row r="78" spans="10:14">
      <c r="J78" s="35"/>
      <c r="M78" s="8"/>
    </row>
    <row r="79" spans="10:14">
      <c r="J79" s="35"/>
      <c r="M79" s="8"/>
    </row>
    <row r="80" spans="10:14">
      <c r="J80" s="35"/>
      <c r="M80" s="8"/>
    </row>
    <row r="81" spans="10:13">
      <c r="J81" s="35"/>
      <c r="M81" s="8"/>
    </row>
    <row r="82" spans="10:13">
      <c r="J82" s="35"/>
      <c r="M82" s="8"/>
    </row>
    <row r="83" spans="10:13">
      <c r="J83" s="35"/>
      <c r="M83" s="8"/>
    </row>
    <row r="84" spans="10:13">
      <c r="J84" s="35"/>
      <c r="M84" s="8"/>
    </row>
    <row r="85" spans="10:13">
      <c r="J85" s="35"/>
      <c r="M85" s="8"/>
    </row>
    <row r="86" spans="10:13">
      <c r="J86" s="35"/>
      <c r="M86" s="8"/>
    </row>
    <row r="87" spans="10:13">
      <c r="J87" s="35"/>
      <c r="M87" s="8"/>
    </row>
    <row r="88" spans="10:13">
      <c r="J88" s="35"/>
      <c r="M88" s="8"/>
    </row>
    <row r="89" spans="10:13">
      <c r="J89" s="35"/>
      <c r="M89" s="8"/>
    </row>
    <row r="90" spans="10:13">
      <c r="J90" s="35"/>
      <c r="M90" s="8"/>
    </row>
    <row r="91" spans="10:13">
      <c r="J91" s="35"/>
      <c r="M91" s="8"/>
    </row>
    <row r="92" spans="10:13">
      <c r="J92" s="35"/>
      <c r="M92" s="8"/>
    </row>
    <row r="93" spans="10:13">
      <c r="J93" s="35"/>
      <c r="M93" s="8"/>
    </row>
    <row r="94" spans="10:13">
      <c r="J94" s="35"/>
      <c r="M94" s="8"/>
    </row>
    <row r="95" spans="10:13">
      <c r="J95" s="35"/>
      <c r="M95" s="8"/>
    </row>
    <row r="96" spans="10:13">
      <c r="J96" s="35"/>
      <c r="M96" s="8"/>
    </row>
    <row r="97" spans="10:13">
      <c r="J97" s="35"/>
      <c r="M97" s="8"/>
    </row>
    <row r="98" spans="10:13">
      <c r="J98" s="35"/>
      <c r="M98" s="8"/>
    </row>
    <row r="99" spans="10:13">
      <c r="J99" s="35"/>
      <c r="M99" s="8"/>
    </row>
    <row r="100" spans="10:13">
      <c r="J100" s="35"/>
      <c r="M100" s="8"/>
    </row>
    <row r="101" spans="10:13">
      <c r="J101" s="35"/>
      <c r="M101" s="8"/>
    </row>
    <row r="102" spans="10:13">
      <c r="J102" s="35"/>
      <c r="M102" s="8"/>
    </row>
    <row r="103" spans="10:13">
      <c r="J103" s="35"/>
      <c r="M103" s="8"/>
    </row>
    <row r="104" spans="10:13">
      <c r="J104" s="35"/>
      <c r="M104" s="8"/>
    </row>
    <row r="105" spans="10:13">
      <c r="J105" s="35"/>
      <c r="M105" s="8"/>
    </row>
    <row r="106" spans="10:13">
      <c r="J106" s="35"/>
      <c r="M106" s="8"/>
    </row>
    <row r="107" spans="10:13">
      <c r="J107" s="35"/>
      <c r="M107" s="8"/>
    </row>
    <row r="108" spans="10:13">
      <c r="J108" s="35"/>
      <c r="M108" s="8"/>
    </row>
    <row r="109" spans="10:13">
      <c r="J109" s="35"/>
      <c r="M109" s="8"/>
    </row>
    <row r="110" spans="10:13">
      <c r="J110" s="35"/>
      <c r="M110" s="8"/>
    </row>
    <row r="111" spans="10:13">
      <c r="J111" s="35"/>
      <c r="M111" s="8"/>
    </row>
    <row r="112" spans="10:13">
      <c r="J112" s="35"/>
      <c r="M112" s="8"/>
    </row>
    <row r="113" spans="10:13">
      <c r="J113" s="35"/>
      <c r="M113" s="8"/>
    </row>
    <row r="114" spans="10:13">
      <c r="J114" s="35"/>
      <c r="M114" s="8"/>
    </row>
    <row r="115" spans="10:13">
      <c r="J115" s="35"/>
      <c r="M115" s="8"/>
    </row>
    <row r="116" spans="10:13">
      <c r="J116" s="35"/>
      <c r="M116" s="8"/>
    </row>
    <row r="117" spans="10:13">
      <c r="J117" s="35"/>
      <c r="M117" s="8"/>
    </row>
    <row r="118" spans="10:13">
      <c r="J118" s="35"/>
      <c r="M118" s="8"/>
    </row>
    <row r="119" spans="10:13">
      <c r="J119" s="35"/>
      <c r="M119" s="8"/>
    </row>
    <row r="120" spans="10:13">
      <c r="J120" s="35"/>
      <c r="M120" s="8"/>
    </row>
    <row r="121" spans="10:13">
      <c r="J121" s="35"/>
      <c r="M121" s="8"/>
    </row>
    <row r="122" spans="10:13">
      <c r="J122" s="35"/>
      <c r="M122" s="8"/>
    </row>
    <row r="123" spans="10:13">
      <c r="J123" s="35"/>
      <c r="M123" s="8"/>
    </row>
    <row r="124" spans="10:13">
      <c r="J124" s="35"/>
      <c r="M124" s="8"/>
    </row>
    <row r="125" spans="10:13">
      <c r="J125" s="35"/>
      <c r="M125" s="8"/>
    </row>
    <row r="126" spans="10:13">
      <c r="J126" s="35"/>
      <c r="M126" s="8"/>
    </row>
    <row r="127" spans="10:13">
      <c r="J127" s="35"/>
      <c r="M127" s="8"/>
    </row>
    <row r="128" spans="10:13">
      <c r="J128" s="35"/>
      <c r="M128" s="8"/>
    </row>
    <row r="129" spans="10:13">
      <c r="J129" s="35"/>
      <c r="M129" s="8"/>
    </row>
    <row r="130" spans="10:13">
      <c r="J130" s="35"/>
      <c r="M130" s="8"/>
    </row>
    <row r="131" spans="10:13">
      <c r="J131" s="35"/>
      <c r="M131" s="8"/>
    </row>
    <row r="132" spans="10:13">
      <c r="J132" s="35"/>
      <c r="M132" s="8"/>
    </row>
    <row r="133" spans="10:13">
      <c r="J133" s="35"/>
      <c r="M133" s="8"/>
    </row>
    <row r="134" spans="10:13">
      <c r="J134" s="35"/>
      <c r="M134" s="8"/>
    </row>
    <row r="135" spans="10:13">
      <c r="J135" s="35"/>
      <c r="M135" s="8"/>
    </row>
    <row r="136" spans="10:13">
      <c r="J136" s="35"/>
      <c r="M136" s="8"/>
    </row>
    <row r="137" spans="10:13">
      <c r="J137" s="35"/>
      <c r="M137" s="8"/>
    </row>
    <row r="138" spans="10:13">
      <c r="J138" s="35"/>
      <c r="M138" s="8"/>
    </row>
    <row r="139" spans="10:13">
      <c r="J139" s="35"/>
      <c r="M139" s="8"/>
    </row>
    <row r="140" spans="10:13">
      <c r="J140" s="35"/>
      <c r="M140" s="8"/>
    </row>
    <row r="141" spans="10:13">
      <c r="J141" s="35"/>
      <c r="M141" s="8"/>
    </row>
    <row r="142" spans="10:13">
      <c r="J142" s="35"/>
      <c r="M142" s="8"/>
    </row>
    <row r="143" spans="10:13">
      <c r="J143" s="35"/>
      <c r="M143" s="8"/>
    </row>
    <row r="144" spans="10:13">
      <c r="J144" s="35"/>
      <c r="M144" s="8"/>
    </row>
    <row r="145" spans="10:13">
      <c r="J145" s="35"/>
      <c r="M145" s="8"/>
    </row>
    <row r="146" spans="10:13">
      <c r="J146" s="35"/>
      <c r="M146" s="8"/>
    </row>
    <row r="147" spans="10:13">
      <c r="J147" s="35"/>
      <c r="M147" s="8"/>
    </row>
    <row r="148" spans="10:13">
      <c r="J148" s="35"/>
      <c r="M148" s="8"/>
    </row>
    <row r="149" spans="10:13">
      <c r="J149" s="35"/>
      <c r="M149" s="8"/>
    </row>
    <row r="150" spans="10:13">
      <c r="J150" s="35"/>
      <c r="M150" s="8"/>
    </row>
    <row r="151" spans="10:13">
      <c r="J151" s="35"/>
      <c r="M151" s="8"/>
    </row>
    <row r="152" spans="10:13">
      <c r="J152" s="35"/>
      <c r="M152" s="8"/>
    </row>
    <row r="153" spans="10:13">
      <c r="J153" s="35"/>
      <c r="M153" s="8"/>
    </row>
    <row r="154" spans="10:13">
      <c r="J154" s="35"/>
      <c r="M154" s="8"/>
    </row>
    <row r="155" spans="10:13">
      <c r="J155" s="35"/>
      <c r="M155" s="8"/>
    </row>
    <row r="156" spans="10:13">
      <c r="J156" s="35"/>
      <c r="M156" s="8"/>
    </row>
    <row r="157" spans="10:13">
      <c r="J157" s="35"/>
      <c r="M157" s="8"/>
    </row>
    <row r="158" spans="10:13">
      <c r="J158" s="35"/>
      <c r="M158" s="8"/>
    </row>
    <row r="159" spans="10:13">
      <c r="J159" s="35"/>
      <c r="M159" s="8"/>
    </row>
    <row r="160" spans="10:13">
      <c r="J160" s="35"/>
      <c r="M160" s="8"/>
    </row>
    <row r="161" spans="10:13">
      <c r="J161" s="35"/>
      <c r="M161" s="8"/>
    </row>
    <row r="162" spans="10:13">
      <c r="J162" s="35"/>
      <c r="M162" s="8"/>
    </row>
    <row r="163" spans="10:13">
      <c r="J163" s="35"/>
      <c r="M163" s="8"/>
    </row>
    <row r="164" spans="10:13">
      <c r="J164" s="35"/>
      <c r="M164" s="8"/>
    </row>
    <row r="165" spans="10:13">
      <c r="J165" s="35"/>
      <c r="M165" s="8"/>
    </row>
    <row r="166" spans="10:13">
      <c r="J166" s="35"/>
      <c r="M166" s="8"/>
    </row>
    <row r="167" spans="10:13">
      <c r="J167" s="35"/>
      <c r="M167" s="8"/>
    </row>
    <row r="168" spans="10:13">
      <c r="J168" s="35"/>
      <c r="M168" s="8"/>
    </row>
    <row r="169" spans="10:13">
      <c r="J169" s="35"/>
      <c r="M169" s="8"/>
    </row>
    <row r="170" spans="10:13">
      <c r="J170" s="35"/>
      <c r="M170" s="8"/>
    </row>
    <row r="171" spans="10:13">
      <c r="J171" s="35"/>
      <c r="M171" s="8"/>
    </row>
    <row r="172" spans="10:13">
      <c r="J172" s="35"/>
      <c r="M172" s="8"/>
    </row>
    <row r="173" spans="10:13">
      <c r="J173" s="35"/>
      <c r="M173" s="8"/>
    </row>
    <row r="174" spans="10:13">
      <c r="J174" s="35"/>
      <c r="M174" s="8"/>
    </row>
    <row r="175" spans="10:13">
      <c r="J175" s="35"/>
      <c r="M175" s="8"/>
    </row>
    <row r="176" spans="10:13">
      <c r="J176" s="35"/>
      <c r="M176" s="8"/>
    </row>
    <row r="177" spans="10:13">
      <c r="J177" s="35"/>
      <c r="M177" s="8"/>
    </row>
    <row r="178" spans="10:13">
      <c r="J178" s="35"/>
      <c r="M178" s="8"/>
    </row>
    <row r="179" spans="10:13">
      <c r="J179" s="35"/>
      <c r="M179" s="8"/>
    </row>
    <row r="180" spans="10:13">
      <c r="J180" s="35"/>
      <c r="M180" s="8"/>
    </row>
    <row r="181" spans="10:13">
      <c r="J181" s="35"/>
      <c r="M181" s="8"/>
    </row>
    <row r="182" spans="10:13">
      <c r="J182" s="35"/>
      <c r="M182" s="8"/>
    </row>
    <row r="183" spans="10:13">
      <c r="J183" s="35"/>
      <c r="M183" s="8"/>
    </row>
    <row r="184" spans="10:13">
      <c r="J184" s="35"/>
      <c r="M184" s="8"/>
    </row>
    <row r="185" spans="10:13">
      <c r="J185" s="35"/>
      <c r="M185" s="8"/>
    </row>
    <row r="186" spans="10:13">
      <c r="J186" s="35"/>
      <c r="M186" s="8"/>
    </row>
    <row r="187" spans="10:13">
      <c r="J187" s="35"/>
      <c r="M187" s="8"/>
    </row>
    <row r="188" spans="10:13">
      <c r="J188" s="35"/>
      <c r="M188" s="8"/>
    </row>
    <row r="189" spans="10:13">
      <c r="J189" s="35"/>
      <c r="M189" s="8"/>
    </row>
    <row r="190" spans="10:13">
      <c r="J190" s="35"/>
      <c r="M190" s="8"/>
    </row>
    <row r="191" spans="10:13">
      <c r="J191" s="35"/>
      <c r="M191" s="8"/>
    </row>
    <row r="192" spans="10:13">
      <c r="J192" s="35"/>
      <c r="M192" s="8"/>
    </row>
    <row r="193" spans="10:13">
      <c r="J193" s="35"/>
      <c r="M193" s="8"/>
    </row>
    <row r="194" spans="10:13">
      <c r="J194" s="35"/>
      <c r="M194" s="8"/>
    </row>
    <row r="195" spans="10:13">
      <c r="J195" s="35"/>
      <c r="M195" s="8"/>
    </row>
    <row r="196" spans="10:13">
      <c r="J196" s="35"/>
      <c r="M196" s="8"/>
    </row>
    <row r="197" spans="10:13">
      <c r="J197" s="35"/>
      <c r="M197" s="8"/>
    </row>
    <row r="198" spans="10:13">
      <c r="J198" s="35"/>
      <c r="M198" s="8"/>
    </row>
    <row r="199" spans="10:13">
      <c r="J199" s="35"/>
      <c r="M199" s="8"/>
    </row>
    <row r="200" spans="10:13">
      <c r="J200" s="35"/>
      <c r="M200" s="8"/>
    </row>
    <row r="201" spans="10:13">
      <c r="J201" s="35"/>
      <c r="M201" s="8"/>
    </row>
    <row r="202" spans="10:13">
      <c r="J202" s="35"/>
      <c r="M202" s="8"/>
    </row>
    <row r="203" spans="10:13">
      <c r="J203" s="35"/>
      <c r="M203" s="8"/>
    </row>
    <row r="204" spans="10:13">
      <c r="J204" s="35"/>
      <c r="M204" s="8"/>
    </row>
    <row r="205" spans="10:13">
      <c r="J205" s="35"/>
      <c r="M205" s="8"/>
    </row>
    <row r="206" spans="10:13">
      <c r="J206" s="35"/>
      <c r="M206" s="8"/>
    </row>
    <row r="207" spans="10:13">
      <c r="J207" s="35"/>
      <c r="M207" s="8"/>
    </row>
    <row r="208" spans="10:13">
      <c r="J208" s="35"/>
      <c r="M208" s="8"/>
    </row>
    <row r="209" spans="10:13">
      <c r="J209" s="35"/>
      <c r="M209" s="8"/>
    </row>
    <row r="210" spans="10:13">
      <c r="J210" s="35"/>
      <c r="M210" s="8"/>
    </row>
    <row r="211" spans="10:13">
      <c r="J211" s="35"/>
      <c r="M211" s="8"/>
    </row>
    <row r="212" spans="10:13">
      <c r="J212" s="35"/>
      <c r="M212" s="8"/>
    </row>
    <row r="213" spans="10:13">
      <c r="J213" s="35"/>
      <c r="M213" s="8"/>
    </row>
    <row r="214" spans="10:13">
      <c r="J214" s="35"/>
      <c r="M214" s="8"/>
    </row>
    <row r="215" spans="10:13">
      <c r="J215" s="35"/>
      <c r="M215" s="8"/>
    </row>
    <row r="216" spans="10:13">
      <c r="J216" s="35"/>
      <c r="M216" s="8"/>
    </row>
    <row r="217" spans="10:13">
      <c r="J217" s="35"/>
      <c r="M217" s="8"/>
    </row>
    <row r="218" spans="10:13">
      <c r="J218" s="35"/>
      <c r="M218" s="8"/>
    </row>
    <row r="219" spans="10:13">
      <c r="J219" s="35"/>
      <c r="M219" s="8"/>
    </row>
    <row r="220" spans="10:13">
      <c r="J220" s="35"/>
      <c r="M220" s="8"/>
    </row>
    <row r="221" spans="10:13">
      <c r="J221" s="35"/>
      <c r="M221" s="8"/>
    </row>
    <row r="222" spans="10:13">
      <c r="J222" s="35"/>
      <c r="M222" s="8"/>
    </row>
    <row r="223" spans="10:13">
      <c r="J223" s="35"/>
      <c r="M223" s="8"/>
    </row>
    <row r="224" spans="10:13">
      <c r="J224" s="35"/>
      <c r="M224" s="8"/>
    </row>
    <row r="225" spans="10:13">
      <c r="J225" s="35"/>
      <c r="M225" s="8"/>
    </row>
    <row r="226" spans="10:13">
      <c r="J226" s="35"/>
      <c r="M226" s="8"/>
    </row>
    <row r="227" spans="10:13">
      <c r="J227" s="35"/>
      <c r="M227" s="8"/>
    </row>
    <row r="228" spans="10:13">
      <c r="J228" s="35"/>
      <c r="M228" s="8"/>
    </row>
    <row r="229" spans="10:13">
      <c r="J229" s="35"/>
      <c r="M229" s="8"/>
    </row>
    <row r="230" spans="10:13">
      <c r="J230" s="35"/>
      <c r="M230" s="8"/>
    </row>
    <row r="231" spans="10:13">
      <c r="J231" s="35"/>
      <c r="M231" s="8"/>
    </row>
    <row r="232" spans="10:13">
      <c r="J232" s="35"/>
      <c r="M232" s="8"/>
    </row>
    <row r="233" spans="10:13">
      <c r="J233" s="35"/>
      <c r="M233" s="8"/>
    </row>
    <row r="234" spans="10:13">
      <c r="J234" s="35"/>
      <c r="M234" s="8"/>
    </row>
    <row r="235" spans="10:13">
      <c r="J235" s="35"/>
      <c r="M235" s="8"/>
    </row>
    <row r="236" spans="10:13">
      <c r="J236" s="35"/>
      <c r="M236" s="8"/>
    </row>
    <row r="237" spans="10:13">
      <c r="J237" s="35"/>
      <c r="M237" s="8"/>
    </row>
    <row r="238" spans="10:13">
      <c r="J238" s="35"/>
      <c r="M238" s="8"/>
    </row>
    <row r="239" spans="10:13">
      <c r="J239" s="35"/>
      <c r="M239" s="8"/>
    </row>
    <row r="240" spans="10:13">
      <c r="J240" s="35"/>
      <c r="M240" s="8"/>
    </row>
    <row r="241" spans="10:13">
      <c r="J241" s="35"/>
      <c r="M241" s="8"/>
    </row>
    <row r="242" spans="10:13">
      <c r="J242" s="35"/>
      <c r="M242" s="8"/>
    </row>
    <row r="243" spans="10:13">
      <c r="J243" s="35"/>
      <c r="M243" s="8"/>
    </row>
    <row r="244" spans="10:13">
      <c r="J244" s="35"/>
      <c r="M244" s="8"/>
    </row>
    <row r="245" spans="10:13">
      <c r="J245" s="35"/>
      <c r="M245" s="8"/>
    </row>
    <row r="246" spans="10:13">
      <c r="J246" s="35"/>
      <c r="M246" s="8"/>
    </row>
    <row r="247" spans="10:13">
      <c r="J247" s="35"/>
      <c r="M247" s="8"/>
    </row>
    <row r="248" spans="10:13">
      <c r="J248" s="35"/>
      <c r="M248" s="8"/>
    </row>
    <row r="249" spans="10:13">
      <c r="J249" s="35"/>
      <c r="M249" s="8"/>
    </row>
    <row r="250" spans="10:13">
      <c r="J250" s="35"/>
      <c r="M250" s="8"/>
    </row>
    <row r="251" spans="10:13">
      <c r="J251" s="35"/>
      <c r="M251" s="8"/>
    </row>
    <row r="252" spans="10:13">
      <c r="J252" s="35"/>
      <c r="M252" s="8"/>
    </row>
    <row r="253" spans="10:13">
      <c r="J253" s="35"/>
      <c r="M253" s="8"/>
    </row>
    <row r="254" spans="10:13">
      <c r="J254" s="35"/>
      <c r="M254" s="8"/>
    </row>
    <row r="255" spans="10:13">
      <c r="J255" s="35"/>
      <c r="M255" s="8"/>
    </row>
    <row r="256" spans="10:13">
      <c r="J256" s="35"/>
      <c r="M256" s="8"/>
    </row>
    <row r="257" spans="10:13">
      <c r="J257" s="35"/>
      <c r="M257" s="8"/>
    </row>
    <row r="258" spans="10:13">
      <c r="J258" s="35"/>
      <c r="M258" s="8"/>
    </row>
    <row r="259" spans="10:13">
      <c r="J259" s="35"/>
      <c r="M259" s="8"/>
    </row>
    <row r="260" spans="10:13">
      <c r="J260" s="35"/>
      <c r="M260" s="8"/>
    </row>
    <row r="261" spans="10:13">
      <c r="J261" s="35"/>
      <c r="M261" s="8"/>
    </row>
    <row r="262" spans="10:13">
      <c r="J262" s="35"/>
      <c r="M262" s="8"/>
    </row>
    <row r="263" spans="10:13">
      <c r="J263" s="35"/>
      <c r="M263" s="8"/>
    </row>
    <row r="264" spans="10:13">
      <c r="J264" s="35"/>
      <c r="M264" s="8"/>
    </row>
    <row r="265" spans="10:13">
      <c r="J265" s="35"/>
      <c r="M265" s="8"/>
    </row>
    <row r="266" spans="10:13">
      <c r="J266" s="35"/>
      <c r="M266" s="8"/>
    </row>
    <row r="267" spans="10:13">
      <c r="J267" s="35"/>
      <c r="M267" s="8"/>
    </row>
    <row r="268" spans="10:13">
      <c r="J268" s="35"/>
      <c r="M268" s="8"/>
    </row>
    <row r="269" spans="10:13">
      <c r="J269" s="35"/>
      <c r="M269" s="8"/>
    </row>
    <row r="270" spans="10:13">
      <c r="J270" s="35"/>
      <c r="M270" s="8"/>
    </row>
    <row r="271" spans="10:13">
      <c r="J271" s="35"/>
      <c r="M271" s="8"/>
    </row>
    <row r="272" spans="10:13">
      <c r="J272" s="35"/>
      <c r="M272" s="8"/>
    </row>
    <row r="273" spans="10:13">
      <c r="J273" s="35"/>
      <c r="M273" s="8"/>
    </row>
    <row r="274" spans="10:13">
      <c r="J274" s="35"/>
      <c r="M274" s="8"/>
    </row>
    <row r="275" spans="10:13">
      <c r="J275" s="35"/>
      <c r="M275" s="8"/>
    </row>
    <row r="276" spans="10:13">
      <c r="J276" s="35"/>
      <c r="M276" s="8"/>
    </row>
    <row r="277" spans="10:13">
      <c r="J277" s="35"/>
      <c r="M277" s="8"/>
    </row>
    <row r="278" spans="10:13">
      <c r="J278" s="35"/>
      <c r="M278" s="8"/>
    </row>
    <row r="279" spans="10:13">
      <c r="J279" s="35"/>
      <c r="M279" s="8"/>
    </row>
    <row r="280" spans="10:13">
      <c r="J280" s="35"/>
      <c r="M280" s="8"/>
    </row>
    <row r="281" spans="10:13">
      <c r="J281" s="35"/>
      <c r="M281" s="8"/>
    </row>
    <row r="282" spans="10:13">
      <c r="J282" s="35"/>
      <c r="M282" s="8"/>
    </row>
    <row r="283" spans="10:13">
      <c r="J283" s="35"/>
      <c r="M283" s="8"/>
    </row>
    <row r="284" spans="10:13">
      <c r="J284" s="35"/>
      <c r="M284" s="8"/>
    </row>
    <row r="285" spans="10:13">
      <c r="J285" s="35"/>
      <c r="M285" s="8"/>
    </row>
    <row r="286" spans="10:13">
      <c r="J286" s="35"/>
      <c r="M286" s="8"/>
    </row>
    <row r="287" spans="10:13">
      <c r="J287" s="35"/>
      <c r="M287" s="8"/>
    </row>
    <row r="288" spans="10:13">
      <c r="J288" s="35"/>
      <c r="M288" s="8"/>
    </row>
    <row r="289" spans="10:13">
      <c r="J289" s="35"/>
      <c r="M289" s="8"/>
    </row>
    <row r="290" spans="10:13">
      <c r="J290" s="35"/>
      <c r="M290" s="8"/>
    </row>
    <row r="291" spans="10:13">
      <c r="J291" s="35"/>
      <c r="M291" s="8"/>
    </row>
    <row r="292" spans="10:13">
      <c r="J292" s="35"/>
      <c r="M292" s="8"/>
    </row>
    <row r="293" spans="10:13">
      <c r="J293" s="35"/>
      <c r="M293" s="8"/>
    </row>
    <row r="294" spans="10:13">
      <c r="J294" s="35"/>
      <c r="M294" s="8"/>
    </row>
    <row r="295" spans="10:13">
      <c r="J295" s="35"/>
      <c r="M295" s="8"/>
    </row>
    <row r="296" spans="10:13">
      <c r="J296" s="35"/>
      <c r="M296" s="8"/>
    </row>
    <row r="297" spans="10:13">
      <c r="J297" s="35"/>
      <c r="M297" s="8"/>
    </row>
    <row r="298" spans="10:13">
      <c r="J298" s="35"/>
      <c r="M298" s="8"/>
    </row>
    <row r="299" spans="10:13">
      <c r="J299" s="35"/>
      <c r="M299" s="8"/>
    </row>
    <row r="300" spans="10:13">
      <c r="J300" s="35"/>
      <c r="M300" s="8"/>
    </row>
    <row r="301" spans="10:13">
      <c r="J301" s="35"/>
      <c r="M301" s="8"/>
    </row>
    <row r="302" spans="10:13">
      <c r="J302" s="35"/>
      <c r="M302" s="8"/>
    </row>
    <row r="303" spans="10:13">
      <c r="J303" s="35"/>
      <c r="M303" s="8"/>
    </row>
    <row r="304" spans="10:13">
      <c r="J304" s="35"/>
      <c r="M304" s="8"/>
    </row>
    <row r="305" spans="10:13">
      <c r="J305" s="35"/>
      <c r="M305" s="8"/>
    </row>
    <row r="306" spans="10:13">
      <c r="J306" s="35"/>
      <c r="M306" s="8"/>
    </row>
    <row r="307" spans="10:13">
      <c r="J307" s="35"/>
      <c r="M307" s="8"/>
    </row>
    <row r="308" spans="10:13">
      <c r="J308" s="35"/>
      <c r="M308" s="8"/>
    </row>
    <row r="309" spans="10:13">
      <c r="J309" s="35"/>
      <c r="M309" s="8"/>
    </row>
    <row r="310" spans="10:13">
      <c r="J310" s="35"/>
      <c r="M310" s="8"/>
    </row>
    <row r="311" spans="10:13">
      <c r="J311" s="35"/>
      <c r="M311" s="8"/>
    </row>
    <row r="312" spans="10:13">
      <c r="J312" s="35"/>
      <c r="M312" s="8"/>
    </row>
    <row r="313" spans="10:13">
      <c r="J313" s="35"/>
      <c r="M313" s="8"/>
    </row>
    <row r="314" spans="10:13">
      <c r="J314" s="35"/>
      <c r="M314" s="8"/>
    </row>
    <row r="315" spans="10:13">
      <c r="J315" s="35"/>
      <c r="M315" s="8"/>
    </row>
    <row r="316" spans="10:13">
      <c r="J316" s="35"/>
      <c r="M316" s="8"/>
    </row>
    <row r="317" spans="10:13">
      <c r="J317" s="35"/>
      <c r="M317" s="8"/>
    </row>
    <row r="318" spans="10:13">
      <c r="J318" s="35"/>
      <c r="M318" s="8"/>
    </row>
    <row r="319" spans="10:13">
      <c r="J319" s="35"/>
      <c r="M319" s="8"/>
    </row>
    <row r="320" spans="10:13">
      <c r="J320" s="35"/>
      <c r="M320" s="8"/>
    </row>
    <row r="321" spans="10:13">
      <c r="J321" s="35"/>
      <c r="M321" s="8"/>
    </row>
    <row r="322" spans="10:13">
      <c r="J322" s="35"/>
      <c r="M322" s="8"/>
    </row>
    <row r="323" spans="10:13">
      <c r="J323" s="35"/>
      <c r="M323" s="8"/>
    </row>
    <row r="324" spans="10:13">
      <c r="J324" s="35"/>
      <c r="M324" s="8"/>
    </row>
    <row r="325" spans="10:13">
      <c r="J325" s="35"/>
      <c r="M325" s="8"/>
    </row>
    <row r="326" spans="10:13">
      <c r="J326" s="35"/>
      <c r="M326" s="8"/>
    </row>
    <row r="327" spans="10:13">
      <c r="J327" s="35"/>
      <c r="M327" s="8"/>
    </row>
    <row r="328" spans="10:13">
      <c r="J328" s="35"/>
      <c r="M328" s="8"/>
    </row>
    <row r="329" spans="10:13">
      <c r="J329" s="35"/>
      <c r="M329" s="8"/>
    </row>
    <row r="330" spans="10:13">
      <c r="J330" s="35"/>
      <c r="M330" s="8"/>
    </row>
    <row r="331" spans="10:13">
      <c r="J331" s="35"/>
      <c r="M331" s="8"/>
    </row>
    <row r="332" spans="10:13">
      <c r="J332" s="35"/>
      <c r="M332" s="8"/>
    </row>
    <row r="333" spans="10:13">
      <c r="J333" s="35"/>
      <c r="M333" s="8"/>
    </row>
    <row r="334" spans="10:13">
      <c r="J334" s="35"/>
      <c r="M334" s="8"/>
    </row>
    <row r="335" spans="10:13">
      <c r="J335" s="35"/>
      <c r="M335" s="8"/>
    </row>
    <row r="336" spans="10:13">
      <c r="J336" s="35"/>
      <c r="M336" s="8"/>
    </row>
    <row r="337" spans="10:13">
      <c r="J337" s="35"/>
      <c r="M337" s="8"/>
    </row>
    <row r="338" spans="10:13">
      <c r="J338" s="35"/>
      <c r="M338" s="8"/>
    </row>
    <row r="339" spans="10:13">
      <c r="J339" s="35"/>
      <c r="M339" s="8"/>
    </row>
    <row r="340" spans="10:13">
      <c r="J340" s="35"/>
      <c r="M340" s="8"/>
    </row>
    <row r="341" spans="10:13">
      <c r="J341" s="35"/>
      <c r="M341" s="8"/>
    </row>
    <row r="342" spans="10:13">
      <c r="J342" s="35"/>
      <c r="M342" s="8"/>
    </row>
    <row r="343" spans="10:13">
      <c r="J343" s="35"/>
      <c r="M343" s="8"/>
    </row>
    <row r="344" spans="10:13">
      <c r="J344" s="35"/>
      <c r="M344" s="8"/>
    </row>
    <row r="345" spans="10:13">
      <c r="J345" s="35"/>
      <c r="M345" s="8"/>
    </row>
    <row r="346" spans="10:13">
      <c r="J346" s="35"/>
      <c r="M346" s="8"/>
    </row>
    <row r="347" spans="10:13">
      <c r="J347" s="35"/>
      <c r="M347" s="8"/>
    </row>
    <row r="348" spans="10:13">
      <c r="J348" s="35"/>
      <c r="M348" s="8"/>
    </row>
    <row r="349" spans="10:13">
      <c r="J349" s="35"/>
      <c r="M349" s="8"/>
    </row>
    <row r="350" spans="10:13">
      <c r="J350" s="35"/>
      <c r="M350" s="8"/>
    </row>
    <row r="351" spans="10:13">
      <c r="J351" s="35"/>
      <c r="M351" s="8"/>
    </row>
    <row r="352" spans="10:13">
      <c r="J352" s="35"/>
      <c r="M352" s="8"/>
    </row>
    <row r="353" spans="10:13">
      <c r="J353" s="35"/>
      <c r="M353" s="8"/>
    </row>
    <row r="354" spans="10:13">
      <c r="J354" s="35"/>
      <c r="M354" s="8"/>
    </row>
    <row r="355" spans="10:13">
      <c r="J355" s="35"/>
      <c r="M355" s="8"/>
    </row>
    <row r="356" spans="10:13">
      <c r="J356" s="35"/>
      <c r="M356" s="8"/>
    </row>
    <row r="357" spans="10:13">
      <c r="J357" s="35"/>
      <c r="M357" s="8"/>
    </row>
    <row r="358" spans="10:13">
      <c r="J358" s="35"/>
      <c r="M358" s="8"/>
    </row>
    <row r="359" spans="10:13">
      <c r="J359" s="35"/>
      <c r="M359" s="8"/>
    </row>
    <row r="360" spans="10:13">
      <c r="J360" s="35"/>
      <c r="M360" s="8"/>
    </row>
    <row r="361" spans="10:13">
      <c r="J361" s="35"/>
      <c r="M361" s="8"/>
    </row>
    <row r="362" spans="10:13">
      <c r="J362" s="35"/>
      <c r="M362" s="8"/>
    </row>
    <row r="363" spans="10:13">
      <c r="J363" s="35"/>
      <c r="M363" s="8"/>
    </row>
    <row r="364" spans="10:13">
      <c r="J364" s="35"/>
      <c r="M364" s="8"/>
    </row>
    <row r="365" spans="10:13">
      <c r="J365" s="35"/>
      <c r="M365" s="8"/>
    </row>
    <row r="366" spans="10:13">
      <c r="J366" s="35"/>
      <c r="M366" s="8"/>
    </row>
    <row r="367" spans="10:13">
      <c r="J367" s="35"/>
      <c r="M367" s="8"/>
    </row>
    <row r="368" spans="10:13">
      <c r="J368" s="35"/>
      <c r="M368" s="8"/>
    </row>
    <row r="369" spans="10:13">
      <c r="J369" s="35"/>
      <c r="M369" s="8"/>
    </row>
    <row r="370" spans="10:13">
      <c r="J370" s="35"/>
      <c r="M370" s="8"/>
    </row>
    <row r="371" spans="10:13">
      <c r="J371" s="35"/>
      <c r="M371" s="8"/>
    </row>
    <row r="372" spans="10:13">
      <c r="J372" s="35"/>
      <c r="M372" s="8"/>
    </row>
    <row r="373" spans="10:13">
      <c r="J373" s="35"/>
      <c r="M373" s="8"/>
    </row>
    <row r="374" spans="10:13">
      <c r="J374" s="35"/>
      <c r="M374" s="8"/>
    </row>
    <row r="375" spans="10:13">
      <c r="J375" s="35"/>
      <c r="M375" s="8"/>
    </row>
    <row r="376" spans="10:13">
      <c r="J376" s="35"/>
      <c r="M376" s="8"/>
    </row>
    <row r="377" spans="10:13">
      <c r="J377" s="35"/>
      <c r="M377" s="8"/>
    </row>
    <row r="378" spans="10:13">
      <c r="J378" s="35"/>
      <c r="M378" s="8"/>
    </row>
    <row r="379" spans="10:13">
      <c r="J379" s="35"/>
      <c r="M379" s="8"/>
    </row>
    <row r="380" spans="10:13">
      <c r="J380" s="35"/>
      <c r="M380" s="8"/>
    </row>
    <row r="381" spans="10:13">
      <c r="J381" s="35"/>
      <c r="M381" s="8"/>
    </row>
    <row r="382" spans="10:13">
      <c r="J382" s="35"/>
      <c r="M382" s="8"/>
    </row>
    <row r="383" spans="10:13">
      <c r="J383" s="35"/>
      <c r="M383" s="8"/>
    </row>
    <row r="384" spans="10:13">
      <c r="J384" s="35"/>
      <c r="M384" s="8"/>
    </row>
    <row r="385" spans="10:13">
      <c r="J385" s="35"/>
      <c r="M385" s="8"/>
    </row>
    <row r="386" spans="10:13">
      <c r="J386" s="35"/>
      <c r="M386" s="8"/>
    </row>
    <row r="387" spans="10:13">
      <c r="J387" s="35"/>
      <c r="M387" s="8"/>
    </row>
    <row r="388" spans="10:13">
      <c r="J388" s="35"/>
      <c r="M388" s="8"/>
    </row>
    <row r="389" spans="10:13">
      <c r="J389" s="35"/>
      <c r="M389" s="8"/>
    </row>
    <row r="390" spans="10:13">
      <c r="J390" s="35"/>
      <c r="M390" s="8"/>
    </row>
    <row r="391" spans="10:13">
      <c r="J391" s="35"/>
      <c r="M391" s="8"/>
    </row>
    <row r="392" spans="10:13">
      <c r="J392" s="35"/>
      <c r="M392" s="8"/>
    </row>
    <row r="393" spans="10:13">
      <c r="J393" s="35"/>
      <c r="M393" s="8"/>
    </row>
    <row r="394" spans="10:13">
      <c r="J394" s="35"/>
      <c r="M394" s="8"/>
    </row>
    <row r="395" spans="10:13">
      <c r="J395" s="35"/>
      <c r="M395" s="8"/>
    </row>
    <row r="396" spans="10:13">
      <c r="J396" s="35"/>
      <c r="M396" s="8"/>
    </row>
    <row r="397" spans="10:13">
      <c r="J397" s="35"/>
      <c r="M397" s="8"/>
    </row>
    <row r="398" spans="10:13">
      <c r="J398" s="35"/>
      <c r="M398" s="8"/>
    </row>
    <row r="399" spans="10:13">
      <c r="J399" s="35"/>
      <c r="M399" s="8"/>
    </row>
    <row r="400" spans="10:13">
      <c r="J400" s="35"/>
      <c r="M400" s="8"/>
    </row>
    <row r="401" spans="10:13">
      <c r="J401" s="35"/>
      <c r="M401" s="8"/>
    </row>
    <row r="402" spans="10:13">
      <c r="J402" s="35"/>
      <c r="M402" s="8"/>
    </row>
    <row r="403" spans="10:13">
      <c r="J403" s="35"/>
      <c r="M403" s="8"/>
    </row>
    <row r="404" spans="10:13">
      <c r="J404" s="35"/>
      <c r="M404" s="8"/>
    </row>
    <row r="405" spans="10:13">
      <c r="J405" s="35"/>
      <c r="M405" s="8"/>
    </row>
    <row r="406" spans="10:13">
      <c r="J406" s="35"/>
      <c r="M406" s="8"/>
    </row>
    <row r="407" spans="10:13">
      <c r="J407" s="35"/>
      <c r="M407" s="8"/>
    </row>
    <row r="408" spans="10:13">
      <c r="J408" s="35"/>
      <c r="M408" s="8"/>
    </row>
    <row r="409" spans="10:13">
      <c r="J409" s="35"/>
      <c r="M409" s="8"/>
    </row>
    <row r="410" spans="10:13">
      <c r="J410" s="35"/>
      <c r="M410" s="8"/>
    </row>
    <row r="411" spans="10:13">
      <c r="J411" s="35"/>
      <c r="M411" s="8"/>
    </row>
    <row r="412" spans="10:13">
      <c r="J412" s="35"/>
      <c r="M412" s="8"/>
    </row>
    <row r="413" spans="10:13">
      <c r="J413" s="35"/>
      <c r="M413" s="8"/>
    </row>
    <row r="414" spans="10:13">
      <c r="J414" s="35"/>
      <c r="M414" s="8"/>
    </row>
    <row r="415" spans="10:13">
      <c r="J415" s="35"/>
      <c r="M415" s="8"/>
    </row>
    <row r="416" spans="10:13">
      <c r="J416" s="35"/>
      <c r="M416" s="8"/>
    </row>
    <row r="417" spans="10:13">
      <c r="J417" s="35"/>
      <c r="M417" s="8"/>
    </row>
    <row r="418" spans="10:13">
      <c r="J418" s="35"/>
      <c r="M418" s="8"/>
    </row>
    <row r="419" spans="10:13">
      <c r="J419" s="35"/>
      <c r="M419" s="8"/>
    </row>
    <row r="420" spans="10:13">
      <c r="J420" s="35"/>
      <c r="M420" s="8"/>
    </row>
    <row r="421" spans="10:13">
      <c r="J421" s="35"/>
      <c r="M421" s="8"/>
    </row>
    <row r="422" spans="10:13">
      <c r="J422" s="35"/>
      <c r="M422" s="8"/>
    </row>
    <row r="423" spans="10:13">
      <c r="J423" s="35"/>
      <c r="M423" s="8"/>
    </row>
    <row r="424" spans="10:13">
      <c r="J424" s="35"/>
      <c r="M424" s="8"/>
    </row>
    <row r="425" spans="10:13">
      <c r="J425" s="35"/>
      <c r="M425" s="8"/>
    </row>
    <row r="426" spans="10:13">
      <c r="J426" s="35"/>
      <c r="M426" s="8"/>
    </row>
    <row r="427" spans="10:13">
      <c r="J427" s="35"/>
      <c r="M427" s="8"/>
    </row>
    <row r="428" spans="10:13">
      <c r="J428" s="35"/>
      <c r="M428" s="8"/>
    </row>
    <row r="429" spans="10:13">
      <c r="J429" s="35"/>
      <c r="M429" s="8"/>
    </row>
    <row r="430" spans="10:13">
      <c r="J430" s="35"/>
      <c r="M430" s="8"/>
    </row>
    <row r="431" spans="10:13">
      <c r="J431" s="35"/>
      <c r="M431" s="8"/>
    </row>
    <row r="432" spans="10:13">
      <c r="J432" s="35"/>
      <c r="M432" s="8"/>
    </row>
    <row r="433" spans="10:13">
      <c r="J433" s="35"/>
      <c r="M433" s="8"/>
    </row>
    <row r="434" spans="10:13">
      <c r="J434" s="35"/>
      <c r="M434" s="8"/>
    </row>
    <row r="435" spans="10:13">
      <c r="J435" s="35"/>
      <c r="M435" s="8"/>
    </row>
    <row r="436" spans="10:13">
      <c r="J436" s="35"/>
      <c r="M436" s="8"/>
    </row>
    <row r="437" spans="10:13">
      <c r="J437" s="35"/>
      <c r="M437" s="8"/>
    </row>
    <row r="438" spans="10:13">
      <c r="J438" s="35"/>
      <c r="M438" s="8"/>
    </row>
    <row r="439" spans="10:13">
      <c r="J439" s="35"/>
      <c r="M439" s="8"/>
    </row>
    <row r="440" spans="10:13">
      <c r="J440" s="35"/>
      <c r="M440" s="8"/>
    </row>
    <row r="441" spans="10:13">
      <c r="J441" s="35"/>
      <c r="M441" s="8"/>
    </row>
    <row r="442" spans="10:13">
      <c r="J442" s="35"/>
      <c r="M442" s="8"/>
    </row>
    <row r="443" spans="10:13">
      <c r="J443" s="35"/>
      <c r="M443" s="8"/>
    </row>
    <row r="444" spans="10:13">
      <c r="J444" s="35"/>
      <c r="M444" s="8"/>
    </row>
    <row r="445" spans="10:13">
      <c r="J445" s="35"/>
      <c r="M445" s="8"/>
    </row>
    <row r="446" spans="10:13">
      <c r="J446" s="35"/>
      <c r="M446" s="8"/>
    </row>
    <row r="447" spans="10:13">
      <c r="J447" s="35"/>
      <c r="M447" s="8"/>
    </row>
    <row r="448" spans="10:13">
      <c r="J448" s="35"/>
      <c r="M448" s="8"/>
    </row>
    <row r="449" spans="10:13">
      <c r="J449" s="35"/>
      <c r="M449" s="8"/>
    </row>
    <row r="450" spans="10:13">
      <c r="J450" s="35"/>
      <c r="M450" s="8"/>
    </row>
    <row r="451" spans="10:13">
      <c r="J451" s="35"/>
      <c r="M451" s="8"/>
    </row>
    <row r="452" spans="10:13">
      <c r="J452" s="35"/>
      <c r="M452" s="8"/>
    </row>
    <row r="453" spans="10:13">
      <c r="J453" s="35"/>
      <c r="M453" s="8"/>
    </row>
    <row r="454" spans="10:13">
      <c r="J454" s="35"/>
      <c r="M454" s="8"/>
    </row>
    <row r="455" spans="10:13">
      <c r="J455" s="35"/>
      <c r="M455" s="8"/>
    </row>
    <row r="456" spans="10:13">
      <c r="J456" s="35"/>
      <c r="M456" s="8"/>
    </row>
    <row r="457" spans="10:13">
      <c r="J457" s="35"/>
      <c r="M457" s="8"/>
    </row>
    <row r="458" spans="10:13">
      <c r="J458" s="35"/>
      <c r="M458" s="8"/>
    </row>
    <row r="459" spans="10:13">
      <c r="J459" s="35"/>
      <c r="M459" s="8"/>
    </row>
    <row r="460" spans="10:13">
      <c r="J460" s="35"/>
      <c r="M460" s="8"/>
    </row>
    <row r="461" spans="10:13">
      <c r="J461" s="35"/>
      <c r="M461" s="8"/>
    </row>
    <row r="462" spans="10:13">
      <c r="J462" s="35"/>
      <c r="M462" s="8"/>
    </row>
    <row r="463" spans="10:13">
      <c r="J463" s="35"/>
      <c r="M463" s="8"/>
    </row>
    <row r="464" spans="10:13">
      <c r="J464" s="35"/>
      <c r="M464" s="8"/>
    </row>
    <row r="465" spans="10:13">
      <c r="J465" s="35"/>
      <c r="M465" s="8"/>
    </row>
    <row r="466" spans="10:13">
      <c r="J466" s="35"/>
      <c r="M466" s="8"/>
    </row>
    <row r="467" spans="10:13">
      <c r="J467" s="35"/>
      <c r="M467" s="8"/>
    </row>
    <row r="468" spans="10:13">
      <c r="J468" s="35"/>
      <c r="M468" s="8"/>
    </row>
    <row r="469" spans="10:13">
      <c r="J469" s="35"/>
      <c r="M469" s="8"/>
    </row>
    <row r="470" spans="10:13">
      <c r="J470" s="35"/>
      <c r="M470" s="8"/>
    </row>
    <row r="471" spans="10:13">
      <c r="J471" s="35"/>
      <c r="M471" s="8"/>
    </row>
    <row r="472" spans="10:13">
      <c r="J472" s="35"/>
      <c r="M472" s="8"/>
    </row>
    <row r="473" spans="10:13">
      <c r="J473" s="35"/>
      <c r="M473" s="8"/>
    </row>
    <row r="474" spans="10:13">
      <c r="J474" s="35"/>
      <c r="M474" s="8"/>
    </row>
    <row r="475" spans="10:13">
      <c r="J475" s="35"/>
      <c r="M475" s="8"/>
    </row>
    <row r="476" spans="10:13">
      <c r="J476" s="35"/>
      <c r="M476" s="8"/>
    </row>
    <row r="477" spans="10:13">
      <c r="J477" s="35"/>
      <c r="M477" s="8"/>
    </row>
    <row r="478" spans="10:13">
      <c r="J478" s="35"/>
      <c r="M478" s="8"/>
    </row>
    <row r="479" spans="10:13">
      <c r="J479" s="35"/>
      <c r="M479" s="8"/>
    </row>
    <row r="480" spans="10:13">
      <c r="J480" s="35"/>
      <c r="M480" s="8"/>
    </row>
    <row r="481" spans="10:13">
      <c r="J481" s="35"/>
      <c r="M481" s="8"/>
    </row>
    <row r="482" spans="10:13">
      <c r="J482" s="35"/>
      <c r="M482" s="8"/>
    </row>
    <row r="483" spans="10:13">
      <c r="J483" s="35"/>
      <c r="M483" s="8"/>
    </row>
    <row r="484" spans="10:13">
      <c r="J484" s="35"/>
      <c r="M484" s="8"/>
    </row>
    <row r="485" spans="10:13">
      <c r="J485" s="35"/>
      <c r="M485" s="8"/>
    </row>
    <row r="486" spans="10:13">
      <c r="J486" s="35"/>
      <c r="M486" s="8"/>
    </row>
    <row r="487" spans="10:13">
      <c r="J487" s="35"/>
      <c r="M487" s="8"/>
    </row>
    <row r="488" spans="10:13">
      <c r="J488" s="35"/>
      <c r="M488" s="8"/>
    </row>
    <row r="489" spans="10:13">
      <c r="J489" s="35"/>
      <c r="M489" s="8"/>
    </row>
    <row r="490" spans="10:13">
      <c r="J490" s="35"/>
      <c r="M490" s="8"/>
    </row>
    <row r="491" spans="10:13">
      <c r="J491" s="35"/>
      <c r="M491" s="8"/>
    </row>
    <row r="492" spans="10:13">
      <c r="J492" s="35"/>
      <c r="M492" s="8"/>
    </row>
    <row r="493" spans="10:13">
      <c r="J493" s="35"/>
      <c r="M493" s="8"/>
    </row>
    <row r="494" spans="10:13">
      <c r="J494" s="35"/>
      <c r="M494" s="8"/>
    </row>
    <row r="495" spans="10:13">
      <c r="J495" s="35"/>
      <c r="M495" s="8"/>
    </row>
    <row r="496" spans="10:13">
      <c r="J496" s="35"/>
      <c r="M496" s="8"/>
    </row>
    <row r="497" spans="10:13">
      <c r="J497" s="35"/>
      <c r="M497" s="8"/>
    </row>
    <row r="498" spans="10:13">
      <c r="J498" s="35"/>
      <c r="M498" s="8"/>
    </row>
    <row r="499" spans="10:13">
      <c r="J499" s="35"/>
      <c r="M499" s="8"/>
    </row>
    <row r="500" spans="10:13">
      <c r="J500" s="35"/>
      <c r="M500" s="8"/>
    </row>
    <row r="501" spans="10:13">
      <c r="J501" s="35"/>
      <c r="M501" s="8"/>
    </row>
    <row r="502" spans="10:13">
      <c r="J502" s="35"/>
      <c r="M502" s="8"/>
    </row>
    <row r="503" spans="10:13">
      <c r="J503" s="35"/>
      <c r="M503" s="8"/>
    </row>
    <row r="504" spans="10:13">
      <c r="J504" s="35"/>
      <c r="M504" s="8"/>
    </row>
    <row r="505" spans="10:13">
      <c r="J505" s="35"/>
      <c r="M505" s="8"/>
    </row>
    <row r="506" spans="10:13">
      <c r="J506" s="35"/>
      <c r="M506" s="8"/>
    </row>
    <row r="507" spans="10:13">
      <c r="J507" s="35"/>
      <c r="M507" s="8"/>
    </row>
    <row r="508" spans="10:13">
      <c r="J508" s="35"/>
      <c r="M508" s="8"/>
    </row>
    <row r="509" spans="10:13">
      <c r="J509" s="35"/>
      <c r="M509" s="8"/>
    </row>
    <row r="510" spans="10:13">
      <c r="J510" s="35"/>
      <c r="M510" s="8"/>
    </row>
    <row r="511" spans="10:13">
      <c r="J511" s="35"/>
      <c r="M511" s="8"/>
    </row>
    <row r="512" spans="10:13">
      <c r="J512" s="35"/>
      <c r="M512" s="8"/>
    </row>
    <row r="513" spans="10:13">
      <c r="J513" s="35"/>
      <c r="M513" s="8"/>
    </row>
    <row r="514" spans="10:13">
      <c r="J514" s="35"/>
      <c r="M514" s="8"/>
    </row>
    <row r="515" spans="10:13">
      <c r="J515" s="35"/>
      <c r="M515" s="8"/>
    </row>
    <row r="516" spans="10:13">
      <c r="J516" s="35"/>
      <c r="M516" s="8"/>
    </row>
    <row r="517" spans="10:13">
      <c r="J517" s="35"/>
      <c r="M517" s="8"/>
    </row>
    <row r="518" spans="10:13">
      <c r="J518" s="35"/>
      <c r="M518" s="8"/>
    </row>
    <row r="519" spans="10:13">
      <c r="J519" s="35"/>
      <c r="M519" s="8"/>
    </row>
    <row r="520" spans="10:13">
      <c r="J520" s="35"/>
      <c r="M520" s="8"/>
    </row>
    <row r="521" spans="10:13">
      <c r="J521" s="35"/>
      <c r="M521" s="8"/>
    </row>
    <row r="522" spans="10:13">
      <c r="J522" s="35"/>
      <c r="M522" s="8"/>
    </row>
    <row r="523" spans="10:13">
      <c r="J523" s="35"/>
      <c r="M523" s="8"/>
    </row>
    <row r="524" spans="10:13">
      <c r="J524" s="35"/>
      <c r="M524" s="8"/>
    </row>
    <row r="525" spans="10:13">
      <c r="J525" s="35"/>
      <c r="M525" s="8"/>
    </row>
    <row r="526" spans="10:13">
      <c r="J526" s="35"/>
      <c r="M526" s="8"/>
    </row>
    <row r="527" spans="10:13">
      <c r="J527" s="35"/>
      <c r="M527" s="8"/>
    </row>
    <row r="528" spans="10:13">
      <c r="J528" s="35"/>
      <c r="M528" s="8"/>
    </row>
    <row r="529" spans="10:13">
      <c r="J529" s="35"/>
      <c r="M529" s="8"/>
    </row>
    <row r="530" spans="10:13">
      <c r="J530" s="35"/>
      <c r="M530" s="8"/>
    </row>
    <row r="531" spans="10:13">
      <c r="J531" s="35"/>
      <c r="M531" s="8"/>
    </row>
    <row r="532" spans="10:13">
      <c r="J532" s="35"/>
      <c r="M532" s="8"/>
    </row>
    <row r="533" spans="10:13">
      <c r="J533" s="35"/>
      <c r="M533" s="8"/>
    </row>
    <row r="534" spans="10:13">
      <c r="J534" s="35"/>
      <c r="M534" s="8"/>
    </row>
    <row r="535" spans="10:13">
      <c r="J535" s="35"/>
      <c r="M535" s="8"/>
    </row>
    <row r="536" spans="10:13">
      <c r="J536" s="35"/>
      <c r="M536" s="8"/>
    </row>
    <row r="537" spans="10:13">
      <c r="J537" s="35"/>
      <c r="M537" s="8"/>
    </row>
    <row r="538" spans="10:13">
      <c r="J538" s="35"/>
      <c r="M538" s="8"/>
    </row>
    <row r="539" spans="10:13">
      <c r="J539" s="35"/>
      <c r="M539" s="8"/>
    </row>
    <row r="540" spans="10:13">
      <c r="J540" s="35"/>
      <c r="M540" s="8"/>
    </row>
    <row r="541" spans="10:13">
      <c r="J541" s="35"/>
      <c r="M541" s="8"/>
    </row>
    <row r="542" spans="10:13">
      <c r="J542" s="35"/>
      <c r="M542" s="8"/>
    </row>
    <row r="543" spans="10:13">
      <c r="J543" s="35"/>
      <c r="M543" s="8"/>
    </row>
    <row r="544" spans="10:13">
      <c r="J544" s="35"/>
      <c r="M544" s="8"/>
    </row>
    <row r="545" spans="10:13">
      <c r="J545" s="35"/>
      <c r="M545" s="8"/>
    </row>
    <row r="546" spans="10:13">
      <c r="J546" s="35"/>
      <c r="M546" s="8"/>
    </row>
    <row r="547" spans="10:13">
      <c r="J547" s="35"/>
      <c r="M547" s="8"/>
    </row>
    <row r="548" spans="10:13">
      <c r="J548" s="35"/>
      <c r="M548" s="8"/>
    </row>
    <row r="549" spans="10:13">
      <c r="J549" s="35"/>
      <c r="M549" s="8"/>
    </row>
    <row r="550" spans="10:13">
      <c r="J550" s="35"/>
      <c r="M550" s="8"/>
    </row>
    <row r="551" spans="10:13">
      <c r="J551" s="35"/>
      <c r="M551" s="8"/>
    </row>
    <row r="552" spans="10:13">
      <c r="J552" s="35"/>
      <c r="M552" s="8"/>
    </row>
    <row r="553" spans="10:13">
      <c r="J553" s="35"/>
      <c r="M553" s="8"/>
    </row>
    <row r="554" spans="10:13">
      <c r="J554" s="35"/>
      <c r="M554" s="8"/>
    </row>
    <row r="555" spans="10:13">
      <c r="J555" s="35"/>
      <c r="M555" s="8"/>
    </row>
    <row r="556" spans="10:13">
      <c r="J556" s="35"/>
      <c r="M556" s="8"/>
    </row>
    <row r="557" spans="10:13">
      <c r="J557" s="35"/>
      <c r="M557" s="8"/>
    </row>
    <row r="558" spans="10:13">
      <c r="J558" s="35"/>
      <c r="M558" s="8"/>
    </row>
    <row r="559" spans="10:13">
      <c r="J559" s="35"/>
      <c r="M559" s="8"/>
    </row>
    <row r="560" spans="10:13">
      <c r="J560" s="35"/>
      <c r="M560" s="8"/>
    </row>
    <row r="561" spans="10:13">
      <c r="J561" s="35"/>
      <c r="M561" s="8"/>
    </row>
    <row r="562" spans="10:13">
      <c r="J562" s="35"/>
      <c r="M562" s="8"/>
    </row>
    <row r="563" spans="10:13">
      <c r="J563" s="35"/>
      <c r="M563" s="8"/>
    </row>
    <row r="564" spans="10:13">
      <c r="J564" s="35"/>
      <c r="M564" s="8"/>
    </row>
    <row r="565" spans="10:13">
      <c r="J565" s="35"/>
      <c r="M565" s="8"/>
    </row>
    <row r="566" spans="10:13">
      <c r="J566" s="35"/>
      <c r="M566" s="8"/>
    </row>
    <row r="567" spans="10:13">
      <c r="J567" s="35"/>
      <c r="M567" s="8"/>
    </row>
    <row r="568" spans="10:13">
      <c r="J568" s="35"/>
      <c r="M568" s="8"/>
    </row>
    <row r="569" spans="10:13">
      <c r="J569" s="35"/>
      <c r="M569" s="8"/>
    </row>
    <row r="570" spans="10:13">
      <c r="J570" s="35"/>
      <c r="M570" s="8"/>
    </row>
    <row r="571" spans="10:13">
      <c r="J571" s="35"/>
      <c r="M571" s="8"/>
    </row>
    <row r="572" spans="10:13">
      <c r="J572" s="35"/>
      <c r="M572" s="8"/>
    </row>
    <row r="573" spans="10:13">
      <c r="J573" s="35"/>
      <c r="M573" s="8"/>
    </row>
    <row r="574" spans="10:13">
      <c r="J574" s="35"/>
      <c r="M574" s="8"/>
    </row>
    <row r="575" spans="10:13">
      <c r="J575" s="35"/>
      <c r="M575" s="8"/>
    </row>
    <row r="576" spans="10:13">
      <c r="J576" s="35"/>
      <c r="M576" s="8"/>
    </row>
    <row r="577" spans="10:13">
      <c r="J577" s="35"/>
      <c r="M577" s="8"/>
    </row>
    <row r="578" spans="10:13">
      <c r="J578" s="35"/>
      <c r="M578" s="8"/>
    </row>
    <row r="579" spans="10:13">
      <c r="J579" s="35"/>
      <c r="M579" s="8"/>
    </row>
    <row r="580" spans="10:13">
      <c r="J580" s="35"/>
      <c r="M580" s="8"/>
    </row>
    <row r="581" spans="10:13">
      <c r="J581" s="35"/>
      <c r="M581" s="8"/>
    </row>
    <row r="582" spans="10:13">
      <c r="J582" s="35"/>
      <c r="M582" s="8"/>
    </row>
    <row r="583" spans="10:13">
      <c r="J583" s="35"/>
      <c r="M583" s="8"/>
    </row>
    <row r="584" spans="10:13">
      <c r="J584" s="35"/>
      <c r="M584" s="8"/>
    </row>
    <row r="585" spans="10:13">
      <c r="J585" s="35"/>
      <c r="M585" s="8"/>
    </row>
    <row r="586" spans="10:13">
      <c r="J586" s="35"/>
      <c r="M586" s="8"/>
    </row>
    <row r="587" spans="10:13">
      <c r="J587" s="35"/>
      <c r="M587" s="8"/>
    </row>
    <row r="588" spans="10:13">
      <c r="J588" s="35"/>
      <c r="M588" s="8"/>
    </row>
    <row r="589" spans="10:13">
      <c r="J589" s="35"/>
      <c r="M589" s="8"/>
    </row>
    <row r="590" spans="10:13">
      <c r="J590" s="35"/>
      <c r="M590" s="8"/>
    </row>
    <row r="591" spans="10:13">
      <c r="J591" s="35"/>
      <c r="M591" s="8"/>
    </row>
    <row r="592" spans="10:13">
      <c r="J592" s="35"/>
      <c r="M592" s="8"/>
    </row>
    <row r="593" spans="10:13">
      <c r="J593" s="35"/>
      <c r="M593" s="8"/>
    </row>
    <row r="594" spans="10:13">
      <c r="J594" s="35"/>
      <c r="M594" s="8"/>
    </row>
    <row r="595" spans="10:13">
      <c r="J595" s="35"/>
      <c r="M595" s="8"/>
    </row>
    <row r="596" spans="10:13">
      <c r="J596" s="35"/>
      <c r="M596" s="8"/>
    </row>
    <row r="597" spans="10:13">
      <c r="J597" s="35"/>
      <c r="M597" s="8"/>
    </row>
    <row r="598" spans="10:13">
      <c r="J598" s="35"/>
      <c r="M598" s="8"/>
    </row>
    <row r="599" spans="10:13">
      <c r="J599" s="35"/>
      <c r="M599" s="8"/>
    </row>
    <row r="600" spans="10:13">
      <c r="J600" s="35"/>
      <c r="M600" s="8"/>
    </row>
    <row r="601" spans="10:13">
      <c r="J601" s="35"/>
      <c r="M601" s="8"/>
    </row>
    <row r="602" spans="10:13">
      <c r="J602" s="35"/>
      <c r="M602" s="8"/>
    </row>
    <row r="603" spans="10:13">
      <c r="J603" s="35"/>
      <c r="M603" s="8"/>
    </row>
    <row r="604" spans="10:13">
      <c r="J604" s="35"/>
      <c r="M604" s="8"/>
    </row>
    <row r="605" spans="10:13">
      <c r="J605" s="35"/>
      <c r="M605" s="8"/>
    </row>
    <row r="606" spans="10:13">
      <c r="J606" s="35"/>
      <c r="M606" s="8"/>
    </row>
    <row r="607" spans="10:13">
      <c r="J607" s="35"/>
      <c r="M607" s="8"/>
    </row>
    <row r="608" spans="10:13">
      <c r="J608" s="35"/>
      <c r="M608" s="8"/>
    </row>
    <row r="609" spans="10:13">
      <c r="J609" s="35"/>
      <c r="M609" s="8"/>
    </row>
    <row r="610" spans="10:13">
      <c r="J610" s="35"/>
      <c r="M610" s="8"/>
    </row>
    <row r="611" spans="10:13">
      <c r="J611" s="35"/>
      <c r="M611" s="8"/>
    </row>
    <row r="612" spans="10:13">
      <c r="J612" s="35"/>
      <c r="M612" s="8"/>
    </row>
    <row r="613" spans="10:13">
      <c r="J613" s="35"/>
      <c r="M613" s="8"/>
    </row>
    <row r="614" spans="10:13">
      <c r="J614" s="35"/>
      <c r="M614" s="8"/>
    </row>
    <row r="615" spans="10:13">
      <c r="J615" s="35"/>
      <c r="M615" s="8"/>
    </row>
    <row r="616" spans="10:13">
      <c r="J616" s="35"/>
      <c r="M616" s="8"/>
    </row>
    <row r="617" spans="10:13">
      <c r="J617" s="35"/>
      <c r="M617" s="8"/>
    </row>
    <row r="618" spans="10:13">
      <c r="J618" s="35"/>
      <c r="M618" s="8"/>
    </row>
    <row r="619" spans="10:13">
      <c r="J619" s="35"/>
      <c r="M619" s="8"/>
    </row>
    <row r="620" spans="10:13">
      <c r="J620" s="35"/>
      <c r="M620" s="8"/>
    </row>
    <row r="621" spans="10:13">
      <c r="J621" s="35"/>
      <c r="M621" s="8"/>
    </row>
    <row r="622" spans="10:13">
      <c r="J622" s="35"/>
      <c r="M622" s="8"/>
    </row>
    <row r="623" spans="10:13">
      <c r="J623" s="35"/>
      <c r="M623" s="8"/>
    </row>
    <row r="624" spans="10:13">
      <c r="J624" s="35"/>
      <c r="M624" s="8"/>
    </row>
    <row r="625" spans="10:13">
      <c r="J625" s="35"/>
      <c r="M625" s="8"/>
    </row>
    <row r="626" spans="10:13">
      <c r="J626" s="35"/>
      <c r="M626" s="8"/>
    </row>
    <row r="627" spans="10:13">
      <c r="J627" s="35"/>
      <c r="M627" s="8"/>
    </row>
    <row r="628" spans="10:13">
      <c r="J628" s="35"/>
      <c r="M628" s="8"/>
    </row>
    <row r="629" spans="10:13">
      <c r="J629" s="35"/>
      <c r="M629" s="8"/>
    </row>
    <row r="630" spans="10:13">
      <c r="J630" s="35"/>
      <c r="M630" s="8"/>
    </row>
    <row r="631" spans="10:13">
      <c r="J631" s="35"/>
      <c r="M631" s="8"/>
    </row>
    <row r="632" spans="10:13">
      <c r="J632" s="35"/>
      <c r="M632" s="8"/>
    </row>
    <row r="633" spans="10:13">
      <c r="J633" s="35"/>
      <c r="M633" s="8"/>
    </row>
    <row r="634" spans="10:13">
      <c r="J634" s="35"/>
      <c r="M634" s="8"/>
    </row>
    <row r="635" spans="10:13">
      <c r="J635" s="35"/>
      <c r="M635" s="8"/>
    </row>
    <row r="636" spans="10:13">
      <c r="J636" s="35"/>
      <c r="M636" s="8"/>
    </row>
    <row r="637" spans="10:13">
      <c r="J637" s="35"/>
      <c r="M637" s="8"/>
    </row>
    <row r="638" spans="10:13">
      <c r="J638" s="35"/>
      <c r="M638" s="8"/>
    </row>
    <row r="639" spans="10:13">
      <c r="J639" s="35"/>
      <c r="M639" s="8"/>
    </row>
    <row r="640" spans="10:13">
      <c r="J640" s="35"/>
      <c r="M640" s="8"/>
    </row>
    <row r="641" spans="10:13">
      <c r="J641" s="35"/>
      <c r="M641" s="8"/>
    </row>
    <row r="642" spans="10:13">
      <c r="J642" s="35"/>
      <c r="M642" s="8"/>
    </row>
    <row r="643" spans="10:13">
      <c r="J643" s="35"/>
      <c r="M643" s="8"/>
    </row>
    <row r="644" spans="10:13">
      <c r="J644" s="35"/>
      <c r="M644" s="8"/>
    </row>
    <row r="645" spans="10:13">
      <c r="J645" s="35"/>
      <c r="M645" s="8"/>
    </row>
    <row r="646" spans="10:13">
      <c r="J646" s="35"/>
      <c r="M646" s="8"/>
    </row>
    <row r="647" spans="10:13">
      <c r="J647" s="35"/>
      <c r="M647" s="8"/>
    </row>
    <row r="648" spans="10:13">
      <c r="J648" s="35"/>
      <c r="M648" s="8"/>
    </row>
    <row r="649" spans="10:13">
      <c r="J649" s="35"/>
      <c r="M649" s="8"/>
    </row>
    <row r="650" spans="10:13">
      <c r="J650" s="35"/>
      <c r="M650" s="8"/>
    </row>
    <row r="651" spans="10:13">
      <c r="J651" s="35"/>
      <c r="M651" s="8"/>
    </row>
    <row r="652" spans="10:13">
      <c r="J652" s="35"/>
      <c r="M652" s="8"/>
    </row>
    <row r="653" spans="10:13">
      <c r="J653" s="35"/>
      <c r="M653" s="8"/>
    </row>
    <row r="654" spans="10:13">
      <c r="J654" s="35"/>
      <c r="M654" s="8"/>
    </row>
    <row r="655" spans="10:13">
      <c r="J655" s="35"/>
      <c r="M655" s="8"/>
    </row>
    <row r="656" spans="10:13">
      <c r="J656" s="35"/>
      <c r="M656" s="8"/>
    </row>
    <row r="657" spans="10:13">
      <c r="J657" s="35"/>
      <c r="M657" s="8"/>
    </row>
    <row r="658" spans="10:13">
      <c r="J658" s="35"/>
      <c r="M658" s="8"/>
    </row>
    <row r="659" spans="10:13">
      <c r="J659" s="35"/>
      <c r="M659" s="8"/>
    </row>
    <row r="660" spans="10:13">
      <c r="J660" s="35"/>
      <c r="M660" s="8"/>
    </row>
    <row r="661" spans="10:13">
      <c r="J661" s="35"/>
      <c r="M661" s="8"/>
    </row>
    <row r="662" spans="10:13">
      <c r="J662" s="35"/>
      <c r="M662" s="8"/>
    </row>
    <row r="663" spans="10:13">
      <c r="J663" s="35"/>
      <c r="M663" s="8"/>
    </row>
    <row r="664" spans="10:13">
      <c r="J664" s="35"/>
      <c r="M664" s="8"/>
    </row>
    <row r="665" spans="10:13">
      <c r="J665" s="35"/>
      <c r="M665" s="8"/>
    </row>
    <row r="666" spans="10:13">
      <c r="J666" s="35"/>
      <c r="M666" s="8"/>
    </row>
    <row r="667" spans="10:13">
      <c r="J667" s="35"/>
      <c r="M667" s="8"/>
    </row>
    <row r="668" spans="10:13">
      <c r="J668" s="35"/>
      <c r="M668" s="8"/>
    </row>
    <row r="669" spans="10:13">
      <c r="J669" s="35"/>
      <c r="M669" s="8"/>
    </row>
    <row r="670" spans="10:13">
      <c r="J670" s="35"/>
      <c r="M670" s="8"/>
    </row>
    <row r="671" spans="10:13">
      <c r="J671" s="35"/>
      <c r="M671" s="8"/>
    </row>
    <row r="672" spans="10:13">
      <c r="J672" s="35"/>
      <c r="M672" s="8"/>
    </row>
    <row r="673" spans="10:13">
      <c r="J673" s="35"/>
      <c r="M673" s="8"/>
    </row>
    <row r="674" spans="10:13">
      <c r="J674" s="35"/>
      <c r="M674" s="8"/>
    </row>
    <row r="675" spans="10:13">
      <c r="J675" s="35"/>
      <c r="M675" s="8"/>
    </row>
    <row r="676" spans="10:13">
      <c r="J676" s="35"/>
      <c r="M676" s="8"/>
    </row>
    <row r="677" spans="10:13">
      <c r="J677" s="35"/>
      <c r="M677" s="8"/>
    </row>
    <row r="678" spans="10:13">
      <c r="J678" s="35"/>
      <c r="M678" s="8"/>
    </row>
    <row r="679" spans="10:13">
      <c r="J679" s="35"/>
      <c r="M679" s="8"/>
    </row>
    <row r="680" spans="10:13">
      <c r="J680" s="35"/>
      <c r="M680" s="8"/>
    </row>
    <row r="681" spans="10:13">
      <c r="J681" s="35"/>
      <c r="M681" s="8"/>
    </row>
    <row r="682" spans="10:13">
      <c r="J682" s="35"/>
      <c r="M682" s="8"/>
    </row>
    <row r="683" spans="10:13">
      <c r="J683" s="35"/>
      <c r="M683" s="8"/>
    </row>
    <row r="684" spans="10:13">
      <c r="J684" s="35"/>
      <c r="M684" s="8"/>
    </row>
    <row r="685" spans="10:13">
      <c r="J685" s="35"/>
      <c r="M685" s="8"/>
    </row>
    <row r="686" spans="10:13">
      <c r="J686" s="35"/>
      <c r="M686" s="8"/>
    </row>
    <row r="687" spans="10:13">
      <c r="J687" s="35"/>
      <c r="M687" s="8"/>
    </row>
    <row r="688" spans="10:13">
      <c r="J688" s="35"/>
      <c r="M688" s="8"/>
    </row>
    <row r="689" spans="10:13">
      <c r="J689" s="35"/>
      <c r="M689" s="8"/>
    </row>
    <row r="690" spans="10:13">
      <c r="J690" s="35"/>
      <c r="M690" s="8"/>
    </row>
    <row r="691" spans="10:13">
      <c r="J691" s="35"/>
      <c r="M691" s="8"/>
    </row>
    <row r="692" spans="10:13">
      <c r="J692" s="35"/>
      <c r="M692" s="8"/>
    </row>
    <row r="693" spans="10:13">
      <c r="J693" s="35"/>
      <c r="M693" s="8"/>
    </row>
    <row r="694" spans="10:13">
      <c r="J694" s="35"/>
      <c r="M694" s="8"/>
    </row>
    <row r="695" spans="10:13">
      <c r="J695" s="35"/>
      <c r="M695" s="8"/>
    </row>
    <row r="696" spans="10:13">
      <c r="J696" s="35"/>
      <c r="M696" s="8"/>
    </row>
    <row r="697" spans="10:13">
      <c r="J697" s="35"/>
      <c r="M697" s="8"/>
    </row>
    <row r="698" spans="10:13">
      <c r="J698" s="35"/>
      <c r="M698" s="8"/>
    </row>
    <row r="699" spans="10:13">
      <c r="J699" s="35"/>
      <c r="M699" s="8"/>
    </row>
    <row r="700" spans="10:13">
      <c r="J700" s="35"/>
      <c r="M700" s="8"/>
    </row>
    <row r="701" spans="10:13">
      <c r="J701" s="35"/>
      <c r="M701" s="8"/>
    </row>
    <row r="702" spans="10:13">
      <c r="J702" s="35"/>
      <c r="M702" s="8"/>
    </row>
    <row r="703" spans="10:13">
      <c r="J703" s="35"/>
      <c r="M703" s="8"/>
    </row>
    <row r="704" spans="10:13">
      <c r="J704" s="35"/>
      <c r="M704" s="8"/>
    </row>
    <row r="705" spans="10:13">
      <c r="J705" s="35"/>
      <c r="M705" s="8"/>
    </row>
    <row r="706" spans="10:13">
      <c r="J706" s="35"/>
      <c r="M706" s="8"/>
    </row>
    <row r="707" spans="10:13">
      <c r="J707" s="35"/>
      <c r="M707" s="8"/>
    </row>
    <row r="708" spans="10:13">
      <c r="J708" s="35"/>
      <c r="M708" s="8"/>
    </row>
    <row r="709" spans="10:13">
      <c r="J709" s="35"/>
      <c r="M709" s="8"/>
    </row>
    <row r="710" spans="10:13">
      <c r="J710" s="35"/>
      <c r="M710" s="8"/>
    </row>
    <row r="711" spans="10:13">
      <c r="J711" s="35"/>
      <c r="M711" s="8"/>
    </row>
    <row r="712" spans="10:13">
      <c r="J712" s="35"/>
      <c r="M712" s="8"/>
    </row>
    <row r="713" spans="10:13">
      <c r="J713" s="35"/>
      <c r="M713" s="8"/>
    </row>
    <row r="714" spans="10:13">
      <c r="J714" s="35"/>
      <c r="M714" s="8"/>
    </row>
    <row r="715" spans="10:13">
      <c r="J715" s="35"/>
      <c r="M715" s="8"/>
    </row>
    <row r="716" spans="10:13">
      <c r="J716" s="35"/>
      <c r="M716" s="8"/>
    </row>
    <row r="717" spans="10:13">
      <c r="J717" s="35"/>
      <c r="M717" s="8"/>
    </row>
    <row r="718" spans="10:13">
      <c r="J718" s="35"/>
      <c r="M718" s="8"/>
    </row>
    <row r="719" spans="10:13">
      <c r="J719" s="35"/>
      <c r="M719" s="8"/>
    </row>
    <row r="720" spans="10:13">
      <c r="J720" s="35"/>
      <c r="M720" s="8"/>
    </row>
    <row r="721" spans="10:13">
      <c r="J721" s="35"/>
      <c r="M721" s="8"/>
    </row>
    <row r="722" spans="10:13">
      <c r="J722" s="35"/>
      <c r="M722" s="8"/>
    </row>
    <row r="723" spans="10:13">
      <c r="J723" s="35"/>
      <c r="M723" s="8"/>
    </row>
    <row r="724" spans="10:13">
      <c r="J724" s="35"/>
      <c r="M724" s="8"/>
    </row>
    <row r="725" spans="10:13">
      <c r="J725" s="35"/>
      <c r="M725" s="8"/>
    </row>
    <row r="726" spans="10:13">
      <c r="J726" s="35"/>
      <c r="M726" s="8"/>
    </row>
    <row r="727" spans="10:13">
      <c r="J727" s="35"/>
      <c r="M727" s="8"/>
    </row>
    <row r="728" spans="10:13">
      <c r="J728" s="35"/>
      <c r="M728" s="8"/>
    </row>
    <row r="729" spans="10:13">
      <c r="J729" s="35"/>
      <c r="M729" s="8"/>
    </row>
    <row r="730" spans="10:13">
      <c r="J730" s="35"/>
      <c r="M730" s="8"/>
    </row>
    <row r="731" spans="10:13">
      <c r="J731" s="35"/>
      <c r="M731" s="8"/>
    </row>
    <row r="732" spans="10:13">
      <c r="J732" s="35"/>
      <c r="M732" s="8"/>
    </row>
    <row r="733" spans="10:13">
      <c r="J733" s="35"/>
      <c r="M733" s="8"/>
    </row>
    <row r="734" spans="10:13">
      <c r="J734" s="35"/>
      <c r="M734" s="8"/>
    </row>
    <row r="735" spans="10:13">
      <c r="J735" s="35"/>
      <c r="M735" s="8"/>
    </row>
    <row r="736" spans="10:13">
      <c r="J736" s="35"/>
      <c r="M736" s="8"/>
    </row>
    <row r="737" spans="10:13">
      <c r="J737" s="35"/>
      <c r="M737" s="8"/>
    </row>
    <row r="738" spans="10:13">
      <c r="J738" s="35"/>
      <c r="M738" s="8"/>
    </row>
    <row r="739" spans="10:13">
      <c r="J739" s="35"/>
      <c r="M739" s="8"/>
    </row>
    <row r="740" spans="10:13">
      <c r="J740" s="35"/>
      <c r="M740" s="8"/>
    </row>
    <row r="741" spans="10:13">
      <c r="J741" s="35"/>
      <c r="M741" s="8"/>
    </row>
    <row r="742" spans="10:13">
      <c r="J742" s="35"/>
      <c r="M742" s="8"/>
    </row>
    <row r="743" spans="10:13">
      <c r="J743" s="35"/>
      <c r="M743" s="8"/>
    </row>
    <row r="744" spans="10:13">
      <c r="J744" s="35"/>
      <c r="M744" s="8"/>
    </row>
    <row r="745" spans="10:13">
      <c r="J745" s="35"/>
      <c r="M745" s="8"/>
    </row>
    <row r="746" spans="10:13">
      <c r="J746" s="35"/>
      <c r="M746" s="8"/>
    </row>
    <row r="747" spans="10:13">
      <c r="J747" s="35"/>
      <c r="M747" s="8"/>
    </row>
    <row r="748" spans="10:13">
      <c r="J748" s="35"/>
      <c r="M748" s="8"/>
    </row>
    <row r="749" spans="10:13">
      <c r="J749" s="35"/>
      <c r="M749" s="8"/>
    </row>
    <row r="750" spans="10:13">
      <c r="J750" s="35"/>
      <c r="M750" s="8"/>
    </row>
    <row r="751" spans="10:13">
      <c r="J751" s="35"/>
      <c r="M751" s="8"/>
    </row>
    <row r="752" spans="10:13">
      <c r="J752" s="35"/>
      <c r="M752" s="8"/>
    </row>
    <row r="753" spans="10:13">
      <c r="J753" s="35"/>
      <c r="M753" s="8"/>
    </row>
    <row r="754" spans="10:13">
      <c r="J754" s="35"/>
      <c r="M754" s="8"/>
    </row>
    <row r="755" spans="10:13">
      <c r="J755" s="35"/>
      <c r="M755" s="8"/>
    </row>
    <row r="756" spans="10:13">
      <c r="J756" s="35"/>
      <c r="M756" s="8"/>
    </row>
    <row r="757" spans="10:13">
      <c r="J757" s="35"/>
      <c r="M757" s="8"/>
    </row>
    <row r="758" spans="10:13">
      <c r="J758" s="35"/>
      <c r="M758" s="8"/>
    </row>
    <row r="759" spans="10:13">
      <c r="J759" s="35"/>
      <c r="M759" s="8"/>
    </row>
    <row r="760" spans="10:13">
      <c r="J760" s="35"/>
      <c r="M760" s="8"/>
    </row>
    <row r="761" spans="10:13">
      <c r="J761" s="35"/>
      <c r="M761" s="8"/>
    </row>
    <row r="762" spans="10:13">
      <c r="J762" s="35"/>
      <c r="M762" s="8"/>
    </row>
    <row r="763" spans="10:13">
      <c r="J763" s="35"/>
      <c r="M763" s="8"/>
    </row>
    <row r="764" spans="10:13">
      <c r="J764" s="35"/>
      <c r="M764" s="8"/>
    </row>
    <row r="765" spans="10:13">
      <c r="J765" s="35"/>
      <c r="M765" s="8"/>
    </row>
    <row r="766" spans="10:13">
      <c r="J766" s="35"/>
      <c r="M766" s="8"/>
    </row>
    <row r="767" spans="10:13">
      <c r="J767" s="35"/>
      <c r="M767" s="8"/>
    </row>
    <row r="768" spans="10:13">
      <c r="J768" s="35"/>
      <c r="M768" s="8"/>
    </row>
    <row r="769" spans="10:13">
      <c r="J769" s="35"/>
      <c r="M769" s="8"/>
    </row>
    <row r="770" spans="10:13">
      <c r="J770" s="35"/>
      <c r="M770" s="8"/>
    </row>
    <row r="771" spans="10:13">
      <c r="J771" s="35"/>
      <c r="M771" s="8"/>
    </row>
    <row r="772" spans="10:13">
      <c r="J772" s="35"/>
      <c r="M772" s="8"/>
    </row>
    <row r="773" spans="10:13">
      <c r="J773" s="35"/>
      <c r="M773" s="8"/>
    </row>
    <row r="774" spans="10:13">
      <c r="J774" s="35"/>
      <c r="M774" s="8"/>
    </row>
    <row r="775" spans="10:13">
      <c r="J775" s="35"/>
      <c r="M775" s="8"/>
    </row>
    <row r="776" spans="10:13">
      <c r="J776" s="35"/>
      <c r="M776" s="8"/>
    </row>
    <row r="777" spans="10:13">
      <c r="J777" s="35"/>
      <c r="M777" s="8"/>
    </row>
    <row r="778" spans="10:13">
      <c r="J778" s="35"/>
      <c r="M778" s="8"/>
    </row>
    <row r="779" spans="10:13">
      <c r="J779" s="35"/>
      <c r="M779" s="8"/>
    </row>
    <row r="780" spans="10:13">
      <c r="J780" s="35"/>
      <c r="M780" s="8"/>
    </row>
    <row r="781" spans="10:13">
      <c r="J781" s="35"/>
      <c r="M781" s="8"/>
    </row>
    <row r="782" spans="10:13">
      <c r="J782" s="35"/>
      <c r="M782" s="8"/>
    </row>
    <row r="783" spans="10:13">
      <c r="J783" s="35"/>
      <c r="M783" s="8"/>
    </row>
    <row r="784" spans="10:13">
      <c r="J784" s="35"/>
      <c r="M784" s="8"/>
    </row>
    <row r="785" spans="10:13">
      <c r="J785" s="35"/>
      <c r="M785" s="8"/>
    </row>
    <row r="786" spans="10:13">
      <c r="J786" s="35"/>
      <c r="M786" s="8"/>
    </row>
    <row r="787" spans="10:13">
      <c r="J787" s="35"/>
      <c r="M787" s="8"/>
    </row>
    <row r="788" spans="10:13">
      <c r="J788" s="35"/>
      <c r="M788" s="8"/>
    </row>
    <row r="789" spans="10:13">
      <c r="J789" s="35"/>
      <c r="M789" s="8"/>
    </row>
    <row r="790" spans="10:13">
      <c r="J790" s="35"/>
      <c r="M790" s="8"/>
    </row>
    <row r="791" spans="10:13">
      <c r="J791" s="35"/>
      <c r="M791" s="8"/>
    </row>
    <row r="792" spans="10:13">
      <c r="J792" s="35"/>
      <c r="M792" s="8"/>
    </row>
    <row r="793" spans="10:13">
      <c r="J793" s="35"/>
      <c r="M793" s="8"/>
    </row>
    <row r="794" spans="10:13">
      <c r="J794" s="35"/>
      <c r="M794" s="8"/>
    </row>
    <row r="795" spans="10:13">
      <c r="J795" s="35"/>
      <c r="M795" s="8"/>
    </row>
    <row r="796" spans="10:13">
      <c r="J796" s="35"/>
      <c r="M796" s="8"/>
    </row>
    <row r="797" spans="10:13">
      <c r="J797" s="35"/>
      <c r="M797" s="8"/>
    </row>
    <row r="798" spans="10:13">
      <c r="J798" s="35"/>
      <c r="M798" s="8"/>
    </row>
    <row r="799" spans="10:13">
      <c r="J799" s="35"/>
      <c r="M799" s="8"/>
    </row>
    <row r="800" spans="10:13">
      <c r="J800" s="35"/>
      <c r="M800" s="8"/>
    </row>
    <row r="801" spans="10:13">
      <c r="J801" s="35"/>
      <c r="M801" s="8"/>
    </row>
    <row r="802" spans="10:13">
      <c r="J802" s="35"/>
      <c r="M802" s="8"/>
    </row>
    <row r="803" spans="10:13">
      <c r="J803" s="35"/>
      <c r="M803" s="8"/>
    </row>
    <row r="804" spans="10:13">
      <c r="J804" s="35"/>
      <c r="M804" s="8"/>
    </row>
    <row r="805" spans="10:13">
      <c r="J805" s="35"/>
      <c r="M805" s="8"/>
    </row>
    <row r="806" spans="10:13">
      <c r="J806" s="35"/>
      <c r="M806" s="8"/>
    </row>
    <row r="807" spans="10:13">
      <c r="J807" s="35"/>
      <c r="M807" s="8"/>
    </row>
    <row r="808" spans="10:13">
      <c r="J808" s="35"/>
      <c r="M808" s="8"/>
    </row>
    <row r="809" spans="10:13">
      <c r="J809" s="35"/>
      <c r="M809" s="8"/>
    </row>
    <row r="810" spans="10:13">
      <c r="J810" s="35"/>
      <c r="M810" s="8"/>
    </row>
    <row r="811" spans="10:13">
      <c r="J811" s="35"/>
      <c r="M811" s="8"/>
    </row>
    <row r="812" spans="10:13">
      <c r="J812" s="35"/>
      <c r="M812" s="8"/>
    </row>
    <row r="813" spans="10:13">
      <c r="J813" s="35"/>
      <c r="M813" s="8"/>
    </row>
    <row r="814" spans="10:13">
      <c r="J814" s="35"/>
      <c r="M814" s="8"/>
    </row>
    <row r="815" spans="10:13">
      <c r="J815" s="35"/>
      <c r="M815" s="8"/>
    </row>
    <row r="816" spans="10:13">
      <c r="J816" s="35"/>
      <c r="M816" s="8"/>
    </row>
    <row r="817" spans="10:13">
      <c r="J817" s="35"/>
      <c r="M817" s="8"/>
    </row>
    <row r="818" spans="10:13">
      <c r="J818" s="35"/>
      <c r="M818" s="8"/>
    </row>
    <row r="819" spans="10:13">
      <c r="J819" s="35"/>
      <c r="M819" s="8"/>
    </row>
    <row r="820" spans="10:13">
      <c r="J820" s="35"/>
      <c r="M820" s="8"/>
    </row>
    <row r="821" spans="10:13">
      <c r="J821" s="35"/>
      <c r="M821" s="8"/>
    </row>
    <row r="822" spans="10:13">
      <c r="J822" s="35"/>
      <c r="M822" s="8"/>
    </row>
    <row r="823" spans="10:13">
      <c r="J823" s="35"/>
      <c r="M823" s="8"/>
    </row>
    <row r="824" spans="10:13">
      <c r="J824" s="35"/>
      <c r="M824" s="8"/>
    </row>
    <row r="825" spans="10:13">
      <c r="J825" s="35"/>
      <c r="M825" s="8"/>
    </row>
    <row r="826" spans="10:13">
      <c r="J826" s="35"/>
      <c r="M826" s="8"/>
    </row>
    <row r="827" spans="10:13">
      <c r="J827" s="35"/>
      <c r="M827" s="8"/>
    </row>
    <row r="828" spans="10:13">
      <c r="J828" s="35"/>
      <c r="M828" s="8"/>
    </row>
    <row r="829" spans="10:13">
      <c r="J829" s="35"/>
      <c r="M829" s="8"/>
    </row>
    <row r="830" spans="10:13">
      <c r="J830" s="35"/>
      <c r="M830" s="8"/>
    </row>
    <row r="831" spans="10:13">
      <c r="J831" s="35"/>
      <c r="M831" s="8"/>
    </row>
    <row r="832" spans="10:13">
      <c r="J832" s="35"/>
      <c r="M832" s="8"/>
    </row>
    <row r="833" spans="10:13">
      <c r="J833" s="35"/>
      <c r="M833" s="8"/>
    </row>
    <row r="834" spans="10:13">
      <c r="J834" s="35"/>
      <c r="M834" s="8"/>
    </row>
    <row r="835" spans="10:13">
      <c r="J835" s="35"/>
      <c r="M835" s="8"/>
    </row>
    <row r="836" spans="10:13">
      <c r="J836" s="35"/>
      <c r="M836" s="8"/>
    </row>
    <row r="837" spans="10:13">
      <c r="J837" s="35"/>
      <c r="M837" s="8"/>
    </row>
    <row r="838" spans="10:13">
      <c r="J838" s="35"/>
      <c r="M838" s="8"/>
    </row>
    <row r="839" spans="10:13">
      <c r="J839" s="35"/>
      <c r="M839" s="8"/>
    </row>
    <row r="840" spans="10:13">
      <c r="J840" s="35"/>
      <c r="M840" s="8"/>
    </row>
    <row r="841" spans="10:13">
      <c r="J841" s="35"/>
      <c r="M841" s="8"/>
    </row>
    <row r="842" spans="10:13">
      <c r="J842" s="35"/>
      <c r="M842" s="8"/>
    </row>
    <row r="843" spans="10:13">
      <c r="J843" s="35"/>
      <c r="M843" s="8"/>
    </row>
    <row r="844" spans="10:13">
      <c r="J844" s="35"/>
      <c r="M844" s="8"/>
    </row>
    <row r="845" spans="10:13">
      <c r="J845" s="35"/>
      <c r="M845" s="8"/>
    </row>
    <row r="846" spans="10:13">
      <c r="J846" s="35"/>
      <c r="M846" s="8"/>
    </row>
    <row r="847" spans="10:13">
      <c r="J847" s="35"/>
      <c r="M847" s="8"/>
    </row>
    <row r="848" spans="10:13">
      <c r="J848" s="35"/>
      <c r="M848" s="8"/>
    </row>
    <row r="849" spans="10:13">
      <c r="J849" s="35"/>
      <c r="M849" s="8"/>
    </row>
    <row r="850" spans="10:13">
      <c r="J850" s="35"/>
      <c r="M850" s="8"/>
    </row>
    <row r="851" spans="10:13">
      <c r="J851" s="35"/>
      <c r="M851" s="8"/>
    </row>
    <row r="852" spans="10:13">
      <c r="J852" s="35"/>
      <c r="M852" s="8"/>
    </row>
    <row r="853" spans="10:13">
      <c r="J853" s="35"/>
      <c r="M853" s="8"/>
    </row>
    <row r="854" spans="10:13">
      <c r="J854" s="35"/>
      <c r="M854" s="8"/>
    </row>
    <row r="855" spans="10:13">
      <c r="J855" s="35"/>
      <c r="M855" s="8"/>
    </row>
    <row r="856" spans="10:13">
      <c r="J856" s="35"/>
      <c r="M856" s="8"/>
    </row>
    <row r="857" spans="10:13">
      <c r="J857" s="35"/>
      <c r="M857" s="8"/>
    </row>
    <row r="858" spans="10:13">
      <c r="J858" s="35"/>
      <c r="M858" s="8"/>
    </row>
    <row r="859" spans="10:13">
      <c r="J859" s="35"/>
      <c r="M859" s="8"/>
    </row>
    <row r="860" spans="10:13">
      <c r="J860" s="35"/>
      <c r="M860" s="8"/>
    </row>
    <row r="861" spans="10:13">
      <c r="J861" s="35"/>
      <c r="M861" s="8"/>
    </row>
    <row r="862" spans="10:13">
      <c r="J862" s="35"/>
      <c r="M862" s="8"/>
    </row>
    <row r="863" spans="10:13">
      <c r="J863" s="35"/>
      <c r="M863" s="8"/>
    </row>
    <row r="864" spans="10:13">
      <c r="J864" s="35"/>
      <c r="M864" s="8"/>
    </row>
    <row r="865" spans="10:13">
      <c r="J865" s="35"/>
      <c r="M865" s="8"/>
    </row>
    <row r="866" spans="10:13">
      <c r="J866" s="35"/>
      <c r="M866" s="8"/>
    </row>
    <row r="867" spans="10:13">
      <c r="J867" s="35"/>
      <c r="M867" s="8"/>
    </row>
    <row r="868" spans="10:13">
      <c r="J868" s="35"/>
      <c r="M868" s="8"/>
    </row>
    <row r="869" spans="10:13">
      <c r="J869" s="35"/>
      <c r="M869" s="8"/>
    </row>
    <row r="870" spans="10:13">
      <c r="J870" s="35"/>
      <c r="M870" s="8"/>
    </row>
    <row r="871" spans="10:13">
      <c r="J871" s="35"/>
      <c r="M871" s="8"/>
    </row>
    <row r="872" spans="10:13">
      <c r="J872" s="35"/>
      <c r="M872" s="8"/>
    </row>
    <row r="873" spans="10:13">
      <c r="J873" s="35"/>
      <c r="M873" s="8"/>
    </row>
    <row r="874" spans="10:13">
      <c r="J874" s="35"/>
      <c r="M874" s="8"/>
    </row>
    <row r="875" spans="10:13">
      <c r="J875" s="35"/>
      <c r="M875" s="8"/>
    </row>
    <row r="876" spans="10:13">
      <c r="J876" s="35"/>
      <c r="M876" s="8"/>
    </row>
    <row r="877" spans="10:13">
      <c r="J877" s="35"/>
      <c r="M877" s="8"/>
    </row>
    <row r="878" spans="10:13">
      <c r="J878" s="35"/>
      <c r="M878" s="8"/>
    </row>
    <row r="879" spans="10:13">
      <c r="J879" s="35"/>
      <c r="M879" s="8"/>
    </row>
    <row r="880" spans="10:13">
      <c r="J880" s="35"/>
      <c r="M880" s="8"/>
    </row>
    <row r="881" spans="10:13">
      <c r="J881" s="35"/>
      <c r="M881" s="8"/>
    </row>
    <row r="882" spans="10:13">
      <c r="J882" s="35"/>
      <c r="M882" s="8"/>
    </row>
    <row r="883" spans="10:13">
      <c r="J883" s="35"/>
      <c r="M883" s="8"/>
    </row>
    <row r="884" spans="10:13">
      <c r="J884" s="35"/>
      <c r="M884" s="8"/>
    </row>
    <row r="885" spans="10:13">
      <c r="J885" s="35"/>
      <c r="M885" s="8"/>
    </row>
    <row r="886" spans="10:13">
      <c r="J886" s="35"/>
      <c r="M886" s="8"/>
    </row>
    <row r="887" spans="10:13">
      <c r="J887" s="35"/>
      <c r="M887" s="8"/>
    </row>
    <row r="888" spans="10:13">
      <c r="J888" s="35"/>
      <c r="M888" s="8"/>
    </row>
    <row r="889" spans="10:13">
      <c r="J889" s="35"/>
      <c r="M889" s="8"/>
    </row>
    <row r="890" spans="10:13">
      <c r="J890" s="35"/>
      <c r="M890" s="8"/>
    </row>
    <row r="891" spans="10:13">
      <c r="J891" s="35"/>
      <c r="M891" s="8"/>
    </row>
    <row r="892" spans="10:13">
      <c r="J892" s="35"/>
      <c r="M892" s="8"/>
    </row>
    <row r="893" spans="10:13">
      <c r="J893" s="35"/>
      <c r="M893" s="8"/>
    </row>
  </sheetData>
  <phoneticPr fontId="9" type="noConversion"/>
  <pageMargins left="0.7" right="0.7" top="0.75" bottom="0.75" header="0.3" footer="0.3"/>
  <pageSetup paperSize="9" orientation="portrait" horizontalDpi="4294967293" verticalDpi="0"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45465-CA9E-4F87-90F6-F10F9C3400AC}">
  <dimension ref="A1:Q17"/>
  <sheetViews>
    <sheetView zoomScale="85" zoomScaleNormal="85" workbookViewId="0">
      <selection activeCell="M17" sqref="M17"/>
    </sheetView>
  </sheetViews>
  <sheetFormatPr defaultRowHeight="15"/>
  <cols>
    <col min="1" max="1" width="14.140625" bestFit="1" customWidth="1"/>
    <col min="2" max="2" width="15.85546875" bestFit="1" customWidth="1"/>
    <col min="3" max="3" width="16.5703125" bestFit="1" customWidth="1"/>
    <col min="4" max="4" width="19.5703125" bestFit="1" customWidth="1"/>
    <col min="5" max="5" width="13.28515625" bestFit="1" customWidth="1"/>
    <col min="6" max="6" width="14.85546875" bestFit="1" customWidth="1"/>
    <col min="7" max="7" width="12.28515625" bestFit="1" customWidth="1"/>
    <col min="8" max="8" width="10.42578125" bestFit="1" customWidth="1"/>
    <col min="9" max="9" width="22.28515625" bestFit="1" customWidth="1"/>
    <col min="10" max="10" width="19" bestFit="1" customWidth="1"/>
    <col min="11" max="11" width="30.85546875" bestFit="1" customWidth="1"/>
    <col min="12" max="12" width="13.28515625" bestFit="1" customWidth="1"/>
    <col min="13" max="13" width="14.85546875" bestFit="1" customWidth="1"/>
    <col min="14" max="14" width="21.140625" bestFit="1" customWidth="1"/>
    <col min="15" max="15" width="14.7109375" bestFit="1" customWidth="1"/>
    <col min="16" max="16" width="20.42578125" bestFit="1" customWidth="1"/>
    <col min="17" max="17" width="8.7109375" bestFit="1" customWidth="1"/>
  </cols>
  <sheetData>
    <row r="1" spans="1:17">
      <c r="A1" t="s">
        <v>13</v>
      </c>
      <c r="B1" t="s">
        <v>14</v>
      </c>
      <c r="C1" t="s">
        <v>15</v>
      </c>
      <c r="D1" t="s">
        <v>16</v>
      </c>
      <c r="E1" t="s">
        <v>17</v>
      </c>
      <c r="F1" t="s">
        <v>18</v>
      </c>
      <c r="G1" t="s">
        <v>19</v>
      </c>
      <c r="H1" t="s">
        <v>5</v>
      </c>
      <c r="I1" t="s">
        <v>20</v>
      </c>
      <c r="J1" t="s">
        <v>21</v>
      </c>
      <c r="K1" t="s">
        <v>22</v>
      </c>
      <c r="L1" t="s">
        <v>23</v>
      </c>
      <c r="M1" t="s">
        <v>24</v>
      </c>
      <c r="N1" t="s">
        <v>25</v>
      </c>
      <c r="O1" t="s">
        <v>26</v>
      </c>
      <c r="P1" t="s">
        <v>27</v>
      </c>
      <c r="Q1" t="s">
        <v>783</v>
      </c>
    </row>
    <row r="2" spans="1:17">
      <c r="A2" t="s">
        <v>28</v>
      </c>
      <c r="B2" t="s">
        <v>29</v>
      </c>
      <c r="C2" t="s">
        <v>30</v>
      </c>
      <c r="E2" t="s">
        <v>31</v>
      </c>
      <c r="G2" t="s">
        <v>32</v>
      </c>
      <c r="H2">
        <v>3098</v>
      </c>
      <c r="I2" t="s">
        <v>33</v>
      </c>
      <c r="K2" t="s">
        <v>34</v>
      </c>
      <c r="M2" t="s">
        <v>35</v>
      </c>
      <c r="N2" t="s">
        <v>36</v>
      </c>
      <c r="O2" t="s">
        <v>37</v>
      </c>
      <c r="P2" t="s">
        <v>820</v>
      </c>
      <c r="Q2" t="str">
        <f t="shared" ref="Q2:Q8" si="0">IF(OR(P2="Development Course",P2="Laptop Rent"),"Asset","Expense")</f>
        <v>Expense</v>
      </c>
    </row>
    <row r="3" spans="1:17">
      <c r="A3" t="s">
        <v>28</v>
      </c>
      <c r="B3" t="s">
        <v>29</v>
      </c>
      <c r="C3" t="s">
        <v>38</v>
      </c>
      <c r="E3" t="s">
        <v>31</v>
      </c>
      <c r="G3" t="s">
        <v>32</v>
      </c>
      <c r="H3">
        <v>2800</v>
      </c>
      <c r="I3" t="s">
        <v>33</v>
      </c>
      <c r="K3" t="s">
        <v>39</v>
      </c>
      <c r="M3" t="s">
        <v>40</v>
      </c>
      <c r="N3" t="s">
        <v>41</v>
      </c>
      <c r="O3" t="s">
        <v>42</v>
      </c>
      <c r="P3" t="s">
        <v>822</v>
      </c>
      <c r="Q3" t="s">
        <v>783</v>
      </c>
    </row>
    <row r="4" spans="1:17">
      <c r="A4" t="s">
        <v>28</v>
      </c>
      <c r="B4" t="s">
        <v>29</v>
      </c>
      <c r="C4" t="s">
        <v>38</v>
      </c>
      <c r="E4" t="s">
        <v>31</v>
      </c>
      <c r="G4" t="s">
        <v>32</v>
      </c>
      <c r="H4">
        <v>4000</v>
      </c>
      <c r="I4" t="s">
        <v>33</v>
      </c>
      <c r="K4" t="s">
        <v>43</v>
      </c>
      <c r="M4" t="s">
        <v>44</v>
      </c>
      <c r="N4" t="s">
        <v>45</v>
      </c>
      <c r="O4" t="s">
        <v>37</v>
      </c>
      <c r="P4" t="s">
        <v>821</v>
      </c>
      <c r="Q4" t="s">
        <v>783</v>
      </c>
    </row>
    <row r="5" spans="1:17">
      <c r="A5" t="s">
        <v>28</v>
      </c>
      <c r="B5" t="s">
        <v>29</v>
      </c>
      <c r="C5" t="s">
        <v>38</v>
      </c>
      <c r="E5" t="s">
        <v>31</v>
      </c>
      <c r="G5" t="s">
        <v>32</v>
      </c>
      <c r="H5">
        <v>8700</v>
      </c>
      <c r="I5" t="s">
        <v>33</v>
      </c>
      <c r="K5" t="s">
        <v>46</v>
      </c>
      <c r="M5" t="s">
        <v>47</v>
      </c>
      <c r="N5" t="s">
        <v>48</v>
      </c>
      <c r="O5" t="s">
        <v>37</v>
      </c>
      <c r="P5" t="s">
        <v>822</v>
      </c>
      <c r="Q5" t="str">
        <f t="shared" si="0"/>
        <v>Expense</v>
      </c>
    </row>
    <row r="6" spans="1:17">
      <c r="A6" t="s">
        <v>28</v>
      </c>
      <c r="B6" t="s">
        <v>29</v>
      </c>
      <c r="C6" t="s">
        <v>38</v>
      </c>
      <c r="E6" t="s">
        <v>31</v>
      </c>
      <c r="G6" t="s">
        <v>32</v>
      </c>
      <c r="H6">
        <v>48581</v>
      </c>
      <c r="I6" t="s">
        <v>33</v>
      </c>
      <c r="K6" t="s">
        <v>49</v>
      </c>
      <c r="M6" t="s">
        <v>50</v>
      </c>
      <c r="N6" t="s">
        <v>51</v>
      </c>
      <c r="O6" t="s">
        <v>52</v>
      </c>
      <c r="P6" t="s">
        <v>820</v>
      </c>
      <c r="Q6" t="str">
        <f t="shared" si="0"/>
        <v>Expense</v>
      </c>
    </row>
    <row r="7" spans="1:17">
      <c r="A7" t="s">
        <v>28</v>
      </c>
      <c r="B7" t="s">
        <v>29</v>
      </c>
      <c r="C7" t="s">
        <v>38</v>
      </c>
      <c r="E7" t="s">
        <v>11</v>
      </c>
      <c r="G7" t="s">
        <v>32</v>
      </c>
      <c r="H7">
        <v>10000</v>
      </c>
      <c r="I7" t="s">
        <v>33</v>
      </c>
      <c r="K7" t="s">
        <v>49</v>
      </c>
      <c r="M7" t="s">
        <v>50</v>
      </c>
      <c r="N7" t="s">
        <v>51</v>
      </c>
      <c r="O7" t="s">
        <v>52</v>
      </c>
      <c r="P7" t="s">
        <v>820</v>
      </c>
      <c r="Q7" t="str">
        <f t="shared" si="0"/>
        <v>Expense</v>
      </c>
    </row>
    <row r="8" spans="1:17">
      <c r="A8" t="s">
        <v>28</v>
      </c>
      <c r="B8" t="s">
        <v>29</v>
      </c>
      <c r="C8" t="s">
        <v>38</v>
      </c>
      <c r="E8" t="s">
        <v>12</v>
      </c>
      <c r="G8" t="s">
        <v>32</v>
      </c>
      <c r="H8">
        <v>5800</v>
      </c>
      <c r="I8" t="s">
        <v>33</v>
      </c>
      <c r="K8" t="s">
        <v>49</v>
      </c>
      <c r="M8" t="s">
        <v>50</v>
      </c>
      <c r="N8" t="s">
        <v>51</v>
      </c>
      <c r="O8" t="s">
        <v>52</v>
      </c>
      <c r="P8" t="s">
        <v>820</v>
      </c>
      <c r="Q8" t="str">
        <f t="shared" si="0"/>
        <v>Expense</v>
      </c>
    </row>
    <row r="9" spans="1:17">
      <c r="A9" t="s">
        <v>28</v>
      </c>
      <c r="B9" t="s">
        <v>29</v>
      </c>
      <c r="C9" t="s">
        <v>38</v>
      </c>
      <c r="E9" t="s">
        <v>31</v>
      </c>
      <c r="G9" t="s">
        <v>32</v>
      </c>
      <c r="H9">
        <v>5000</v>
      </c>
      <c r="I9" t="s">
        <v>33</v>
      </c>
      <c r="K9" t="s">
        <v>39</v>
      </c>
      <c r="M9" t="s">
        <v>40</v>
      </c>
      <c r="N9" t="s">
        <v>41</v>
      </c>
      <c r="O9" t="s">
        <v>42</v>
      </c>
      <c r="P9" t="s">
        <v>821</v>
      </c>
      <c r="Q9" t="s">
        <v>783</v>
      </c>
    </row>
    <row r="10" spans="1:17">
      <c r="H10">
        <f>SUM(H2:H9)</f>
        <v>87979</v>
      </c>
    </row>
    <row r="11" spans="1:17">
      <c r="E11" s="3" t="s">
        <v>762</v>
      </c>
      <c r="F11" t="s">
        <v>778</v>
      </c>
    </row>
    <row r="12" spans="1:17">
      <c r="E12" s="4" t="s">
        <v>821</v>
      </c>
      <c r="F12" s="70">
        <v>4000</v>
      </c>
    </row>
    <row r="13" spans="1:17">
      <c r="E13" s="5" t="s">
        <v>783</v>
      </c>
      <c r="F13" s="70">
        <v>4000</v>
      </c>
    </row>
    <row r="14" spans="1:17">
      <c r="E14" s="4" t="s">
        <v>822</v>
      </c>
      <c r="F14" s="70">
        <v>2800</v>
      </c>
    </row>
    <row r="15" spans="1:17">
      <c r="E15" s="5" t="s">
        <v>783</v>
      </c>
      <c r="F15" s="70">
        <v>2800</v>
      </c>
    </row>
    <row r="16" spans="1:17">
      <c r="E16" s="4" t="s">
        <v>763</v>
      </c>
      <c r="F16" s="70">
        <v>6800</v>
      </c>
      <c r="L16" s="3" t="s">
        <v>762</v>
      </c>
      <c r="M16" t="s">
        <v>778</v>
      </c>
    </row>
    <row r="17" spans="12:13">
      <c r="L17" s="4" t="s">
        <v>763</v>
      </c>
      <c r="M17" s="70"/>
    </row>
  </sheetData>
  <pageMargins left="0.7" right="0.7" top="0.75" bottom="0.75" header="0.3" footer="0.3"/>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73288-3196-4FB4-B37B-8F15DDEAE2F3}">
  <dimension ref="A1:B2"/>
  <sheetViews>
    <sheetView workbookViewId="0">
      <selection activeCell="A2" sqref="A2"/>
    </sheetView>
  </sheetViews>
  <sheetFormatPr defaultRowHeight="15"/>
  <cols>
    <col min="1" max="1" width="23.7109375" bestFit="1" customWidth="1"/>
    <col min="2" max="4" width="22.85546875" bestFit="1" customWidth="1"/>
  </cols>
  <sheetData>
    <row r="1" spans="1:2">
      <c r="A1" t="s">
        <v>765</v>
      </c>
      <c r="B1" t="s">
        <v>766</v>
      </c>
    </row>
    <row r="2" spans="1:2">
      <c r="A2" s="70">
        <v>206183</v>
      </c>
      <c r="B2" s="70">
        <v>283817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0168D-B26F-48B8-A1EA-F782BE65BE1B}">
  <dimension ref="A1:B24"/>
  <sheetViews>
    <sheetView workbookViewId="0">
      <selection activeCell="H39" sqref="H39"/>
    </sheetView>
  </sheetViews>
  <sheetFormatPr defaultRowHeight="15"/>
  <cols>
    <col min="1" max="1" width="39.7109375" bestFit="1" customWidth="1"/>
    <col min="2" max="2" width="22.5703125" bestFit="1" customWidth="1"/>
  </cols>
  <sheetData>
    <row r="1" spans="1:2">
      <c r="A1" s="3" t="s">
        <v>762</v>
      </c>
      <c r="B1" t="s">
        <v>764</v>
      </c>
    </row>
    <row r="2" spans="1:2">
      <c r="A2" s="4" t="s">
        <v>752</v>
      </c>
      <c r="B2">
        <v>46200</v>
      </c>
    </row>
    <row r="3" spans="1:2">
      <c r="A3" s="4" t="s">
        <v>761</v>
      </c>
      <c r="B3">
        <v>29200</v>
      </c>
    </row>
    <row r="4" spans="1:2">
      <c r="A4" s="4" t="s">
        <v>742</v>
      </c>
      <c r="B4">
        <v>693651</v>
      </c>
    </row>
    <row r="5" spans="1:2">
      <c r="A5" s="4" t="s">
        <v>745</v>
      </c>
      <c r="B5">
        <v>78449</v>
      </c>
    </row>
    <row r="6" spans="1:2">
      <c r="A6" s="4" t="s">
        <v>751</v>
      </c>
      <c r="B6">
        <v>49800</v>
      </c>
    </row>
    <row r="7" spans="1:2">
      <c r="A7" s="4" t="s">
        <v>744</v>
      </c>
      <c r="B7">
        <v>753720</v>
      </c>
    </row>
    <row r="8" spans="1:2">
      <c r="A8" s="4" t="s">
        <v>754</v>
      </c>
      <c r="B8">
        <v>46200</v>
      </c>
    </row>
    <row r="9" spans="1:2">
      <c r="A9" s="4" t="s">
        <v>747</v>
      </c>
      <c r="B9">
        <v>158667</v>
      </c>
    </row>
    <row r="10" spans="1:2">
      <c r="A10" s="4" t="s">
        <v>740</v>
      </c>
      <c r="B10">
        <v>167263</v>
      </c>
    </row>
    <row r="11" spans="1:2">
      <c r="A11" s="4" t="s">
        <v>750</v>
      </c>
      <c r="B11">
        <v>96000</v>
      </c>
    </row>
    <row r="12" spans="1:2">
      <c r="A12" s="4" t="s">
        <v>753</v>
      </c>
      <c r="B12">
        <v>46200</v>
      </c>
    </row>
    <row r="13" spans="1:2">
      <c r="A13" s="4" t="s">
        <v>759</v>
      </c>
      <c r="B13">
        <v>8891</v>
      </c>
    </row>
    <row r="14" spans="1:2">
      <c r="A14" s="4" t="s">
        <v>757</v>
      </c>
      <c r="B14">
        <v>46200</v>
      </c>
    </row>
    <row r="15" spans="1:2">
      <c r="A15" s="4" t="s">
        <v>756</v>
      </c>
      <c r="B15">
        <v>49800</v>
      </c>
    </row>
    <row r="16" spans="1:2">
      <c r="A16" s="4" t="s">
        <v>741</v>
      </c>
      <c r="B16">
        <v>76756</v>
      </c>
    </row>
    <row r="17" spans="1:2">
      <c r="A17" s="4" t="s">
        <v>758</v>
      </c>
      <c r="B17">
        <v>51709</v>
      </c>
    </row>
    <row r="18" spans="1:2">
      <c r="A18" s="4" t="s">
        <v>746</v>
      </c>
      <c r="B18">
        <v>227706</v>
      </c>
    </row>
    <row r="19" spans="1:2">
      <c r="A19" s="4" t="s">
        <v>755</v>
      </c>
      <c r="B19">
        <v>46200</v>
      </c>
    </row>
    <row r="20" spans="1:2">
      <c r="A20" s="4" t="s">
        <v>739</v>
      </c>
      <c r="B20">
        <v>395793</v>
      </c>
    </row>
    <row r="21" spans="1:2">
      <c r="A21" s="4" t="s">
        <v>743</v>
      </c>
      <c r="B21">
        <v>954643</v>
      </c>
    </row>
    <row r="22" spans="1:2">
      <c r="A22" s="4" t="s">
        <v>749</v>
      </c>
      <c r="B22">
        <v>4882</v>
      </c>
    </row>
    <row r="23" spans="1:2">
      <c r="A23" s="4" t="s">
        <v>748</v>
      </c>
      <c r="B23">
        <v>40200</v>
      </c>
    </row>
    <row r="24" spans="1:2">
      <c r="A24" s="4" t="s">
        <v>763</v>
      </c>
      <c r="B24">
        <v>4068130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8A9F4-4A91-499D-9F99-CDC6D2108695}">
  <dimension ref="A1:AL34"/>
  <sheetViews>
    <sheetView showGridLines="0" tabSelected="1" zoomScale="70" zoomScaleNormal="70" workbookViewId="0">
      <selection activeCell="AM4" sqref="AM4"/>
    </sheetView>
  </sheetViews>
  <sheetFormatPr defaultRowHeight="15"/>
  <cols>
    <col min="1" max="1" width="3.140625" customWidth="1"/>
    <col min="2" max="2" width="9.85546875" customWidth="1"/>
    <col min="4" max="4" width="12.140625" customWidth="1"/>
    <col min="7" max="7" width="9.28515625" customWidth="1"/>
    <col min="11" max="11" width="8.5703125" customWidth="1"/>
    <col min="14" max="14" width="11.28515625" customWidth="1"/>
    <col min="17" max="17" width="9.140625" customWidth="1"/>
    <col min="30" max="30" width="7.7109375" customWidth="1"/>
  </cols>
  <sheetData>
    <row r="1" spans="1:38" ht="50.25" customHeight="1">
      <c r="A1" s="40"/>
      <c r="B1" s="68" t="s">
        <v>777</v>
      </c>
      <c r="C1" s="68"/>
      <c r="D1" s="68"/>
      <c r="E1" s="68"/>
      <c r="F1" s="68"/>
      <c r="G1" s="68"/>
      <c r="H1" s="68"/>
      <c r="I1" s="68"/>
      <c r="J1" s="68"/>
      <c r="K1" s="68"/>
      <c r="L1" s="68"/>
      <c r="M1" s="68"/>
      <c r="N1" s="68"/>
      <c r="O1" s="68"/>
      <c r="P1" s="68"/>
      <c r="Q1" s="68"/>
      <c r="R1" s="68"/>
      <c r="S1" s="68"/>
      <c r="T1" s="68"/>
      <c r="U1" s="68"/>
      <c r="V1" s="68"/>
      <c r="W1" s="68"/>
      <c r="X1" s="68"/>
      <c r="Y1" s="68"/>
      <c r="Z1" s="68"/>
      <c r="AA1" s="68"/>
      <c r="AB1" s="68"/>
      <c r="AC1" s="68"/>
      <c r="AD1" s="68"/>
    </row>
    <row r="2" spans="1:38" ht="62.25" customHeight="1">
      <c r="A2" s="40"/>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row>
    <row r="3" spans="1:38" ht="33" customHeight="1">
      <c r="A3" s="40"/>
      <c r="B3" s="64" t="s">
        <v>775</v>
      </c>
      <c r="C3" s="64"/>
      <c r="D3" s="64"/>
      <c r="E3" s="69" t="s">
        <v>776</v>
      </c>
      <c r="F3" s="69"/>
      <c r="G3" s="69"/>
      <c r="H3" s="64" t="s">
        <v>785</v>
      </c>
      <c r="I3" s="64"/>
      <c r="J3" s="64"/>
      <c r="K3" s="64"/>
      <c r="L3" s="64" t="s">
        <v>781</v>
      </c>
      <c r="M3" s="64"/>
      <c r="N3" s="64"/>
      <c r="O3" s="64" t="s">
        <v>782</v>
      </c>
      <c r="P3" s="64"/>
      <c r="Q3" s="64"/>
      <c r="R3" s="43"/>
      <c r="S3" s="43"/>
      <c r="T3" s="64" t="s">
        <v>825</v>
      </c>
      <c r="U3" s="64"/>
      <c r="V3" s="64"/>
      <c r="W3" s="64"/>
      <c r="X3" s="64"/>
      <c r="Y3" s="64"/>
      <c r="Z3" s="64"/>
      <c r="AA3" s="64"/>
      <c r="AB3" s="64"/>
      <c r="AC3" s="43"/>
      <c r="AD3" s="43"/>
    </row>
    <row r="4" spans="1:38" ht="23.25">
      <c r="A4" s="40"/>
      <c r="B4" s="66">
        <f>SBI!T15</f>
        <v>312297</v>
      </c>
      <c r="C4" s="66"/>
      <c r="D4" s="66"/>
      <c r="E4" s="66">
        <f>SBI!U15</f>
        <v>64408719</v>
      </c>
      <c r="F4" s="66"/>
      <c r="G4" s="66"/>
      <c r="H4" s="66">
        <f>(Kotak!H285+Project_income!Q55-SSPL!T146)-'Other Expenses'!H10</f>
        <v>16733595</v>
      </c>
      <c r="I4" s="66"/>
      <c r="J4" s="66"/>
      <c r="K4" s="66"/>
      <c r="L4" s="66">
        <f>Project_income!Q53</f>
        <v>273566</v>
      </c>
      <c r="M4" s="66"/>
      <c r="N4" s="66"/>
      <c r="O4" s="67">
        <f>Project_income!U53</f>
        <v>283817</v>
      </c>
      <c r="P4" s="67"/>
      <c r="Q4" s="67"/>
      <c r="R4" s="58"/>
      <c r="S4" s="45"/>
      <c r="T4" s="66">
        <f>GETPIVOTDATA("[Measures].[Sum of Salary to be Paid]",'Salary Paid as per project(Bar)'!$A$1)</f>
        <v>4068130</v>
      </c>
      <c r="U4" s="66"/>
      <c r="V4" s="66"/>
      <c r="W4" s="66"/>
      <c r="X4" s="66"/>
      <c r="Y4" s="66"/>
      <c r="Z4" s="66"/>
      <c r="AA4" s="66"/>
      <c r="AB4" s="66"/>
      <c r="AC4" s="45"/>
      <c r="AD4" s="45"/>
      <c r="AL4" t="s">
        <v>823</v>
      </c>
    </row>
    <row r="5" spans="1:38" ht="15.75" customHeight="1">
      <c r="A5" s="40"/>
      <c r="B5" s="41"/>
      <c r="C5" s="40"/>
      <c r="D5" s="40"/>
      <c r="E5" s="40"/>
      <c r="F5" s="40"/>
      <c r="G5" s="40"/>
      <c r="H5" s="40"/>
      <c r="I5" s="40"/>
      <c r="J5" s="40"/>
      <c r="K5" s="40"/>
      <c r="L5" s="40"/>
      <c r="M5" s="40"/>
      <c r="N5" s="40"/>
      <c r="O5" s="40"/>
      <c r="P5" s="40"/>
      <c r="Q5" s="40"/>
      <c r="R5" s="40"/>
      <c r="S5" s="40"/>
      <c r="T5" s="40"/>
      <c r="U5" s="40"/>
      <c r="V5" s="40"/>
      <c r="W5" s="40"/>
      <c r="X5" s="40"/>
      <c r="Y5" s="40"/>
      <c r="Z5" s="40"/>
      <c r="AA5" s="40"/>
      <c r="AB5" s="40"/>
      <c r="AC5" s="40"/>
      <c r="AD5" s="40"/>
    </row>
    <row r="6" spans="1:38" ht="27.75">
      <c r="A6" s="40"/>
      <c r="B6" s="41"/>
      <c r="C6" s="41"/>
      <c r="D6" s="41"/>
      <c r="E6" s="41"/>
      <c r="F6" s="40"/>
      <c r="G6" s="40"/>
      <c r="H6" s="40"/>
      <c r="I6" s="40"/>
      <c r="J6" s="40"/>
      <c r="K6" s="41"/>
      <c r="L6" s="41"/>
      <c r="M6" s="41"/>
      <c r="N6" s="41"/>
      <c r="O6" s="40"/>
      <c r="P6" s="40"/>
      <c r="Q6" s="40"/>
      <c r="R6" s="40"/>
      <c r="S6" s="40"/>
      <c r="T6" s="41"/>
      <c r="U6" s="41"/>
      <c r="V6" s="41"/>
      <c r="W6" s="41"/>
      <c r="X6" s="41"/>
      <c r="Y6" s="41"/>
      <c r="Z6" s="41"/>
      <c r="AA6" s="41"/>
      <c r="AB6" s="41"/>
      <c r="AC6" s="41"/>
      <c r="AD6" s="41"/>
    </row>
    <row r="7" spans="1:38" ht="15.75" customHeight="1">
      <c r="A7" s="40"/>
      <c r="B7" s="41"/>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row>
    <row r="8" spans="1:38" ht="27.75">
      <c r="A8" s="40"/>
      <c r="B8" s="41"/>
      <c r="C8" s="41"/>
      <c r="D8" s="41"/>
      <c r="E8" s="41"/>
      <c r="F8" s="40"/>
      <c r="G8" s="40"/>
      <c r="H8" s="40"/>
      <c r="I8" s="40"/>
      <c r="J8" s="40"/>
      <c r="K8" s="41"/>
      <c r="L8" s="41"/>
      <c r="M8" s="41"/>
      <c r="N8" s="41"/>
      <c r="O8" s="40"/>
      <c r="P8" s="40"/>
      <c r="Q8" s="40"/>
      <c r="R8" s="40"/>
      <c r="S8" s="40"/>
      <c r="T8" s="41"/>
      <c r="U8" s="41"/>
      <c r="V8" s="41"/>
      <c r="W8" s="41"/>
      <c r="X8" s="41"/>
      <c r="Y8" s="41"/>
      <c r="Z8" s="41"/>
      <c r="AA8" s="41"/>
      <c r="AB8" s="41"/>
      <c r="AC8" s="41"/>
      <c r="AD8" s="41"/>
    </row>
    <row r="9" spans="1:38" ht="27.75">
      <c r="A9" s="40"/>
      <c r="B9" s="41"/>
      <c r="C9" s="41"/>
      <c r="D9" s="41"/>
      <c r="E9" s="41"/>
      <c r="F9" s="40"/>
      <c r="G9" s="40"/>
      <c r="H9" s="40"/>
      <c r="I9" s="40"/>
      <c r="J9" s="40"/>
      <c r="K9" s="41"/>
      <c r="L9" s="41"/>
      <c r="M9" s="41"/>
      <c r="N9" s="41"/>
      <c r="O9" s="40"/>
      <c r="P9" s="40"/>
      <c r="Q9" s="40"/>
      <c r="R9" s="40"/>
      <c r="S9" s="40"/>
      <c r="T9" s="41"/>
      <c r="U9" s="41"/>
      <c r="V9" s="41"/>
      <c r="W9" s="41"/>
      <c r="X9" s="41"/>
      <c r="Y9" s="41"/>
      <c r="Z9" s="41"/>
      <c r="AA9" s="41"/>
      <c r="AB9" s="41"/>
      <c r="AC9" s="41"/>
      <c r="AD9" s="41"/>
    </row>
    <row r="10" spans="1:38" ht="15.75" customHeight="1">
      <c r="A10" s="40"/>
      <c r="B10" s="41"/>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row>
    <row r="11" spans="1:38" ht="27.75">
      <c r="A11" s="40"/>
      <c r="B11" s="41"/>
      <c r="C11" s="41"/>
      <c r="D11" s="41"/>
      <c r="E11" s="41"/>
      <c r="F11" s="40"/>
      <c r="G11" s="40"/>
      <c r="H11" s="40"/>
      <c r="I11" s="40"/>
      <c r="J11" s="40"/>
      <c r="K11" s="41"/>
      <c r="L11" s="41"/>
      <c r="M11" s="41"/>
      <c r="N11" s="41"/>
      <c r="O11" s="40"/>
      <c r="P11" s="40"/>
      <c r="Q11" s="40"/>
      <c r="R11" s="40"/>
      <c r="S11" s="40"/>
      <c r="T11" s="41"/>
      <c r="U11" s="41"/>
      <c r="V11" s="41"/>
      <c r="W11" s="41"/>
      <c r="X11" s="41"/>
      <c r="Y11" s="41"/>
      <c r="Z11" s="41"/>
      <c r="AA11" s="41"/>
      <c r="AB11" s="41"/>
      <c r="AC11" s="41"/>
      <c r="AD11" s="41"/>
    </row>
    <row r="12" spans="1:38" ht="15.75" customHeight="1">
      <c r="A12" s="40"/>
      <c r="B12" s="41"/>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row>
    <row r="13" spans="1:38" ht="27.75">
      <c r="A13" s="40"/>
      <c r="B13" s="41"/>
      <c r="C13" s="41"/>
      <c r="D13" s="41"/>
      <c r="E13" s="41"/>
      <c r="F13" s="40"/>
      <c r="G13" s="40"/>
      <c r="H13" s="40"/>
      <c r="I13" s="40"/>
      <c r="J13" s="40"/>
      <c r="K13" s="41"/>
      <c r="L13" s="41"/>
      <c r="M13" s="41"/>
      <c r="N13" s="41"/>
      <c r="O13" s="40"/>
      <c r="P13" s="40"/>
      <c r="Q13" s="40"/>
      <c r="R13" s="40"/>
      <c r="S13" s="40"/>
      <c r="T13" s="41"/>
      <c r="U13" s="41"/>
      <c r="V13" s="41"/>
      <c r="W13" s="41"/>
      <c r="X13" s="41"/>
      <c r="Y13" s="41"/>
      <c r="Z13" s="41"/>
      <c r="AA13" s="41"/>
      <c r="AB13" s="41"/>
      <c r="AC13" s="41"/>
      <c r="AD13" s="41"/>
    </row>
    <row r="14" spans="1:38" ht="15.75" customHeight="1">
      <c r="A14" s="40"/>
      <c r="B14" s="41"/>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row>
    <row r="15" spans="1:38" ht="27.75">
      <c r="A15" s="40"/>
      <c r="B15" s="41"/>
      <c r="C15" s="41"/>
      <c r="D15" s="41"/>
      <c r="E15" s="41"/>
      <c r="F15" s="40"/>
      <c r="G15" s="40"/>
      <c r="H15" s="40"/>
      <c r="I15" s="40"/>
      <c r="J15" s="40"/>
      <c r="K15" s="41"/>
      <c r="L15" s="41"/>
      <c r="M15" s="41"/>
      <c r="N15" s="41"/>
      <c r="O15" s="40"/>
      <c r="P15" s="40"/>
      <c r="Q15" s="40"/>
      <c r="R15" s="40"/>
      <c r="S15" s="40"/>
      <c r="T15" s="41"/>
      <c r="U15" s="41"/>
      <c r="V15" s="41"/>
      <c r="W15" s="41"/>
      <c r="X15" s="41"/>
      <c r="Y15" s="41"/>
      <c r="Z15" s="41"/>
      <c r="AA15" s="41"/>
      <c r="AB15" s="41"/>
      <c r="AC15" s="41"/>
      <c r="AD15" s="41"/>
    </row>
    <row r="16" spans="1:38" ht="27.75">
      <c r="A16" s="40"/>
      <c r="B16" s="64" t="s">
        <v>824</v>
      </c>
      <c r="C16" s="64"/>
      <c r="D16" s="64"/>
      <c r="E16" s="64"/>
      <c r="F16" s="64"/>
      <c r="G16" s="64"/>
      <c r="H16" s="40"/>
      <c r="I16" s="64" t="s">
        <v>784</v>
      </c>
      <c r="J16" s="64"/>
      <c r="K16" s="64"/>
      <c r="L16" s="64"/>
      <c r="M16" s="64"/>
      <c r="N16" s="64"/>
      <c r="O16" s="64"/>
      <c r="P16" s="64"/>
      <c r="Q16" s="64"/>
      <c r="R16" s="40"/>
      <c r="S16" s="40"/>
      <c r="T16" s="41"/>
      <c r="U16" s="41"/>
      <c r="V16" s="41"/>
      <c r="W16" s="41"/>
      <c r="X16" s="41"/>
      <c r="Y16" s="41"/>
      <c r="Z16" s="41"/>
      <c r="AA16" s="41"/>
      <c r="AB16" s="41"/>
      <c r="AC16" s="41"/>
      <c r="AD16" s="41"/>
    </row>
    <row r="17" spans="1:30" ht="27.75" customHeight="1">
      <c r="A17" s="40"/>
      <c r="B17" s="66">
        <f>SSPL!T146</f>
        <v>5860838</v>
      </c>
      <c r="C17" s="66"/>
      <c r="D17" s="66"/>
      <c r="E17" s="66"/>
      <c r="F17" s="66"/>
      <c r="G17" s="66"/>
      <c r="H17" s="40"/>
      <c r="I17" s="65">
        <f>GETPIVOTDATA("Amount",'Other Expenses'!$E$11)</f>
        <v>6800</v>
      </c>
      <c r="J17" s="65"/>
      <c r="K17" s="65"/>
      <c r="L17" s="65"/>
      <c r="M17" s="65"/>
      <c r="N17" s="65"/>
      <c r="O17" s="65"/>
      <c r="P17" s="65"/>
      <c r="Q17" s="65"/>
      <c r="R17" s="40"/>
      <c r="S17" s="40"/>
      <c r="T17" s="40"/>
      <c r="U17" s="40"/>
      <c r="V17" s="40"/>
      <c r="W17" s="40"/>
      <c r="X17" s="40"/>
      <c r="Y17" s="40"/>
      <c r="Z17" s="40"/>
      <c r="AA17" s="40"/>
      <c r="AB17" s="40"/>
      <c r="AC17" s="40"/>
      <c r="AD17" s="40"/>
    </row>
    <row r="18" spans="1:30" ht="27.75">
      <c r="A18" s="40"/>
      <c r="B18" s="64"/>
      <c r="C18" s="64"/>
      <c r="D18" s="64"/>
      <c r="E18" s="64"/>
      <c r="F18" s="40"/>
      <c r="G18" s="40"/>
      <c r="H18" s="40"/>
      <c r="I18" s="40"/>
      <c r="J18" s="40"/>
      <c r="K18" s="41"/>
      <c r="L18" s="41"/>
      <c r="M18" s="41"/>
      <c r="N18" s="41"/>
      <c r="O18" s="40"/>
      <c r="P18" s="40"/>
      <c r="Q18" s="40"/>
      <c r="R18" s="40"/>
      <c r="S18" s="40"/>
      <c r="T18" s="41"/>
      <c r="U18" s="41"/>
      <c r="V18" s="41"/>
      <c r="W18" s="41"/>
      <c r="X18" s="41"/>
      <c r="Y18" s="41"/>
      <c r="Z18" s="41"/>
      <c r="AA18" s="41"/>
      <c r="AB18" s="41"/>
      <c r="AC18" s="41"/>
      <c r="AD18" s="41"/>
    </row>
    <row r="19" spans="1:30" ht="25.5" customHeight="1">
      <c r="A19" s="40"/>
      <c r="B19" s="67"/>
      <c r="C19" s="67"/>
      <c r="D19" s="67"/>
      <c r="E19" s="67"/>
      <c r="F19" s="40"/>
      <c r="G19" s="40"/>
      <c r="H19" s="40"/>
      <c r="I19" s="40"/>
      <c r="J19" s="40"/>
      <c r="K19" s="40"/>
      <c r="L19" s="40"/>
      <c r="M19" s="40"/>
      <c r="N19" s="40"/>
      <c r="O19" s="40"/>
      <c r="P19" s="40"/>
      <c r="Q19" s="40"/>
      <c r="R19" s="40"/>
      <c r="S19" s="40"/>
      <c r="T19" s="40"/>
      <c r="U19" s="40"/>
      <c r="V19" s="40"/>
      <c r="W19" s="40"/>
      <c r="X19" s="40"/>
      <c r="Y19" s="40"/>
      <c r="Z19" s="40"/>
      <c r="AA19" s="40"/>
      <c r="AB19" s="40"/>
      <c r="AC19" s="40"/>
      <c r="AD19" s="40"/>
    </row>
    <row r="20" spans="1:30" ht="27.75">
      <c r="A20" s="40"/>
      <c r="B20" s="41"/>
      <c r="C20" s="41"/>
      <c r="D20" s="41"/>
      <c r="E20" s="41"/>
      <c r="F20" s="40"/>
      <c r="G20" s="40"/>
      <c r="H20" s="40"/>
      <c r="I20" s="64"/>
      <c r="J20" s="64"/>
      <c r="K20" s="64"/>
      <c r="L20" s="64"/>
      <c r="M20" s="41"/>
      <c r="N20" s="41"/>
      <c r="O20" s="40"/>
      <c r="P20" s="40"/>
      <c r="Q20" s="40"/>
      <c r="R20" s="40"/>
      <c r="S20" s="40"/>
      <c r="T20" s="41"/>
      <c r="U20" s="41"/>
      <c r="V20" s="41"/>
      <c r="W20" s="41"/>
      <c r="X20" s="41"/>
      <c r="Y20" s="41"/>
      <c r="Z20" s="41"/>
      <c r="AA20" s="41"/>
      <c r="AB20" s="41"/>
      <c r="AC20" s="41"/>
      <c r="AD20" s="41"/>
    </row>
    <row r="21" spans="1:30" ht="15.75" customHeight="1">
      <c r="A21" s="40"/>
      <c r="B21" s="41"/>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row>
    <row r="22" spans="1:30" ht="27.75">
      <c r="A22" s="40"/>
      <c r="B22" s="41"/>
      <c r="C22" s="41"/>
      <c r="D22" s="41"/>
      <c r="E22" s="41"/>
      <c r="F22" s="40"/>
      <c r="G22" s="40"/>
      <c r="H22" s="40"/>
      <c r="I22" s="40"/>
      <c r="J22" s="40"/>
      <c r="K22" s="41"/>
      <c r="L22" s="41"/>
      <c r="M22" s="41"/>
      <c r="N22" s="41"/>
      <c r="O22" s="40"/>
      <c r="P22" s="40"/>
      <c r="Q22" s="40"/>
      <c r="R22" s="40"/>
      <c r="S22" s="40"/>
      <c r="T22" s="41"/>
      <c r="U22" s="41"/>
      <c r="V22" s="41"/>
      <c r="W22" s="41"/>
      <c r="X22" s="41"/>
      <c r="Y22" s="41"/>
      <c r="Z22" s="41"/>
      <c r="AA22" s="41"/>
      <c r="AB22" s="41"/>
      <c r="AC22" s="41"/>
      <c r="AD22" s="41"/>
    </row>
    <row r="23" spans="1:30" ht="27.75">
      <c r="A23" s="40"/>
      <c r="B23" s="41"/>
      <c r="C23" s="41"/>
      <c r="D23" s="41"/>
      <c r="E23" s="41"/>
      <c r="F23" s="40"/>
      <c r="G23" s="40"/>
      <c r="H23" s="40"/>
      <c r="I23" s="40"/>
      <c r="J23" s="40"/>
      <c r="K23" s="41"/>
      <c r="L23" s="41"/>
      <c r="M23" s="41"/>
      <c r="N23" s="41"/>
      <c r="O23" s="40"/>
      <c r="P23" s="40"/>
      <c r="Q23" s="40"/>
      <c r="R23" s="40"/>
      <c r="S23" s="40"/>
      <c r="T23" s="41"/>
      <c r="U23" s="41"/>
      <c r="V23" s="41"/>
      <c r="W23" s="41"/>
      <c r="X23" s="41"/>
      <c r="Y23" s="41"/>
      <c r="Z23" s="41"/>
      <c r="AA23" s="41"/>
      <c r="AB23" s="41"/>
      <c r="AC23" s="41"/>
      <c r="AD23" s="41"/>
    </row>
    <row r="24" spans="1:30" ht="15.75" customHeight="1">
      <c r="A24" s="40"/>
      <c r="B24" s="41"/>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row>
    <row r="25" spans="1:30" ht="27.75">
      <c r="A25" s="40"/>
      <c r="B25" s="41"/>
      <c r="C25" s="41"/>
      <c r="D25" s="41"/>
      <c r="E25" s="41"/>
      <c r="F25" s="40"/>
      <c r="G25" s="40"/>
      <c r="H25" s="40"/>
      <c r="I25" s="40"/>
      <c r="J25" s="40"/>
      <c r="K25" s="41"/>
      <c r="L25" s="41"/>
      <c r="M25" s="41"/>
      <c r="N25" s="41"/>
      <c r="O25" s="40"/>
      <c r="P25" s="40"/>
      <c r="Q25" s="40"/>
      <c r="R25" s="40"/>
      <c r="S25" s="40"/>
      <c r="T25" s="41"/>
      <c r="U25" s="41"/>
      <c r="V25" s="41"/>
      <c r="W25" s="41"/>
      <c r="X25" s="41"/>
      <c r="Y25" s="41"/>
      <c r="Z25" s="41"/>
      <c r="AA25" s="41"/>
      <c r="AB25" s="41"/>
      <c r="AC25" s="41"/>
      <c r="AD25" s="41"/>
    </row>
    <row r="26" spans="1:30" ht="15.75">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c r="AA26" s="40"/>
      <c r="AB26" s="40"/>
      <c r="AC26" s="40"/>
      <c r="AD26" s="40"/>
    </row>
    <row r="27" spans="1:30" ht="27.75">
      <c r="A27" s="40"/>
      <c r="B27" s="41"/>
      <c r="C27" s="41"/>
      <c r="D27" s="41"/>
      <c r="E27" s="41"/>
      <c r="F27" s="40"/>
      <c r="G27" s="40"/>
      <c r="H27" s="40"/>
      <c r="I27" s="40"/>
      <c r="J27" s="40"/>
      <c r="K27" s="41"/>
      <c r="L27" s="41"/>
      <c r="M27" s="41"/>
      <c r="N27" s="41"/>
      <c r="O27" s="40"/>
      <c r="P27" s="40"/>
      <c r="Q27" s="40"/>
      <c r="R27" s="40"/>
      <c r="S27" s="40"/>
      <c r="T27" s="41"/>
      <c r="U27" s="41"/>
      <c r="V27" s="41"/>
      <c r="W27" s="41"/>
      <c r="X27" s="41"/>
      <c r="Y27" s="41"/>
      <c r="Z27" s="41"/>
      <c r="AA27" s="41"/>
      <c r="AB27" s="41"/>
      <c r="AC27" s="41"/>
      <c r="AD27" s="41"/>
    </row>
    <row r="28" spans="1:30" ht="15.75">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row>
    <row r="29" spans="1:30" ht="27.75">
      <c r="A29" s="40"/>
      <c r="B29" s="41"/>
      <c r="C29" s="41"/>
      <c r="D29" s="41"/>
      <c r="E29" s="41"/>
      <c r="F29" s="40"/>
      <c r="G29" s="40"/>
      <c r="H29" s="40"/>
      <c r="I29" s="40"/>
      <c r="J29" s="40"/>
      <c r="K29" s="41"/>
      <c r="L29" s="41"/>
      <c r="M29" s="41"/>
      <c r="N29" s="41"/>
      <c r="O29" s="40"/>
      <c r="P29" s="40"/>
      <c r="Q29" s="40"/>
      <c r="R29" s="40"/>
      <c r="S29" s="40"/>
      <c r="T29" s="41"/>
      <c r="U29" s="41"/>
      <c r="V29" s="41"/>
      <c r="W29" s="41"/>
      <c r="X29" s="41"/>
      <c r="Y29" s="41"/>
      <c r="Z29" s="41"/>
      <c r="AA29" s="41"/>
      <c r="AB29" s="41"/>
      <c r="AC29" s="41"/>
      <c r="AD29" s="41"/>
    </row>
    <row r="30" spans="1:30" ht="27.75">
      <c r="A30" s="40"/>
      <c r="B30" s="41"/>
      <c r="C30" s="41"/>
      <c r="D30" s="41"/>
      <c r="E30" s="41"/>
      <c r="F30" s="40"/>
      <c r="G30" s="40"/>
      <c r="H30" s="40"/>
      <c r="I30" s="40"/>
      <c r="J30" s="40"/>
      <c r="K30" s="41"/>
      <c r="L30" s="41"/>
      <c r="M30" s="41"/>
      <c r="N30" s="41"/>
      <c r="O30" s="40"/>
      <c r="P30" s="40"/>
      <c r="Q30" s="40"/>
      <c r="R30" s="40"/>
      <c r="S30" s="40"/>
      <c r="T30" s="41"/>
      <c r="U30" s="41"/>
      <c r="V30" s="41"/>
      <c r="W30" s="41"/>
      <c r="X30" s="41"/>
      <c r="Y30" s="41"/>
      <c r="Z30" s="41"/>
      <c r="AA30" s="41"/>
      <c r="AB30" s="41"/>
      <c r="AC30" s="41"/>
      <c r="AD30" s="41"/>
    </row>
    <row r="31" spans="1:30" ht="15.75">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row>
    <row r="32" spans="1:30" ht="27.75">
      <c r="A32" s="40"/>
      <c r="B32" s="41"/>
      <c r="C32" s="41"/>
      <c r="D32" s="41"/>
      <c r="E32" s="41"/>
      <c r="F32" s="40"/>
      <c r="G32" s="40"/>
      <c r="H32" s="40"/>
      <c r="I32" s="40"/>
      <c r="J32" s="40"/>
      <c r="K32" s="41"/>
      <c r="L32" s="41"/>
      <c r="M32" s="41"/>
      <c r="N32" s="41"/>
      <c r="O32" s="40"/>
      <c r="P32" s="40"/>
      <c r="Q32" s="40"/>
      <c r="R32" s="40"/>
      <c r="S32" s="40"/>
      <c r="T32" s="41"/>
      <c r="U32" s="41"/>
      <c r="V32" s="41"/>
      <c r="W32" s="41"/>
      <c r="X32" s="41"/>
      <c r="Y32" s="41"/>
      <c r="Z32" s="41"/>
      <c r="AA32" s="41"/>
      <c r="AB32" s="41"/>
      <c r="AC32" s="41"/>
      <c r="AD32" s="41"/>
    </row>
    <row r="33" spans="1:30" ht="15.7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row>
    <row r="34" spans="1:30" ht="27.75">
      <c r="A34" s="40"/>
      <c r="B34" s="41"/>
      <c r="C34" s="41"/>
      <c r="D34" s="41"/>
      <c r="E34" s="41"/>
      <c r="F34" s="40"/>
      <c r="G34" s="40"/>
      <c r="H34" s="40"/>
      <c r="I34" s="40"/>
      <c r="J34" s="40"/>
      <c r="K34" s="41"/>
      <c r="L34" s="41"/>
      <c r="M34" s="41"/>
      <c r="N34" s="41"/>
      <c r="O34" s="40"/>
      <c r="P34" s="40"/>
      <c r="Q34" s="40"/>
      <c r="R34" s="40"/>
      <c r="S34" s="40"/>
      <c r="T34" s="41"/>
      <c r="U34" s="41"/>
      <c r="V34" s="41"/>
      <c r="W34" s="41"/>
      <c r="X34" s="41"/>
      <c r="Y34" s="41"/>
      <c r="Z34" s="41"/>
      <c r="AA34" s="41"/>
      <c r="AB34" s="41"/>
      <c r="AC34" s="41"/>
      <c r="AD34" s="41"/>
    </row>
  </sheetData>
  <mergeCells count="20">
    <mergeCell ref="B1:AD1"/>
    <mergeCell ref="L3:N3"/>
    <mergeCell ref="L4:N4"/>
    <mergeCell ref="O3:Q3"/>
    <mergeCell ref="O4:Q4"/>
    <mergeCell ref="B3:D3"/>
    <mergeCell ref="B4:D4"/>
    <mergeCell ref="E3:G3"/>
    <mergeCell ref="E4:G4"/>
    <mergeCell ref="I20:L20"/>
    <mergeCell ref="B18:E18"/>
    <mergeCell ref="B19:E19"/>
    <mergeCell ref="I16:Q16"/>
    <mergeCell ref="I17:Q17"/>
    <mergeCell ref="T3:AB3"/>
    <mergeCell ref="T4:AB4"/>
    <mergeCell ref="B16:G16"/>
    <mergeCell ref="B17:G17"/>
    <mergeCell ref="H3:K3"/>
    <mergeCell ref="H4:K4"/>
  </mergeCells>
  <pageMargins left="0.7" right="0.7" top="0.75" bottom="0.75" header="0.3" footer="0.3"/>
  <pageSetup paperSize="9" orientation="portrait" horizontalDpi="4294967293"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8978961-6972-4520-BB6B-BB98FC1CEC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Total Expenses(Chart)</vt:lpstr>
      <vt:lpstr>HR&amp;Consultant</vt:lpstr>
      <vt:lpstr>SSPL</vt:lpstr>
      <vt:lpstr>CR&amp;DR</vt:lpstr>
      <vt:lpstr>SBI</vt:lpstr>
      <vt:lpstr>Kotak</vt:lpstr>
      <vt:lpstr>FuzzyLookup_AddIn_Undo_Sheet</vt:lpstr>
      <vt:lpstr>Project-Income VS Salary</vt:lpstr>
      <vt:lpstr>Employee_manager_project</vt:lpstr>
      <vt:lpstr>Sheet5</vt:lpstr>
      <vt:lpstr>Sheet6</vt:lpstr>
      <vt:lpstr>Project_income</vt:lpstr>
      <vt:lpstr>Other Expenses</vt:lpstr>
      <vt:lpstr>Project wise revenue</vt:lpstr>
      <vt:lpstr>Salary Paid as per project(Bar)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 Thakkar</dc:creator>
  <cp:lastModifiedBy>Dev Thakkar</cp:lastModifiedBy>
  <dcterms:created xsi:type="dcterms:W3CDTF">2015-06-05T18:17:20Z</dcterms:created>
  <dcterms:modified xsi:type="dcterms:W3CDTF">2023-12-14T19:03:53Z</dcterms:modified>
</cp:coreProperties>
</file>