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uno\Documents\dslab\Seinhorst\dados\"/>
    </mc:Choice>
  </mc:AlternateContent>
  <xr:revisionPtr revIDLastSave="0" documentId="13_ncr:1_{59430909-6373-401D-BF49-1B8C6AB24AF1}" xr6:coauthVersionLast="47" xr6:coauthVersionMax="47" xr10:uidLastSave="{00000000-0000-0000-0000-000000000000}"/>
  <bookViews>
    <workbookView xWindow="6135" yWindow="4185" windowWidth="21600" windowHeight="11295" tabRatio="500" xr2:uid="{00000000-000D-0000-FFFF-FFFF00000000}"/>
  </bookViews>
  <sheets>
    <sheet name="Planilha" sheetId="1" r:id="rId1"/>
    <sheet name="Planilha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7" i="2" l="1"/>
  <c r="L7" i="2" s="1"/>
  <c r="K6" i="2"/>
  <c r="L6" i="2" s="1"/>
  <c r="K5" i="2"/>
  <c r="L5" i="2" s="1"/>
  <c r="K4" i="2"/>
  <c r="L4" i="2" s="1"/>
  <c r="K3" i="2"/>
  <c r="D30" i="2"/>
  <c r="D31" i="2"/>
  <c r="D32" i="2"/>
  <c r="D33" i="2"/>
  <c r="D34" i="2"/>
  <c r="D35" i="2"/>
  <c r="D29" i="2"/>
  <c r="D23" i="2"/>
  <c r="D24" i="2"/>
  <c r="D25" i="2"/>
  <c r="D26" i="2"/>
  <c r="D27" i="2"/>
  <c r="D28" i="2"/>
  <c r="D22" i="2"/>
  <c r="D16" i="2"/>
  <c r="D17" i="2"/>
  <c r="D18" i="2"/>
  <c r="D19" i="2"/>
  <c r="D20" i="2"/>
  <c r="D21" i="2"/>
  <c r="D15" i="2"/>
  <c r="D9" i="2"/>
  <c r="D10" i="2"/>
  <c r="D11" i="2"/>
  <c r="D12" i="2"/>
  <c r="D13" i="2"/>
  <c r="D14" i="2"/>
  <c r="P36" i="1"/>
  <c r="O36" i="1"/>
  <c r="N36" i="1"/>
  <c r="R36" i="1" s="1"/>
  <c r="M36" i="1"/>
  <c r="L36" i="1"/>
  <c r="K36" i="1"/>
  <c r="J36" i="1"/>
  <c r="G36" i="1"/>
  <c r="P35" i="1"/>
  <c r="O35" i="1"/>
  <c r="N35" i="1"/>
  <c r="R35" i="1" s="1"/>
  <c r="M35" i="1"/>
  <c r="L35" i="1"/>
  <c r="K35" i="1"/>
  <c r="J35" i="1"/>
  <c r="G35" i="1"/>
  <c r="R34" i="1"/>
  <c r="P34" i="1"/>
  <c r="O34" i="1"/>
  <c r="N34" i="1"/>
  <c r="Q34" i="1" s="1"/>
  <c r="M34" i="1"/>
  <c r="L34" i="1"/>
  <c r="K34" i="1"/>
  <c r="J34" i="1"/>
  <c r="G34" i="1"/>
  <c r="M33" i="1"/>
  <c r="K33" i="1"/>
  <c r="H33" i="1"/>
  <c r="N33" i="1" s="1"/>
  <c r="G33" i="1"/>
  <c r="E33" i="1"/>
  <c r="C33" i="1"/>
  <c r="R32" i="1"/>
  <c r="Q32" i="1"/>
  <c r="P32" i="1"/>
  <c r="O32" i="1"/>
  <c r="N32" i="1"/>
  <c r="M32" i="1"/>
  <c r="L32" i="1"/>
  <c r="K32" i="1"/>
  <c r="J32" i="1"/>
  <c r="G32" i="1"/>
  <c r="R31" i="1"/>
  <c r="Q31" i="1"/>
  <c r="P31" i="1"/>
  <c r="N31" i="1"/>
  <c r="M31" i="1"/>
  <c r="L31" i="1"/>
  <c r="K31" i="1"/>
  <c r="J31" i="1"/>
  <c r="O31" i="1" s="1"/>
  <c r="G31" i="1"/>
  <c r="U30" i="1"/>
  <c r="S30" i="1"/>
  <c r="O30" i="1"/>
  <c r="N30" i="1"/>
  <c r="R30" i="1" s="1"/>
  <c r="M30" i="1"/>
  <c r="L30" i="1"/>
  <c r="P30" i="1" s="1"/>
  <c r="K30" i="1"/>
  <c r="J30" i="1"/>
  <c r="G30" i="1"/>
  <c r="M29" i="1"/>
  <c r="K29" i="1"/>
  <c r="H29" i="1"/>
  <c r="N29" i="1" s="1"/>
  <c r="E29" i="1"/>
  <c r="J29" i="1" s="1"/>
  <c r="O29" i="1" s="1"/>
  <c r="C29" i="1"/>
  <c r="L29" i="1" s="1"/>
  <c r="P29" i="1" s="1"/>
  <c r="N28" i="1"/>
  <c r="R28" i="1" s="1"/>
  <c r="M28" i="1"/>
  <c r="L28" i="1"/>
  <c r="P28" i="1" s="1"/>
  <c r="K28" i="1"/>
  <c r="J28" i="1"/>
  <c r="O28" i="1" s="1"/>
  <c r="G28" i="1"/>
  <c r="N27" i="1"/>
  <c r="R27" i="1" s="1"/>
  <c r="M27" i="1"/>
  <c r="K27" i="1"/>
  <c r="H27" i="1"/>
  <c r="L27" i="1" s="1"/>
  <c r="P27" i="1" s="1"/>
  <c r="E27" i="1"/>
  <c r="G27" i="1" s="1"/>
  <c r="C27" i="1"/>
  <c r="N26" i="1"/>
  <c r="R26" i="1" s="1"/>
  <c r="M26" i="1"/>
  <c r="L26" i="1"/>
  <c r="P26" i="1" s="1"/>
  <c r="K26" i="1"/>
  <c r="J26" i="1"/>
  <c r="O26" i="1" s="1"/>
  <c r="G26" i="1"/>
  <c r="O25" i="1"/>
  <c r="N25" i="1"/>
  <c r="R25" i="1" s="1"/>
  <c r="M25" i="1"/>
  <c r="P25" i="1" s="1"/>
  <c r="L25" i="1"/>
  <c r="K25" i="1"/>
  <c r="J25" i="1"/>
  <c r="G25" i="1"/>
  <c r="P24" i="1"/>
  <c r="O24" i="1"/>
  <c r="N24" i="1"/>
  <c r="R24" i="1" s="1"/>
  <c r="M24" i="1"/>
  <c r="L24" i="1"/>
  <c r="K24" i="1"/>
  <c r="J24" i="1"/>
  <c r="G24" i="1"/>
  <c r="U23" i="1"/>
  <c r="N23" i="1"/>
  <c r="R23" i="1" s="1"/>
  <c r="M23" i="1"/>
  <c r="L23" i="1"/>
  <c r="P23" i="1" s="1"/>
  <c r="K23" i="1"/>
  <c r="J23" i="1"/>
  <c r="O23" i="1" s="1"/>
  <c r="G23" i="1"/>
  <c r="O22" i="1"/>
  <c r="N22" i="1"/>
  <c r="R22" i="1" s="1"/>
  <c r="M22" i="1"/>
  <c r="P22" i="1" s="1"/>
  <c r="L22" i="1"/>
  <c r="K22" i="1"/>
  <c r="J22" i="1"/>
  <c r="G22" i="1"/>
  <c r="P21" i="1"/>
  <c r="O21" i="1"/>
  <c r="N21" i="1"/>
  <c r="R21" i="1" s="1"/>
  <c r="M21" i="1"/>
  <c r="L21" i="1"/>
  <c r="K21" i="1"/>
  <c r="J21" i="1"/>
  <c r="G21" i="1"/>
  <c r="R20" i="1"/>
  <c r="Q20" i="1"/>
  <c r="N20" i="1"/>
  <c r="M20" i="1"/>
  <c r="L20" i="1"/>
  <c r="P20" i="1" s="1"/>
  <c r="K20" i="1"/>
  <c r="J20" i="1"/>
  <c r="O20" i="1" s="1"/>
  <c r="G20" i="1"/>
  <c r="M19" i="1"/>
  <c r="K19" i="1"/>
  <c r="G19" i="1"/>
  <c r="E19" i="1"/>
  <c r="C19" i="1"/>
  <c r="M18" i="1"/>
  <c r="K18" i="1"/>
  <c r="H18" i="1"/>
  <c r="N18" i="1" s="1"/>
  <c r="G18" i="1"/>
  <c r="E18" i="1"/>
  <c r="C18" i="1"/>
  <c r="O17" i="1"/>
  <c r="N17" i="1"/>
  <c r="R17" i="1" s="1"/>
  <c r="M17" i="1"/>
  <c r="L17" i="1"/>
  <c r="P17" i="1" s="1"/>
  <c r="K17" i="1"/>
  <c r="J17" i="1"/>
  <c r="G17" i="1"/>
  <c r="U16" i="1"/>
  <c r="R16" i="1"/>
  <c r="Q16" i="1"/>
  <c r="N16" i="1"/>
  <c r="M16" i="1"/>
  <c r="L16" i="1"/>
  <c r="P16" i="1" s="1"/>
  <c r="K16" i="1"/>
  <c r="J16" i="1"/>
  <c r="O16" i="1" s="1"/>
  <c r="G16" i="1"/>
  <c r="R15" i="1"/>
  <c r="N15" i="1"/>
  <c r="Q15" i="1" s="1"/>
  <c r="M15" i="1"/>
  <c r="L15" i="1"/>
  <c r="P15" i="1" s="1"/>
  <c r="K15" i="1"/>
  <c r="J15" i="1"/>
  <c r="O15" i="1" s="1"/>
  <c r="G15" i="1"/>
  <c r="O14" i="1"/>
  <c r="N14" i="1"/>
  <c r="R14" i="1" s="1"/>
  <c r="M14" i="1"/>
  <c r="L14" i="1"/>
  <c r="P14" i="1" s="1"/>
  <c r="K14" i="1"/>
  <c r="J14" i="1"/>
  <c r="G14" i="1"/>
  <c r="R13" i="1"/>
  <c r="Q13" i="1"/>
  <c r="P13" i="1"/>
  <c r="O13" i="1"/>
  <c r="N13" i="1"/>
  <c r="M13" i="1"/>
  <c r="L13" i="1"/>
  <c r="K13" i="1"/>
  <c r="J13" i="1"/>
  <c r="G13" i="1"/>
  <c r="R12" i="1"/>
  <c r="Q12" i="1"/>
  <c r="P12" i="1"/>
  <c r="N12" i="1"/>
  <c r="M12" i="1"/>
  <c r="L12" i="1"/>
  <c r="K12" i="1"/>
  <c r="J12" i="1"/>
  <c r="O12" i="1" s="1"/>
  <c r="G12" i="1"/>
  <c r="N11" i="1"/>
  <c r="R11" i="1" s="1"/>
  <c r="M11" i="1"/>
  <c r="L11" i="1"/>
  <c r="P11" i="1" s="1"/>
  <c r="K11" i="1"/>
  <c r="J11" i="1"/>
  <c r="O11" i="1" s="1"/>
  <c r="G11" i="1"/>
  <c r="O10" i="1"/>
  <c r="N10" i="1"/>
  <c r="R10" i="1" s="1"/>
  <c r="M10" i="1"/>
  <c r="P10" i="1" s="1"/>
  <c r="L10" i="1"/>
  <c r="K10" i="1"/>
  <c r="J10" i="1"/>
  <c r="G10" i="1"/>
  <c r="U9" i="1"/>
  <c r="R9" i="1"/>
  <c r="Q9" i="1"/>
  <c r="P9" i="1"/>
  <c r="N9" i="1"/>
  <c r="M9" i="1"/>
  <c r="L9" i="1"/>
  <c r="K9" i="1"/>
  <c r="J9" i="1"/>
  <c r="O9" i="1" s="1"/>
  <c r="G9" i="1"/>
  <c r="O8" i="1"/>
  <c r="N8" i="1"/>
  <c r="R8" i="1" s="1"/>
  <c r="L8" i="1"/>
  <c r="P8" i="1" s="1"/>
  <c r="J8" i="1"/>
  <c r="G8" i="1"/>
  <c r="R7" i="1"/>
  <c r="P7" i="1"/>
  <c r="N7" i="1"/>
  <c r="M7" i="1"/>
  <c r="L7" i="1"/>
  <c r="K7" i="1"/>
  <c r="J7" i="1"/>
  <c r="O7" i="1" s="1"/>
  <c r="G7" i="1"/>
  <c r="N6" i="1"/>
  <c r="R6" i="1" s="1"/>
  <c r="L6" i="1"/>
  <c r="P6" i="1" s="1"/>
  <c r="K6" i="1"/>
  <c r="J6" i="1"/>
  <c r="O6" i="1" s="1"/>
  <c r="G6" i="1"/>
  <c r="R5" i="1"/>
  <c r="N5" i="1"/>
  <c r="L5" i="1"/>
  <c r="P5" i="1" s="1"/>
  <c r="J5" i="1"/>
  <c r="O5" i="1" s="1"/>
  <c r="G5" i="1"/>
  <c r="R4" i="1"/>
  <c r="N4" i="1"/>
  <c r="L4" i="1"/>
  <c r="P4" i="1" s="1"/>
  <c r="J4" i="1"/>
  <c r="O4" i="1" s="1"/>
  <c r="G4" i="1"/>
  <c r="R3" i="1"/>
  <c r="P3" i="1"/>
  <c r="O3" i="1"/>
  <c r="N3" i="1"/>
  <c r="L3" i="1"/>
  <c r="J3" i="1"/>
  <c r="G3" i="1"/>
  <c r="U2" i="1"/>
  <c r="R2" i="1"/>
  <c r="N2" i="1"/>
  <c r="L2" i="1"/>
  <c r="P2" i="1" s="1"/>
  <c r="J2" i="1"/>
  <c r="O2" i="1" s="1"/>
  <c r="G2" i="1"/>
  <c r="Q29" i="1" l="1"/>
  <c r="R29" i="1"/>
  <c r="S9" i="1"/>
  <c r="R33" i="1"/>
  <c r="Q33" i="1"/>
  <c r="R18" i="1"/>
  <c r="Q18" i="1"/>
  <c r="S23" i="1"/>
  <c r="S2" i="1"/>
  <c r="Q11" i="1"/>
  <c r="H19" i="1"/>
  <c r="Q23" i="1"/>
  <c r="Q26" i="1"/>
  <c r="Q35" i="1"/>
  <c r="J18" i="1"/>
  <c r="O18" i="1" s="1"/>
  <c r="Q10" i="1"/>
  <c r="L18" i="1"/>
  <c r="P18" i="1" s="1"/>
  <c r="Q22" i="1"/>
  <c r="Q25" i="1"/>
  <c r="J27" i="1"/>
  <c r="O27" i="1" s="1"/>
  <c r="Q28" i="1"/>
  <c r="J33" i="1"/>
  <c r="O33" i="1" s="1"/>
  <c r="G29" i="1"/>
  <c r="Q21" i="1"/>
  <c r="Q24" i="1"/>
  <c r="L33" i="1"/>
  <c r="P33" i="1" s="1"/>
  <c r="Q27" i="1"/>
  <c r="Q14" i="1"/>
  <c r="Q17" i="1"/>
  <c r="Q30" i="1"/>
  <c r="Q36" i="1"/>
  <c r="L19" i="1" l="1"/>
  <c r="P19" i="1" s="1"/>
  <c r="N19" i="1"/>
  <c r="J19" i="1"/>
  <c r="O19" i="1" s="1"/>
  <c r="Q19" i="1" l="1"/>
  <c r="R19" i="1"/>
  <c r="S16" i="1" s="1"/>
</calcChain>
</file>

<file path=xl/sharedStrings.xml><?xml version="1.0" encoding="utf-8"?>
<sst xmlns="http://schemas.openxmlformats.org/spreadsheetml/2006/main" count="37" uniqueCount="35">
  <si>
    <t>IP</t>
  </si>
  <si>
    <t>REP</t>
  </si>
  <si>
    <t>NIL
(pot)</t>
  </si>
  <si>
    <t>SL
(pot)</t>
  </si>
  <si>
    <t>WIL
(g)</t>
  </si>
  <si>
    <t>WSL
(g)</t>
  </si>
  <si>
    <t>TWL (g)</t>
  </si>
  <si>
    <t>NNIL</t>
  </si>
  <si>
    <t>NNSL</t>
  </si>
  <si>
    <t>NN / g IL</t>
  </si>
  <si>
    <t>NN / g SL</t>
  </si>
  <si>
    <t>NN / IL</t>
  </si>
  <si>
    <t>NN/ SL</t>
  </si>
  <si>
    <t>Total</t>
  </si>
  <si>
    <t>Total/g</t>
  </si>
  <si>
    <t>Total/Leaf</t>
  </si>
  <si>
    <t>RF (per leaf)</t>
  </si>
  <si>
    <t>RF (per plant)</t>
  </si>
  <si>
    <t>RF sqrt</t>
  </si>
  <si>
    <t>IP = Initial population per plant</t>
  </si>
  <si>
    <t>NNIL = number of nematodes in inoculated leaves</t>
  </si>
  <si>
    <t>RF = reproduction factor</t>
  </si>
  <si>
    <t>REP = repetitions</t>
  </si>
  <si>
    <t>NNSL = number of nematodes in symptomatic leaves</t>
  </si>
  <si>
    <t>NIL = number of inoculated leaves per plant, collected to analysis</t>
  </si>
  <si>
    <t>NN / g IL = number of nematodes per gram of inoculated leaves</t>
  </si>
  <si>
    <t>SL = number of symptomatic leaves per plant, collected to analysis</t>
  </si>
  <si>
    <t>NN / g SL = number of nematodes per gram of symptomatic leaves</t>
  </si>
  <si>
    <t>WIL = Weight of inoculated leaves</t>
  </si>
  <si>
    <t>NN / IL = number of nematodes per inoculated leaf</t>
  </si>
  <si>
    <t>WSL = Weight of symptomatic leaves</t>
  </si>
  <si>
    <t>NN/ SL = number of nematodes per symptomatic leaves</t>
  </si>
  <si>
    <t>TWL = Total weight of leaves</t>
  </si>
  <si>
    <t>pi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</si>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</sst>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FFDBB6"/>
        <bgColor rgb="FFEAD1DC"/>
      </patternFill>
    </fill>
    <fill>
      <patternFill patternType="solid">
        <fgColor rgb="FFEAD1DC"/>
        <bgColor rgb="FFFFDBB6"/>
      </patternFill>
    </fill>
    <fill>
      <patternFill patternType="solid">
        <fgColor rgb="FFFFF2CC"/>
        <bgColor rgb="FFFFDBB6"/>
      </patternFill>
    </fill>
    <fill>
      <patternFill patternType="solid">
        <fgColor rgb="FFC9DAF8"/>
        <bgColor rgb="FFD9EAD3"/>
      </patternFill>
    </fill>
    <fill>
      <patternFill patternType="solid">
        <fgColor rgb="FFD9EAD3"/>
        <bgColor rgb="FFC9DA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/>
    <xf numFmtId="0" fontId="0" fillId="2" borderId="1" xfId="0" applyFill="1" applyBorder="1"/>
    <xf numFmtId="0" fontId="0" fillId="2" borderId="4" xfId="0" applyFill="1" applyBorder="1"/>
    <xf numFmtId="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/>
    <xf numFmtId="0" fontId="0" fillId="3" borderId="1" xfId="0" applyFill="1" applyBorder="1"/>
    <xf numFmtId="0" fontId="0" fillId="3" borderId="4" xfId="0" applyFill="1" applyBorder="1"/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/>
    <xf numFmtId="0" fontId="0" fillId="4" borderId="1" xfId="0" applyFill="1" applyBorder="1"/>
    <xf numFmtId="0" fontId="0" fillId="4" borderId="4" xfId="0" applyFill="1" applyBorder="1"/>
    <xf numFmtId="3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/>
    <xf numFmtId="0" fontId="0" fillId="5" borderId="1" xfId="0" applyFill="1" applyBorder="1"/>
    <xf numFmtId="0" fontId="0" fillId="5" borderId="4" xfId="0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/>
    <xf numFmtId="0" fontId="0" fillId="6" borderId="1" xfId="0" applyFill="1" applyBorder="1"/>
    <xf numFmtId="0" fontId="0" fillId="6" borderId="4" xfId="0" applyFill="1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AD1D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Planilha!$E$1</c:f>
              <c:strCache>
                <c:ptCount val="1"/>
                <c:pt idx="0">
                  <c:v>WIL
(g)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Planilha!$A$2:$A$36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2500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</c:numCache>
            </c:numRef>
          </c:xVal>
          <c:yVal>
            <c:numRef>
              <c:f>Planilha!$E$2:$E$36</c:f>
              <c:numCache>
                <c:formatCode>General</c:formatCode>
                <c:ptCount val="35"/>
                <c:pt idx="0">
                  <c:v>0.95</c:v>
                </c:pt>
                <c:pt idx="1">
                  <c:v>1.85</c:v>
                </c:pt>
                <c:pt idx="2">
                  <c:v>1.93</c:v>
                </c:pt>
                <c:pt idx="3">
                  <c:v>2.82</c:v>
                </c:pt>
                <c:pt idx="4">
                  <c:v>1.57</c:v>
                </c:pt>
                <c:pt idx="5">
                  <c:v>1.59</c:v>
                </c:pt>
                <c:pt idx="6">
                  <c:v>1.77</c:v>
                </c:pt>
                <c:pt idx="7">
                  <c:v>2.38</c:v>
                </c:pt>
                <c:pt idx="8">
                  <c:v>1.41</c:v>
                </c:pt>
                <c:pt idx="9">
                  <c:v>0.4</c:v>
                </c:pt>
                <c:pt idx="10">
                  <c:v>1.1100000000000001</c:v>
                </c:pt>
                <c:pt idx="11">
                  <c:v>0.31</c:v>
                </c:pt>
                <c:pt idx="12">
                  <c:v>0.49</c:v>
                </c:pt>
                <c:pt idx="13">
                  <c:v>0.56999999999999995</c:v>
                </c:pt>
                <c:pt idx="14">
                  <c:v>0.1</c:v>
                </c:pt>
                <c:pt idx="15">
                  <c:v>0.39</c:v>
                </c:pt>
                <c:pt idx="16" formatCode="0.00">
                  <c:v>0.26200000000000001</c:v>
                </c:pt>
                <c:pt idx="17" formatCode="0.00">
                  <c:v>0.27839999999999998</c:v>
                </c:pt>
                <c:pt idx="18">
                  <c:v>0.33</c:v>
                </c:pt>
                <c:pt idx="19">
                  <c:v>0.06</c:v>
                </c:pt>
                <c:pt idx="20">
                  <c:v>0.43</c:v>
                </c:pt>
                <c:pt idx="21">
                  <c:v>0.25</c:v>
                </c:pt>
                <c:pt idx="22">
                  <c:v>0.16</c:v>
                </c:pt>
                <c:pt idx="23">
                  <c:v>0.21</c:v>
                </c:pt>
                <c:pt idx="24">
                  <c:v>0.28999999999999998</c:v>
                </c:pt>
                <c:pt idx="25" formatCode="0.00">
                  <c:v>0.29199999999999998</c:v>
                </c:pt>
                <c:pt idx="26">
                  <c:v>0.55000000000000004</c:v>
                </c:pt>
                <c:pt idx="27" formatCode="0.00">
                  <c:v>0.2984</c:v>
                </c:pt>
                <c:pt idx="28">
                  <c:v>0.15</c:v>
                </c:pt>
                <c:pt idx="29">
                  <c:v>0.05</c:v>
                </c:pt>
                <c:pt idx="30">
                  <c:v>0.22</c:v>
                </c:pt>
                <c:pt idx="31" formatCode="0.00">
                  <c:v>0.14333333333333334</c:v>
                </c:pt>
                <c:pt idx="32" formatCode="0.00">
                  <c:v>0.3</c:v>
                </c:pt>
                <c:pt idx="33">
                  <c:v>0.05</c:v>
                </c:pt>
                <c:pt idx="34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7-4373-8B88-9088A76BB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25120"/>
        <c:axId val="660519840"/>
      </c:scatterChart>
      <c:valAx>
        <c:axId val="6605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0519840"/>
        <c:crosses val="autoZero"/>
        <c:crossBetween val="midCat"/>
      </c:valAx>
      <c:valAx>
        <c:axId val="6605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05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207066</xdr:colOff>
      <xdr:row>7</xdr:row>
      <xdr:rowOff>175176</xdr:rowOff>
    </xdr:from>
    <xdr:to>
      <xdr:col>25</xdr:col>
      <xdr:colOff>909312</xdr:colOff>
      <xdr:row>21</xdr:row>
      <xdr:rowOff>189849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23C4DE-07E9-290D-FABE-D7506A176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48576"/>
  <sheetViews>
    <sheetView tabSelected="1" zoomScale="115" zoomScaleNormal="115" workbookViewId="0">
      <selection activeCell="H43" sqref="H43"/>
    </sheetView>
  </sheetViews>
  <sheetFormatPr defaultColWidth="14.42578125" defaultRowHeight="15" x14ac:dyDescent="0.25"/>
  <cols>
    <col min="1" max="1" width="6.42578125" customWidth="1"/>
    <col min="2" max="2" width="5.140625" customWidth="1"/>
    <col min="3" max="3" width="6.42578125" customWidth="1"/>
    <col min="4" max="4" width="6.85546875" customWidth="1"/>
    <col min="5" max="5" width="7.28515625" customWidth="1"/>
    <col min="6" max="6" width="8.7109375" customWidth="1"/>
    <col min="7" max="8" width="10.85546875" customWidth="1"/>
    <col min="9" max="9" width="12.28515625" customWidth="1"/>
    <col min="10" max="10" width="13.28515625" customWidth="1"/>
    <col min="11" max="11" width="14.7109375" customWidth="1"/>
    <col min="12" max="12" width="11.7109375" customWidth="1"/>
    <col min="13" max="14" width="14" customWidth="1"/>
    <col min="15" max="15" width="8.7109375" customWidth="1"/>
    <col min="1020" max="1024" width="11.5703125" customWidth="1"/>
  </cols>
  <sheetData>
    <row r="1" spans="1:21" ht="28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T1" s="4" t="s">
        <v>18</v>
      </c>
    </row>
    <row r="2" spans="1:21" x14ac:dyDescent="0.25">
      <c r="A2" s="5">
        <v>0</v>
      </c>
      <c r="B2" s="5">
        <v>1</v>
      </c>
      <c r="C2" s="5">
        <v>4</v>
      </c>
      <c r="D2" s="5">
        <v>0</v>
      </c>
      <c r="E2" s="5">
        <v>0.95</v>
      </c>
      <c r="F2" s="5">
        <v>0</v>
      </c>
      <c r="G2" s="6">
        <f t="shared" ref="G2:G36" si="0">SUM(E2,F2)</f>
        <v>0.95</v>
      </c>
      <c r="H2" s="7">
        <v>0</v>
      </c>
      <c r="I2" s="5">
        <v>0</v>
      </c>
      <c r="J2" s="7">
        <f t="shared" ref="J2:J36" si="1">(H2/E2)</f>
        <v>0</v>
      </c>
      <c r="K2" s="5">
        <v>0</v>
      </c>
      <c r="L2" s="7">
        <f t="shared" ref="L2:L36" si="2">(H2/C2)</f>
        <v>0</v>
      </c>
      <c r="M2" s="5">
        <v>0</v>
      </c>
      <c r="N2" s="7">
        <f t="shared" ref="N2:N36" si="3">SUM(H2:I2)</f>
        <v>0</v>
      </c>
      <c r="O2" s="7">
        <f t="shared" ref="O2:O36" si="4">SUM(J2:K2)</f>
        <v>0</v>
      </c>
      <c r="P2" s="8">
        <f t="shared" ref="P2:P36" si="5">SUM(L2:M2)</f>
        <v>0</v>
      </c>
      <c r="Q2" s="9">
        <v>0</v>
      </c>
      <c r="R2" s="10">
        <f t="shared" ref="R2:R15" si="6">N2/500</f>
        <v>0</v>
      </c>
      <c r="S2" s="10">
        <f>AVERAGE(R2:R8)</f>
        <v>0</v>
      </c>
      <c r="T2" s="10">
        <v>0</v>
      </c>
      <c r="U2" s="10">
        <f>AVERAGE(T2:T8)</f>
        <v>0</v>
      </c>
    </row>
    <row r="3" spans="1:21" x14ac:dyDescent="0.25">
      <c r="A3" s="5">
        <v>0</v>
      </c>
      <c r="B3" s="5">
        <v>2</v>
      </c>
      <c r="C3" s="5">
        <v>5</v>
      </c>
      <c r="D3" s="5">
        <v>0</v>
      </c>
      <c r="E3" s="5">
        <v>1.85</v>
      </c>
      <c r="F3" s="5">
        <v>0</v>
      </c>
      <c r="G3" s="6">
        <f t="shared" si="0"/>
        <v>1.85</v>
      </c>
      <c r="H3" s="7">
        <v>0</v>
      </c>
      <c r="I3" s="5">
        <v>0</v>
      </c>
      <c r="J3" s="7">
        <f t="shared" si="1"/>
        <v>0</v>
      </c>
      <c r="K3" s="5">
        <v>0</v>
      </c>
      <c r="L3" s="7">
        <f t="shared" si="2"/>
        <v>0</v>
      </c>
      <c r="M3" s="5">
        <v>0</v>
      </c>
      <c r="N3" s="7">
        <f t="shared" si="3"/>
        <v>0</v>
      </c>
      <c r="O3" s="7">
        <f t="shared" si="4"/>
        <v>0</v>
      </c>
      <c r="P3" s="8">
        <f t="shared" si="5"/>
        <v>0</v>
      </c>
      <c r="Q3" s="9">
        <v>0</v>
      </c>
      <c r="R3" s="10">
        <f t="shared" si="6"/>
        <v>0</v>
      </c>
      <c r="S3" s="10"/>
      <c r="T3" s="10">
        <v>0</v>
      </c>
      <c r="U3" s="10"/>
    </row>
    <row r="4" spans="1:21" x14ac:dyDescent="0.25">
      <c r="A4" s="5">
        <v>0</v>
      </c>
      <c r="B4" s="5">
        <v>3</v>
      </c>
      <c r="C4" s="5">
        <v>5</v>
      </c>
      <c r="D4" s="5">
        <v>0</v>
      </c>
      <c r="E4" s="5">
        <v>1.93</v>
      </c>
      <c r="F4" s="5">
        <v>0</v>
      </c>
      <c r="G4" s="6">
        <f t="shared" si="0"/>
        <v>1.93</v>
      </c>
      <c r="H4" s="7">
        <v>0</v>
      </c>
      <c r="I4" s="5">
        <v>0</v>
      </c>
      <c r="J4" s="7">
        <f t="shared" si="1"/>
        <v>0</v>
      </c>
      <c r="K4" s="5">
        <v>0</v>
      </c>
      <c r="L4" s="7">
        <f t="shared" si="2"/>
        <v>0</v>
      </c>
      <c r="M4" s="5">
        <v>0</v>
      </c>
      <c r="N4" s="7">
        <f t="shared" si="3"/>
        <v>0</v>
      </c>
      <c r="O4" s="7">
        <f t="shared" si="4"/>
        <v>0</v>
      </c>
      <c r="P4" s="8">
        <f t="shared" si="5"/>
        <v>0</v>
      </c>
      <c r="Q4" s="9">
        <v>0</v>
      </c>
      <c r="R4" s="10">
        <f t="shared" si="6"/>
        <v>0</v>
      </c>
      <c r="S4" s="10"/>
      <c r="T4" s="10">
        <v>0</v>
      </c>
      <c r="U4" s="10"/>
    </row>
    <row r="5" spans="1:21" x14ac:dyDescent="0.25">
      <c r="A5" s="5">
        <v>0</v>
      </c>
      <c r="B5" s="5">
        <v>4</v>
      </c>
      <c r="C5" s="5">
        <v>5</v>
      </c>
      <c r="D5" s="5">
        <v>0</v>
      </c>
      <c r="E5" s="5">
        <v>2.82</v>
      </c>
      <c r="F5" s="5">
        <v>0</v>
      </c>
      <c r="G5" s="6">
        <f t="shared" si="0"/>
        <v>2.82</v>
      </c>
      <c r="H5" s="7">
        <v>0</v>
      </c>
      <c r="I5" s="5">
        <v>0</v>
      </c>
      <c r="J5" s="7">
        <f t="shared" si="1"/>
        <v>0</v>
      </c>
      <c r="K5" s="5">
        <v>0</v>
      </c>
      <c r="L5" s="7">
        <f t="shared" si="2"/>
        <v>0</v>
      </c>
      <c r="M5" s="5">
        <v>0</v>
      </c>
      <c r="N5" s="7">
        <f t="shared" si="3"/>
        <v>0</v>
      </c>
      <c r="O5" s="7">
        <f t="shared" si="4"/>
        <v>0</v>
      </c>
      <c r="P5" s="8">
        <f t="shared" si="5"/>
        <v>0</v>
      </c>
      <c r="Q5" s="9">
        <v>0</v>
      </c>
      <c r="R5" s="10">
        <f t="shared" si="6"/>
        <v>0</v>
      </c>
      <c r="S5" s="10"/>
      <c r="T5" s="10">
        <v>0</v>
      </c>
      <c r="U5" s="10"/>
    </row>
    <row r="6" spans="1:21" x14ac:dyDescent="0.25">
      <c r="A6" s="5">
        <v>0</v>
      </c>
      <c r="B6" s="5">
        <v>5</v>
      </c>
      <c r="C6" s="5">
        <v>5</v>
      </c>
      <c r="D6" s="5">
        <v>2</v>
      </c>
      <c r="E6" s="5">
        <v>1.57</v>
      </c>
      <c r="F6" s="6">
        <v>0.3</v>
      </c>
      <c r="G6" s="6">
        <f t="shared" si="0"/>
        <v>1.87</v>
      </c>
      <c r="H6" s="7">
        <v>0</v>
      </c>
      <c r="I6" s="5">
        <v>0</v>
      </c>
      <c r="J6" s="7">
        <f t="shared" si="1"/>
        <v>0</v>
      </c>
      <c r="K6" s="5">
        <f>(I6/F6)</f>
        <v>0</v>
      </c>
      <c r="L6" s="7">
        <f t="shared" si="2"/>
        <v>0</v>
      </c>
      <c r="M6" s="5">
        <v>0</v>
      </c>
      <c r="N6" s="7">
        <f t="shared" si="3"/>
        <v>0</v>
      </c>
      <c r="O6" s="7">
        <f t="shared" si="4"/>
        <v>0</v>
      </c>
      <c r="P6" s="8">
        <f t="shared" si="5"/>
        <v>0</v>
      </c>
      <c r="Q6" s="9">
        <v>0</v>
      </c>
      <c r="R6" s="10">
        <f t="shared" si="6"/>
        <v>0</v>
      </c>
      <c r="S6" s="10"/>
      <c r="T6" s="10">
        <v>0</v>
      </c>
      <c r="U6" s="10"/>
    </row>
    <row r="7" spans="1:21" x14ac:dyDescent="0.25">
      <c r="A7" s="5">
        <v>0</v>
      </c>
      <c r="B7" s="5">
        <v>6</v>
      </c>
      <c r="C7" s="5">
        <v>5</v>
      </c>
      <c r="D7" s="5">
        <v>4</v>
      </c>
      <c r="E7" s="5">
        <v>1.59</v>
      </c>
      <c r="F7" s="11">
        <v>1.54</v>
      </c>
      <c r="G7" s="6">
        <f t="shared" si="0"/>
        <v>3.13</v>
      </c>
      <c r="H7" s="7">
        <v>0</v>
      </c>
      <c r="I7" s="5">
        <v>0</v>
      </c>
      <c r="J7" s="7">
        <f t="shared" si="1"/>
        <v>0</v>
      </c>
      <c r="K7" s="5">
        <f>(I7/F7)</f>
        <v>0</v>
      </c>
      <c r="L7" s="7">
        <f t="shared" si="2"/>
        <v>0</v>
      </c>
      <c r="M7" s="5">
        <f>(I7/D7)</f>
        <v>0</v>
      </c>
      <c r="N7" s="7">
        <f t="shared" si="3"/>
        <v>0</v>
      </c>
      <c r="O7" s="7">
        <f t="shared" si="4"/>
        <v>0</v>
      </c>
      <c r="P7" s="8">
        <f t="shared" si="5"/>
        <v>0</v>
      </c>
      <c r="Q7" s="9">
        <v>0</v>
      </c>
      <c r="R7" s="10">
        <f t="shared" si="6"/>
        <v>0</v>
      </c>
      <c r="S7" s="10"/>
      <c r="T7" s="10">
        <v>0</v>
      </c>
      <c r="U7" s="10"/>
    </row>
    <row r="8" spans="1:21" x14ac:dyDescent="0.25">
      <c r="A8" s="5">
        <v>0</v>
      </c>
      <c r="B8" s="5">
        <v>7</v>
      </c>
      <c r="C8" s="5">
        <v>5</v>
      </c>
      <c r="D8" s="5">
        <v>0</v>
      </c>
      <c r="E8" s="5">
        <v>1.77</v>
      </c>
      <c r="F8" s="5">
        <v>0</v>
      </c>
      <c r="G8" s="6">
        <f t="shared" si="0"/>
        <v>1.77</v>
      </c>
      <c r="H8" s="7">
        <v>0</v>
      </c>
      <c r="I8" s="5">
        <v>0</v>
      </c>
      <c r="J8" s="7">
        <f t="shared" si="1"/>
        <v>0</v>
      </c>
      <c r="K8" s="5">
        <v>0</v>
      </c>
      <c r="L8" s="7">
        <f t="shared" si="2"/>
        <v>0</v>
      </c>
      <c r="M8" s="5">
        <v>0</v>
      </c>
      <c r="N8" s="7">
        <f t="shared" si="3"/>
        <v>0</v>
      </c>
      <c r="O8" s="7">
        <f t="shared" si="4"/>
        <v>0</v>
      </c>
      <c r="P8" s="8">
        <f t="shared" si="5"/>
        <v>0</v>
      </c>
      <c r="Q8" s="9">
        <v>0</v>
      </c>
      <c r="R8" s="10">
        <f t="shared" si="6"/>
        <v>0</v>
      </c>
      <c r="S8" s="10"/>
      <c r="T8" s="10">
        <v>0</v>
      </c>
      <c r="U8" s="10"/>
    </row>
    <row r="9" spans="1:21" x14ac:dyDescent="0.25">
      <c r="A9" s="12">
        <v>500</v>
      </c>
      <c r="B9" s="12">
        <v>1</v>
      </c>
      <c r="C9" s="12">
        <v>4</v>
      </c>
      <c r="D9" s="12">
        <v>35</v>
      </c>
      <c r="E9" s="12">
        <v>2.38</v>
      </c>
      <c r="F9" s="12">
        <v>14.76</v>
      </c>
      <c r="G9" s="13">
        <f t="shared" si="0"/>
        <v>17.14</v>
      </c>
      <c r="H9" s="14">
        <v>360</v>
      </c>
      <c r="I9" s="12">
        <v>400</v>
      </c>
      <c r="J9" s="14">
        <f t="shared" si="1"/>
        <v>151.26050420168067</v>
      </c>
      <c r="K9" s="14">
        <f t="shared" ref="K9:K36" si="7">(I9/F9)</f>
        <v>27.100271002710027</v>
      </c>
      <c r="L9" s="14">
        <f t="shared" si="2"/>
        <v>90</v>
      </c>
      <c r="M9" s="14">
        <f t="shared" ref="M9:M36" si="8">(I9/D9)</f>
        <v>11.428571428571429</v>
      </c>
      <c r="N9" s="14">
        <f t="shared" si="3"/>
        <v>760</v>
      </c>
      <c r="O9" s="14">
        <f t="shared" si="4"/>
        <v>178.36077520439071</v>
      </c>
      <c r="P9" s="15">
        <f t="shared" si="5"/>
        <v>101.42857142857143</v>
      </c>
      <c r="Q9" s="16">
        <f t="shared" ref="Q9:Q36" si="9">N9/A9</f>
        <v>1.52</v>
      </c>
      <c r="R9" s="17">
        <f t="shared" si="6"/>
        <v>1.52</v>
      </c>
      <c r="S9" s="17">
        <f>AVERAGE(R9:R15)</f>
        <v>2.56</v>
      </c>
      <c r="T9" s="17">
        <v>1.2329000000000001</v>
      </c>
      <c r="U9" s="17">
        <f>AVERAGE(T9:T15)</f>
        <v>1.5581285714285715</v>
      </c>
    </row>
    <row r="10" spans="1:21" x14ac:dyDescent="0.25">
      <c r="A10" s="12">
        <v>500</v>
      </c>
      <c r="B10" s="12">
        <v>2</v>
      </c>
      <c r="C10" s="12">
        <v>5</v>
      </c>
      <c r="D10" s="12">
        <v>29</v>
      </c>
      <c r="E10" s="12">
        <v>1.41</v>
      </c>
      <c r="F10" s="12">
        <v>15.78</v>
      </c>
      <c r="G10" s="13">
        <f t="shared" si="0"/>
        <v>17.189999999999998</v>
      </c>
      <c r="H10" s="14">
        <v>600</v>
      </c>
      <c r="I10" s="12">
        <v>880</v>
      </c>
      <c r="J10" s="14">
        <f t="shared" si="1"/>
        <v>425.53191489361706</v>
      </c>
      <c r="K10" s="14">
        <f t="shared" si="7"/>
        <v>55.766793409378963</v>
      </c>
      <c r="L10" s="14">
        <f t="shared" si="2"/>
        <v>120</v>
      </c>
      <c r="M10" s="14">
        <f t="shared" si="8"/>
        <v>30.344827586206897</v>
      </c>
      <c r="N10" s="14">
        <f t="shared" si="3"/>
        <v>1480</v>
      </c>
      <c r="O10" s="14">
        <f t="shared" si="4"/>
        <v>481.29870830299603</v>
      </c>
      <c r="P10" s="15">
        <f t="shared" si="5"/>
        <v>150.34482758620689</v>
      </c>
      <c r="Q10" s="16">
        <f t="shared" si="9"/>
        <v>2.96</v>
      </c>
      <c r="R10" s="17">
        <f t="shared" si="6"/>
        <v>2.96</v>
      </c>
      <c r="S10" s="17"/>
      <c r="T10" s="17">
        <v>1.7204999999999999</v>
      </c>
      <c r="U10" s="17"/>
    </row>
    <row r="11" spans="1:21" x14ac:dyDescent="0.25">
      <c r="A11" s="12">
        <v>500</v>
      </c>
      <c r="B11" s="12">
        <v>3</v>
      </c>
      <c r="C11" s="12">
        <v>4</v>
      </c>
      <c r="D11" s="12">
        <v>55</v>
      </c>
      <c r="E11" s="12">
        <v>0.4</v>
      </c>
      <c r="F11" s="12">
        <v>19.850000000000001</v>
      </c>
      <c r="G11" s="13">
        <f t="shared" si="0"/>
        <v>20.25</v>
      </c>
      <c r="H11" s="14">
        <v>320</v>
      </c>
      <c r="I11" s="12">
        <v>1920</v>
      </c>
      <c r="J11" s="14">
        <f t="shared" si="1"/>
        <v>800</v>
      </c>
      <c r="K11" s="14">
        <f t="shared" si="7"/>
        <v>96.725440806045327</v>
      </c>
      <c r="L11" s="14">
        <f t="shared" si="2"/>
        <v>80</v>
      </c>
      <c r="M11" s="14">
        <f t="shared" si="8"/>
        <v>34.909090909090907</v>
      </c>
      <c r="N11" s="14">
        <f t="shared" si="3"/>
        <v>2240</v>
      </c>
      <c r="O11" s="14">
        <f t="shared" si="4"/>
        <v>896.7254408060453</v>
      </c>
      <c r="P11" s="15">
        <f t="shared" si="5"/>
        <v>114.90909090909091</v>
      </c>
      <c r="Q11" s="16">
        <f t="shared" si="9"/>
        <v>4.4800000000000004</v>
      </c>
      <c r="R11" s="17">
        <f t="shared" si="6"/>
        <v>4.4800000000000004</v>
      </c>
      <c r="S11" s="17"/>
      <c r="T11" s="17">
        <v>2.1166</v>
      </c>
      <c r="U11" s="17"/>
    </row>
    <row r="12" spans="1:21" x14ac:dyDescent="0.25">
      <c r="A12" s="12">
        <v>500</v>
      </c>
      <c r="B12" s="12">
        <v>4</v>
      </c>
      <c r="C12" s="12">
        <v>4</v>
      </c>
      <c r="D12" s="12">
        <v>25</v>
      </c>
      <c r="E12" s="12">
        <v>1.1100000000000001</v>
      </c>
      <c r="F12" s="12">
        <v>14.78</v>
      </c>
      <c r="G12" s="13">
        <f t="shared" si="0"/>
        <v>15.889999999999999</v>
      </c>
      <c r="H12" s="14">
        <v>400</v>
      </c>
      <c r="I12" s="12">
        <v>200</v>
      </c>
      <c r="J12" s="14">
        <f t="shared" si="1"/>
        <v>360.36036036036035</v>
      </c>
      <c r="K12" s="14">
        <f t="shared" si="7"/>
        <v>13.531799729364007</v>
      </c>
      <c r="L12" s="14">
        <f t="shared" si="2"/>
        <v>100</v>
      </c>
      <c r="M12" s="14">
        <f t="shared" si="8"/>
        <v>8</v>
      </c>
      <c r="N12" s="14">
        <f t="shared" si="3"/>
        <v>600</v>
      </c>
      <c r="O12" s="14">
        <f t="shared" si="4"/>
        <v>373.89216008972437</v>
      </c>
      <c r="P12" s="15">
        <f t="shared" si="5"/>
        <v>108</v>
      </c>
      <c r="Q12" s="16">
        <f t="shared" si="9"/>
        <v>1.2</v>
      </c>
      <c r="R12" s="17">
        <f t="shared" si="6"/>
        <v>1.2</v>
      </c>
      <c r="S12" s="17"/>
      <c r="T12" s="17">
        <v>1.0953999999999999</v>
      </c>
      <c r="U12" s="17"/>
    </row>
    <row r="13" spans="1:21" x14ac:dyDescent="0.25">
      <c r="A13" s="12">
        <v>500</v>
      </c>
      <c r="B13" s="12">
        <v>5</v>
      </c>
      <c r="C13" s="12">
        <v>5</v>
      </c>
      <c r="D13" s="12">
        <v>35</v>
      </c>
      <c r="E13" s="12">
        <v>0.31</v>
      </c>
      <c r="F13" s="12">
        <v>11.29</v>
      </c>
      <c r="G13" s="13">
        <f t="shared" si="0"/>
        <v>11.6</v>
      </c>
      <c r="H13" s="14">
        <v>200</v>
      </c>
      <c r="I13" s="12">
        <v>920</v>
      </c>
      <c r="J13" s="14">
        <f t="shared" si="1"/>
        <v>645.16129032258061</v>
      </c>
      <c r="K13" s="14">
        <f t="shared" si="7"/>
        <v>81.488042515500453</v>
      </c>
      <c r="L13" s="14">
        <f t="shared" si="2"/>
        <v>40</v>
      </c>
      <c r="M13" s="14">
        <f t="shared" si="8"/>
        <v>26.285714285714285</v>
      </c>
      <c r="N13" s="14">
        <f t="shared" si="3"/>
        <v>1120</v>
      </c>
      <c r="O13" s="14">
        <f t="shared" si="4"/>
        <v>726.64933283808102</v>
      </c>
      <c r="P13" s="15">
        <f t="shared" si="5"/>
        <v>66.285714285714278</v>
      </c>
      <c r="Q13" s="16">
        <f t="shared" si="9"/>
        <v>2.2400000000000002</v>
      </c>
      <c r="R13" s="17">
        <f t="shared" si="6"/>
        <v>2.2400000000000002</v>
      </c>
      <c r="S13" s="17"/>
      <c r="T13" s="17">
        <v>1.4966999999999999</v>
      </c>
      <c r="U13" s="17"/>
    </row>
    <row r="14" spans="1:21" x14ac:dyDescent="0.25">
      <c r="A14" s="12">
        <v>500</v>
      </c>
      <c r="B14" s="12">
        <v>6</v>
      </c>
      <c r="C14" s="12">
        <v>5</v>
      </c>
      <c r="D14" s="12">
        <v>15</v>
      </c>
      <c r="E14" s="12">
        <v>0.49</v>
      </c>
      <c r="F14" s="12">
        <v>11.4</v>
      </c>
      <c r="G14" s="13">
        <f t="shared" si="0"/>
        <v>11.89</v>
      </c>
      <c r="H14" s="14">
        <v>1040</v>
      </c>
      <c r="I14" s="12">
        <v>920</v>
      </c>
      <c r="J14" s="14">
        <f t="shared" si="1"/>
        <v>2122.4489795918366</v>
      </c>
      <c r="K14" s="14">
        <f t="shared" si="7"/>
        <v>80.701754385964904</v>
      </c>
      <c r="L14" s="14">
        <f t="shared" si="2"/>
        <v>208</v>
      </c>
      <c r="M14" s="14">
        <f t="shared" si="8"/>
        <v>61.333333333333336</v>
      </c>
      <c r="N14" s="14">
        <f t="shared" si="3"/>
        <v>1960</v>
      </c>
      <c r="O14" s="14">
        <f t="shared" si="4"/>
        <v>2203.1507339778013</v>
      </c>
      <c r="P14" s="15">
        <f t="shared" si="5"/>
        <v>269.33333333333331</v>
      </c>
      <c r="Q14" s="16">
        <f t="shared" si="9"/>
        <v>3.92</v>
      </c>
      <c r="R14" s="17">
        <f t="shared" si="6"/>
        <v>3.92</v>
      </c>
      <c r="S14" s="17"/>
      <c r="T14" s="17">
        <v>1.9799</v>
      </c>
      <c r="U14" s="17"/>
    </row>
    <row r="15" spans="1:21" x14ac:dyDescent="0.25">
      <c r="A15" s="12">
        <v>500</v>
      </c>
      <c r="B15" s="12">
        <v>7</v>
      </c>
      <c r="C15" s="12">
        <v>5</v>
      </c>
      <c r="D15" s="12">
        <v>9</v>
      </c>
      <c r="E15" s="12">
        <v>0.56999999999999995</v>
      </c>
      <c r="F15" s="12">
        <v>2.84</v>
      </c>
      <c r="G15" s="13">
        <f t="shared" si="0"/>
        <v>3.4099999999999997</v>
      </c>
      <c r="H15" s="14">
        <v>720</v>
      </c>
      <c r="I15" s="12">
        <v>80</v>
      </c>
      <c r="J15" s="14">
        <f t="shared" si="1"/>
        <v>1263.1578947368423</v>
      </c>
      <c r="K15" s="14">
        <f t="shared" si="7"/>
        <v>28.169014084507044</v>
      </c>
      <c r="L15" s="14">
        <f t="shared" si="2"/>
        <v>144</v>
      </c>
      <c r="M15" s="14">
        <f t="shared" si="8"/>
        <v>8.8888888888888893</v>
      </c>
      <c r="N15" s="14">
        <f t="shared" si="3"/>
        <v>800</v>
      </c>
      <c r="O15" s="14">
        <f t="shared" si="4"/>
        <v>1291.3269088213494</v>
      </c>
      <c r="P15" s="15">
        <f t="shared" si="5"/>
        <v>152.88888888888889</v>
      </c>
      <c r="Q15" s="16">
        <f t="shared" si="9"/>
        <v>1.6</v>
      </c>
      <c r="R15" s="17">
        <f t="shared" si="6"/>
        <v>1.6</v>
      </c>
      <c r="S15" s="17"/>
      <c r="T15" s="17">
        <v>1.2648999999999999</v>
      </c>
      <c r="U15" s="17"/>
    </row>
    <row r="16" spans="1:21" x14ac:dyDescent="0.25">
      <c r="A16" s="18">
        <v>1000</v>
      </c>
      <c r="B16" s="18">
        <v>1</v>
      </c>
      <c r="C16" s="18">
        <v>1</v>
      </c>
      <c r="D16" s="18">
        <v>27</v>
      </c>
      <c r="E16" s="18">
        <v>0.1</v>
      </c>
      <c r="F16" s="18">
        <v>10.94</v>
      </c>
      <c r="G16" s="19">
        <f t="shared" si="0"/>
        <v>11.04</v>
      </c>
      <c r="H16" s="20">
        <v>0</v>
      </c>
      <c r="I16" s="18">
        <v>520</v>
      </c>
      <c r="J16" s="20">
        <f t="shared" si="1"/>
        <v>0</v>
      </c>
      <c r="K16" s="20">
        <f t="shared" si="7"/>
        <v>47.531992687385745</v>
      </c>
      <c r="L16" s="20">
        <f t="shared" si="2"/>
        <v>0</v>
      </c>
      <c r="M16" s="20">
        <f t="shared" si="8"/>
        <v>19.25925925925926</v>
      </c>
      <c r="N16" s="20">
        <f t="shared" si="3"/>
        <v>520</v>
      </c>
      <c r="O16" s="20">
        <f t="shared" si="4"/>
        <v>47.531992687385745</v>
      </c>
      <c r="P16" s="21">
        <f t="shared" si="5"/>
        <v>19.25925925925926</v>
      </c>
      <c r="Q16" s="22">
        <f t="shared" si="9"/>
        <v>0.52</v>
      </c>
      <c r="R16" s="23">
        <f t="shared" ref="R16:R22" si="10">N16/1000</f>
        <v>0.52</v>
      </c>
      <c r="S16" s="23">
        <f>AVERAGE(R16:R22)</f>
        <v>1.1785142857142858</v>
      </c>
      <c r="T16" s="23">
        <v>0.72109999999999996</v>
      </c>
      <c r="U16" s="23">
        <f>AVERAGE(T16:T22)</f>
        <v>1.0681142857142858</v>
      </c>
    </row>
    <row r="17" spans="1:41" x14ac:dyDescent="0.25">
      <c r="A17" s="18">
        <v>1000</v>
      </c>
      <c r="B17" s="18">
        <v>2</v>
      </c>
      <c r="C17" s="18">
        <v>3</v>
      </c>
      <c r="D17" s="18">
        <v>43</v>
      </c>
      <c r="E17" s="18">
        <v>0.39</v>
      </c>
      <c r="F17" s="18">
        <v>17.38</v>
      </c>
      <c r="G17" s="19">
        <f t="shared" si="0"/>
        <v>17.77</v>
      </c>
      <c r="H17" s="20">
        <v>800</v>
      </c>
      <c r="I17" s="18">
        <v>1040</v>
      </c>
      <c r="J17" s="20">
        <f t="shared" si="1"/>
        <v>2051.2820512820513</v>
      </c>
      <c r="K17" s="20">
        <f t="shared" si="7"/>
        <v>59.838895281933262</v>
      </c>
      <c r="L17" s="20">
        <f t="shared" si="2"/>
        <v>266.66666666666669</v>
      </c>
      <c r="M17" s="20">
        <f t="shared" si="8"/>
        <v>24.186046511627907</v>
      </c>
      <c r="N17" s="20">
        <f t="shared" si="3"/>
        <v>1840</v>
      </c>
      <c r="O17" s="20">
        <f t="shared" si="4"/>
        <v>2111.1209465639845</v>
      </c>
      <c r="P17" s="21">
        <f t="shared" si="5"/>
        <v>290.85271317829461</v>
      </c>
      <c r="Q17" s="22">
        <f t="shared" si="9"/>
        <v>1.84</v>
      </c>
      <c r="R17" s="23">
        <f t="shared" si="10"/>
        <v>1.84</v>
      </c>
      <c r="S17" s="23"/>
      <c r="T17" s="23">
        <v>1.3565</v>
      </c>
      <c r="U17" s="23"/>
    </row>
    <row r="18" spans="1:41" x14ac:dyDescent="0.25">
      <c r="A18" s="18">
        <v>1000</v>
      </c>
      <c r="B18" s="18">
        <v>3</v>
      </c>
      <c r="C18" s="20">
        <f>AVERAGE(C16:C17,C20:C22)</f>
        <v>2.2000000000000002</v>
      </c>
      <c r="D18" s="18">
        <v>20</v>
      </c>
      <c r="E18" s="19">
        <f>AVERAGE(E16:E17,E20:E22)</f>
        <v>0.26200000000000001</v>
      </c>
      <c r="F18" s="18">
        <v>9.84</v>
      </c>
      <c r="G18" s="19">
        <f t="shared" si="0"/>
        <v>10.102</v>
      </c>
      <c r="H18" s="20">
        <f>AVERAGE(H16:H17,H20:H22)</f>
        <v>488</v>
      </c>
      <c r="I18" s="18">
        <v>360</v>
      </c>
      <c r="J18" s="20">
        <f t="shared" si="1"/>
        <v>1862.5954198473282</v>
      </c>
      <c r="K18" s="20">
        <f t="shared" si="7"/>
        <v>36.585365853658537</v>
      </c>
      <c r="L18" s="20">
        <f t="shared" si="2"/>
        <v>221.81818181818181</v>
      </c>
      <c r="M18" s="20">
        <f t="shared" si="8"/>
        <v>18</v>
      </c>
      <c r="N18" s="20">
        <f t="shared" si="3"/>
        <v>848</v>
      </c>
      <c r="O18" s="20">
        <f t="shared" si="4"/>
        <v>1899.1807857009867</v>
      </c>
      <c r="P18" s="21">
        <f t="shared" si="5"/>
        <v>239.81818181818181</v>
      </c>
      <c r="Q18" s="22">
        <f t="shared" si="9"/>
        <v>0.84799999999999998</v>
      </c>
      <c r="R18" s="23">
        <f t="shared" si="10"/>
        <v>0.84799999999999998</v>
      </c>
      <c r="S18" s="23"/>
      <c r="T18" s="23">
        <v>0.92090000000000005</v>
      </c>
      <c r="U18" s="23"/>
    </row>
    <row r="19" spans="1:41" x14ac:dyDescent="0.25">
      <c r="A19" s="18">
        <v>1000</v>
      </c>
      <c r="B19" s="18">
        <v>4</v>
      </c>
      <c r="C19" s="20">
        <f>AVERAGE(C16:C18,C20:C22)</f>
        <v>2.1999999999999997</v>
      </c>
      <c r="D19" s="18">
        <v>43</v>
      </c>
      <c r="E19" s="19">
        <f>AVERAGE(E17:E18,E21:E23)</f>
        <v>0.27839999999999998</v>
      </c>
      <c r="F19" s="18">
        <v>14.41</v>
      </c>
      <c r="G19" s="19">
        <f t="shared" si="0"/>
        <v>14.6884</v>
      </c>
      <c r="H19" s="20">
        <f>AVERAGE(H17:H18,H21:H23)</f>
        <v>521.6</v>
      </c>
      <c r="I19" s="24">
        <v>560</v>
      </c>
      <c r="J19" s="20">
        <f t="shared" si="1"/>
        <v>1873.5632183908049</v>
      </c>
      <c r="K19" s="20">
        <f t="shared" si="7"/>
        <v>38.861901457321302</v>
      </c>
      <c r="L19" s="20">
        <f t="shared" si="2"/>
        <v>237.09090909090912</v>
      </c>
      <c r="M19" s="20">
        <f t="shared" si="8"/>
        <v>13.023255813953488</v>
      </c>
      <c r="N19" s="20">
        <f t="shared" si="3"/>
        <v>1081.5999999999999</v>
      </c>
      <c r="O19" s="20">
        <f t="shared" si="4"/>
        <v>1912.4251198481261</v>
      </c>
      <c r="P19" s="21">
        <f t="shared" si="5"/>
        <v>250.1141649048626</v>
      </c>
      <c r="Q19" s="22">
        <f t="shared" si="9"/>
        <v>1.0815999999999999</v>
      </c>
      <c r="R19" s="23">
        <f t="shared" si="10"/>
        <v>1.0815999999999999</v>
      </c>
      <c r="S19" s="23"/>
      <c r="T19" s="23">
        <v>1.04</v>
      </c>
      <c r="U19" s="23"/>
    </row>
    <row r="20" spans="1:41" x14ac:dyDescent="0.25">
      <c r="A20" s="18">
        <v>1000</v>
      </c>
      <c r="B20" s="18">
        <v>5</v>
      </c>
      <c r="C20" s="18">
        <v>1</v>
      </c>
      <c r="D20" s="18">
        <v>34</v>
      </c>
      <c r="E20" s="18">
        <v>0.33</v>
      </c>
      <c r="F20" s="18">
        <v>16.68</v>
      </c>
      <c r="G20" s="19">
        <f t="shared" si="0"/>
        <v>17.009999999999998</v>
      </c>
      <c r="H20" s="20">
        <v>560</v>
      </c>
      <c r="I20" s="18">
        <v>800</v>
      </c>
      <c r="J20" s="20">
        <f t="shared" si="1"/>
        <v>1696.969696969697</v>
      </c>
      <c r="K20" s="20">
        <f t="shared" si="7"/>
        <v>47.961630695443645</v>
      </c>
      <c r="L20" s="20">
        <f t="shared" si="2"/>
        <v>560</v>
      </c>
      <c r="M20" s="20">
        <f t="shared" si="8"/>
        <v>23.529411764705884</v>
      </c>
      <c r="N20" s="20">
        <f t="shared" si="3"/>
        <v>1360</v>
      </c>
      <c r="O20" s="20">
        <f t="shared" si="4"/>
        <v>1744.9313276651405</v>
      </c>
      <c r="P20" s="21">
        <f t="shared" si="5"/>
        <v>583.52941176470586</v>
      </c>
      <c r="Q20" s="22">
        <f t="shared" si="9"/>
        <v>1.36</v>
      </c>
      <c r="R20" s="23">
        <f t="shared" si="10"/>
        <v>1.36</v>
      </c>
      <c r="S20" s="23"/>
      <c r="T20" s="23">
        <v>1.1661999999999999</v>
      </c>
      <c r="U20" s="23"/>
    </row>
    <row r="21" spans="1:41" ht="15.75" customHeight="1" x14ac:dyDescent="0.25">
      <c r="A21" s="18">
        <v>1000</v>
      </c>
      <c r="B21" s="18">
        <v>6</v>
      </c>
      <c r="C21" s="18">
        <v>1</v>
      </c>
      <c r="D21" s="18">
        <v>36</v>
      </c>
      <c r="E21" s="18">
        <v>0.06</v>
      </c>
      <c r="F21" s="18">
        <v>9.1199999999999992</v>
      </c>
      <c r="G21" s="19">
        <f t="shared" si="0"/>
        <v>9.18</v>
      </c>
      <c r="H21" s="20">
        <v>0</v>
      </c>
      <c r="I21" s="18">
        <v>1080</v>
      </c>
      <c r="J21" s="20">
        <f t="shared" si="1"/>
        <v>0</v>
      </c>
      <c r="K21" s="20">
        <f t="shared" si="7"/>
        <v>118.42105263157896</v>
      </c>
      <c r="L21" s="20">
        <f t="shared" si="2"/>
        <v>0</v>
      </c>
      <c r="M21" s="20">
        <f t="shared" si="8"/>
        <v>30</v>
      </c>
      <c r="N21" s="20">
        <f t="shared" si="3"/>
        <v>1080</v>
      </c>
      <c r="O21" s="20">
        <f t="shared" si="4"/>
        <v>118.42105263157896</v>
      </c>
      <c r="P21" s="21">
        <f t="shared" si="5"/>
        <v>30</v>
      </c>
      <c r="Q21" s="22">
        <f t="shared" si="9"/>
        <v>1.08</v>
      </c>
      <c r="R21" s="23">
        <f t="shared" si="10"/>
        <v>1.08</v>
      </c>
      <c r="S21" s="23"/>
      <c r="T21" s="23">
        <v>1.0391999999999999</v>
      </c>
      <c r="U21" s="23"/>
    </row>
    <row r="22" spans="1:41" ht="15.75" customHeight="1" x14ac:dyDescent="0.25">
      <c r="A22" s="18">
        <v>1000</v>
      </c>
      <c r="B22" s="18">
        <v>7</v>
      </c>
      <c r="C22" s="18">
        <v>5</v>
      </c>
      <c r="D22" s="18">
        <v>34</v>
      </c>
      <c r="E22" s="18">
        <v>0.43</v>
      </c>
      <c r="F22" s="18">
        <v>13.74</v>
      </c>
      <c r="G22" s="19">
        <f t="shared" si="0"/>
        <v>14.17</v>
      </c>
      <c r="H22" s="20">
        <v>1080</v>
      </c>
      <c r="I22" s="18">
        <v>440</v>
      </c>
      <c r="J22" s="20">
        <f t="shared" si="1"/>
        <v>2511.6279069767443</v>
      </c>
      <c r="K22" s="20">
        <f t="shared" si="7"/>
        <v>32.02328966521106</v>
      </c>
      <c r="L22" s="20">
        <f t="shared" si="2"/>
        <v>216</v>
      </c>
      <c r="M22" s="20">
        <f t="shared" si="8"/>
        <v>12.941176470588236</v>
      </c>
      <c r="N22" s="20">
        <f t="shared" si="3"/>
        <v>1520</v>
      </c>
      <c r="O22" s="20">
        <f t="shared" si="4"/>
        <v>2543.6511966419553</v>
      </c>
      <c r="P22" s="21">
        <f t="shared" si="5"/>
        <v>228.94117647058823</v>
      </c>
      <c r="Q22" s="22">
        <f t="shared" si="9"/>
        <v>1.52</v>
      </c>
      <c r="R22" s="23">
        <f t="shared" si="10"/>
        <v>1.52</v>
      </c>
      <c r="S22" s="23"/>
      <c r="T22" s="23">
        <v>1.2329000000000001</v>
      </c>
      <c r="U22" s="23"/>
    </row>
    <row r="23" spans="1:41" ht="15.75" customHeight="1" x14ac:dyDescent="0.25">
      <c r="A23" s="25">
        <v>1000</v>
      </c>
      <c r="B23" s="25">
        <v>1</v>
      </c>
      <c r="C23" s="25">
        <v>3</v>
      </c>
      <c r="D23" s="25">
        <v>39</v>
      </c>
      <c r="E23" s="25">
        <v>0.25</v>
      </c>
      <c r="F23" s="25">
        <v>15.28</v>
      </c>
      <c r="G23" s="26">
        <f t="shared" si="0"/>
        <v>15.53</v>
      </c>
      <c r="H23" s="27">
        <v>240</v>
      </c>
      <c r="I23" s="25">
        <v>1200</v>
      </c>
      <c r="J23" s="27">
        <f t="shared" si="1"/>
        <v>960</v>
      </c>
      <c r="K23" s="27">
        <f t="shared" si="7"/>
        <v>78.534031413612567</v>
      </c>
      <c r="L23" s="27">
        <f t="shared" si="2"/>
        <v>80</v>
      </c>
      <c r="M23" s="27">
        <f t="shared" si="8"/>
        <v>30.76923076923077</v>
      </c>
      <c r="N23" s="27">
        <f t="shared" si="3"/>
        <v>1440</v>
      </c>
      <c r="O23" s="27">
        <f t="shared" si="4"/>
        <v>1038.5340314136126</v>
      </c>
      <c r="P23" s="28">
        <f t="shared" si="5"/>
        <v>110.76923076923077</v>
      </c>
      <c r="Q23" s="29">
        <f t="shared" si="9"/>
        <v>1.44</v>
      </c>
      <c r="R23" s="30">
        <f t="shared" ref="R23:R29" si="11">N23/2500</f>
        <v>0.57599999999999996</v>
      </c>
      <c r="S23" s="30">
        <f>AVERAGE(R23:R29)</f>
        <v>0.56621714285714286</v>
      </c>
      <c r="T23" s="30">
        <v>0.75890000000000002</v>
      </c>
      <c r="U23" s="30">
        <f>AVERAGE(T23:T29)</f>
        <v>0.73572857142857162</v>
      </c>
    </row>
    <row r="24" spans="1:41" ht="15.75" customHeight="1" x14ac:dyDescent="0.25">
      <c r="A24" s="25">
        <v>2500</v>
      </c>
      <c r="B24" s="25">
        <v>2</v>
      </c>
      <c r="C24" s="25">
        <v>4</v>
      </c>
      <c r="D24" s="25">
        <v>17</v>
      </c>
      <c r="E24" s="25">
        <v>0.16</v>
      </c>
      <c r="F24" s="25">
        <v>5.4</v>
      </c>
      <c r="G24" s="26">
        <f t="shared" si="0"/>
        <v>5.5600000000000005</v>
      </c>
      <c r="H24" s="27">
        <v>760</v>
      </c>
      <c r="I24" s="25">
        <v>160</v>
      </c>
      <c r="J24" s="27">
        <f t="shared" si="1"/>
        <v>4750</v>
      </c>
      <c r="K24" s="27">
        <f t="shared" si="7"/>
        <v>29.629629629629626</v>
      </c>
      <c r="L24" s="27">
        <f t="shared" si="2"/>
        <v>190</v>
      </c>
      <c r="M24" s="27">
        <f t="shared" si="8"/>
        <v>9.4117647058823533</v>
      </c>
      <c r="N24" s="27">
        <f t="shared" si="3"/>
        <v>920</v>
      </c>
      <c r="O24" s="27">
        <f t="shared" si="4"/>
        <v>4779.6296296296296</v>
      </c>
      <c r="P24" s="28">
        <f t="shared" si="5"/>
        <v>199.41176470588235</v>
      </c>
      <c r="Q24" s="29">
        <f t="shared" si="9"/>
        <v>0.36799999999999999</v>
      </c>
      <c r="R24" s="30">
        <f t="shared" si="11"/>
        <v>0.36799999999999999</v>
      </c>
      <c r="S24" s="30"/>
      <c r="T24" s="30">
        <v>0.60660000000000003</v>
      </c>
      <c r="U24" s="30"/>
    </row>
    <row r="25" spans="1:41" ht="15.75" customHeight="1" x14ac:dyDescent="0.25">
      <c r="A25" s="25">
        <v>2500</v>
      </c>
      <c r="B25" s="25">
        <v>3</v>
      </c>
      <c r="C25" s="25">
        <v>4</v>
      </c>
      <c r="D25" s="25">
        <v>18</v>
      </c>
      <c r="E25" s="25">
        <v>0.21</v>
      </c>
      <c r="F25" s="25">
        <v>8.07</v>
      </c>
      <c r="G25" s="26">
        <f t="shared" si="0"/>
        <v>8.2800000000000011</v>
      </c>
      <c r="H25" s="27">
        <v>800</v>
      </c>
      <c r="I25" s="25">
        <v>280</v>
      </c>
      <c r="J25" s="27">
        <f t="shared" si="1"/>
        <v>3809.5238095238096</v>
      </c>
      <c r="K25" s="27">
        <f t="shared" si="7"/>
        <v>34.696406443618336</v>
      </c>
      <c r="L25" s="27">
        <f t="shared" si="2"/>
        <v>200</v>
      </c>
      <c r="M25" s="27">
        <f t="shared" si="8"/>
        <v>15.555555555555555</v>
      </c>
      <c r="N25" s="27">
        <f t="shared" si="3"/>
        <v>1080</v>
      </c>
      <c r="O25" s="27">
        <f t="shared" si="4"/>
        <v>3844.220215967428</v>
      </c>
      <c r="P25" s="28">
        <f t="shared" si="5"/>
        <v>215.55555555555554</v>
      </c>
      <c r="Q25" s="29">
        <f t="shared" si="9"/>
        <v>0.432</v>
      </c>
      <c r="R25" s="30">
        <f t="shared" si="11"/>
        <v>0.432</v>
      </c>
      <c r="S25" s="30"/>
      <c r="T25" s="30">
        <v>0.6573</v>
      </c>
      <c r="U25" s="30"/>
    </row>
    <row r="26" spans="1:41" ht="15.75" customHeight="1" x14ac:dyDescent="0.25">
      <c r="A26" s="25">
        <v>2500</v>
      </c>
      <c r="B26" s="25">
        <v>4</v>
      </c>
      <c r="C26" s="25">
        <v>3</v>
      </c>
      <c r="D26" s="25">
        <v>21</v>
      </c>
      <c r="E26" s="25">
        <v>0.28999999999999998</v>
      </c>
      <c r="F26" s="25">
        <v>8.32</v>
      </c>
      <c r="G26" s="26">
        <f t="shared" si="0"/>
        <v>8.61</v>
      </c>
      <c r="H26" s="27">
        <v>600</v>
      </c>
      <c r="I26" s="25">
        <v>280</v>
      </c>
      <c r="J26" s="27">
        <f t="shared" si="1"/>
        <v>2068.9655172413795</v>
      </c>
      <c r="K26" s="27">
        <f t="shared" si="7"/>
        <v>33.653846153846153</v>
      </c>
      <c r="L26" s="27">
        <f t="shared" si="2"/>
        <v>200</v>
      </c>
      <c r="M26" s="27">
        <f t="shared" si="8"/>
        <v>13.333333333333334</v>
      </c>
      <c r="N26" s="27">
        <f t="shared" si="3"/>
        <v>880</v>
      </c>
      <c r="O26" s="27">
        <f t="shared" si="4"/>
        <v>2102.6193633952257</v>
      </c>
      <c r="P26" s="28">
        <f t="shared" si="5"/>
        <v>213.33333333333334</v>
      </c>
      <c r="Q26" s="29">
        <f t="shared" si="9"/>
        <v>0.35199999999999998</v>
      </c>
      <c r="R26" s="30">
        <f t="shared" si="11"/>
        <v>0.35199999999999998</v>
      </c>
      <c r="S26" s="30"/>
      <c r="T26" s="30">
        <v>0.59330000000000005</v>
      </c>
      <c r="U26" s="30"/>
    </row>
    <row r="27" spans="1:41" ht="15.75" customHeight="1" x14ac:dyDescent="0.25">
      <c r="A27" s="25">
        <v>2500</v>
      </c>
      <c r="B27" s="25">
        <v>5</v>
      </c>
      <c r="C27" s="27">
        <f>AVERAGE(C23:C26,C28)</f>
        <v>3.6</v>
      </c>
      <c r="D27" s="25">
        <v>32</v>
      </c>
      <c r="E27" s="26">
        <f>AVERAGE(E23:E26,E28)</f>
        <v>0.29199999999999998</v>
      </c>
      <c r="F27" s="25">
        <v>14.67</v>
      </c>
      <c r="G27" s="26">
        <f t="shared" si="0"/>
        <v>14.962</v>
      </c>
      <c r="H27" s="27">
        <f>AVERAGE(H23:H26,H28)</f>
        <v>544</v>
      </c>
      <c r="I27" s="25">
        <v>760</v>
      </c>
      <c r="J27" s="27">
        <f t="shared" si="1"/>
        <v>1863.013698630137</v>
      </c>
      <c r="K27" s="27">
        <f t="shared" si="7"/>
        <v>51.806407634628492</v>
      </c>
      <c r="L27" s="27">
        <f t="shared" si="2"/>
        <v>151.11111111111111</v>
      </c>
      <c r="M27" s="27">
        <f t="shared" si="8"/>
        <v>23.75</v>
      </c>
      <c r="N27" s="27">
        <f t="shared" si="3"/>
        <v>1304</v>
      </c>
      <c r="O27" s="27">
        <f t="shared" si="4"/>
        <v>1914.8201062647654</v>
      </c>
      <c r="P27" s="28">
        <f t="shared" si="5"/>
        <v>174.86111111111111</v>
      </c>
      <c r="Q27" s="29">
        <f t="shared" si="9"/>
        <v>0.52159999999999995</v>
      </c>
      <c r="R27" s="30">
        <f t="shared" si="11"/>
        <v>0.52159999999999995</v>
      </c>
      <c r="S27" s="30"/>
      <c r="T27" s="30">
        <v>0.72219999999999995</v>
      </c>
      <c r="U27" s="30"/>
    </row>
    <row r="28" spans="1:41" ht="15.75" customHeight="1" x14ac:dyDescent="0.25">
      <c r="A28" s="25">
        <v>2500</v>
      </c>
      <c r="B28" s="25">
        <v>6</v>
      </c>
      <c r="C28" s="25">
        <v>4</v>
      </c>
      <c r="D28" s="25">
        <v>31</v>
      </c>
      <c r="E28" s="25">
        <v>0.55000000000000004</v>
      </c>
      <c r="F28" s="25">
        <v>14.2</v>
      </c>
      <c r="G28" s="26">
        <f t="shared" si="0"/>
        <v>14.75</v>
      </c>
      <c r="H28" s="27">
        <v>320</v>
      </c>
      <c r="I28" s="25">
        <v>960</v>
      </c>
      <c r="J28" s="27">
        <f t="shared" si="1"/>
        <v>581.81818181818176</v>
      </c>
      <c r="K28" s="27">
        <f t="shared" si="7"/>
        <v>67.605633802816911</v>
      </c>
      <c r="L28" s="27">
        <f t="shared" si="2"/>
        <v>80</v>
      </c>
      <c r="M28" s="27">
        <f t="shared" si="8"/>
        <v>30.967741935483872</v>
      </c>
      <c r="N28" s="27">
        <f t="shared" si="3"/>
        <v>1280</v>
      </c>
      <c r="O28" s="27">
        <f t="shared" si="4"/>
        <v>649.42381562099865</v>
      </c>
      <c r="P28" s="28">
        <f t="shared" si="5"/>
        <v>110.96774193548387</v>
      </c>
      <c r="Q28" s="29">
        <f t="shared" si="9"/>
        <v>0.51200000000000001</v>
      </c>
      <c r="R28" s="30">
        <f t="shared" si="11"/>
        <v>0.51200000000000001</v>
      </c>
      <c r="S28" s="30"/>
      <c r="T28" s="30">
        <v>0.71550000000000002</v>
      </c>
      <c r="U28" s="30"/>
    </row>
    <row r="29" spans="1:41" ht="15.75" customHeight="1" x14ac:dyDescent="0.25">
      <c r="A29" s="25">
        <v>2500</v>
      </c>
      <c r="B29" s="25">
        <v>7</v>
      </c>
      <c r="C29" s="27">
        <f>AVERAGE(C23:C28)</f>
        <v>3.6</v>
      </c>
      <c r="D29" s="25">
        <v>24</v>
      </c>
      <c r="E29" s="26">
        <f>AVERAGE(E25:E28,E30)</f>
        <v>0.2984</v>
      </c>
      <c r="F29" s="25">
        <v>13.4</v>
      </c>
      <c r="G29" s="26">
        <f t="shared" si="0"/>
        <v>13.698399999999999</v>
      </c>
      <c r="H29" s="27">
        <f>AVERAGE(H25:H28,H30)</f>
        <v>484.8</v>
      </c>
      <c r="I29" s="25">
        <v>2520</v>
      </c>
      <c r="J29" s="27">
        <f t="shared" si="1"/>
        <v>1624.6648793565685</v>
      </c>
      <c r="K29" s="27">
        <f t="shared" si="7"/>
        <v>188.0597014925373</v>
      </c>
      <c r="L29" s="27">
        <f t="shared" si="2"/>
        <v>134.66666666666666</v>
      </c>
      <c r="M29" s="27">
        <f t="shared" si="8"/>
        <v>105</v>
      </c>
      <c r="N29" s="27">
        <f t="shared" si="3"/>
        <v>3004.8</v>
      </c>
      <c r="O29" s="27">
        <f t="shared" si="4"/>
        <v>1812.7245808491057</v>
      </c>
      <c r="P29" s="28">
        <f t="shared" si="5"/>
        <v>239.66666666666666</v>
      </c>
      <c r="Q29" s="29">
        <f t="shared" si="9"/>
        <v>1.2019200000000001</v>
      </c>
      <c r="R29" s="30">
        <f t="shared" si="11"/>
        <v>1.2019200000000001</v>
      </c>
      <c r="S29" s="30"/>
      <c r="T29" s="30">
        <v>1.0963000000000001</v>
      </c>
      <c r="U29" s="30"/>
    </row>
    <row r="30" spans="1:41" ht="15.75" customHeight="1" x14ac:dyDescent="0.25">
      <c r="A30" s="31">
        <v>5000</v>
      </c>
      <c r="B30" s="31">
        <v>1</v>
      </c>
      <c r="C30" s="31">
        <v>3</v>
      </c>
      <c r="D30" s="31">
        <v>42</v>
      </c>
      <c r="E30" s="31">
        <v>0.15</v>
      </c>
      <c r="F30" s="31">
        <v>17.100000000000001</v>
      </c>
      <c r="G30" s="32">
        <f t="shared" si="0"/>
        <v>17.25</v>
      </c>
      <c r="H30" s="33">
        <v>160</v>
      </c>
      <c r="I30" s="31">
        <v>1309</v>
      </c>
      <c r="J30" s="33">
        <f t="shared" si="1"/>
        <v>1066.6666666666667</v>
      </c>
      <c r="K30" s="33">
        <f t="shared" si="7"/>
        <v>76.549707602339168</v>
      </c>
      <c r="L30" s="33">
        <f t="shared" si="2"/>
        <v>53.333333333333336</v>
      </c>
      <c r="M30" s="33">
        <f t="shared" si="8"/>
        <v>31.166666666666668</v>
      </c>
      <c r="N30" s="33">
        <f t="shared" si="3"/>
        <v>1469</v>
      </c>
      <c r="O30" s="33">
        <f t="shared" si="4"/>
        <v>1143.2163742690059</v>
      </c>
      <c r="P30" s="34">
        <f t="shared" si="5"/>
        <v>84.5</v>
      </c>
      <c r="Q30" s="35">
        <f t="shared" si="9"/>
        <v>0.29380000000000001</v>
      </c>
      <c r="R30" s="36">
        <f>N30/5000</f>
        <v>0.29380000000000001</v>
      </c>
      <c r="S30" s="36">
        <f>O30/5000</f>
        <v>0.22864327485380118</v>
      </c>
      <c r="T30" s="36">
        <v>0.54200000000000004</v>
      </c>
      <c r="U30" s="36">
        <f>AVERAGE(T30:T36)</f>
        <v>0.71254285714285714</v>
      </c>
      <c r="W30" s="40" t="s">
        <v>19</v>
      </c>
      <c r="X30" s="40"/>
      <c r="Y30" s="40"/>
      <c r="Z30" s="40"/>
      <c r="AA30" s="40"/>
      <c r="AB30" s="40"/>
      <c r="AC30" s="40"/>
      <c r="AD30" s="40"/>
      <c r="AE30" s="40"/>
      <c r="AF30" s="40" t="s">
        <v>20</v>
      </c>
      <c r="AG30" s="40"/>
      <c r="AH30" s="40"/>
      <c r="AI30" s="40"/>
      <c r="AJ30" s="40"/>
      <c r="AK30" s="40" t="s">
        <v>21</v>
      </c>
      <c r="AL30" s="40"/>
      <c r="AM30" s="40"/>
      <c r="AN30" s="40"/>
      <c r="AO30" s="40"/>
    </row>
    <row r="31" spans="1:41" ht="15.75" customHeight="1" x14ac:dyDescent="0.25">
      <c r="A31" s="31">
        <v>5000</v>
      </c>
      <c r="B31" s="31">
        <v>2</v>
      </c>
      <c r="C31" s="31">
        <v>2</v>
      </c>
      <c r="D31" s="31">
        <v>63</v>
      </c>
      <c r="E31" s="31">
        <v>0.05</v>
      </c>
      <c r="F31" s="31">
        <v>17.489999999999998</v>
      </c>
      <c r="G31" s="32">
        <f t="shared" si="0"/>
        <v>17.54</v>
      </c>
      <c r="H31" s="33">
        <v>240</v>
      </c>
      <c r="I31" s="31">
        <v>2770</v>
      </c>
      <c r="J31" s="33">
        <f t="shared" si="1"/>
        <v>4800</v>
      </c>
      <c r="K31" s="33">
        <f t="shared" si="7"/>
        <v>158.37621497998859</v>
      </c>
      <c r="L31" s="33">
        <f t="shared" si="2"/>
        <v>120</v>
      </c>
      <c r="M31" s="33">
        <f t="shared" si="8"/>
        <v>43.968253968253968</v>
      </c>
      <c r="N31" s="33">
        <f t="shared" si="3"/>
        <v>3010</v>
      </c>
      <c r="O31" s="33">
        <f t="shared" si="4"/>
        <v>4958.3762149799886</v>
      </c>
      <c r="P31" s="34">
        <f t="shared" si="5"/>
        <v>163.96825396825398</v>
      </c>
      <c r="Q31" s="35">
        <f t="shared" si="9"/>
        <v>0.60199999999999998</v>
      </c>
      <c r="R31" s="36">
        <f t="shared" ref="R31:R36" si="12">N31/5000</f>
        <v>0.60199999999999998</v>
      </c>
      <c r="S31" s="36"/>
      <c r="T31" s="36">
        <v>0.77590000000000003</v>
      </c>
      <c r="U31" s="36"/>
      <c r="W31" s="40" t="s">
        <v>22</v>
      </c>
      <c r="X31" s="40"/>
      <c r="Y31" s="40"/>
      <c r="Z31" s="40"/>
      <c r="AA31" s="40"/>
      <c r="AB31" s="40"/>
      <c r="AC31" s="40"/>
      <c r="AD31" s="40"/>
      <c r="AE31" s="40"/>
      <c r="AF31" s="40" t="s">
        <v>23</v>
      </c>
      <c r="AG31" s="40"/>
      <c r="AH31" s="40"/>
      <c r="AI31" s="40"/>
      <c r="AJ31" s="40"/>
      <c r="AK31" s="42"/>
      <c r="AL31" s="42"/>
      <c r="AM31" s="42"/>
      <c r="AN31" s="42"/>
      <c r="AO31" s="42"/>
    </row>
    <row r="32" spans="1:41" ht="15.75" customHeight="1" x14ac:dyDescent="0.25">
      <c r="A32" s="31">
        <v>5000</v>
      </c>
      <c r="B32" s="31">
        <v>3</v>
      </c>
      <c r="C32" s="31">
        <v>5</v>
      </c>
      <c r="D32" s="31">
        <v>50</v>
      </c>
      <c r="E32" s="31">
        <v>0.22</v>
      </c>
      <c r="F32" s="31">
        <v>19.27</v>
      </c>
      <c r="G32" s="32">
        <f t="shared" si="0"/>
        <v>19.489999999999998</v>
      </c>
      <c r="H32" s="33">
        <v>880</v>
      </c>
      <c r="I32" s="31">
        <v>3320</v>
      </c>
      <c r="J32" s="33">
        <f t="shared" si="1"/>
        <v>4000</v>
      </c>
      <c r="K32" s="33">
        <f t="shared" si="7"/>
        <v>172.28853139595225</v>
      </c>
      <c r="L32" s="33">
        <f t="shared" si="2"/>
        <v>176</v>
      </c>
      <c r="M32" s="33">
        <f t="shared" si="8"/>
        <v>66.400000000000006</v>
      </c>
      <c r="N32" s="33">
        <f t="shared" si="3"/>
        <v>4200</v>
      </c>
      <c r="O32" s="33">
        <f t="shared" si="4"/>
        <v>4172.2885313959523</v>
      </c>
      <c r="P32" s="34">
        <f t="shared" si="5"/>
        <v>242.4</v>
      </c>
      <c r="Q32" s="35">
        <f t="shared" si="9"/>
        <v>0.84</v>
      </c>
      <c r="R32" s="36">
        <f t="shared" si="12"/>
        <v>0.84</v>
      </c>
      <c r="S32" s="36"/>
      <c r="T32" s="36">
        <v>0.91649999999999998</v>
      </c>
      <c r="U32" s="36"/>
      <c r="W32" s="40" t="s">
        <v>24</v>
      </c>
      <c r="X32" s="40"/>
      <c r="Y32" s="40"/>
      <c r="Z32" s="40"/>
      <c r="AA32" s="40"/>
      <c r="AB32" s="40"/>
      <c r="AC32" s="40"/>
      <c r="AD32" s="40"/>
      <c r="AE32" s="40"/>
      <c r="AF32" s="41" t="s">
        <v>25</v>
      </c>
      <c r="AG32" s="41"/>
      <c r="AH32" s="41"/>
      <c r="AI32" s="41"/>
      <c r="AJ32" s="41"/>
      <c r="AK32" s="37"/>
    </row>
    <row r="33" spans="1:37" ht="15.75" customHeight="1" x14ac:dyDescent="0.25">
      <c r="A33" s="31">
        <v>5000</v>
      </c>
      <c r="B33" s="31">
        <v>4</v>
      </c>
      <c r="C33" s="33">
        <f>AVERAGE(C30:C32,C34:C36)</f>
        <v>3.5</v>
      </c>
      <c r="D33" s="31">
        <v>25</v>
      </c>
      <c r="E33" s="32">
        <f>AVERAGE(E30:E32,E34:E36)</f>
        <v>0.14333333333333334</v>
      </c>
      <c r="F33" s="31">
        <v>3.52</v>
      </c>
      <c r="G33" s="32">
        <f t="shared" si="0"/>
        <v>3.6633333333333336</v>
      </c>
      <c r="H33" s="33">
        <f>AVERAGE(H30:H32,H34:H36)</f>
        <v>566.66666666666663</v>
      </c>
      <c r="I33" s="31">
        <v>720</v>
      </c>
      <c r="J33" s="33">
        <f t="shared" si="1"/>
        <v>3953.4883720930229</v>
      </c>
      <c r="K33" s="33">
        <f t="shared" si="7"/>
        <v>204.54545454545453</v>
      </c>
      <c r="L33" s="33">
        <f t="shared" si="2"/>
        <v>161.9047619047619</v>
      </c>
      <c r="M33" s="33">
        <f t="shared" si="8"/>
        <v>28.8</v>
      </c>
      <c r="N33" s="33">
        <f t="shared" si="3"/>
        <v>1286.6666666666665</v>
      </c>
      <c r="O33" s="33">
        <f t="shared" si="4"/>
        <v>4158.0338266384779</v>
      </c>
      <c r="P33" s="34">
        <f t="shared" si="5"/>
        <v>190.70476190476191</v>
      </c>
      <c r="Q33" s="35">
        <f t="shared" si="9"/>
        <v>0.2573333333333333</v>
      </c>
      <c r="R33" s="36">
        <f t="shared" si="12"/>
        <v>0.2573333333333333</v>
      </c>
      <c r="S33" s="36"/>
      <c r="T33" s="36">
        <v>0.50729999999999997</v>
      </c>
      <c r="U33" s="36"/>
      <c r="W33" s="40" t="s">
        <v>26</v>
      </c>
      <c r="X33" s="40"/>
      <c r="Y33" s="40"/>
      <c r="Z33" s="40"/>
      <c r="AA33" s="40"/>
      <c r="AB33" s="40"/>
      <c r="AC33" s="40"/>
      <c r="AD33" s="40"/>
      <c r="AE33" s="40"/>
      <c r="AF33" s="41" t="s">
        <v>27</v>
      </c>
      <c r="AG33" s="41"/>
      <c r="AH33" s="41"/>
      <c r="AI33" s="41"/>
      <c r="AJ33" s="41"/>
      <c r="AK33" s="37"/>
    </row>
    <row r="34" spans="1:37" ht="15.75" customHeight="1" x14ac:dyDescent="0.25">
      <c r="A34" s="31">
        <v>5000</v>
      </c>
      <c r="B34" s="31">
        <v>5</v>
      </c>
      <c r="C34" s="31">
        <v>3</v>
      </c>
      <c r="D34" s="31">
        <v>49</v>
      </c>
      <c r="E34" s="32">
        <v>0.3</v>
      </c>
      <c r="F34" s="31">
        <v>14.56</v>
      </c>
      <c r="G34" s="32">
        <f t="shared" si="0"/>
        <v>14.860000000000001</v>
      </c>
      <c r="H34" s="33">
        <v>1200</v>
      </c>
      <c r="I34" s="31">
        <v>2552</v>
      </c>
      <c r="J34" s="33">
        <f t="shared" si="1"/>
        <v>4000</v>
      </c>
      <c r="K34" s="33">
        <f t="shared" si="7"/>
        <v>175.27472527472526</v>
      </c>
      <c r="L34" s="33">
        <f t="shared" si="2"/>
        <v>400</v>
      </c>
      <c r="M34" s="33">
        <f t="shared" si="8"/>
        <v>52.081632653061227</v>
      </c>
      <c r="N34" s="33">
        <f t="shared" si="3"/>
        <v>3752</v>
      </c>
      <c r="O34" s="33">
        <f t="shared" si="4"/>
        <v>4175.2747252747249</v>
      </c>
      <c r="P34" s="34">
        <f t="shared" si="5"/>
        <v>452.08163265306121</v>
      </c>
      <c r="Q34" s="35">
        <f t="shared" si="9"/>
        <v>0.75039999999999996</v>
      </c>
      <c r="R34" s="36">
        <f t="shared" si="12"/>
        <v>0.75039999999999996</v>
      </c>
      <c r="S34" s="36"/>
      <c r="T34" s="36">
        <v>0.86629999999999996</v>
      </c>
      <c r="U34" s="36"/>
      <c r="W34" s="40" t="s">
        <v>28</v>
      </c>
      <c r="X34" s="40"/>
      <c r="Y34" s="40"/>
      <c r="Z34" s="40"/>
      <c r="AA34" s="40"/>
      <c r="AB34" s="40"/>
      <c r="AC34" s="40"/>
      <c r="AD34" s="40"/>
      <c r="AE34" s="40"/>
      <c r="AF34" s="41" t="s">
        <v>29</v>
      </c>
      <c r="AG34" s="41"/>
      <c r="AH34" s="41"/>
      <c r="AI34" s="41"/>
      <c r="AJ34" s="41"/>
      <c r="AK34" s="37"/>
    </row>
    <row r="35" spans="1:37" ht="15.75" customHeight="1" x14ac:dyDescent="0.25">
      <c r="A35" s="31">
        <v>5000</v>
      </c>
      <c r="B35" s="31">
        <v>6</v>
      </c>
      <c r="C35" s="31">
        <v>4</v>
      </c>
      <c r="D35" s="31">
        <v>25</v>
      </c>
      <c r="E35" s="31">
        <v>0.05</v>
      </c>
      <c r="F35" s="31">
        <v>8.08</v>
      </c>
      <c r="G35" s="32">
        <f t="shared" si="0"/>
        <v>8.1300000000000008</v>
      </c>
      <c r="H35" s="33">
        <v>600</v>
      </c>
      <c r="I35" s="31">
        <v>1760</v>
      </c>
      <c r="J35" s="33">
        <f t="shared" si="1"/>
        <v>12000</v>
      </c>
      <c r="K35" s="33">
        <f t="shared" si="7"/>
        <v>217.82178217821783</v>
      </c>
      <c r="L35" s="33">
        <f t="shared" si="2"/>
        <v>150</v>
      </c>
      <c r="M35" s="33">
        <f t="shared" si="8"/>
        <v>70.400000000000006</v>
      </c>
      <c r="N35" s="33">
        <f t="shared" si="3"/>
        <v>2360</v>
      </c>
      <c r="O35" s="33">
        <f t="shared" si="4"/>
        <v>12217.821782178218</v>
      </c>
      <c r="P35" s="34">
        <f t="shared" si="5"/>
        <v>220.4</v>
      </c>
      <c r="Q35" s="35">
        <f t="shared" si="9"/>
        <v>0.47199999999999998</v>
      </c>
      <c r="R35" s="36">
        <f t="shared" si="12"/>
        <v>0.47199999999999998</v>
      </c>
      <c r="S35" s="36"/>
      <c r="T35" s="36">
        <v>0.68700000000000006</v>
      </c>
      <c r="U35" s="36"/>
      <c r="W35" s="40" t="s">
        <v>30</v>
      </c>
      <c r="X35" s="40"/>
      <c r="Y35" s="40"/>
      <c r="Z35" s="40"/>
      <c r="AA35" s="40"/>
      <c r="AB35" s="40"/>
      <c r="AC35" s="40"/>
      <c r="AD35" s="40"/>
      <c r="AE35" s="40"/>
      <c r="AF35" s="41" t="s">
        <v>31</v>
      </c>
      <c r="AG35" s="41"/>
      <c r="AH35" s="41"/>
      <c r="AI35" s="41"/>
      <c r="AJ35" s="41"/>
      <c r="AK35" s="37"/>
    </row>
    <row r="36" spans="1:37" ht="15.75" customHeight="1" x14ac:dyDescent="0.25">
      <c r="A36" s="31">
        <v>5000</v>
      </c>
      <c r="B36" s="31">
        <v>7</v>
      </c>
      <c r="C36" s="31">
        <v>4</v>
      </c>
      <c r="D36" s="31">
        <v>53</v>
      </c>
      <c r="E36" s="31">
        <v>0.09</v>
      </c>
      <c r="F36" s="31">
        <v>20.6</v>
      </c>
      <c r="G36" s="32">
        <f t="shared" si="0"/>
        <v>20.69</v>
      </c>
      <c r="H36" s="33">
        <v>320</v>
      </c>
      <c r="I36" s="31">
        <v>2080</v>
      </c>
      <c r="J36" s="33">
        <f t="shared" si="1"/>
        <v>3555.5555555555557</v>
      </c>
      <c r="K36" s="33">
        <f t="shared" si="7"/>
        <v>100.97087378640776</v>
      </c>
      <c r="L36" s="33">
        <f t="shared" si="2"/>
        <v>80</v>
      </c>
      <c r="M36" s="33">
        <f t="shared" si="8"/>
        <v>39.245283018867923</v>
      </c>
      <c r="N36" s="33">
        <f t="shared" si="3"/>
        <v>2400</v>
      </c>
      <c r="O36" s="33">
        <f t="shared" si="4"/>
        <v>3656.5264293419632</v>
      </c>
      <c r="P36" s="34">
        <f t="shared" si="5"/>
        <v>119.24528301886792</v>
      </c>
      <c r="Q36" s="35">
        <f t="shared" si="9"/>
        <v>0.48</v>
      </c>
      <c r="R36" s="36">
        <f t="shared" si="12"/>
        <v>0.48</v>
      </c>
      <c r="S36" s="36"/>
      <c r="T36" s="36">
        <v>0.69279999999999997</v>
      </c>
      <c r="U36" s="36"/>
      <c r="W36" s="40" t="s">
        <v>32</v>
      </c>
      <c r="X36" s="40"/>
      <c r="Y36" s="40"/>
      <c r="Z36" s="40"/>
      <c r="AA36" s="40"/>
      <c r="AB36" s="40"/>
      <c r="AC36" s="40"/>
      <c r="AD36" s="40"/>
      <c r="AE36" s="40"/>
      <c r="AF36" s="37"/>
      <c r="AG36" s="37"/>
      <c r="AH36" s="37"/>
      <c r="AI36" s="37"/>
      <c r="AJ36" s="38"/>
      <c r="AK36" s="37"/>
    </row>
    <row r="37" spans="1:37" ht="15.75" customHeight="1" x14ac:dyDescent="0.25">
      <c r="A37" s="37"/>
      <c r="B37" s="37"/>
      <c r="C37" s="37"/>
      <c r="D37" s="37"/>
      <c r="E37" s="37"/>
      <c r="F37" s="37"/>
      <c r="G37" s="37"/>
      <c r="H37" s="38"/>
      <c r="I37" s="37"/>
      <c r="J37" s="37"/>
      <c r="K37" s="37"/>
      <c r="L37" s="37"/>
      <c r="M37" s="37"/>
      <c r="N37" s="38"/>
      <c r="O37" s="37"/>
    </row>
    <row r="38" spans="1:37" ht="15.75" customHeight="1" x14ac:dyDescent="0.25"/>
    <row r="39" spans="1:37" ht="15.75" customHeight="1" x14ac:dyDescent="0.25"/>
    <row r="40" spans="1:37" ht="15.75" customHeight="1" x14ac:dyDescent="0.25"/>
    <row r="41" spans="1:37" ht="15.75" customHeight="1" x14ac:dyDescent="0.25"/>
    <row r="42" spans="1:37" ht="15.75" customHeight="1" x14ac:dyDescent="0.25"/>
    <row r="43" spans="1:37" ht="15.75" customHeight="1" x14ac:dyDescent="0.25"/>
    <row r="44" spans="1:37" ht="15.75" customHeight="1" x14ac:dyDescent="0.25"/>
    <row r="45" spans="1:37" ht="15.75" customHeight="1" x14ac:dyDescent="0.25">
      <c r="F45" s="37"/>
      <c r="G45" s="37"/>
      <c r="H45" s="38"/>
      <c r="I45" s="37"/>
      <c r="J45" s="37"/>
      <c r="K45" s="37"/>
      <c r="L45" s="37"/>
      <c r="M45" s="37"/>
      <c r="N45" s="38"/>
      <c r="O45" s="37"/>
    </row>
    <row r="46" spans="1:37" ht="15.75" customHeight="1" x14ac:dyDescent="0.25">
      <c r="F46" s="37"/>
      <c r="G46" s="37"/>
      <c r="H46" s="38"/>
      <c r="I46" s="37"/>
      <c r="J46" s="37"/>
      <c r="K46" s="37"/>
      <c r="L46" s="37"/>
      <c r="M46" s="37"/>
      <c r="N46" s="38"/>
      <c r="O46" s="37"/>
    </row>
    <row r="47" spans="1:37" ht="15.75" customHeight="1" x14ac:dyDescent="0.25">
      <c r="F47" s="37"/>
      <c r="G47" s="37"/>
      <c r="H47" s="38"/>
      <c r="I47" s="37"/>
      <c r="J47" s="37"/>
      <c r="K47" s="37"/>
      <c r="L47" s="37"/>
      <c r="M47" s="37"/>
      <c r="N47" s="38"/>
      <c r="O47" s="37"/>
    </row>
    <row r="48" spans="1:37" ht="15.75" customHeight="1" x14ac:dyDescent="0.25">
      <c r="F48" s="37"/>
      <c r="G48" s="37"/>
      <c r="H48" s="38"/>
      <c r="I48" s="37"/>
      <c r="J48" s="37"/>
      <c r="K48" s="37"/>
      <c r="L48" s="37"/>
      <c r="M48" s="37"/>
      <c r="N48" s="38"/>
      <c r="O48" s="37"/>
    </row>
    <row r="49" spans="6:15" ht="15.75" customHeight="1" x14ac:dyDescent="0.25">
      <c r="F49" s="37"/>
      <c r="G49" s="37"/>
      <c r="H49" s="38"/>
      <c r="I49" s="37"/>
      <c r="J49" s="37"/>
      <c r="K49" s="37"/>
      <c r="L49" s="37"/>
      <c r="M49" s="37"/>
      <c r="N49" s="38"/>
      <c r="O49" s="37"/>
    </row>
    <row r="50" spans="6:15" ht="15.75" customHeight="1" x14ac:dyDescent="0.25">
      <c r="F50" s="37"/>
      <c r="G50" s="37"/>
      <c r="H50" s="38"/>
      <c r="I50" s="37"/>
      <c r="J50" s="37"/>
      <c r="K50" s="37"/>
      <c r="L50" s="37"/>
      <c r="M50" s="37"/>
      <c r="N50" s="38"/>
      <c r="O50" s="37"/>
    </row>
    <row r="51" spans="6:15" ht="15.75" customHeight="1" x14ac:dyDescent="0.25">
      <c r="F51" s="37"/>
      <c r="G51" s="37"/>
      <c r="H51" s="38"/>
      <c r="I51" s="37"/>
      <c r="J51" s="37"/>
      <c r="K51" s="37"/>
      <c r="L51" s="37"/>
      <c r="M51" s="37"/>
      <c r="N51" s="38"/>
      <c r="O51" s="37"/>
    </row>
    <row r="52" spans="6:15" ht="15.75" customHeight="1" x14ac:dyDescent="0.25"/>
    <row r="53" spans="6:15" ht="15.75" customHeight="1" x14ac:dyDescent="0.25"/>
    <row r="54" spans="6:15" ht="15.75" customHeight="1" x14ac:dyDescent="0.25"/>
    <row r="55" spans="6:15" ht="15.75" customHeight="1" x14ac:dyDescent="0.25"/>
    <row r="56" spans="6:15" ht="15.75" customHeight="1" x14ac:dyDescent="0.25"/>
    <row r="57" spans="6:15" ht="15.75" customHeight="1" x14ac:dyDescent="0.25"/>
    <row r="58" spans="6:15" ht="15.75" customHeight="1" x14ac:dyDescent="0.25"/>
    <row r="59" spans="6:15" ht="15.75" customHeight="1" x14ac:dyDescent="0.25"/>
    <row r="60" spans="6:15" ht="15.75" customHeight="1" x14ac:dyDescent="0.25"/>
    <row r="61" spans="6:15" ht="15.75" customHeight="1" x14ac:dyDescent="0.25"/>
    <row r="62" spans="6:15" ht="15.75" customHeight="1" x14ac:dyDescent="0.25"/>
    <row r="63" spans="6:15" ht="15.75" customHeight="1" x14ac:dyDescent="0.25"/>
    <row r="64" spans="6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15">
    <mergeCell ref="W30:AE30"/>
    <mergeCell ref="AF30:AJ30"/>
    <mergeCell ref="AK30:AO30"/>
    <mergeCell ref="W31:AE31"/>
    <mergeCell ref="AF31:AJ31"/>
    <mergeCell ref="AK31:AO31"/>
    <mergeCell ref="W35:AE35"/>
    <mergeCell ref="AF35:AJ35"/>
    <mergeCell ref="W36:AE36"/>
    <mergeCell ref="W32:AE32"/>
    <mergeCell ref="AF32:AJ32"/>
    <mergeCell ref="W33:AE33"/>
    <mergeCell ref="AF33:AJ33"/>
    <mergeCell ref="W34:AE34"/>
    <mergeCell ref="AF34:AJ34"/>
  </mergeCells>
  <pageMargins left="0.23611111111111099" right="0.23611111111111099" top="0.196527777777778" bottom="0.15763888888888899" header="0.511811023622047" footer="0.511811023622047"/>
  <pageSetup paperSize="9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CEB2B-1537-41CB-9A44-F7BFC2AE6A59}">
  <dimension ref="A1:L35"/>
  <sheetViews>
    <sheetView workbookViewId="0">
      <selection activeCell="J10" sqref="J10"/>
    </sheetView>
  </sheetViews>
  <sheetFormatPr defaultRowHeight="15" x14ac:dyDescent="0.25"/>
  <sheetData>
    <row r="1" spans="1:12" x14ac:dyDescent="0.25">
      <c r="A1" t="s">
        <v>33</v>
      </c>
      <c r="B1" t="s">
        <v>1</v>
      </c>
      <c r="C1" t="s">
        <v>4</v>
      </c>
      <c r="D1" t="s">
        <v>34</v>
      </c>
    </row>
    <row r="2" spans="1:12" x14ac:dyDescent="0.25">
      <c r="A2">
        <v>0</v>
      </c>
      <c r="B2">
        <v>1</v>
      </c>
      <c r="C2">
        <v>0.95</v>
      </c>
      <c r="D2">
        <v>1</v>
      </c>
    </row>
    <row r="3" spans="1:12" x14ac:dyDescent="0.25">
      <c r="A3">
        <v>0</v>
      </c>
      <c r="B3">
        <v>2</v>
      </c>
      <c r="C3">
        <v>1.85</v>
      </c>
      <c r="D3">
        <v>1</v>
      </c>
      <c r="J3" s="39">
        <v>0</v>
      </c>
      <c r="K3">
        <f>AVERAGE(Planilha!E2:E8)</f>
        <v>1.7828571428571427</v>
      </c>
      <c r="L3">
        <v>1</v>
      </c>
    </row>
    <row r="4" spans="1:12" x14ac:dyDescent="0.25">
      <c r="A4">
        <v>0</v>
      </c>
      <c r="B4">
        <v>3</v>
      </c>
      <c r="C4">
        <v>1.93</v>
      </c>
      <c r="D4">
        <v>1</v>
      </c>
      <c r="J4" s="39">
        <v>500</v>
      </c>
      <c r="K4">
        <f>AVERAGE(Planilha!E9:E15)</f>
        <v>0.95285714285714296</v>
      </c>
      <c r="L4">
        <f>K4/K3</f>
        <v>0.5344551282051283</v>
      </c>
    </row>
    <row r="5" spans="1:12" x14ac:dyDescent="0.25">
      <c r="A5">
        <v>0</v>
      </c>
      <c r="B5">
        <v>4</v>
      </c>
      <c r="C5">
        <v>2.82</v>
      </c>
      <c r="D5">
        <v>1</v>
      </c>
      <c r="J5" s="39">
        <v>1000</v>
      </c>
      <c r="K5">
        <f>AVERAGE(Planilha!E16:E22)</f>
        <v>0.26434285714285716</v>
      </c>
      <c r="L5">
        <f>K5/K3</f>
        <v>0.14826923076923079</v>
      </c>
    </row>
    <row r="6" spans="1:12" x14ac:dyDescent="0.25">
      <c r="A6">
        <v>0</v>
      </c>
      <c r="B6">
        <v>5</v>
      </c>
      <c r="C6">
        <v>1.57</v>
      </c>
      <c r="D6">
        <v>1</v>
      </c>
      <c r="J6" s="39">
        <v>2500</v>
      </c>
      <c r="K6">
        <f>AVERAGE(Planilha!E23:E29)</f>
        <v>0.29291428571428568</v>
      </c>
      <c r="L6">
        <f>K6/K3</f>
        <v>0.16429487179487179</v>
      </c>
    </row>
    <row r="7" spans="1:12" x14ac:dyDescent="0.25">
      <c r="A7">
        <v>0</v>
      </c>
      <c r="B7">
        <v>6</v>
      </c>
      <c r="C7">
        <v>1.59</v>
      </c>
      <c r="D7">
        <v>1</v>
      </c>
      <c r="J7" s="39">
        <v>5000</v>
      </c>
      <c r="K7">
        <f>AVERAGE(Planilha!E30:E36)</f>
        <v>0.14333333333333334</v>
      </c>
      <c r="L7">
        <f>K7/K3</f>
        <v>8.0395299145299151E-2</v>
      </c>
    </row>
    <row r="8" spans="1:12" x14ac:dyDescent="0.25">
      <c r="A8">
        <v>0</v>
      </c>
      <c r="B8">
        <v>7</v>
      </c>
      <c r="C8">
        <v>1.77</v>
      </c>
      <c r="D8">
        <v>1</v>
      </c>
    </row>
    <row r="9" spans="1:12" x14ac:dyDescent="0.25">
      <c r="A9">
        <v>500</v>
      </c>
      <c r="B9">
        <v>2</v>
      </c>
      <c r="C9">
        <v>1.41</v>
      </c>
      <c r="D9">
        <f t="shared" ref="D9:D14" si="0">C9/C3</f>
        <v>0.76216216216216204</v>
      </c>
    </row>
    <row r="10" spans="1:12" x14ac:dyDescent="0.25">
      <c r="A10">
        <v>500</v>
      </c>
      <c r="B10">
        <v>3</v>
      </c>
      <c r="C10">
        <v>0.4</v>
      </c>
      <c r="D10">
        <f t="shared" si="0"/>
        <v>0.20725388601036271</v>
      </c>
    </row>
    <row r="11" spans="1:12" x14ac:dyDescent="0.25">
      <c r="A11">
        <v>500</v>
      </c>
      <c r="B11">
        <v>4</v>
      </c>
      <c r="C11">
        <v>1.1100000000000001</v>
      </c>
      <c r="D11">
        <f t="shared" si="0"/>
        <v>0.39361702127659581</v>
      </c>
    </row>
    <row r="12" spans="1:12" x14ac:dyDescent="0.25">
      <c r="A12">
        <v>500</v>
      </c>
      <c r="B12">
        <v>5</v>
      </c>
      <c r="C12">
        <v>0.31</v>
      </c>
      <c r="D12">
        <f t="shared" si="0"/>
        <v>0.19745222929936304</v>
      </c>
    </row>
    <row r="13" spans="1:12" x14ac:dyDescent="0.25">
      <c r="A13">
        <v>500</v>
      </c>
      <c r="B13">
        <v>6</v>
      </c>
      <c r="C13">
        <v>0.49</v>
      </c>
      <c r="D13">
        <f t="shared" si="0"/>
        <v>0.3081761006289308</v>
      </c>
    </row>
    <row r="14" spans="1:12" x14ac:dyDescent="0.25">
      <c r="A14">
        <v>500</v>
      </c>
      <c r="B14">
        <v>7</v>
      </c>
      <c r="C14">
        <v>0.56999999999999995</v>
      </c>
      <c r="D14">
        <f t="shared" si="0"/>
        <v>0.32203389830508472</v>
      </c>
    </row>
    <row r="15" spans="1:12" x14ac:dyDescent="0.25">
      <c r="A15">
        <v>1000</v>
      </c>
      <c r="B15">
        <v>1</v>
      </c>
      <c r="C15">
        <v>0.1</v>
      </c>
      <c r="D15">
        <f t="shared" ref="D15:D21" si="1">C15/C2</f>
        <v>0.10526315789473685</v>
      </c>
    </row>
    <row r="16" spans="1:12" x14ac:dyDescent="0.25">
      <c r="A16">
        <v>1000</v>
      </c>
      <c r="B16">
        <v>2</v>
      </c>
      <c r="C16">
        <v>0.39</v>
      </c>
      <c r="D16">
        <f t="shared" si="1"/>
        <v>0.21081081081081079</v>
      </c>
    </row>
    <row r="17" spans="1:4" x14ac:dyDescent="0.25">
      <c r="A17">
        <v>1000</v>
      </c>
      <c r="B17">
        <v>3</v>
      </c>
      <c r="C17">
        <v>0.26200000000000001</v>
      </c>
      <c r="D17">
        <f t="shared" si="1"/>
        <v>0.13575129533678756</v>
      </c>
    </row>
    <row r="18" spans="1:4" x14ac:dyDescent="0.25">
      <c r="A18">
        <v>1000</v>
      </c>
      <c r="B18">
        <v>4</v>
      </c>
      <c r="C18">
        <v>0.27839999999999998</v>
      </c>
      <c r="D18">
        <f t="shared" si="1"/>
        <v>9.8723404255319142E-2</v>
      </c>
    </row>
    <row r="19" spans="1:4" x14ac:dyDescent="0.25">
      <c r="A19">
        <v>1000</v>
      </c>
      <c r="B19">
        <v>5</v>
      </c>
      <c r="C19">
        <v>0.33</v>
      </c>
      <c r="D19">
        <f t="shared" si="1"/>
        <v>0.21019108280254778</v>
      </c>
    </row>
    <row r="20" spans="1:4" x14ac:dyDescent="0.25">
      <c r="A20">
        <v>1000</v>
      </c>
      <c r="B20">
        <v>6</v>
      </c>
      <c r="C20">
        <v>0.06</v>
      </c>
      <c r="D20">
        <f t="shared" si="1"/>
        <v>3.7735849056603772E-2</v>
      </c>
    </row>
    <row r="21" spans="1:4" x14ac:dyDescent="0.25">
      <c r="A21">
        <v>1000</v>
      </c>
      <c r="B21">
        <v>7</v>
      </c>
      <c r="C21">
        <v>0.43</v>
      </c>
      <c r="D21">
        <f t="shared" si="1"/>
        <v>0.24293785310734461</v>
      </c>
    </row>
    <row r="22" spans="1:4" x14ac:dyDescent="0.25">
      <c r="A22">
        <v>1000</v>
      </c>
      <c r="B22">
        <v>1</v>
      </c>
      <c r="C22">
        <v>0.25</v>
      </c>
      <c r="D22">
        <f t="shared" ref="D22:D28" si="2">C22/C2</f>
        <v>0.26315789473684209</v>
      </c>
    </row>
    <row r="23" spans="1:4" x14ac:dyDescent="0.25">
      <c r="A23">
        <v>2500</v>
      </c>
      <c r="B23">
        <v>2</v>
      </c>
      <c r="C23">
        <v>0.16</v>
      </c>
      <c r="D23">
        <f t="shared" si="2"/>
        <v>8.6486486486486477E-2</v>
      </c>
    </row>
    <row r="24" spans="1:4" x14ac:dyDescent="0.25">
      <c r="A24">
        <v>2500</v>
      </c>
      <c r="B24">
        <v>3</v>
      </c>
      <c r="C24">
        <v>0.21</v>
      </c>
      <c r="D24">
        <f t="shared" si="2"/>
        <v>0.10880829015544041</v>
      </c>
    </row>
    <row r="25" spans="1:4" x14ac:dyDescent="0.25">
      <c r="A25">
        <v>2500</v>
      </c>
      <c r="B25">
        <v>4</v>
      </c>
      <c r="C25">
        <v>0.28999999999999998</v>
      </c>
      <c r="D25">
        <f t="shared" si="2"/>
        <v>0.10283687943262411</v>
      </c>
    </row>
    <row r="26" spans="1:4" x14ac:dyDescent="0.25">
      <c r="A26">
        <v>2500</v>
      </c>
      <c r="B26">
        <v>5</v>
      </c>
      <c r="C26">
        <v>0.29199999999999998</v>
      </c>
      <c r="D26">
        <f t="shared" si="2"/>
        <v>0.1859872611464968</v>
      </c>
    </row>
    <row r="27" spans="1:4" x14ac:dyDescent="0.25">
      <c r="A27">
        <v>2500</v>
      </c>
      <c r="B27">
        <v>6</v>
      </c>
      <c r="C27">
        <v>0.55000000000000004</v>
      </c>
      <c r="D27">
        <f t="shared" si="2"/>
        <v>0.34591194968553463</v>
      </c>
    </row>
    <row r="28" spans="1:4" x14ac:dyDescent="0.25">
      <c r="A28">
        <v>2500</v>
      </c>
      <c r="B28">
        <v>7</v>
      </c>
      <c r="C28">
        <v>0.2984</v>
      </c>
      <c r="D28">
        <f t="shared" si="2"/>
        <v>0.16858757062146892</v>
      </c>
    </row>
    <row r="29" spans="1:4" x14ac:dyDescent="0.25">
      <c r="A29">
        <v>5000</v>
      </c>
      <c r="B29">
        <v>1</v>
      </c>
      <c r="C29">
        <v>0.15</v>
      </c>
      <c r="D29">
        <f t="shared" ref="D29:D35" si="3">C29/C2</f>
        <v>0.15789473684210525</v>
      </c>
    </row>
    <row r="30" spans="1:4" x14ac:dyDescent="0.25">
      <c r="A30">
        <v>5000</v>
      </c>
      <c r="B30">
        <v>2</v>
      </c>
      <c r="C30">
        <v>0.05</v>
      </c>
      <c r="D30">
        <f t="shared" si="3"/>
        <v>2.7027027027027029E-2</v>
      </c>
    </row>
    <row r="31" spans="1:4" x14ac:dyDescent="0.25">
      <c r="A31">
        <v>5000</v>
      </c>
      <c r="B31">
        <v>3</v>
      </c>
      <c r="C31">
        <v>0.22</v>
      </c>
      <c r="D31">
        <f t="shared" si="3"/>
        <v>0.11398963730569948</v>
      </c>
    </row>
    <row r="32" spans="1:4" x14ac:dyDescent="0.25">
      <c r="A32">
        <v>5000</v>
      </c>
      <c r="B32">
        <v>4</v>
      </c>
      <c r="C32">
        <v>0.14333333333333334</v>
      </c>
      <c r="D32">
        <f t="shared" si="3"/>
        <v>5.0827423167848704E-2</v>
      </c>
    </row>
    <row r="33" spans="1:4" x14ac:dyDescent="0.25">
      <c r="A33">
        <v>5000</v>
      </c>
      <c r="B33">
        <v>5</v>
      </c>
      <c r="C33">
        <v>0.3</v>
      </c>
      <c r="D33">
        <f t="shared" si="3"/>
        <v>0.19108280254777069</v>
      </c>
    </row>
    <row r="34" spans="1:4" x14ac:dyDescent="0.25">
      <c r="A34">
        <v>5000</v>
      </c>
      <c r="B34">
        <v>6</v>
      </c>
      <c r="C34">
        <v>0.05</v>
      </c>
      <c r="D34">
        <f t="shared" si="3"/>
        <v>3.1446540880503145E-2</v>
      </c>
    </row>
    <row r="35" spans="1:4" x14ac:dyDescent="0.25">
      <c r="A35">
        <v>5000</v>
      </c>
      <c r="B35">
        <v>7</v>
      </c>
      <c r="C35">
        <v>0.09</v>
      </c>
      <c r="D35">
        <f t="shared" si="3"/>
        <v>5.084745762711864E-2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Administrador</dc:creator>
  <dc:description/>
  <cp:lastModifiedBy>dslab cena</cp:lastModifiedBy>
  <cp:revision>5</cp:revision>
  <dcterms:created xsi:type="dcterms:W3CDTF">2020-04-08T15:27:05Z</dcterms:created>
  <dcterms:modified xsi:type="dcterms:W3CDTF">2025-02-26T16:17:23Z</dcterms:modified>
  <dc:language>pt-BR</dc:language>
</cp:coreProperties>
</file>