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4"/>
    <sheet state="visible" name="Burndown e Valor Agregado" sheetId="2" r:id="rId5"/>
  </sheets>
  <definedNames/>
  <calcPr/>
</workbook>
</file>

<file path=xl/sharedStrings.xml><?xml version="1.0" encoding="utf-8"?>
<sst xmlns="http://schemas.openxmlformats.org/spreadsheetml/2006/main" count="315" uniqueCount="123">
  <si>
    <t>Tarefa</t>
  </si>
  <si>
    <t>Prioridade</t>
  </si>
  <si>
    <t>Time</t>
  </si>
  <si>
    <t>Concluído?</t>
  </si>
  <si>
    <t>Horas Estimadas</t>
  </si>
  <si>
    <t>Horas Reais</t>
  </si>
  <si>
    <t>Data de Conclusão Estimada</t>
  </si>
  <si>
    <t>Data de Conclusão Real</t>
  </si>
  <si>
    <t>Data de Início</t>
  </si>
  <si>
    <t>Ajustes no documento de Arquitetura [8h]</t>
  </si>
  <si>
    <t>Arquitetura</t>
  </si>
  <si>
    <t>Sim</t>
  </si>
  <si>
    <t>Verificação se os ajustes de arquitetura foram realizados no código-fonte (frontend) [1h]</t>
  </si>
  <si>
    <t>Verificação se os ajustes de arquitetura foram realizados no código-fonte (backend) [1h]</t>
  </si>
  <si>
    <t>Não</t>
  </si>
  <si>
    <t>Adicionar detalhes de requisitos que o software deve atender [4h]</t>
  </si>
  <si>
    <t>Escolha de táticas para atender atributos de qualidade na arquitetura (Arquitetura) [6h]
Obs.: Podem perguntar para o time de Testes</t>
  </si>
  <si>
    <t>Relatório de encerramento do projeto e lições aprendidas [2h]</t>
  </si>
  <si>
    <t>Gerência</t>
  </si>
  <si>
    <t>Status report [5h]</t>
  </si>
  <si>
    <t>Burndown chart [1h]</t>
  </si>
  <si>
    <t>Sprint planning [2h]</t>
  </si>
  <si>
    <t>Report de Valor Agregado [6h]</t>
  </si>
  <si>
    <t>Montagem do kanban [1h]</t>
  </si>
  <si>
    <t>Relatório de horas por pessoa [2h]</t>
  </si>
  <si>
    <t>Autenticação (back) [6h]</t>
  </si>
  <si>
    <t>PSW</t>
  </si>
  <si>
    <t>Autenticação (front) e controle de acesso [4h]</t>
  </si>
  <si>
    <t>Ajustes de Arquitetura backend [4h]</t>
  </si>
  <si>
    <t>Ajustes de Arquitetura frontend [4h]</t>
  </si>
  <si>
    <t xml:space="preserve">    [Performance] Remover módulos de Javascript duplicados [1h]</t>
  </si>
  <si>
    <t xml:space="preserve">    [Performance] Evitar servir códigos Javascript legado em browsers modernos [1h]</t>
  </si>
  <si>
    <t xml:space="preserve">    [Performance] Servir assets estáticos com um cache eficiente [1h]</t>
  </si>
  <si>
    <t xml:space="preserve">    [Performance] Remover arquivos javascript não usados [1h]</t>
  </si>
  <si>
    <t xml:space="preserve">    [Performance] Realizar o Minify dos arquivos javascript [1h]</t>
  </si>
  <si>
    <t xml:space="preserve">    [Performance] Alterar a Deleção de todas as cidades, usando uma query mais eficiente [1h]</t>
  </si>
  <si>
    <t xml:space="preserve">    [Segurança]: refactor de código desnecessário [1h]</t>
  </si>
  <si>
    <t xml:space="preserve">    [Segurança]: Não há ferramenta para atualização constante das dependências instaladas [1h]</t>
  </si>
  <si>
    <t xml:space="preserve">    [Segurança]: vulnerabilidades conhecidas do React [1h]</t>
  </si>
  <si>
    <t xml:space="preserve">    [Segurança]: vulnerabilidades conhecidas do CORS [1h]</t>
  </si>
  <si>
    <t xml:space="preserve">    [Segurança]: Não há verificação de tentativa de acesso de páginas reservadas por meio de URL [1h]</t>
  </si>
  <si>
    <t xml:space="preserve">    [Segurança]: Não há verificação de login de usuário para criação de notas [1h]</t>
  </si>
  <si>
    <t xml:space="preserve">    [Segurança]: Não há verificação de login de usuário na API do backend [1h]</t>
  </si>
  <si>
    <t xml:space="preserve">    [Segurança]: Não há criptografia sendo usada no código [1h]</t>
  </si>
  <si>
    <t xml:space="preserve">    [Segurança]: Rotatividade de chaves de criptografia e uso de chaves fortes [1h]</t>
  </si>
  <si>
    <t xml:space="preserve">    [Segurança]: IDs de sessões na URL, repetidos ou não invalidados [1h]</t>
  </si>
  <si>
    <t xml:space="preserve">    [Segurança]: Permitir ataque de força bruta e outros ataques automatizados [1h]</t>
  </si>
  <si>
    <t xml:space="preserve">    [Usabilidade] Trocar termo Nota para Anotações [1h]</t>
  </si>
  <si>
    <t xml:space="preserve">    [Usabilidade] Informar cidade e país da cidade do resultado da busca [1h]</t>
  </si>
  <si>
    <t xml:space="preserve">    [Usabilidade] Colocar datas e unidades em padrão brasileiro [1h]</t>
  </si>
  <si>
    <t xml:space="preserve">    [Usabilidade] Impedir que visitas use número negativo [1h]</t>
  </si>
  <si>
    <t xml:space="preserve">    [Usabilidade] Feedback para features que exigem que o usuário esteja logado [1h]</t>
  </si>
  <si>
    <t xml:space="preserve">    [Usabilidade] Exibir qual conta Google está logada no aplicativo [1h]</t>
  </si>
  <si>
    <t xml:space="preserve">    [Usabilidade] Organizar alinhamento dos elementos da tela de Adição de Notas [1h]</t>
  </si>
  <si>
    <t xml:space="preserve">    [Usabilidade] Trocar termo Notas para Anotações [1h]</t>
  </si>
  <si>
    <t xml:space="preserve">    [Usabilidade] Manter Menu superior e features importantes fixadas na tela [1h]</t>
  </si>
  <si>
    <t xml:space="preserve">    [Usabilidade] Botão de Enter para confirmar input de Pesquisa [1h]</t>
  </si>
  <si>
    <t xml:space="preserve">    [Usabilidade] Botão de retornar ao dashboard em fluxos avançados [1h]</t>
  </si>
  <si>
    <t xml:space="preserve">    [Usabilidade] Botão Conta não deveria existir [1h]</t>
  </si>
  <si>
    <t xml:space="preserve">    [Usabilidade] Padronizar interface [1h]</t>
  </si>
  <si>
    <t xml:space="preserve">    [Usabilidade] Usar ícones para facilitar o entendimento de informações [1h]</t>
  </si>
  <si>
    <t xml:space="preserve">    [Usabilidade] Exibir somente informações relevantes no Dashboard [1h]</t>
  </si>
  <si>
    <t xml:space="preserve">    [Usabilidade] Reorganizar informações na página de uma cidade [1h]</t>
  </si>
  <si>
    <t>Requisitos não-funcionais Usabilidade [20h] - Análise do time de Testes</t>
  </si>
  <si>
    <t>Testes</t>
  </si>
  <si>
    <t xml:space="preserve">  Requisitos não-funcionais Performance [9h] - Análise do time de Testes</t>
  </si>
  <si>
    <t>Segurança: Broken Authentication [10h]</t>
  </si>
  <si>
    <t>Segurança: Sensitive data exposure [10h]</t>
  </si>
  <si>
    <t>Segurança: Broken Access Control [10h]</t>
  </si>
  <si>
    <t>Segurança: Using components with known vulnerabilities [10h]</t>
  </si>
  <si>
    <t>Teste de Performance: Criação de cidade [5h]</t>
  </si>
  <si>
    <t>Teste de Performance: Deleção de cidade [5h]</t>
  </si>
  <si>
    <t>Teste de Performance: Criação de nota [5h]</t>
  </si>
  <si>
    <t>Teste de Performance: Deleção de nota [5h]</t>
  </si>
  <si>
    <t>Performance de carga (utilizar o plugin lighthouse do chrome, indicador de performance somente) [8h]</t>
  </si>
  <si>
    <t>Levantamento das heurísticas de Nielsen [6h]</t>
  </si>
  <si>
    <t>Escrever testes de usabilidade [8h]</t>
  </si>
  <si>
    <t>Execução de testes com personas (vídeo) [8h]</t>
  </si>
  <si>
    <t>Relatório de testes com personas (wiki) [6h]</t>
  </si>
  <si>
    <t>CSS da página de Notas [4h]</t>
  </si>
  <si>
    <t>CSS da página de Cidades [5h]</t>
  </si>
  <si>
    <t>CSS da página de Dashboard [5h]</t>
  </si>
  <si>
    <t>CSS da tela de login [3h]</t>
  </si>
  <si>
    <t>Realizar levantamento e documentação da arquitetura sendo usada no código [8h]</t>
  </si>
  <si>
    <t>Checar padrões sendo utilizados e encontrar possíveis ineficiências de padrões do código [8h]</t>
  </si>
  <si>
    <t>Definir individualmente a lista de soluções de padrões que podem ser adotados pelo time de PSW [6h]</t>
  </si>
  <si>
    <t>Seleção final e documentação de padrões a serem adotados pelo time de PSW [4h]</t>
  </si>
  <si>
    <t xml:space="preserve">  Compilação de estratégias de mock (testes unitários) [3h]</t>
  </si>
  <si>
    <t xml:space="preserve">  Mock de testes unitários - BottomBar [3h]</t>
  </si>
  <si>
    <t xml:space="preserve">  Mock de testes unitários - Cidade [3h]</t>
  </si>
  <si>
    <t xml:space="preserve">  Mock de testes unitários - Footer [3h]</t>
  </si>
  <si>
    <t xml:space="preserve">  Mock de testes unitários - Navbar [3h]</t>
  </si>
  <si>
    <t xml:space="preserve">  Mock de testes unitários - Nota [3h]</t>
  </si>
  <si>
    <t xml:space="preserve">  Mock de testes unitários - SEO [3h]</t>
  </si>
  <si>
    <t xml:space="preserve">  Mock de testes unitários - Weather [3h]</t>
  </si>
  <si>
    <t>Reescrita de testes unitários [10h]</t>
  </si>
  <si>
    <t xml:space="preserve">  Compilação de estratégias de mock (testes de integração) [3h]</t>
  </si>
  <si>
    <t xml:space="preserve">  Mock de testes de integração - BottomBar [3h]</t>
  </si>
  <si>
    <t xml:space="preserve">  Mock de testes de integração - Cidade [3h]</t>
  </si>
  <si>
    <t xml:space="preserve">  Mock de testes de integração - Footer [3h]</t>
  </si>
  <si>
    <t xml:space="preserve">  Mock de testes de integração - Navbar [3h]</t>
  </si>
  <si>
    <t xml:space="preserve">  Mock de testes de integração - Nota [3h]</t>
  </si>
  <si>
    <t xml:space="preserve">  Mock de testes de integração - SEO [3h]</t>
  </si>
  <si>
    <t xml:space="preserve">  Mock de testes de integração - Weather [3h]</t>
  </si>
  <si>
    <t>Reescrita de testes de integração [10h]</t>
  </si>
  <si>
    <t>Dia</t>
  </si>
  <si>
    <t>Curva Teórica</t>
  </si>
  <si>
    <t>Curva Prática</t>
  </si>
  <si>
    <t>Horas Finalizadas</t>
  </si>
  <si>
    <t>Data Conclusão Estimada</t>
  </si>
  <si>
    <t>Valor Planejado</t>
  </si>
  <si>
    <t>Valor Real</t>
  </si>
  <si>
    <t>Agregado</t>
  </si>
  <si>
    <t>Obs.: Análise 20-80
(20% quando a tarefa é iniciada, 80% quando a tarefa é concluída)</t>
  </si>
  <si>
    <t>VA (Valor Agregado)</t>
  </si>
  <si>
    <t>CR (Custo Real)</t>
  </si>
  <si>
    <t>Variação de Custos</t>
  </si>
  <si>
    <t>IDC (Índice de Desempenho de Prazos)</t>
  </si>
  <si>
    <t>Investindo na execução do trabalho estamos entregando R$1,15 de valor agregado - Recursos do projeto sendo usados de forma eficiente</t>
  </si>
  <si>
    <t>VPR (Variação de Prazos)</t>
  </si>
  <si>
    <t>O projeto atrasou</t>
  </si>
  <si>
    <t>IDP (Índice de Desempenho de Prazos)</t>
  </si>
  <si>
    <t>Atraso de trabalho, com relação ao planejado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</si>
</sst>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8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/>
    <font>
      <b/>
      <sz val="11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2" fontId="3" numFmtId="3" xfId="0" applyAlignment="1" applyFill="1" applyFont="1" applyNumberFormat="1">
      <alignment horizontal="center" readingOrder="0" shrinkToFit="0" wrapText="0"/>
    </xf>
    <xf borderId="0" fillId="0" fontId="3" numFmtId="164" xfId="0" applyAlignment="1" applyFont="1" applyNumberFormat="1">
      <alignment horizontal="center" readingOrder="0" shrinkToFit="0" vertical="center" wrapText="0"/>
    </xf>
    <xf borderId="0" fillId="0" fontId="3" numFmtId="165" xfId="0" applyAlignment="1" applyFont="1" applyNumberFormat="1">
      <alignment horizontal="center" readingOrder="0" shrinkToFit="0" wrapText="0"/>
    </xf>
    <xf borderId="0" fillId="2" fontId="3" numFmtId="3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4" numFmtId="164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readingOrder="0" shrinkToFit="0" wrapText="0"/>
    </xf>
    <xf borderId="0" fillId="0" fontId="3" numFmtId="165" xfId="0" applyAlignment="1" applyFont="1" applyNumberFormat="1">
      <alignment horizontal="center" readingOrder="0" shrinkToFit="0" vertical="center" wrapText="0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readingOrder="0" shrinkToFit="0" wrapText="0"/>
    </xf>
    <xf borderId="0" fillId="0" fontId="4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1"/>
    </xf>
    <xf borderId="0" fillId="0" fontId="4" numFmtId="165" xfId="0" applyAlignment="1" applyFont="1" applyNumberFormat="1">
      <alignment horizontal="center" readingOrder="0"/>
    </xf>
    <xf borderId="0" fillId="3" fontId="3" numFmtId="0" xfId="0" applyAlignment="1" applyFill="1" applyFont="1">
      <alignment horizontal="left" readingOrder="0" shrinkToFit="0" wrapText="0"/>
    </xf>
    <xf borderId="0" fillId="0" fontId="5" numFmtId="164" xfId="0" applyAlignment="1" applyFont="1" applyNumberFormat="1">
      <alignment horizontal="center" readingOrder="0"/>
    </xf>
    <xf borderId="0" fillId="3" fontId="3" numFmtId="0" xfId="0" applyAlignment="1" applyFont="1">
      <alignment horizontal="left" readingOrder="0" shrinkToFit="0" wrapText="0"/>
    </xf>
    <xf borderId="0" fillId="3" fontId="3" numFmtId="0" xfId="0" applyAlignment="1" applyFont="1">
      <alignment horizontal="left" readingOrder="0"/>
    </xf>
    <xf borderId="0" fillId="0" fontId="6" numFmtId="0" xfId="0" applyAlignment="1" applyFont="1">
      <alignment horizontal="center" readingOrder="0" shrinkToFit="0" wrapText="0"/>
    </xf>
    <xf borderId="0" fillId="0" fontId="7" numFmtId="164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horizontal="center" shrinkToFit="0" vertical="bottom" wrapText="0"/>
    </xf>
    <xf borderId="0" fillId="0" fontId="7" numFmtId="165" xfId="0" applyAlignment="1" applyFont="1" applyNumberFormat="1">
      <alignment horizontal="center" readingOrder="0" shrinkToFit="0" wrapText="0"/>
    </xf>
    <xf borderId="0" fillId="0" fontId="7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readingOrder="0" vertical="center"/>
    </xf>
    <xf borderId="1" fillId="0" fontId="7" numFmtId="164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readingOrder="0"/>
    </xf>
    <xf borderId="1" fillId="0" fontId="7" numFmtId="165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'Burndown e Valor Agregado'!$B$1</c:f>
            </c:strRef>
          </c:tx>
          <c:marker>
            <c:symbol val="none"/>
          </c:marker>
          <c:cat>
            <c:strRef>
              <c:f>'Burndown e Valor Agregado'!$A$2:$A$12</c:f>
            </c:strRef>
          </c:cat>
          <c:val>
            <c:numRef>
              <c:f>'Burndown e Valor Agregado'!$B$2:$B$12</c:f>
              <c:numCache/>
            </c:numRef>
          </c:val>
          <c:smooth val="0"/>
        </c:ser>
        <c:ser>
          <c:idx val="1"/>
          <c:order val="1"/>
          <c:tx>
            <c:strRef>
              <c:f>'Burndown e Valor Agregado'!$C$1</c:f>
            </c:strRef>
          </c:tx>
          <c:marker>
            <c:symbol val="none"/>
          </c:marker>
          <c:cat>
            <c:strRef>
              <c:f>'Burndown e Valor Agregado'!$A$2:$A$12</c:f>
            </c:strRef>
          </c:cat>
          <c:val>
            <c:numRef>
              <c:f>'Burndown e Valor Agregado'!$C$2:$C$12</c:f>
              <c:numCache/>
            </c:numRef>
          </c:val>
          <c:smooth val="0"/>
        </c:ser>
        <c:axId val="598203863"/>
        <c:axId val="1373165546"/>
      </c:lineChart>
      <c:catAx>
        <c:axId val="59820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165546"/>
      </c:catAx>
      <c:valAx>
        <c:axId val="1373165546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203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Planejado, Valor Real e Agregado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e Valor Agregado'!$B$19</c:f>
            </c:strRef>
          </c:tx>
          <c:marker>
            <c:symbol val="none"/>
          </c:marker>
          <c:cat>
            <c:strRef>
              <c:f>'Burndown e Valor Agregado'!$A$20:$A$31</c:f>
            </c:strRef>
          </c:cat>
          <c:val>
            <c:numRef>
              <c:f>'Burndown e Valor Agregado'!$B$20:$B$31</c:f>
              <c:numCache/>
            </c:numRef>
          </c:val>
          <c:smooth val="0"/>
        </c:ser>
        <c:ser>
          <c:idx val="1"/>
          <c:order val="1"/>
          <c:tx>
            <c:strRef>
              <c:f>'Burndown e Valor Agregado'!$C$19</c:f>
            </c:strRef>
          </c:tx>
          <c:marker>
            <c:symbol val="none"/>
          </c:marker>
          <c:cat>
            <c:strRef>
              <c:f>'Burndown e Valor Agregado'!$A$20:$A$31</c:f>
            </c:strRef>
          </c:cat>
          <c:val>
            <c:numRef>
              <c:f>'Burndown e Valor Agregado'!$C$20:$C$31</c:f>
              <c:numCache/>
            </c:numRef>
          </c:val>
          <c:smooth val="0"/>
        </c:ser>
        <c:ser>
          <c:idx val="2"/>
          <c:order val="2"/>
          <c:tx>
            <c:strRef>
              <c:f>'Burndown e Valor Agregado'!$D$19</c:f>
            </c:strRef>
          </c:tx>
          <c:marker>
            <c:symbol val="none"/>
          </c:marker>
          <c:cat>
            <c:strRef>
              <c:f>'Burndown e Valor Agregado'!$A$20:$A$31</c:f>
            </c:strRef>
          </c:cat>
          <c:val>
            <c:numRef>
              <c:f>'Burndown e Valor Agregado'!$D$20:$D$31</c:f>
              <c:numCache/>
            </c:numRef>
          </c:val>
          <c:smooth val="0"/>
        </c:ser>
        <c:axId val="901817562"/>
        <c:axId val="1620885698"/>
      </c:lineChart>
      <c:catAx>
        <c:axId val="901817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Conclusão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885698"/>
      </c:catAx>
      <c:valAx>
        <c:axId val="1620885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817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Curva Teórica, Curva Prática e Horas Finalizadas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e Valor Agregado'!$N$1</c:f>
            </c:strRef>
          </c:tx>
          <c:marker>
            <c:symbol val="none"/>
          </c:marker>
          <c:cat>
            <c:strRef>
              <c:f>'Burndown e Valor Agregado'!$M$2:$M$12</c:f>
            </c:strRef>
          </c:cat>
          <c:val>
            <c:numRef>
              <c:f>'Burndown e Valor Agregado'!$N$2:$N$12</c:f>
              <c:numCache/>
            </c:numRef>
          </c:val>
          <c:smooth val="0"/>
        </c:ser>
        <c:ser>
          <c:idx val="1"/>
          <c:order val="1"/>
          <c:tx>
            <c:strRef>
              <c:f>'Burndown e Valor Agregado'!$O$1</c:f>
            </c:strRef>
          </c:tx>
          <c:marker>
            <c:symbol val="none"/>
          </c:marker>
          <c:cat>
            <c:strRef>
              <c:f>'Burndown e Valor Agregado'!$M$2:$M$12</c:f>
            </c:strRef>
          </c:cat>
          <c:val>
            <c:numRef>
              <c:f>'Burndown e Valor Agregado'!$O$2:$O$12</c:f>
              <c:numCache/>
            </c:numRef>
          </c:val>
          <c:smooth val="0"/>
        </c:ser>
        <c:axId val="927076113"/>
        <c:axId val="1060997130"/>
      </c:lineChart>
      <c:catAx>
        <c:axId val="92707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997130"/>
      </c:catAx>
      <c:valAx>
        <c:axId val="1060997130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076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Planejado, Valor Real e Agregado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e Valor Agregado'!$N$19</c:f>
            </c:strRef>
          </c:tx>
          <c:marker>
            <c:symbol val="none"/>
          </c:marker>
          <c:cat>
            <c:strRef>
              <c:f>'Burndown e Valor Agregado'!$M$20:$M$31</c:f>
            </c:strRef>
          </c:cat>
          <c:val>
            <c:numRef>
              <c:f>'Burndown e Valor Agregado'!$N$20:$N$31</c:f>
              <c:numCache/>
            </c:numRef>
          </c:val>
          <c:smooth val="0"/>
        </c:ser>
        <c:ser>
          <c:idx val="1"/>
          <c:order val="1"/>
          <c:tx>
            <c:strRef>
              <c:f>'Burndown e Valor Agregado'!$O$19</c:f>
            </c:strRef>
          </c:tx>
          <c:marker>
            <c:symbol val="none"/>
          </c:marker>
          <c:cat>
            <c:strRef>
              <c:f>'Burndown e Valor Agregado'!$M$20:$M$31</c:f>
            </c:strRef>
          </c:cat>
          <c:val>
            <c:numRef>
              <c:f>'Burndown e Valor Agregado'!$O$20:$O$31</c:f>
              <c:numCache/>
            </c:numRef>
          </c:val>
          <c:smooth val="0"/>
        </c:ser>
        <c:ser>
          <c:idx val="2"/>
          <c:order val="2"/>
          <c:tx>
            <c:strRef>
              <c:f>'Burndown e Valor Agregado'!$P$19</c:f>
            </c:strRef>
          </c:tx>
          <c:marker>
            <c:symbol val="none"/>
          </c:marker>
          <c:cat>
            <c:strRef>
              <c:f>'Burndown e Valor Agregado'!$M$20:$M$31</c:f>
            </c:strRef>
          </c:cat>
          <c:val>
            <c:numRef>
              <c:f>'Burndown e Valor Agregado'!$P$20:$P$31</c:f>
              <c:numCache/>
            </c:numRef>
          </c:val>
          <c:smooth val="0"/>
        </c:ser>
        <c:axId val="1718593910"/>
        <c:axId val="1849204014"/>
      </c:lineChart>
      <c:catAx>
        <c:axId val="1718593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Conclusão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204014"/>
      </c:catAx>
      <c:valAx>
        <c:axId val="1849204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593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962025</xdr:colOff>
      <xdr:row>23</xdr:row>
      <xdr:rowOff>333375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9525</xdr:colOff>
      <xdr:row>1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9525</xdr:colOff>
      <xdr:row>23</xdr:row>
      <xdr:rowOff>333375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4.57"/>
    <col customWidth="1" min="2" max="2" width="10.57"/>
    <col customWidth="1" min="3" max="3" width="25.0"/>
    <col customWidth="1" min="4" max="4" width="11.57"/>
    <col customWidth="1" min="5" max="5" width="16.57"/>
    <col customWidth="1" min="6" max="6" width="12.14"/>
    <col customWidth="1" min="7" max="7" width="27.29"/>
    <col customWidth="1" min="8" max="8" width="2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>
      <c r="A2" s="4" t="s">
        <v>9</v>
      </c>
      <c r="B2" s="5">
        <v>2.0</v>
      </c>
      <c r="C2" s="5" t="s">
        <v>10</v>
      </c>
      <c r="D2" s="6" t="s">
        <v>11</v>
      </c>
      <c r="E2" s="5">
        <v>8.0</v>
      </c>
      <c r="F2" s="5">
        <v>8.0</v>
      </c>
      <c r="G2" s="7">
        <v>44196.0</v>
      </c>
      <c r="H2" s="8">
        <v>44199.0</v>
      </c>
      <c r="I2" s="8">
        <v>44199.0</v>
      </c>
    </row>
    <row r="3">
      <c r="A3" s="4" t="s">
        <v>12</v>
      </c>
      <c r="B3" s="5">
        <v>1.0</v>
      </c>
      <c r="C3" s="5" t="s">
        <v>10</v>
      </c>
      <c r="D3" s="6" t="s">
        <v>11</v>
      </c>
      <c r="E3" s="5">
        <v>1.0</v>
      </c>
      <c r="F3" s="5">
        <v>1.0</v>
      </c>
      <c r="G3" s="7">
        <v>44195.0</v>
      </c>
      <c r="H3" s="8">
        <v>44199.0</v>
      </c>
      <c r="I3" s="8">
        <v>44199.0</v>
      </c>
    </row>
    <row r="4">
      <c r="A4" s="4" t="s">
        <v>13</v>
      </c>
      <c r="B4" s="5">
        <v>1.0</v>
      </c>
      <c r="C4" s="5" t="s">
        <v>10</v>
      </c>
      <c r="D4" s="9" t="s">
        <v>14</v>
      </c>
      <c r="E4" s="5">
        <v>1.0</v>
      </c>
      <c r="F4" s="5"/>
      <c r="G4" s="7">
        <v>44195.0</v>
      </c>
      <c r="H4" s="10"/>
    </row>
    <row r="5">
      <c r="A5" s="4" t="s">
        <v>15</v>
      </c>
      <c r="B5" s="5">
        <v>1.0</v>
      </c>
      <c r="C5" s="5" t="s">
        <v>10</v>
      </c>
      <c r="D5" s="9" t="s">
        <v>14</v>
      </c>
      <c r="E5" s="5">
        <v>4.0</v>
      </c>
      <c r="F5" s="10"/>
      <c r="G5" s="7">
        <v>44195.0</v>
      </c>
      <c r="H5" s="10"/>
    </row>
    <row r="6">
      <c r="A6" s="4" t="s">
        <v>16</v>
      </c>
      <c r="B6" s="5">
        <v>2.0</v>
      </c>
      <c r="C6" s="5" t="s">
        <v>10</v>
      </c>
      <c r="D6" s="6" t="s">
        <v>11</v>
      </c>
      <c r="E6" s="5">
        <v>6.0</v>
      </c>
      <c r="F6" s="5">
        <v>8.0</v>
      </c>
      <c r="G6" s="11">
        <v>44196.0</v>
      </c>
      <c r="H6" s="8">
        <v>44199.0</v>
      </c>
      <c r="I6" s="8">
        <v>44199.0</v>
      </c>
    </row>
    <row r="7">
      <c r="A7" s="4" t="s">
        <v>17</v>
      </c>
      <c r="B7" s="5">
        <v>7.0</v>
      </c>
      <c r="C7" s="5" t="s">
        <v>18</v>
      </c>
      <c r="D7" s="12" t="s">
        <v>11</v>
      </c>
      <c r="E7" s="5">
        <v>2.0</v>
      </c>
      <c r="F7" s="5">
        <v>2.0</v>
      </c>
      <c r="G7" s="13">
        <v>44199.0</v>
      </c>
      <c r="H7" s="8">
        <v>44199.0</v>
      </c>
      <c r="I7" s="8">
        <v>44199.0</v>
      </c>
    </row>
    <row r="8">
      <c r="A8" s="4" t="s">
        <v>19</v>
      </c>
      <c r="B8" s="5">
        <v>4.0</v>
      </c>
      <c r="C8" s="5" t="s">
        <v>18</v>
      </c>
      <c r="D8" s="12" t="s">
        <v>11</v>
      </c>
      <c r="E8" s="5">
        <v>5.0</v>
      </c>
      <c r="F8" s="5">
        <v>6.0</v>
      </c>
      <c r="G8" s="13">
        <v>44199.0</v>
      </c>
      <c r="H8" s="8">
        <v>44199.0</v>
      </c>
      <c r="I8" s="8">
        <v>44199.0</v>
      </c>
    </row>
    <row r="9">
      <c r="A9" s="4" t="s">
        <v>20</v>
      </c>
      <c r="B9" s="5">
        <v>5.0</v>
      </c>
      <c r="C9" s="5" t="s">
        <v>18</v>
      </c>
      <c r="D9" s="12" t="s">
        <v>11</v>
      </c>
      <c r="E9" s="5">
        <v>1.0</v>
      </c>
      <c r="F9" s="5">
        <v>1.0</v>
      </c>
      <c r="G9" s="13">
        <v>44199.0</v>
      </c>
      <c r="H9" s="8">
        <v>44199.0</v>
      </c>
      <c r="I9" s="8">
        <v>44199.0</v>
      </c>
    </row>
    <row r="10">
      <c r="A10" s="4" t="s">
        <v>21</v>
      </c>
      <c r="B10" s="5">
        <v>1.0</v>
      </c>
      <c r="C10" s="5" t="s">
        <v>18</v>
      </c>
      <c r="D10" s="12" t="s">
        <v>11</v>
      </c>
      <c r="E10" s="5">
        <v>2.0</v>
      </c>
      <c r="F10" s="5">
        <v>2.0</v>
      </c>
      <c r="G10" s="7">
        <v>44193.0</v>
      </c>
      <c r="H10" s="14">
        <v>44193.0</v>
      </c>
      <c r="I10" s="14">
        <v>44193.0</v>
      </c>
    </row>
    <row r="11">
      <c r="A11" s="4" t="s">
        <v>22</v>
      </c>
      <c r="B11" s="5">
        <v>3.0</v>
      </c>
      <c r="C11" s="5" t="s">
        <v>18</v>
      </c>
      <c r="D11" s="12" t="s">
        <v>11</v>
      </c>
      <c r="E11" s="5">
        <v>6.0</v>
      </c>
      <c r="F11" s="5">
        <v>6.0</v>
      </c>
      <c r="G11" s="13">
        <v>44199.0</v>
      </c>
      <c r="H11" s="8">
        <v>44199.0</v>
      </c>
      <c r="I11" s="8">
        <v>44199.0</v>
      </c>
    </row>
    <row r="12">
      <c r="A12" s="4" t="s">
        <v>23</v>
      </c>
      <c r="B12" s="5">
        <v>2.0</v>
      </c>
      <c r="C12" s="15" t="s">
        <v>18</v>
      </c>
      <c r="D12" s="16" t="s">
        <v>11</v>
      </c>
      <c r="E12" s="5">
        <v>1.0</v>
      </c>
      <c r="F12" s="5">
        <v>1.0</v>
      </c>
      <c r="G12" s="7">
        <v>44193.0</v>
      </c>
      <c r="H12" s="17">
        <v>44193.0</v>
      </c>
      <c r="I12" s="17">
        <v>44193.0</v>
      </c>
    </row>
    <row r="13">
      <c r="A13" s="4" t="s">
        <v>24</v>
      </c>
      <c r="B13" s="5">
        <v>6.0</v>
      </c>
      <c r="C13" s="15" t="s">
        <v>18</v>
      </c>
      <c r="D13" s="16" t="s">
        <v>11</v>
      </c>
      <c r="E13" s="5">
        <v>2.0</v>
      </c>
      <c r="F13" s="5">
        <v>2.0</v>
      </c>
      <c r="G13" s="13">
        <v>44199.0</v>
      </c>
      <c r="H13" s="8">
        <v>44199.0</v>
      </c>
      <c r="I13" s="8">
        <v>44199.0</v>
      </c>
    </row>
    <row r="14">
      <c r="A14" s="4" t="s">
        <v>25</v>
      </c>
      <c r="B14" s="5">
        <v>1.0</v>
      </c>
      <c r="C14" s="5" t="s">
        <v>26</v>
      </c>
      <c r="D14" s="16" t="s">
        <v>11</v>
      </c>
      <c r="E14" s="5">
        <v>6.0</v>
      </c>
      <c r="F14" s="5">
        <f>SUM(8.5)</f>
        <v>8.5</v>
      </c>
      <c r="G14" s="7">
        <v>44193.0</v>
      </c>
      <c r="H14" s="17">
        <v>44194.0</v>
      </c>
      <c r="I14" s="17">
        <v>44194.0</v>
      </c>
    </row>
    <row r="15">
      <c r="A15" s="18" t="s">
        <v>27</v>
      </c>
      <c r="B15" s="15">
        <v>1.0</v>
      </c>
      <c r="C15" s="5" t="s">
        <v>26</v>
      </c>
      <c r="D15" s="16" t="s">
        <v>11</v>
      </c>
      <c r="E15" s="5">
        <v>4.0</v>
      </c>
      <c r="F15" s="5">
        <v>5.0</v>
      </c>
      <c r="G15" s="7">
        <v>44194.0</v>
      </c>
      <c r="H15" s="17">
        <v>44194.0</v>
      </c>
      <c r="I15" s="17">
        <v>44194.0</v>
      </c>
    </row>
    <row r="16">
      <c r="A16" s="4" t="s">
        <v>28</v>
      </c>
      <c r="B16" s="5">
        <v>3.0</v>
      </c>
      <c r="C16" s="5" t="s">
        <v>26</v>
      </c>
      <c r="D16" s="12" t="s">
        <v>14</v>
      </c>
      <c r="E16" s="5">
        <v>4.0</v>
      </c>
      <c r="F16" s="10"/>
      <c r="G16" s="7">
        <v>44196.0</v>
      </c>
      <c r="H16" s="10"/>
    </row>
    <row r="17">
      <c r="A17" s="4" t="s">
        <v>29</v>
      </c>
      <c r="B17" s="5">
        <v>3.0</v>
      </c>
      <c r="C17" s="15" t="s">
        <v>26</v>
      </c>
      <c r="D17" s="16" t="s">
        <v>11</v>
      </c>
      <c r="E17" s="5">
        <v>4.0</v>
      </c>
      <c r="F17" s="5">
        <v>3.0</v>
      </c>
      <c r="G17" s="7">
        <v>44196.0</v>
      </c>
      <c r="H17" s="14"/>
      <c r="I17" s="14">
        <v>44194.0</v>
      </c>
    </row>
    <row r="18">
      <c r="A18" s="4" t="s">
        <v>30</v>
      </c>
      <c r="B18" s="5">
        <v>5.0</v>
      </c>
      <c r="C18" s="5" t="s">
        <v>26</v>
      </c>
      <c r="D18" s="16" t="s">
        <v>11</v>
      </c>
      <c r="E18" s="5">
        <v>1.0</v>
      </c>
      <c r="F18" s="5">
        <v>1.0</v>
      </c>
      <c r="G18" s="13">
        <v>44199.0</v>
      </c>
      <c r="H18" s="13">
        <v>44199.0</v>
      </c>
      <c r="I18" s="13">
        <v>44199.0</v>
      </c>
    </row>
    <row r="19">
      <c r="A19" s="4" t="s">
        <v>31</v>
      </c>
      <c r="B19" s="5">
        <v>5.0</v>
      </c>
      <c r="C19" s="5" t="s">
        <v>26</v>
      </c>
      <c r="D19" s="16" t="s">
        <v>11</v>
      </c>
      <c r="E19" s="5">
        <v>1.0</v>
      </c>
      <c r="F19" s="5">
        <v>1.0</v>
      </c>
      <c r="G19" s="13">
        <v>44199.0</v>
      </c>
      <c r="H19" s="13">
        <v>44199.0</v>
      </c>
      <c r="I19" s="13">
        <v>44199.0</v>
      </c>
    </row>
    <row r="20">
      <c r="A20" s="4" t="s">
        <v>32</v>
      </c>
      <c r="B20" s="5">
        <v>5.0</v>
      </c>
      <c r="C20" s="5" t="s">
        <v>26</v>
      </c>
      <c r="D20" s="16" t="s">
        <v>11</v>
      </c>
      <c r="E20" s="5">
        <v>1.0</v>
      </c>
      <c r="F20" s="5">
        <v>1.0</v>
      </c>
      <c r="G20" s="13">
        <v>44199.0</v>
      </c>
      <c r="H20" s="13">
        <v>44199.0</v>
      </c>
      <c r="I20" s="13">
        <v>44199.0</v>
      </c>
    </row>
    <row r="21">
      <c r="A21" s="4" t="s">
        <v>33</v>
      </c>
      <c r="B21" s="5">
        <v>5.0</v>
      </c>
      <c r="C21" s="5" t="s">
        <v>26</v>
      </c>
      <c r="D21" s="16" t="s">
        <v>11</v>
      </c>
      <c r="E21" s="5">
        <v>1.0</v>
      </c>
      <c r="F21" s="5">
        <v>1.0</v>
      </c>
      <c r="G21" s="13">
        <v>44199.0</v>
      </c>
      <c r="H21" s="13">
        <v>44199.0</v>
      </c>
      <c r="I21" s="13">
        <v>44199.0</v>
      </c>
    </row>
    <row r="22">
      <c r="A22" s="4" t="s">
        <v>34</v>
      </c>
      <c r="B22" s="5">
        <v>5.0</v>
      </c>
      <c r="C22" s="5" t="s">
        <v>26</v>
      </c>
      <c r="D22" s="16" t="s">
        <v>11</v>
      </c>
      <c r="E22" s="5">
        <v>1.0</v>
      </c>
      <c r="F22" s="5">
        <v>1.0</v>
      </c>
      <c r="G22" s="13">
        <v>44199.0</v>
      </c>
      <c r="H22" s="13">
        <v>44199.0</v>
      </c>
      <c r="I22" s="13">
        <v>44199.0</v>
      </c>
    </row>
    <row r="23">
      <c r="A23" s="18" t="s">
        <v>35</v>
      </c>
      <c r="B23" s="15">
        <v>5.0</v>
      </c>
      <c r="C23" s="5" t="s">
        <v>26</v>
      </c>
      <c r="D23" s="16" t="s">
        <v>14</v>
      </c>
      <c r="E23" s="5">
        <v>1.0</v>
      </c>
      <c r="F23" s="10"/>
      <c r="G23" s="13">
        <v>44199.0</v>
      </c>
      <c r="H23" s="10"/>
    </row>
    <row r="24">
      <c r="A24" s="18" t="s">
        <v>36</v>
      </c>
      <c r="B24" s="15">
        <v>4.0</v>
      </c>
      <c r="C24" s="15" t="s">
        <v>26</v>
      </c>
      <c r="D24" s="16" t="s">
        <v>11</v>
      </c>
      <c r="E24" s="5">
        <v>1.0</v>
      </c>
      <c r="F24" s="5">
        <v>1.0</v>
      </c>
      <c r="G24" s="13">
        <v>44198.0</v>
      </c>
      <c r="H24" s="13">
        <v>44199.0</v>
      </c>
      <c r="I24" s="13">
        <v>44199.0</v>
      </c>
    </row>
    <row r="25">
      <c r="A25" s="19" t="s">
        <v>37</v>
      </c>
      <c r="B25" s="15">
        <v>4.0</v>
      </c>
      <c r="C25" s="15" t="s">
        <v>26</v>
      </c>
      <c r="D25" s="16" t="s">
        <v>11</v>
      </c>
      <c r="E25" s="5">
        <v>1.0</v>
      </c>
      <c r="F25" s="5">
        <v>1.0</v>
      </c>
      <c r="G25" s="13">
        <v>44198.0</v>
      </c>
      <c r="H25" s="13">
        <v>44199.0</v>
      </c>
      <c r="I25" s="13">
        <v>44199.0</v>
      </c>
    </row>
    <row r="26">
      <c r="A26" s="18" t="s">
        <v>38</v>
      </c>
      <c r="B26" s="15">
        <v>4.0</v>
      </c>
      <c r="C26" s="15" t="s">
        <v>26</v>
      </c>
      <c r="D26" s="16" t="s">
        <v>11</v>
      </c>
      <c r="E26" s="5">
        <v>1.0</v>
      </c>
      <c r="F26" s="5">
        <v>1.0</v>
      </c>
      <c r="G26" s="13">
        <v>44198.0</v>
      </c>
      <c r="H26" s="13">
        <v>44199.0</v>
      </c>
      <c r="I26" s="13">
        <v>44199.0</v>
      </c>
    </row>
    <row r="27">
      <c r="A27" s="18" t="s">
        <v>39</v>
      </c>
      <c r="B27" s="15">
        <v>4.0</v>
      </c>
      <c r="C27" s="15" t="s">
        <v>26</v>
      </c>
      <c r="D27" s="16" t="s">
        <v>11</v>
      </c>
      <c r="E27" s="5">
        <v>1.0</v>
      </c>
      <c r="F27" s="5">
        <v>1.0</v>
      </c>
      <c r="G27" s="13">
        <v>44198.0</v>
      </c>
      <c r="H27" s="8">
        <v>44199.0</v>
      </c>
      <c r="I27" s="8">
        <v>44199.0</v>
      </c>
    </row>
    <row r="28">
      <c r="A28" s="19" t="s">
        <v>40</v>
      </c>
      <c r="B28" s="15">
        <v>4.0</v>
      </c>
      <c r="C28" s="15" t="s">
        <v>26</v>
      </c>
      <c r="D28" s="16" t="s">
        <v>11</v>
      </c>
      <c r="E28" s="5">
        <v>1.0</v>
      </c>
      <c r="F28" s="5">
        <v>1.0</v>
      </c>
      <c r="G28" s="13">
        <v>44198.0</v>
      </c>
      <c r="H28" s="8">
        <v>44199.0</v>
      </c>
      <c r="I28" s="8">
        <v>44199.0</v>
      </c>
    </row>
    <row r="29">
      <c r="A29" s="18" t="s">
        <v>41</v>
      </c>
      <c r="B29" s="15">
        <v>4.0</v>
      </c>
      <c r="C29" s="15" t="s">
        <v>26</v>
      </c>
      <c r="D29" s="16" t="s">
        <v>11</v>
      </c>
      <c r="E29" s="5">
        <v>1.0</v>
      </c>
      <c r="F29" s="5">
        <v>1.0</v>
      </c>
      <c r="G29" s="13">
        <v>44198.0</v>
      </c>
      <c r="H29" s="8">
        <v>44199.0</v>
      </c>
      <c r="I29" s="8">
        <v>44199.0</v>
      </c>
    </row>
    <row r="30">
      <c r="A30" s="18" t="s">
        <v>42</v>
      </c>
      <c r="B30" s="15">
        <v>4.0</v>
      </c>
      <c r="C30" s="15" t="s">
        <v>26</v>
      </c>
      <c r="D30" s="16" t="s">
        <v>11</v>
      </c>
      <c r="E30" s="5">
        <v>1.0</v>
      </c>
      <c r="F30" s="5">
        <v>1.0</v>
      </c>
      <c r="G30" s="13">
        <v>44198.0</v>
      </c>
      <c r="H30" s="8">
        <v>44199.0</v>
      </c>
      <c r="I30" s="8">
        <v>44199.0</v>
      </c>
    </row>
    <row r="31">
      <c r="A31" s="18" t="s">
        <v>43</v>
      </c>
      <c r="B31" s="15">
        <v>4.0</v>
      </c>
      <c r="C31" s="15" t="s">
        <v>26</v>
      </c>
      <c r="D31" s="16" t="s">
        <v>11</v>
      </c>
      <c r="E31" s="5">
        <v>1.0</v>
      </c>
      <c r="F31" s="5">
        <v>1.0</v>
      </c>
      <c r="G31" s="13">
        <v>44198.0</v>
      </c>
      <c r="H31" s="8">
        <v>44199.0</v>
      </c>
      <c r="I31" s="8">
        <v>44199.0</v>
      </c>
    </row>
    <row r="32">
      <c r="A32" s="18" t="s">
        <v>44</v>
      </c>
      <c r="B32" s="15">
        <v>4.0</v>
      </c>
      <c r="C32" s="15" t="s">
        <v>26</v>
      </c>
      <c r="D32" s="16" t="s">
        <v>11</v>
      </c>
      <c r="E32" s="5">
        <v>1.0</v>
      </c>
      <c r="F32" s="5">
        <v>1.0</v>
      </c>
      <c r="G32" s="13">
        <v>44198.0</v>
      </c>
      <c r="H32" s="8">
        <v>44199.0</v>
      </c>
      <c r="I32" s="8">
        <v>44199.0</v>
      </c>
    </row>
    <row r="33">
      <c r="A33" s="18" t="s">
        <v>45</v>
      </c>
      <c r="B33" s="15">
        <v>4.0</v>
      </c>
      <c r="C33" s="15" t="s">
        <v>26</v>
      </c>
      <c r="D33" s="16" t="s">
        <v>11</v>
      </c>
      <c r="E33" s="5">
        <v>1.0</v>
      </c>
      <c r="F33" s="5">
        <v>1.0</v>
      </c>
      <c r="G33" s="13">
        <v>44198.0</v>
      </c>
      <c r="H33" s="8">
        <v>44199.0</v>
      </c>
      <c r="I33" s="8">
        <v>44199.0</v>
      </c>
    </row>
    <row r="34">
      <c r="A34" s="18" t="s">
        <v>46</v>
      </c>
      <c r="B34" s="15">
        <v>4.0</v>
      </c>
      <c r="C34" s="15" t="s">
        <v>26</v>
      </c>
      <c r="D34" s="16" t="s">
        <v>11</v>
      </c>
      <c r="E34" s="5">
        <v>1.0</v>
      </c>
      <c r="F34" s="5">
        <v>1.0</v>
      </c>
      <c r="G34" s="13">
        <v>44198.0</v>
      </c>
      <c r="H34" s="8">
        <v>44199.0</v>
      </c>
      <c r="I34" s="8">
        <v>44199.0</v>
      </c>
    </row>
    <row r="35">
      <c r="A35" s="18" t="s">
        <v>47</v>
      </c>
      <c r="B35" s="15">
        <v>6.0</v>
      </c>
      <c r="C35" s="15" t="s">
        <v>26</v>
      </c>
      <c r="D35" s="16" t="s">
        <v>11</v>
      </c>
      <c r="E35" s="5">
        <v>1.0</v>
      </c>
      <c r="F35" s="5">
        <v>1.0</v>
      </c>
      <c r="G35" s="13">
        <v>44199.0</v>
      </c>
      <c r="H35" s="13">
        <v>44199.0</v>
      </c>
      <c r="I35" s="13">
        <v>44199.0</v>
      </c>
    </row>
    <row r="36">
      <c r="A36" s="18" t="s">
        <v>48</v>
      </c>
      <c r="B36" s="15">
        <v>6.0</v>
      </c>
      <c r="C36" s="15" t="s">
        <v>26</v>
      </c>
      <c r="D36" s="16" t="s">
        <v>11</v>
      </c>
      <c r="E36" s="5">
        <v>1.0</v>
      </c>
      <c r="F36" s="5">
        <v>1.0</v>
      </c>
      <c r="G36" s="13">
        <v>44199.0</v>
      </c>
      <c r="H36" s="13">
        <v>44199.0</v>
      </c>
      <c r="I36" s="13">
        <v>44199.0</v>
      </c>
    </row>
    <row r="37">
      <c r="A37" s="18" t="s">
        <v>49</v>
      </c>
      <c r="B37" s="15">
        <v>6.0</v>
      </c>
      <c r="C37" s="15" t="s">
        <v>26</v>
      </c>
      <c r="D37" s="16" t="s">
        <v>11</v>
      </c>
      <c r="E37" s="5">
        <v>1.0</v>
      </c>
      <c r="F37" s="5">
        <v>1.0</v>
      </c>
      <c r="G37" s="13">
        <v>44199.0</v>
      </c>
      <c r="H37" s="13">
        <v>44199.0</v>
      </c>
      <c r="I37" s="13">
        <v>44199.0</v>
      </c>
    </row>
    <row r="38">
      <c r="A38" s="18" t="s">
        <v>50</v>
      </c>
      <c r="B38" s="15">
        <v>6.0</v>
      </c>
      <c r="C38" s="15" t="s">
        <v>26</v>
      </c>
      <c r="D38" s="16" t="s">
        <v>11</v>
      </c>
      <c r="E38" s="5">
        <v>1.0</v>
      </c>
      <c r="F38" s="5">
        <v>1.0</v>
      </c>
      <c r="G38" s="13">
        <v>44199.0</v>
      </c>
      <c r="H38" s="13">
        <v>44199.0</v>
      </c>
      <c r="I38" s="13">
        <v>44199.0</v>
      </c>
    </row>
    <row r="39">
      <c r="A39" s="18" t="s">
        <v>51</v>
      </c>
      <c r="B39" s="15">
        <v>6.0</v>
      </c>
      <c r="C39" s="15" t="s">
        <v>26</v>
      </c>
      <c r="D39" s="16" t="s">
        <v>11</v>
      </c>
      <c r="E39" s="5">
        <v>1.0</v>
      </c>
      <c r="F39" s="5">
        <v>1.0</v>
      </c>
      <c r="G39" s="13">
        <v>44199.0</v>
      </c>
      <c r="H39" s="13">
        <v>44199.0</v>
      </c>
      <c r="I39" s="13">
        <v>44199.0</v>
      </c>
    </row>
    <row r="40">
      <c r="A40" s="18" t="s">
        <v>52</v>
      </c>
      <c r="B40" s="15">
        <v>6.0</v>
      </c>
      <c r="C40" s="15" t="s">
        <v>26</v>
      </c>
      <c r="D40" s="16" t="s">
        <v>11</v>
      </c>
      <c r="E40" s="5">
        <v>1.0</v>
      </c>
      <c r="F40" s="5">
        <v>1.0</v>
      </c>
      <c r="G40" s="13">
        <v>44199.0</v>
      </c>
      <c r="H40" s="13">
        <v>44199.0</v>
      </c>
      <c r="I40" s="13">
        <v>44199.0</v>
      </c>
    </row>
    <row r="41">
      <c r="A41" s="18" t="s">
        <v>53</v>
      </c>
      <c r="B41" s="15">
        <v>6.0</v>
      </c>
      <c r="C41" s="15" t="s">
        <v>26</v>
      </c>
      <c r="D41" s="16" t="s">
        <v>11</v>
      </c>
      <c r="E41" s="5">
        <v>1.0</v>
      </c>
      <c r="F41" s="5">
        <v>1.0</v>
      </c>
      <c r="G41" s="13">
        <v>44199.0</v>
      </c>
      <c r="H41" s="13">
        <v>44199.0</v>
      </c>
      <c r="I41" s="13">
        <v>44199.0</v>
      </c>
    </row>
    <row r="42">
      <c r="A42" s="18" t="s">
        <v>54</v>
      </c>
      <c r="B42" s="15">
        <v>6.0</v>
      </c>
      <c r="C42" s="15" t="s">
        <v>26</v>
      </c>
      <c r="D42" s="16" t="s">
        <v>11</v>
      </c>
      <c r="E42" s="5">
        <v>1.0</v>
      </c>
      <c r="F42" s="5">
        <v>1.0</v>
      </c>
      <c r="G42" s="13">
        <v>44199.0</v>
      </c>
      <c r="H42" s="13">
        <v>44199.0</v>
      </c>
      <c r="I42" s="13">
        <v>44199.0</v>
      </c>
    </row>
    <row r="43">
      <c r="A43" s="18" t="s">
        <v>55</v>
      </c>
      <c r="B43" s="15">
        <v>6.0</v>
      </c>
      <c r="C43" s="15" t="s">
        <v>26</v>
      </c>
      <c r="D43" s="16" t="s">
        <v>11</v>
      </c>
      <c r="E43" s="5">
        <v>1.0</v>
      </c>
      <c r="F43" s="5">
        <v>1.0</v>
      </c>
      <c r="G43" s="13">
        <v>44199.0</v>
      </c>
      <c r="H43" s="13">
        <v>44199.0</v>
      </c>
      <c r="I43" s="13">
        <v>44199.0</v>
      </c>
    </row>
    <row r="44">
      <c r="A44" s="18" t="s">
        <v>56</v>
      </c>
      <c r="B44" s="15">
        <v>6.0</v>
      </c>
      <c r="C44" s="15" t="s">
        <v>26</v>
      </c>
      <c r="D44" s="16" t="s">
        <v>11</v>
      </c>
      <c r="E44" s="5">
        <v>1.0</v>
      </c>
      <c r="F44" s="5">
        <v>1.0</v>
      </c>
      <c r="G44" s="13">
        <v>44199.0</v>
      </c>
      <c r="H44" s="13">
        <v>44199.0</v>
      </c>
      <c r="I44" s="13">
        <v>44199.0</v>
      </c>
    </row>
    <row r="45">
      <c r="A45" s="18" t="s">
        <v>57</v>
      </c>
      <c r="B45" s="15">
        <v>6.0</v>
      </c>
      <c r="C45" s="15" t="s">
        <v>26</v>
      </c>
      <c r="D45" s="16" t="s">
        <v>11</v>
      </c>
      <c r="E45" s="5">
        <v>1.0</v>
      </c>
      <c r="F45" s="5">
        <v>1.0</v>
      </c>
      <c r="G45" s="13">
        <v>44199.0</v>
      </c>
      <c r="H45" s="13">
        <v>44199.0</v>
      </c>
      <c r="I45" s="13">
        <v>44199.0</v>
      </c>
    </row>
    <row r="46">
      <c r="A46" s="18" t="s">
        <v>58</v>
      </c>
      <c r="B46" s="15">
        <v>6.0</v>
      </c>
      <c r="C46" s="15" t="s">
        <v>26</v>
      </c>
      <c r="D46" s="16" t="s">
        <v>11</v>
      </c>
      <c r="E46" s="5">
        <v>1.0</v>
      </c>
      <c r="F46" s="5">
        <v>1.0</v>
      </c>
      <c r="G46" s="13">
        <v>44199.0</v>
      </c>
      <c r="H46" s="13">
        <v>44199.0</v>
      </c>
      <c r="I46" s="13">
        <v>44199.0</v>
      </c>
    </row>
    <row r="47">
      <c r="A47" s="18" t="s">
        <v>59</v>
      </c>
      <c r="B47" s="15">
        <v>6.0</v>
      </c>
      <c r="C47" s="15" t="s">
        <v>26</v>
      </c>
      <c r="D47" s="16" t="s">
        <v>11</v>
      </c>
      <c r="E47" s="5">
        <v>1.0</v>
      </c>
      <c r="F47" s="5">
        <v>1.0</v>
      </c>
      <c r="G47" s="13">
        <v>44199.0</v>
      </c>
      <c r="H47" s="13">
        <v>44199.0</v>
      </c>
      <c r="I47" s="13">
        <v>44199.0</v>
      </c>
    </row>
    <row r="48">
      <c r="A48" s="18" t="s">
        <v>60</v>
      </c>
      <c r="B48" s="15">
        <v>6.0</v>
      </c>
      <c r="C48" s="15" t="s">
        <v>26</v>
      </c>
      <c r="D48" s="16" t="s">
        <v>11</v>
      </c>
      <c r="E48" s="5">
        <v>1.0</v>
      </c>
      <c r="F48" s="5">
        <v>1.0</v>
      </c>
      <c r="G48" s="13">
        <v>44199.0</v>
      </c>
      <c r="H48" s="13">
        <v>44199.0</v>
      </c>
      <c r="I48" s="13">
        <v>44199.0</v>
      </c>
    </row>
    <row r="49">
      <c r="A49" s="18" t="s">
        <v>61</v>
      </c>
      <c r="B49" s="15">
        <v>6.0</v>
      </c>
      <c r="C49" s="15" t="s">
        <v>26</v>
      </c>
      <c r="D49" s="16" t="s">
        <v>11</v>
      </c>
      <c r="E49" s="5">
        <v>1.0</v>
      </c>
      <c r="F49" s="5">
        <v>1.0</v>
      </c>
      <c r="G49" s="13">
        <v>44199.0</v>
      </c>
      <c r="H49" s="13">
        <v>44199.0</v>
      </c>
      <c r="I49" s="13">
        <v>44199.0</v>
      </c>
    </row>
    <row r="50">
      <c r="A50" s="18" t="s">
        <v>62</v>
      </c>
      <c r="B50" s="15">
        <v>6.0</v>
      </c>
      <c r="C50" s="15" t="s">
        <v>26</v>
      </c>
      <c r="D50" s="16" t="s">
        <v>11</v>
      </c>
      <c r="E50" s="5">
        <v>1.0</v>
      </c>
      <c r="F50" s="5">
        <v>1.0</v>
      </c>
      <c r="G50" s="13">
        <v>44199.0</v>
      </c>
      <c r="H50" s="13">
        <v>44199.0</v>
      </c>
      <c r="I50" s="13">
        <v>44199.0</v>
      </c>
    </row>
    <row r="51">
      <c r="A51" s="18" t="s">
        <v>63</v>
      </c>
      <c r="B51" s="15">
        <v>3.0</v>
      </c>
      <c r="C51" s="15" t="s">
        <v>64</v>
      </c>
      <c r="D51" s="16" t="s">
        <v>11</v>
      </c>
      <c r="E51" s="5">
        <f>4+16</f>
        <v>20</v>
      </c>
      <c r="F51" s="5">
        <f>3+16</f>
        <v>19</v>
      </c>
      <c r="G51" s="13">
        <v>44198.0</v>
      </c>
      <c r="H51" s="8">
        <v>44199.0</v>
      </c>
      <c r="I51" s="20">
        <v>44198.0</v>
      </c>
    </row>
    <row r="52">
      <c r="A52" s="18" t="s">
        <v>65</v>
      </c>
      <c r="B52" s="15">
        <v>3.0</v>
      </c>
      <c r="C52" s="15" t="s">
        <v>64</v>
      </c>
      <c r="D52" s="16" t="s">
        <v>11</v>
      </c>
      <c r="E52" s="5">
        <f>3+6</f>
        <v>9</v>
      </c>
      <c r="F52" s="5">
        <f>2+6</f>
        <v>8</v>
      </c>
      <c r="G52" s="7">
        <v>44195.0</v>
      </c>
      <c r="H52" s="8">
        <v>44198.0</v>
      </c>
      <c r="I52" s="8">
        <v>44198.0</v>
      </c>
    </row>
    <row r="53">
      <c r="A53" s="4" t="s">
        <v>66</v>
      </c>
      <c r="B53" s="5">
        <v>3.0</v>
      </c>
      <c r="C53" s="5" t="s">
        <v>64</v>
      </c>
      <c r="D53" s="16" t="s">
        <v>11</v>
      </c>
      <c r="E53" s="5">
        <v>10.0</v>
      </c>
      <c r="F53" s="5">
        <v>8.0</v>
      </c>
      <c r="G53" s="7">
        <v>44195.0</v>
      </c>
      <c r="H53" s="14">
        <v>44195.0</v>
      </c>
      <c r="I53" s="14">
        <v>44195.0</v>
      </c>
    </row>
    <row r="54">
      <c r="A54" s="4" t="s">
        <v>67</v>
      </c>
      <c r="B54" s="5">
        <v>1.0</v>
      </c>
      <c r="C54" s="5" t="s">
        <v>64</v>
      </c>
      <c r="D54" s="16" t="s">
        <v>11</v>
      </c>
      <c r="E54" s="5">
        <v>10.0</v>
      </c>
      <c r="F54" s="5">
        <v>8.0</v>
      </c>
      <c r="G54" s="7">
        <v>44193.0</v>
      </c>
      <c r="H54" s="14">
        <v>44195.0</v>
      </c>
      <c r="I54" s="14">
        <v>44194.0</v>
      </c>
    </row>
    <row r="55">
      <c r="A55" s="4" t="s">
        <v>68</v>
      </c>
      <c r="B55" s="5">
        <v>2.0</v>
      </c>
      <c r="C55" s="5" t="s">
        <v>64</v>
      </c>
      <c r="D55" s="16" t="s">
        <v>11</v>
      </c>
      <c r="E55" s="5">
        <v>10.0</v>
      </c>
      <c r="F55" s="5">
        <v>8.0</v>
      </c>
      <c r="G55" s="7">
        <v>44193.0</v>
      </c>
      <c r="H55" s="14">
        <v>44195.0</v>
      </c>
      <c r="I55" s="14">
        <v>44195.0</v>
      </c>
    </row>
    <row r="56">
      <c r="A56" s="4" t="s">
        <v>69</v>
      </c>
      <c r="B56" s="5">
        <v>2.0</v>
      </c>
      <c r="C56" s="5" t="s">
        <v>64</v>
      </c>
      <c r="D56" s="16" t="s">
        <v>11</v>
      </c>
      <c r="E56" s="5">
        <v>10.0</v>
      </c>
      <c r="F56" s="5">
        <v>7.0</v>
      </c>
      <c r="G56" s="7">
        <v>44194.0</v>
      </c>
      <c r="H56" s="14">
        <v>44194.0</v>
      </c>
      <c r="I56" s="14">
        <v>44194.0</v>
      </c>
    </row>
    <row r="57">
      <c r="A57" s="4" t="s">
        <v>70</v>
      </c>
      <c r="B57" s="5">
        <v>2.0</v>
      </c>
      <c r="C57" s="15" t="s">
        <v>64</v>
      </c>
      <c r="D57" s="16" t="s">
        <v>11</v>
      </c>
      <c r="E57" s="5">
        <v>5.0</v>
      </c>
      <c r="F57" s="5">
        <v>5.0</v>
      </c>
      <c r="G57" s="7">
        <v>44194.0</v>
      </c>
      <c r="H57" s="8">
        <v>44198.0</v>
      </c>
      <c r="I57" s="14">
        <v>44194.0</v>
      </c>
    </row>
    <row r="58">
      <c r="A58" s="4" t="s">
        <v>71</v>
      </c>
      <c r="B58" s="5">
        <v>2.0</v>
      </c>
      <c r="C58" s="15" t="s">
        <v>64</v>
      </c>
      <c r="D58" s="16" t="s">
        <v>11</v>
      </c>
      <c r="E58" s="5">
        <v>5.0</v>
      </c>
      <c r="F58" s="5">
        <v>5.0</v>
      </c>
      <c r="G58" s="7">
        <v>44194.0</v>
      </c>
      <c r="H58" s="8">
        <v>44198.0</v>
      </c>
      <c r="I58" s="14">
        <v>44194.0</v>
      </c>
    </row>
    <row r="59">
      <c r="A59" s="4" t="s">
        <v>72</v>
      </c>
      <c r="B59" s="5">
        <v>3.0</v>
      </c>
      <c r="C59" s="5" t="s">
        <v>64</v>
      </c>
      <c r="D59" s="16" t="s">
        <v>11</v>
      </c>
      <c r="E59" s="5">
        <v>5.0</v>
      </c>
      <c r="F59" s="5">
        <v>5.0</v>
      </c>
      <c r="G59" s="7">
        <v>44195.0</v>
      </c>
      <c r="H59" s="8">
        <v>44198.0</v>
      </c>
      <c r="I59" s="8">
        <v>44198.0</v>
      </c>
    </row>
    <row r="60">
      <c r="A60" s="4" t="s">
        <v>73</v>
      </c>
      <c r="B60" s="5">
        <v>3.0</v>
      </c>
      <c r="C60" s="5" t="s">
        <v>64</v>
      </c>
      <c r="D60" s="16" t="s">
        <v>11</v>
      </c>
      <c r="E60" s="5">
        <v>5.0</v>
      </c>
      <c r="F60" s="5">
        <v>5.0</v>
      </c>
      <c r="G60" s="7">
        <v>44195.0</v>
      </c>
      <c r="H60" s="8">
        <v>44198.0</v>
      </c>
      <c r="I60" s="17">
        <v>44194.0</v>
      </c>
    </row>
    <row r="61">
      <c r="A61" s="4" t="s">
        <v>74</v>
      </c>
      <c r="B61" s="5">
        <v>1.0</v>
      </c>
      <c r="C61" s="5" t="s">
        <v>64</v>
      </c>
      <c r="D61" s="16" t="s">
        <v>11</v>
      </c>
      <c r="E61" s="5">
        <v>8.0</v>
      </c>
      <c r="F61" s="5">
        <v>8.0</v>
      </c>
      <c r="G61" s="7">
        <v>44193.0</v>
      </c>
      <c r="H61" s="8">
        <v>44198.0</v>
      </c>
      <c r="I61" s="17">
        <v>44194.0</v>
      </c>
    </row>
    <row r="62">
      <c r="A62" s="4" t="s">
        <v>75</v>
      </c>
      <c r="B62" s="5">
        <v>1.0</v>
      </c>
      <c r="C62" s="5" t="s">
        <v>64</v>
      </c>
      <c r="D62" s="16" t="s">
        <v>11</v>
      </c>
      <c r="E62" s="5">
        <v>6.0</v>
      </c>
      <c r="F62" s="5">
        <v>4.0</v>
      </c>
      <c r="G62" s="7">
        <v>44193.0</v>
      </c>
      <c r="H62" s="8">
        <v>44198.0</v>
      </c>
      <c r="I62" s="17">
        <v>44196.0</v>
      </c>
    </row>
    <row r="63">
      <c r="A63" s="4" t="s">
        <v>76</v>
      </c>
      <c r="B63" s="5">
        <v>2.0</v>
      </c>
      <c r="C63" s="5" t="s">
        <v>64</v>
      </c>
      <c r="D63" s="16" t="s">
        <v>11</v>
      </c>
      <c r="E63" s="5">
        <v>8.0</v>
      </c>
      <c r="F63" s="5">
        <v>4.0</v>
      </c>
      <c r="G63" s="7">
        <v>44194.0</v>
      </c>
      <c r="H63" s="8">
        <v>44198.0</v>
      </c>
      <c r="I63" s="20">
        <v>44197.0</v>
      </c>
    </row>
    <row r="64">
      <c r="A64" s="4" t="s">
        <v>77</v>
      </c>
      <c r="B64" s="5">
        <v>3.0</v>
      </c>
      <c r="C64" s="5" t="s">
        <v>64</v>
      </c>
      <c r="D64" s="16" t="s">
        <v>11</v>
      </c>
      <c r="E64" s="5">
        <v>8.0</v>
      </c>
      <c r="F64" s="5">
        <v>8.0</v>
      </c>
      <c r="G64" s="7">
        <v>44195.0</v>
      </c>
      <c r="H64" s="20">
        <v>44198.0</v>
      </c>
      <c r="I64" s="20">
        <v>44198.0</v>
      </c>
    </row>
    <row r="65">
      <c r="A65" s="4" t="s">
        <v>78</v>
      </c>
      <c r="B65" s="5">
        <v>3.0</v>
      </c>
      <c r="C65" s="5" t="s">
        <v>64</v>
      </c>
      <c r="D65" s="16" t="s">
        <v>11</v>
      </c>
      <c r="E65" s="5">
        <v>6.0</v>
      </c>
      <c r="F65" s="5">
        <v>4.0</v>
      </c>
      <c r="G65" s="7">
        <v>44195.0</v>
      </c>
      <c r="H65" s="20">
        <v>44198.0</v>
      </c>
      <c r="I65" s="20">
        <v>44198.0</v>
      </c>
    </row>
    <row r="66">
      <c r="A66" s="21" t="s">
        <v>79</v>
      </c>
      <c r="B66" s="5">
        <v>2.0</v>
      </c>
      <c r="C66" s="5" t="s">
        <v>26</v>
      </c>
      <c r="D66" s="16" t="s">
        <v>14</v>
      </c>
      <c r="E66" s="5">
        <v>4.0</v>
      </c>
      <c r="F66" s="5"/>
      <c r="G66" s="13">
        <v>44195.0</v>
      </c>
      <c r="H66" s="22"/>
      <c r="I66" s="17"/>
    </row>
    <row r="67">
      <c r="A67" s="21" t="s">
        <v>80</v>
      </c>
      <c r="B67" s="5">
        <v>2.0</v>
      </c>
      <c r="C67" s="5" t="s">
        <v>26</v>
      </c>
      <c r="D67" s="16" t="s">
        <v>14</v>
      </c>
      <c r="E67" s="5">
        <v>5.0</v>
      </c>
      <c r="F67" s="5"/>
      <c r="G67" s="13">
        <v>44195.0</v>
      </c>
      <c r="H67" s="22"/>
      <c r="I67" s="17"/>
    </row>
    <row r="68">
      <c r="A68" s="21" t="s">
        <v>81</v>
      </c>
      <c r="B68" s="5">
        <v>2.0</v>
      </c>
      <c r="C68" s="5" t="s">
        <v>26</v>
      </c>
      <c r="D68" s="16" t="s">
        <v>14</v>
      </c>
      <c r="E68" s="5">
        <v>5.0</v>
      </c>
      <c r="F68" s="5"/>
      <c r="G68" s="13">
        <v>44196.0</v>
      </c>
      <c r="H68" s="22"/>
      <c r="I68" s="17"/>
    </row>
    <row r="69">
      <c r="A69" s="21" t="s">
        <v>82</v>
      </c>
      <c r="B69" s="5">
        <v>2.0</v>
      </c>
      <c r="C69" s="5" t="s">
        <v>26</v>
      </c>
      <c r="D69" s="16" t="s">
        <v>14</v>
      </c>
      <c r="E69" s="5">
        <v>3.0</v>
      </c>
      <c r="F69" s="5"/>
      <c r="G69" s="13">
        <v>44196.0</v>
      </c>
      <c r="H69" s="22"/>
      <c r="I69" s="17"/>
    </row>
    <row r="70">
      <c r="A70" s="23" t="s">
        <v>83</v>
      </c>
      <c r="B70" s="15">
        <v>0.0</v>
      </c>
      <c r="C70" s="5" t="s">
        <v>10</v>
      </c>
      <c r="D70" s="9" t="s">
        <v>11</v>
      </c>
      <c r="E70" s="15">
        <v>8.0</v>
      </c>
      <c r="F70" s="5">
        <v>8.0</v>
      </c>
      <c r="G70" s="7">
        <v>44189.0</v>
      </c>
      <c r="H70" s="8">
        <v>44199.0</v>
      </c>
      <c r="I70" s="8">
        <v>44199.0</v>
      </c>
    </row>
    <row r="71">
      <c r="A71" s="23" t="s">
        <v>84</v>
      </c>
      <c r="B71" s="15">
        <v>0.0</v>
      </c>
      <c r="C71" s="5" t="s">
        <v>10</v>
      </c>
      <c r="D71" s="9" t="s">
        <v>11</v>
      </c>
      <c r="E71" s="15">
        <v>8.0</v>
      </c>
      <c r="F71" s="5">
        <v>8.0</v>
      </c>
      <c r="G71" s="7">
        <v>44189.0</v>
      </c>
      <c r="H71" s="8">
        <v>44199.0</v>
      </c>
      <c r="I71" s="8">
        <v>44199.0</v>
      </c>
    </row>
    <row r="72">
      <c r="A72" s="23" t="s">
        <v>85</v>
      </c>
      <c r="B72" s="15">
        <v>0.0</v>
      </c>
      <c r="C72" s="5" t="s">
        <v>10</v>
      </c>
      <c r="D72" s="16" t="s">
        <v>11</v>
      </c>
      <c r="E72" s="15">
        <v>6.0</v>
      </c>
      <c r="F72" s="5">
        <v>6.0</v>
      </c>
      <c r="G72" s="7">
        <v>44189.0</v>
      </c>
      <c r="H72" s="8">
        <v>44199.0</v>
      </c>
      <c r="I72" s="8">
        <v>44199.0</v>
      </c>
    </row>
    <row r="73">
      <c r="A73" s="23" t="s">
        <v>86</v>
      </c>
      <c r="B73" s="15">
        <v>0.0</v>
      </c>
      <c r="C73" s="5" t="s">
        <v>10</v>
      </c>
      <c r="D73" s="16" t="s">
        <v>11</v>
      </c>
      <c r="E73" s="15">
        <v>4.0</v>
      </c>
      <c r="F73" s="5">
        <v>4.0</v>
      </c>
      <c r="G73" s="7">
        <v>44189.0</v>
      </c>
      <c r="H73" s="14">
        <v>44195.0</v>
      </c>
      <c r="I73" s="14">
        <v>44195.0</v>
      </c>
    </row>
    <row r="74">
      <c r="A74" s="21" t="s">
        <v>87</v>
      </c>
      <c r="B74" s="5">
        <v>4.0</v>
      </c>
      <c r="C74" s="5" t="s">
        <v>64</v>
      </c>
      <c r="D74" s="12" t="s">
        <v>14</v>
      </c>
      <c r="E74" s="5">
        <v>6.0</v>
      </c>
      <c r="F74" s="10"/>
      <c r="G74" s="13">
        <v>44198.0</v>
      </c>
      <c r="H74" s="10"/>
    </row>
    <row r="75">
      <c r="A75" s="21" t="s">
        <v>88</v>
      </c>
      <c r="B75" s="5">
        <v>4.0</v>
      </c>
      <c r="C75" s="5" t="s">
        <v>64</v>
      </c>
      <c r="D75" s="12" t="s">
        <v>14</v>
      </c>
      <c r="E75" s="5">
        <v>3.0</v>
      </c>
      <c r="F75" s="10"/>
      <c r="G75" s="13">
        <v>44198.0</v>
      </c>
      <c r="H75" s="10"/>
    </row>
    <row r="76">
      <c r="A76" s="24" t="s">
        <v>89</v>
      </c>
      <c r="B76" s="5">
        <v>4.0</v>
      </c>
      <c r="C76" s="5" t="s">
        <v>64</v>
      </c>
      <c r="D76" s="12" t="s">
        <v>14</v>
      </c>
      <c r="E76" s="5">
        <v>3.0</v>
      </c>
      <c r="F76" s="10"/>
      <c r="G76" s="13">
        <v>44198.0</v>
      </c>
      <c r="H76" s="10"/>
    </row>
    <row r="77">
      <c r="A77" s="24" t="s">
        <v>90</v>
      </c>
      <c r="B77" s="5">
        <v>4.0</v>
      </c>
      <c r="C77" s="5" t="s">
        <v>64</v>
      </c>
      <c r="D77" s="12" t="s">
        <v>14</v>
      </c>
      <c r="E77" s="5">
        <v>3.0</v>
      </c>
      <c r="F77" s="10"/>
      <c r="G77" s="13">
        <v>44198.0</v>
      </c>
      <c r="H77" s="10"/>
    </row>
    <row r="78">
      <c r="A78" s="24" t="s">
        <v>91</v>
      </c>
      <c r="B78" s="5">
        <v>4.0</v>
      </c>
      <c r="C78" s="5" t="s">
        <v>64</v>
      </c>
      <c r="D78" s="12" t="s">
        <v>14</v>
      </c>
      <c r="E78" s="5">
        <v>3.0</v>
      </c>
      <c r="F78" s="10"/>
      <c r="G78" s="13">
        <v>44198.0</v>
      </c>
      <c r="H78" s="10"/>
    </row>
    <row r="79">
      <c r="A79" s="24" t="s">
        <v>92</v>
      </c>
      <c r="B79" s="5">
        <v>4.0</v>
      </c>
      <c r="C79" s="5" t="s">
        <v>64</v>
      </c>
      <c r="D79" s="12" t="s">
        <v>14</v>
      </c>
      <c r="E79" s="5">
        <v>3.0</v>
      </c>
      <c r="F79" s="10"/>
      <c r="G79" s="13">
        <v>44198.0</v>
      </c>
      <c r="H79" s="10"/>
    </row>
    <row r="80">
      <c r="A80" s="24" t="s">
        <v>93</v>
      </c>
      <c r="B80" s="5">
        <v>4.0</v>
      </c>
      <c r="C80" s="5" t="s">
        <v>64</v>
      </c>
      <c r="D80" s="12" t="s">
        <v>14</v>
      </c>
      <c r="E80" s="5">
        <v>3.0</v>
      </c>
      <c r="F80" s="10"/>
      <c r="G80" s="13">
        <v>44198.0</v>
      </c>
      <c r="H80" s="10"/>
    </row>
    <row r="81">
      <c r="A81" s="24" t="s">
        <v>94</v>
      </c>
      <c r="B81" s="5">
        <v>4.0</v>
      </c>
      <c r="C81" s="5" t="s">
        <v>64</v>
      </c>
      <c r="D81" s="12" t="s">
        <v>14</v>
      </c>
      <c r="E81" s="5">
        <v>3.0</v>
      </c>
      <c r="F81" s="10"/>
      <c r="G81" s="13">
        <v>44198.0</v>
      </c>
      <c r="H81" s="10"/>
    </row>
    <row r="82">
      <c r="A82" s="21" t="s">
        <v>95</v>
      </c>
      <c r="B82" s="5">
        <v>4.0</v>
      </c>
      <c r="C82" s="5" t="s">
        <v>64</v>
      </c>
      <c r="D82" s="12" t="s">
        <v>14</v>
      </c>
      <c r="E82" s="5">
        <v>10.0</v>
      </c>
      <c r="F82" s="10"/>
      <c r="G82" s="13">
        <v>44198.0</v>
      </c>
      <c r="H82" s="10"/>
    </row>
    <row r="83">
      <c r="A83" s="21" t="s">
        <v>96</v>
      </c>
      <c r="B83" s="5">
        <v>5.0</v>
      </c>
      <c r="C83" s="5" t="s">
        <v>64</v>
      </c>
      <c r="D83" s="12" t="s">
        <v>14</v>
      </c>
      <c r="E83" s="5">
        <v>3.0</v>
      </c>
      <c r="F83" s="10"/>
      <c r="G83" s="13">
        <v>44199.0</v>
      </c>
      <c r="H83" s="10"/>
    </row>
    <row r="84">
      <c r="A84" s="21" t="s">
        <v>97</v>
      </c>
      <c r="B84" s="5">
        <v>5.0</v>
      </c>
      <c r="C84" s="5" t="s">
        <v>64</v>
      </c>
      <c r="D84" s="12" t="s">
        <v>14</v>
      </c>
      <c r="E84" s="5">
        <v>3.0</v>
      </c>
      <c r="F84" s="10"/>
      <c r="G84" s="13">
        <v>44199.0</v>
      </c>
      <c r="H84" s="10"/>
    </row>
    <row r="85">
      <c r="A85" s="21" t="s">
        <v>98</v>
      </c>
      <c r="B85" s="5">
        <v>5.0</v>
      </c>
      <c r="C85" s="5" t="s">
        <v>64</v>
      </c>
      <c r="D85" s="12" t="s">
        <v>14</v>
      </c>
      <c r="E85" s="5">
        <v>3.0</v>
      </c>
      <c r="F85" s="10"/>
      <c r="G85" s="13">
        <v>44199.0</v>
      </c>
      <c r="H85" s="10"/>
    </row>
    <row r="86">
      <c r="A86" s="21" t="s">
        <v>99</v>
      </c>
      <c r="B86" s="5">
        <v>5.0</v>
      </c>
      <c r="C86" s="5" t="s">
        <v>64</v>
      </c>
      <c r="D86" s="12" t="s">
        <v>14</v>
      </c>
      <c r="E86" s="5">
        <v>3.0</v>
      </c>
      <c r="F86" s="10"/>
      <c r="G86" s="13">
        <v>44199.0</v>
      </c>
      <c r="H86" s="10"/>
    </row>
    <row r="87">
      <c r="A87" s="21" t="s">
        <v>100</v>
      </c>
      <c r="B87" s="5">
        <v>5.0</v>
      </c>
      <c r="C87" s="5" t="s">
        <v>64</v>
      </c>
      <c r="D87" s="12" t="s">
        <v>14</v>
      </c>
      <c r="E87" s="5">
        <v>3.0</v>
      </c>
      <c r="F87" s="10"/>
      <c r="G87" s="13">
        <v>44199.0</v>
      </c>
      <c r="H87" s="10"/>
    </row>
    <row r="88">
      <c r="A88" s="21" t="s">
        <v>101</v>
      </c>
      <c r="B88" s="5">
        <v>5.0</v>
      </c>
      <c r="C88" s="5" t="s">
        <v>64</v>
      </c>
      <c r="D88" s="12" t="s">
        <v>14</v>
      </c>
      <c r="E88" s="5">
        <v>3.0</v>
      </c>
      <c r="F88" s="10"/>
      <c r="G88" s="13">
        <v>44199.0</v>
      </c>
      <c r="H88" s="10"/>
    </row>
    <row r="89">
      <c r="A89" s="21" t="s">
        <v>102</v>
      </c>
      <c r="B89" s="5">
        <v>5.0</v>
      </c>
      <c r="C89" s="5" t="s">
        <v>64</v>
      </c>
      <c r="D89" s="12" t="s">
        <v>14</v>
      </c>
      <c r="E89" s="5">
        <v>3.0</v>
      </c>
      <c r="F89" s="10"/>
      <c r="G89" s="13">
        <v>44199.0</v>
      </c>
      <c r="H89" s="10"/>
    </row>
    <row r="90">
      <c r="A90" s="21" t="s">
        <v>103</v>
      </c>
      <c r="B90" s="5">
        <v>5.0</v>
      </c>
      <c r="C90" s="5" t="s">
        <v>64</v>
      </c>
      <c r="D90" s="12" t="s">
        <v>14</v>
      </c>
      <c r="E90" s="5">
        <v>3.0</v>
      </c>
      <c r="F90" s="10"/>
      <c r="G90" s="13">
        <v>44199.0</v>
      </c>
      <c r="H90" s="10"/>
    </row>
    <row r="91">
      <c r="A91" s="21" t="s">
        <v>104</v>
      </c>
      <c r="B91" s="5">
        <v>5.0</v>
      </c>
      <c r="C91" s="5" t="s">
        <v>64</v>
      </c>
      <c r="D91" s="12" t="s">
        <v>14</v>
      </c>
      <c r="E91" s="5">
        <v>10.0</v>
      </c>
      <c r="F91" s="10"/>
      <c r="G91" s="13">
        <v>44199.0</v>
      </c>
      <c r="H91" s="10"/>
    </row>
    <row r="92">
      <c r="F92" s="10"/>
      <c r="G92" s="10"/>
      <c r="H92" s="10"/>
    </row>
  </sheetData>
  <conditionalFormatting sqref="D2:D91">
    <cfRule type="containsText" dxfId="0" priority="1" operator="containsText" text="Sim">
      <formula>NOT(ISERROR(SEARCH(("Sim"),(D2))))</formula>
    </cfRule>
  </conditionalFormatting>
  <conditionalFormatting sqref="D2:D91">
    <cfRule type="containsText" dxfId="1" priority="2" operator="containsText" text="Não">
      <formula>NOT(ISERROR(SEARCH(("Não"),(D2))))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15.29"/>
    <col customWidth="1" min="3" max="3" width="12.57"/>
    <col customWidth="1" min="4" max="4" width="17.29"/>
    <col customWidth="1" min="13" max="13" width="23.0"/>
    <col customWidth="1" min="14" max="14" width="14.86"/>
    <col customWidth="1" min="15" max="15" width="12.57"/>
    <col customWidth="1" min="16" max="16" width="17.29"/>
  </cols>
  <sheetData>
    <row r="1">
      <c r="A1" s="25" t="s">
        <v>105</v>
      </c>
      <c r="B1" s="25" t="s">
        <v>106</v>
      </c>
      <c r="C1" s="25" t="s">
        <v>107</v>
      </c>
      <c r="D1" s="3" t="s">
        <v>108</v>
      </c>
      <c r="M1" s="25" t="s">
        <v>105</v>
      </c>
      <c r="N1" s="25" t="s">
        <v>106</v>
      </c>
      <c r="O1" s="25" t="s">
        <v>107</v>
      </c>
      <c r="P1" s="3" t="s">
        <v>108</v>
      </c>
    </row>
    <row r="2">
      <c r="A2" s="26">
        <v>44189.0</v>
      </c>
      <c r="B2" s="27">
        <f>SUM(Tarefas!E2:E91)</f>
        <v>329</v>
      </c>
      <c r="C2" s="28">
        <f>B2-D2</f>
        <v>329</v>
      </c>
      <c r="D2" s="29">
        <f>SUMIF(Tarefas!$H$2:$H$91,A2,Tarefas!$E$2:$E$91)</f>
        <v>0</v>
      </c>
      <c r="M2" s="26">
        <v>44189.0</v>
      </c>
      <c r="N2" s="27">
        <f>SUM(Tarefas!E2:E65)</f>
        <v>215</v>
      </c>
      <c r="O2" s="28">
        <f>N2-P2</f>
        <v>215</v>
      </c>
      <c r="P2" s="29">
        <f>SUMIF(Tarefas!$H$2:$H$65,M2,Tarefas!$E$2:$E$65)</f>
        <v>0</v>
      </c>
    </row>
    <row r="3">
      <c r="A3" s="26">
        <v>44190.0</v>
      </c>
      <c r="B3" s="27">
        <f t="shared" ref="B3:B12" si="1">B2-($B$2/(COUNT($A$2:$A$12)-1))</f>
        <v>296.1</v>
      </c>
      <c r="C3" s="28">
        <f t="shared" ref="C3:C12" si="2">C2-D3</f>
        <v>329</v>
      </c>
      <c r="D3" s="29">
        <f>SUMIF(Tarefas!$H$2:$H$91,A3,Tarefas!$E$2:$E$91)</f>
        <v>0</v>
      </c>
      <c r="M3" s="26">
        <v>44190.0</v>
      </c>
      <c r="N3" s="27">
        <f t="shared" ref="N3:N12" si="3">N2-($N$2/(COUNT($A$2:$A$12)-1))</f>
        <v>193.5</v>
      </c>
      <c r="O3" s="28">
        <f t="shared" ref="O3:O12" si="4">O2-P3</f>
        <v>215</v>
      </c>
      <c r="P3" s="29">
        <f>SUMIF(Tarefas!$H$2:$H$65,M3,Tarefas!$E$2:$E$65)</f>
        <v>0</v>
      </c>
    </row>
    <row r="4">
      <c r="A4" s="26">
        <v>44191.0</v>
      </c>
      <c r="B4" s="27">
        <f t="shared" si="1"/>
        <v>263.2</v>
      </c>
      <c r="C4" s="28">
        <f t="shared" si="2"/>
        <v>329</v>
      </c>
      <c r="D4" s="29">
        <f>SUMIF(Tarefas!$H$2:$H$91,A4,Tarefas!$E$2:$E$91)</f>
        <v>0</v>
      </c>
      <c r="M4" s="26">
        <v>44191.0</v>
      </c>
      <c r="N4" s="27">
        <f t="shared" si="3"/>
        <v>172</v>
      </c>
      <c r="O4" s="28">
        <f t="shared" si="4"/>
        <v>215</v>
      </c>
      <c r="P4" s="29">
        <f>SUMIF(Tarefas!$H$2:$H$65,M4,Tarefas!$E$2:$E$65)</f>
        <v>0</v>
      </c>
    </row>
    <row r="5">
      <c r="A5" s="26">
        <v>44192.0</v>
      </c>
      <c r="B5" s="27">
        <f t="shared" si="1"/>
        <v>230.3</v>
      </c>
      <c r="C5" s="28">
        <f t="shared" si="2"/>
        <v>329</v>
      </c>
      <c r="D5" s="29">
        <f>SUMIF(Tarefas!$H$2:$H$91,A5,Tarefas!$E$2:$E$91)</f>
        <v>0</v>
      </c>
      <c r="M5" s="26">
        <v>44192.0</v>
      </c>
      <c r="N5" s="27">
        <f t="shared" si="3"/>
        <v>150.5</v>
      </c>
      <c r="O5" s="28">
        <f t="shared" si="4"/>
        <v>215</v>
      </c>
      <c r="P5" s="29">
        <f>SUMIF(Tarefas!$H$2:$H$65,M5,Tarefas!$E$2:$E$65)</f>
        <v>0</v>
      </c>
    </row>
    <row r="6">
      <c r="A6" s="26">
        <v>44193.0</v>
      </c>
      <c r="B6" s="27">
        <f t="shared" si="1"/>
        <v>197.4</v>
      </c>
      <c r="C6" s="28">
        <f t="shared" si="2"/>
        <v>326</v>
      </c>
      <c r="D6" s="29">
        <f>SUMIF(Tarefas!$H$2:$H$91,A6,Tarefas!$E$2:$E$91)</f>
        <v>3</v>
      </c>
      <c r="M6" s="26">
        <v>44193.0</v>
      </c>
      <c r="N6" s="27">
        <f t="shared" si="3"/>
        <v>129</v>
      </c>
      <c r="O6" s="28">
        <f t="shared" si="4"/>
        <v>212</v>
      </c>
      <c r="P6" s="29">
        <f>SUMIF(Tarefas!$H$2:$H$65,M6,Tarefas!$E$2:$E$65)</f>
        <v>3</v>
      </c>
    </row>
    <row r="7">
      <c r="A7" s="26">
        <v>44194.0</v>
      </c>
      <c r="B7" s="27">
        <f t="shared" si="1"/>
        <v>164.5</v>
      </c>
      <c r="C7" s="28">
        <f t="shared" si="2"/>
        <v>306</v>
      </c>
      <c r="D7" s="29">
        <f>SUMIF(Tarefas!$H$2:$H$91,A7,Tarefas!$E$2:$E$91)</f>
        <v>20</v>
      </c>
      <c r="M7" s="26">
        <v>44194.0</v>
      </c>
      <c r="N7" s="27">
        <f t="shared" si="3"/>
        <v>107.5</v>
      </c>
      <c r="O7" s="28">
        <f t="shared" si="4"/>
        <v>192</v>
      </c>
      <c r="P7" s="29">
        <f>SUMIF(Tarefas!$H$2:$H$65,M7,Tarefas!$E$2:$E$65)</f>
        <v>20</v>
      </c>
    </row>
    <row r="8">
      <c r="A8" s="26">
        <v>44195.0</v>
      </c>
      <c r="B8" s="27">
        <f t="shared" si="1"/>
        <v>131.6</v>
      </c>
      <c r="C8" s="28">
        <f t="shared" si="2"/>
        <v>272</v>
      </c>
      <c r="D8" s="29">
        <f>SUMIF(Tarefas!$H$2:$H$91,A8,Tarefas!$E$2:$E$91)</f>
        <v>34</v>
      </c>
      <c r="M8" s="26">
        <v>44195.0</v>
      </c>
      <c r="N8" s="27">
        <f t="shared" si="3"/>
        <v>86</v>
      </c>
      <c r="O8" s="28">
        <f t="shared" si="4"/>
        <v>162</v>
      </c>
      <c r="P8" s="29">
        <f>SUMIF(Tarefas!$H$2:$H$65,M8,Tarefas!$E$2:$E$65)</f>
        <v>30</v>
      </c>
    </row>
    <row r="9">
      <c r="A9" s="26">
        <v>44196.0</v>
      </c>
      <c r="B9" s="27">
        <f t="shared" si="1"/>
        <v>98.7</v>
      </c>
      <c r="C9" s="28">
        <f t="shared" si="2"/>
        <v>272</v>
      </c>
      <c r="D9" s="29">
        <f>SUMIF(Tarefas!$H$2:$H$91,A9,Tarefas!$E$2:$E$91)</f>
        <v>0</v>
      </c>
      <c r="M9" s="26">
        <v>44196.0</v>
      </c>
      <c r="N9" s="27">
        <f t="shared" si="3"/>
        <v>64.5</v>
      </c>
      <c r="O9" s="28">
        <f t="shared" si="4"/>
        <v>162</v>
      </c>
      <c r="P9" s="29">
        <f>SUMIF(Tarefas!$H$2:$H$65,M9,Tarefas!$E$2:$E$65)</f>
        <v>0</v>
      </c>
    </row>
    <row r="10">
      <c r="A10" s="30">
        <v>44197.0</v>
      </c>
      <c r="B10" s="27">
        <f t="shared" si="1"/>
        <v>65.8</v>
      </c>
      <c r="C10" s="28">
        <f t="shared" si="2"/>
        <v>272</v>
      </c>
      <c r="D10" s="29">
        <f>SUMIF(Tarefas!$H$2:$H$91,A10,Tarefas!$E$2:$E$91)</f>
        <v>0</v>
      </c>
      <c r="M10" s="30">
        <v>44197.0</v>
      </c>
      <c r="N10" s="27">
        <f t="shared" si="3"/>
        <v>43</v>
      </c>
      <c r="O10" s="28">
        <f t="shared" si="4"/>
        <v>162</v>
      </c>
      <c r="P10" s="29">
        <f>SUMIF(Tarefas!$H$2:$H$65,M10,Tarefas!$E$2:$E$65)</f>
        <v>0</v>
      </c>
    </row>
    <row r="11">
      <c r="A11" s="30">
        <v>44198.0</v>
      </c>
      <c r="B11" s="27">
        <f t="shared" si="1"/>
        <v>32.9</v>
      </c>
      <c r="C11" s="28">
        <f t="shared" si="2"/>
        <v>207</v>
      </c>
      <c r="D11" s="29">
        <f>SUMIF(Tarefas!$H$2:$H$91,A11,Tarefas!$E$2:$E$91)</f>
        <v>65</v>
      </c>
      <c r="M11" s="30">
        <v>44198.0</v>
      </c>
      <c r="N11" s="27">
        <f t="shared" si="3"/>
        <v>21.5</v>
      </c>
      <c r="O11" s="28">
        <f t="shared" si="4"/>
        <v>97</v>
      </c>
      <c r="P11" s="29">
        <f>SUMIF(Tarefas!$H$2:$H$65,M11,Tarefas!$E$2:$E$65)</f>
        <v>65</v>
      </c>
    </row>
    <row r="12">
      <c r="A12" s="30">
        <v>44199.0</v>
      </c>
      <c r="B12" s="27">
        <f t="shared" si="1"/>
        <v>0</v>
      </c>
      <c r="C12" s="28">
        <f t="shared" si="2"/>
        <v>102</v>
      </c>
      <c r="D12" s="29">
        <f>SUMIF(Tarefas!$H$2:$H$91,A12,Tarefas!$E$2:$E$91)</f>
        <v>105</v>
      </c>
      <c r="M12" s="30">
        <v>44199.0</v>
      </c>
      <c r="N12" s="27">
        <f t="shared" si="3"/>
        <v>0</v>
      </c>
      <c r="O12" s="28">
        <f t="shared" si="4"/>
        <v>14</v>
      </c>
      <c r="P12" s="29">
        <f>SUMIF(Tarefas!$H$2:$H$65,M12,Tarefas!$E$2:$E$65)</f>
        <v>83</v>
      </c>
    </row>
    <row r="13">
      <c r="A13" s="30"/>
      <c r="B13" s="27"/>
      <c r="D13" s="31"/>
    </row>
    <row r="14">
      <c r="A14" s="27"/>
    </row>
    <row r="19">
      <c r="A19" s="32" t="s">
        <v>109</v>
      </c>
      <c r="B19" s="32" t="s">
        <v>110</v>
      </c>
      <c r="C19" s="32" t="s">
        <v>111</v>
      </c>
      <c r="D19" s="32" t="s">
        <v>112</v>
      </c>
      <c r="M19" s="32" t="s">
        <v>109</v>
      </c>
      <c r="N19" s="32" t="s">
        <v>110</v>
      </c>
      <c r="O19" s="32" t="s">
        <v>111</v>
      </c>
      <c r="P19" s="32" t="s">
        <v>112</v>
      </c>
    </row>
    <row r="20">
      <c r="A20" s="33">
        <v>44189.0</v>
      </c>
      <c r="B20" s="34">
        <f>SUMIF(Tarefas!$G$2:$G$91,A20,Tarefas!$E$2:$E$91)</f>
        <v>26</v>
      </c>
      <c r="C20" s="34">
        <f>SUMIF(Tarefas!$H$2:$H$91,A20,Tarefas!$F$2:$F$91)</f>
        <v>0</v>
      </c>
      <c r="D20" s="35">
        <f>SUMIF(Tarefas!$I$2:$I$91,A20,Tarefas!$E$2:$E$91)*20%+SUMIF(Tarefas!$H$2:$H$91,A20,Tarefas!$E$2:$E$91)*80%</f>
        <v>0</v>
      </c>
      <c r="M20" s="33">
        <v>44189.0</v>
      </c>
      <c r="N20" s="34">
        <f>SUMIF(Tarefas!$G$2:$G$65,M20,Tarefas!$E$2:$E$65)</f>
        <v>0</v>
      </c>
      <c r="O20" s="34">
        <f>SUMIF(Tarefas!$H$2:$H$65,M20,Tarefas!$F$2:$F$65)</f>
        <v>0</v>
      </c>
      <c r="P20" s="35">
        <f>SUMIF(Tarefas!$I$2:$I$65,M20,Tarefas!$E$2:$E$65)*20%+SUMIF(Tarefas!$H$2:$H$65,M20,Tarefas!$E$2:$E$65)*80%</f>
        <v>0</v>
      </c>
    </row>
    <row r="21">
      <c r="A21" s="33">
        <v>44190.0</v>
      </c>
      <c r="B21" s="34">
        <f>B20+SUMIF(Tarefas!$G$2:$G$91,A21,Tarefas!$E$2:$E$91)</f>
        <v>26</v>
      </c>
      <c r="C21" s="34">
        <f>C20+SUMIF(Tarefas!$H$2:$H$91,A21,Tarefas!$F$2:$F$91)</f>
        <v>0</v>
      </c>
      <c r="D21" s="35">
        <f>SUMIF(Tarefas!$I$3:$I$91,A21,Tarefas!$E$3:$E$91)*20%+SUMIF(Tarefas!$H$3:$H$91,A21,Tarefas!$E$3:$E$91)*80%+D20</f>
        <v>0</v>
      </c>
      <c r="M21" s="33">
        <v>44190.0</v>
      </c>
      <c r="N21" s="34">
        <f>N20+SUMIF(Tarefas!$G$2:$G$65,M21,Tarefas!$E$2:$E$65)</f>
        <v>0</v>
      </c>
      <c r="O21" s="34">
        <f>O20+SUMIF(Tarefas!$H$2:$H$65,M21,Tarefas!$F$2:$F$65)</f>
        <v>0</v>
      </c>
      <c r="P21" s="35">
        <f>SUMIF(Tarefas!$I$2:$I$65,M21,Tarefas!$E$2:$E$65)*20%+SUMIF(Tarefas!$H$2:$H$65,M21,Tarefas!$E$2:$E$65)*80%+P20</f>
        <v>0</v>
      </c>
    </row>
    <row r="22">
      <c r="A22" s="33">
        <v>44191.0</v>
      </c>
      <c r="B22" s="34">
        <f>B21+SUMIF(Tarefas!$G$2:$G$91,A22,Tarefas!$E$2:$E$91)</f>
        <v>26</v>
      </c>
      <c r="C22" s="34">
        <f>C21+SUMIF(Tarefas!$H$2:$H$91,A22,Tarefas!$F$2:$F$91)</f>
        <v>0</v>
      </c>
      <c r="D22" s="35">
        <f>SUMIF(Tarefas!$I$3:$I$91,A22,Tarefas!$E$3:$E$91)*20%+SUMIF(Tarefas!$H$3:$H$91,A22,Tarefas!$E$3:$E$91)*80%+D21</f>
        <v>0</v>
      </c>
      <c r="M22" s="33">
        <v>44191.0</v>
      </c>
      <c r="N22" s="34">
        <f>N21+SUMIF(Tarefas!$G$2:$G$65,M22,Tarefas!$E$2:$E$65)</f>
        <v>0</v>
      </c>
      <c r="O22" s="34">
        <f>O21+SUMIF(Tarefas!$H$2:$H$65,M22,Tarefas!$F$2:$F$65)</f>
        <v>0</v>
      </c>
      <c r="P22" s="35">
        <f>SUMIF(Tarefas!$I$2:$I$65,M22,Tarefas!$E$2:$E$65)*20%+SUMIF(Tarefas!$H$2:$H$65,M22,Tarefas!$E$2:$E$65)*80%+P21</f>
        <v>0</v>
      </c>
    </row>
    <row r="23">
      <c r="A23" s="33">
        <v>44192.0</v>
      </c>
      <c r="B23" s="34">
        <f>B22+SUMIF(Tarefas!$G$2:$G$91,A23,Tarefas!$E$2:$E$91)</f>
        <v>26</v>
      </c>
      <c r="C23" s="34">
        <f>C22+SUMIF(Tarefas!$H$2:$H$91,A23,Tarefas!$F$2:$F$91)</f>
        <v>0</v>
      </c>
      <c r="D23" s="35">
        <f>SUMIF(Tarefas!$I$3:$I$91,A23,Tarefas!$E$3:$E$91)*20%+SUMIF(Tarefas!$H$3:$H$91,A23,Tarefas!$E$3:$E$91)*80%+D22</f>
        <v>0</v>
      </c>
      <c r="M23" s="33">
        <v>44192.0</v>
      </c>
      <c r="N23" s="34">
        <f>N22+SUMIF(Tarefas!$G$2:$G$65,M23,Tarefas!$E$2:$E$65)</f>
        <v>0</v>
      </c>
      <c r="O23" s="34">
        <f>O22+SUMIF(Tarefas!$H$2:$H$65,M23,Tarefas!$F$2:$F$65)</f>
        <v>0</v>
      </c>
      <c r="P23" s="35">
        <f>SUMIF(Tarefas!$I$2:$I$65,M23,Tarefas!$E$2:$E$65)*20%+SUMIF(Tarefas!$H$2:$H$65,M23,Tarefas!$E$2:$E$65)*80%+P22</f>
        <v>0</v>
      </c>
    </row>
    <row r="24">
      <c r="A24" s="33">
        <v>44193.0</v>
      </c>
      <c r="B24" s="34">
        <f>B23+SUMIF(Tarefas!$G$2:$G$91,A24,Tarefas!$E$2:$E$91)</f>
        <v>69</v>
      </c>
      <c r="C24" s="34">
        <f>C23+SUMIF(Tarefas!$H$2:$H$91,A24,Tarefas!$F$2:$F$91)</f>
        <v>3</v>
      </c>
      <c r="D24" s="35">
        <f>SUMIF(Tarefas!$I$3:$I$91,A24,Tarefas!$E$3:$E$91)*20%+SUMIF(Tarefas!$H$3:$H$91,A24,Tarefas!$E$3:$E$91)*80%+D23</f>
        <v>3</v>
      </c>
      <c r="F24" s="36" t="s">
        <v>113</v>
      </c>
      <c r="M24" s="33">
        <v>44193.0</v>
      </c>
      <c r="N24" s="34">
        <f>N23+SUMIF(Tarefas!$G$2:$G$65,M24,Tarefas!$E$2:$E$65)</f>
        <v>43</v>
      </c>
      <c r="O24" s="34">
        <f>O23+SUMIF(Tarefas!$H$2:$H$65,M24,Tarefas!$F$2:$F$65)</f>
        <v>3</v>
      </c>
      <c r="P24" s="35">
        <f>SUMIF(Tarefas!$I$2:$I$65,M24,Tarefas!$E$2:$E$65)*20%+SUMIF(Tarefas!$H$2:$H$65,M24,Tarefas!$E$2:$E$65)*80%+P23</f>
        <v>3</v>
      </c>
      <c r="R24" s="36" t="s">
        <v>113</v>
      </c>
    </row>
    <row r="25">
      <c r="A25" s="33">
        <v>44194.0</v>
      </c>
      <c r="B25" s="34">
        <f>B24+SUMIF(Tarefas!$G$2:$G$91,A25,Tarefas!$E$2:$E$91)</f>
        <v>101</v>
      </c>
      <c r="C25" s="34">
        <f>C24+SUMIF(Tarefas!$H$2:$H$91,A25,Tarefas!$F$2:$F$91)</f>
        <v>23.5</v>
      </c>
      <c r="D25" s="35">
        <f>SUMIF(Tarefas!$I$3:$I$91,A25,Tarefas!$E$3:$E$91)*20%+SUMIF(Tarefas!$H$3:$H$91,A25,Tarefas!$E$3:$E$91)*80%+D24</f>
        <v>30.4</v>
      </c>
      <c r="M25" s="33">
        <v>44194.0</v>
      </c>
      <c r="N25" s="34">
        <f>N24+SUMIF(Tarefas!$G$2:$G$65,M25,Tarefas!$E$2:$E$65)</f>
        <v>75</v>
      </c>
      <c r="O25" s="34">
        <f>O24+SUMIF(Tarefas!$H$2:$H$65,M25,Tarefas!$F$2:$F$65)</f>
        <v>23.5</v>
      </c>
      <c r="P25" s="35">
        <f>SUMIF(Tarefas!$I$2:$I$65,M25,Tarefas!$E$2:$E$65)*20%+SUMIF(Tarefas!$H$2:$H$65,M25,Tarefas!$E$2:$E$65)*80%+P24</f>
        <v>30.4</v>
      </c>
    </row>
    <row r="26">
      <c r="A26" s="33">
        <v>44195.0</v>
      </c>
      <c r="B26" s="34">
        <f>B25+SUMIF(Tarefas!$G$2:$G$91,A26,Tarefas!$E$2:$E$91)</f>
        <v>159</v>
      </c>
      <c r="C26" s="34">
        <f>C25+SUMIF(Tarefas!$H$2:$H$91,A26,Tarefas!$F$2:$F$91)</f>
        <v>51.5</v>
      </c>
      <c r="D26" s="35">
        <f>SUMIF(Tarefas!$I$3:$I$91,A26,Tarefas!$E$3:$E$91)*20%+SUMIF(Tarefas!$H$3:$H$91,A26,Tarefas!$E$3:$E$91)*80%+D25</f>
        <v>62.4</v>
      </c>
      <c r="M26" s="33">
        <v>44195.0</v>
      </c>
      <c r="N26" s="34">
        <f>N25+SUMIF(Tarefas!$G$2:$G$65,M26,Tarefas!$E$2:$E$65)</f>
        <v>124</v>
      </c>
      <c r="O26" s="34">
        <f>O25+SUMIF(Tarefas!$H$2:$H$65,M26,Tarefas!$F$2:$F$65)</f>
        <v>47.5</v>
      </c>
      <c r="P26" s="35">
        <f>SUMIF(Tarefas!$I$2:$I$65,M26,Tarefas!$E$2:$E$65)*20%+SUMIF(Tarefas!$H$2:$H$65,M26,Tarefas!$E$2:$E$65)*80%+P25</f>
        <v>58.4</v>
      </c>
    </row>
    <row r="27">
      <c r="A27" s="33">
        <v>44196.0</v>
      </c>
      <c r="B27" s="34">
        <f>B26+SUMIF(Tarefas!$G$2:$G$91,A27,Tarefas!$E$2:$E$91)</f>
        <v>189</v>
      </c>
      <c r="C27" s="34">
        <f>C26+SUMIF(Tarefas!$H$2:$H$91,A27,Tarefas!$F$2:$F$91)</f>
        <v>51.5</v>
      </c>
      <c r="D27" s="35">
        <f>SUMIF(Tarefas!$I$3:$I$91,A27,Tarefas!$E$3:$E$91)*20%+SUMIF(Tarefas!$H$3:$H$91,A27,Tarefas!$E$3:$E$91)*80%+D26</f>
        <v>63.6</v>
      </c>
      <c r="M27" s="33">
        <v>44196.0</v>
      </c>
      <c r="N27" s="34">
        <f>N26+SUMIF(Tarefas!$G$2:$G$65,M27,Tarefas!$E$2:$E$65)</f>
        <v>146</v>
      </c>
      <c r="O27" s="34">
        <f>O26+SUMIF(Tarefas!$H$2:$H$65,M27,Tarefas!$F$2:$F$65)</f>
        <v>47.5</v>
      </c>
      <c r="P27" s="35">
        <f>SUMIF(Tarefas!$I$2:$I$65,M27,Tarefas!$E$2:$E$65)*20%+SUMIF(Tarefas!$H$2:$H$65,M27,Tarefas!$E$2:$E$65)*80%+P26</f>
        <v>59.6</v>
      </c>
    </row>
    <row r="28">
      <c r="A28" s="37">
        <v>44197.0</v>
      </c>
      <c r="B28" s="34">
        <f>B27+SUMIF(Tarefas!$G$2:$G$91,A28,Tarefas!$E$2:$E$91)</f>
        <v>189</v>
      </c>
      <c r="C28" s="34">
        <f>C27+SUMIF(Tarefas!$H$2:$H$91,A28,Tarefas!$F$2:$F$91)</f>
        <v>51.5</v>
      </c>
      <c r="D28" s="35">
        <f>SUMIF(Tarefas!$I$3:$I$91,A28,Tarefas!$E$3:$E$91)*20%+SUMIF(Tarefas!$H$3:$H$91,A28,Tarefas!$E$3:$E$91)*80%+D27</f>
        <v>65.2</v>
      </c>
      <c r="M28" s="37">
        <v>44197.0</v>
      </c>
      <c r="N28" s="34">
        <f>N27+SUMIF(Tarefas!$G$2:$G$65,M28,Tarefas!$E$2:$E$65)</f>
        <v>146</v>
      </c>
      <c r="O28" s="34">
        <f>O27+SUMIF(Tarefas!$H$2:$H$65,M28,Tarefas!$F$2:$F$65)</f>
        <v>47.5</v>
      </c>
      <c r="P28" s="35">
        <f>SUMIF(Tarefas!$I$2:$I$65,M28,Tarefas!$E$2:$E$65)*20%+SUMIF(Tarefas!$H$2:$H$65,M28,Tarefas!$E$2:$E$65)*80%+P27</f>
        <v>61.2</v>
      </c>
    </row>
    <row r="29">
      <c r="A29" s="37">
        <v>44198.0</v>
      </c>
      <c r="B29" s="34">
        <f>B28+SUMIF(Tarefas!$G$2:$G$91,A29,Tarefas!$E$2:$E$91)</f>
        <v>257</v>
      </c>
      <c r="C29" s="34">
        <f>C28+SUMIF(Tarefas!$H$2:$H$91,A29,Tarefas!$F$2:$F$91)</f>
        <v>107.5</v>
      </c>
      <c r="D29" s="35">
        <f>SUMIF(Tarefas!$I$3:$I$91,A29,Tarefas!$E$3:$E$91)*20%+SUMIF(Tarefas!$H$3:$H$91,A29,Tarefas!$E$3:$E$91)*80%+D28</f>
        <v>126.8</v>
      </c>
      <c r="M29" s="37">
        <v>44198.0</v>
      </c>
      <c r="N29" s="34">
        <f>N28+SUMIF(Tarefas!$G$2:$G$65,M29,Tarefas!$E$2:$E$65)</f>
        <v>177</v>
      </c>
      <c r="O29" s="34">
        <f>O28+SUMIF(Tarefas!$H$2:$H$65,M29,Tarefas!$F$2:$F$65)</f>
        <v>103.5</v>
      </c>
      <c r="P29" s="35">
        <f>SUMIF(Tarefas!$I$2:$I$65,M29,Tarefas!$E$2:$E$65)*20%+SUMIF(Tarefas!$H$2:$H$65,M29,Tarefas!$E$2:$E$65)*80%+P28</f>
        <v>122.8</v>
      </c>
    </row>
    <row r="30">
      <c r="A30" s="37">
        <v>44199.0</v>
      </c>
      <c r="B30" s="34">
        <f>B29+SUMIF(Tarefas!$G$2:$G$91,A30,Tarefas!$E$2:$E$91)</f>
        <v>329</v>
      </c>
      <c r="C30" s="34">
        <f>C29+SUMIF(Tarefas!$H$2:$H$91,A30,Tarefas!$F$2:$F$91)</f>
        <v>214.5</v>
      </c>
      <c r="D30" s="35">
        <f>SUMIF(Tarefas!$I$3:$I$91,A30,Tarefas!$E$3:$E$91)*20%+SUMIF(Tarefas!$H$3:$H$91,A30,Tarefas!$E$3:$E$91)*80%+D29</f>
        <v>219.8</v>
      </c>
      <c r="M30" s="37">
        <v>44199.0</v>
      </c>
      <c r="N30" s="34">
        <f>N29+SUMIF(Tarefas!$G$2:$G$65,M30,Tarefas!$E$2:$E$65)</f>
        <v>215</v>
      </c>
      <c r="O30" s="34">
        <f>O29+SUMIF(Tarefas!$H$2:$H$65,M30,Tarefas!$F$2:$F$65)</f>
        <v>188.5</v>
      </c>
      <c r="P30" s="35">
        <f>SUMIF(Tarefas!$I$2:$I$65,M30,Tarefas!$E$2:$E$65)*20%+SUMIF(Tarefas!$H$2:$H$65,M30,Tarefas!$E$2:$E$65)*80%+P29</f>
        <v>201.8</v>
      </c>
    </row>
    <row r="31">
      <c r="A31" s="37">
        <v>44200.0</v>
      </c>
      <c r="B31" s="34">
        <f>B30+SUMIF(Tarefas!$G$2:$G$91,A31,Tarefas!$E$2:$E$91)</f>
        <v>329</v>
      </c>
      <c r="C31" s="34">
        <f>C30+SUMIF(Tarefas!$H$2:$H$91,A31,Tarefas!$F$2:$F$91)</f>
        <v>214.5</v>
      </c>
      <c r="D31" s="35">
        <f>SUMIF(Tarefas!$I$3:$I$91,A31,Tarefas!$E$3:$E$91)*20%+SUMIF(Tarefas!$H$3:$H$91,A31,Tarefas!$E$3:$E$91)*80%+D30</f>
        <v>219.8</v>
      </c>
      <c r="M31" s="37">
        <v>44200.0</v>
      </c>
      <c r="N31" s="34">
        <f>N30+SUMIF(Tarefas!$G$2:$G$65,M31,Tarefas!$E$2:$E$65)</f>
        <v>215</v>
      </c>
      <c r="O31" s="34">
        <f>O30+SUMIF(Tarefas!$H$2:$H$65,M31,Tarefas!$F$2:$F$65)</f>
        <v>188.5</v>
      </c>
      <c r="P31" s="35">
        <f>SUMIF(Tarefas!$I$2:$I$65,M31,Tarefas!$E$2:$E$65)*20%+SUMIF(Tarefas!$H$2:$H$65,M31,Tarefas!$E$2:$E$65)*80%+P30</f>
        <v>201.8</v>
      </c>
    </row>
    <row r="37">
      <c r="A37" s="36" t="s">
        <v>114</v>
      </c>
      <c r="B37" s="38">
        <f>D30</f>
        <v>219.8</v>
      </c>
      <c r="M37" s="36" t="s">
        <v>114</v>
      </c>
      <c r="N37" s="38">
        <f>P30</f>
        <v>201.8</v>
      </c>
    </row>
    <row r="38">
      <c r="A38" s="36" t="s">
        <v>115</v>
      </c>
      <c r="B38" s="38">
        <f>C30</f>
        <v>214.5</v>
      </c>
      <c r="M38" s="36" t="s">
        <v>115</v>
      </c>
      <c r="N38" s="38">
        <f>O30</f>
        <v>188.5</v>
      </c>
    </row>
    <row r="39">
      <c r="A39" s="36" t="s">
        <v>116</v>
      </c>
      <c r="B39" s="38">
        <f>B37-B38</f>
        <v>5.3</v>
      </c>
      <c r="M39" s="36" t="s">
        <v>116</v>
      </c>
      <c r="N39" s="38">
        <f>N37-N38</f>
        <v>13.3</v>
      </c>
    </row>
    <row r="40">
      <c r="A40" s="36" t="s">
        <v>117</v>
      </c>
      <c r="B40" s="38">
        <f>B37/B38</f>
        <v>1.024708625</v>
      </c>
      <c r="C40" s="36" t="s">
        <v>118</v>
      </c>
      <c r="M40" s="36" t="s">
        <v>117</v>
      </c>
      <c r="N40" s="38">
        <f>N37/N38</f>
        <v>1.070557029</v>
      </c>
      <c r="O40" s="36" t="s">
        <v>118</v>
      </c>
    </row>
    <row r="41">
      <c r="A41" s="36" t="s">
        <v>119</v>
      </c>
      <c r="B41" s="38">
        <f>D30-B30</f>
        <v>-109.2</v>
      </c>
      <c r="C41" s="36" t="s">
        <v>120</v>
      </c>
      <c r="M41" s="36" t="s">
        <v>119</v>
      </c>
      <c r="N41" s="38">
        <f>P30-N30</f>
        <v>-13.2</v>
      </c>
      <c r="O41" s="36" t="s">
        <v>120</v>
      </c>
    </row>
    <row r="42">
      <c r="A42" s="36" t="s">
        <v>121</v>
      </c>
      <c r="B42" s="38">
        <f>D30/B30</f>
        <v>0.6680851064</v>
      </c>
      <c r="C42" s="36" t="s">
        <v>122</v>
      </c>
      <c r="M42" s="36" t="s">
        <v>121</v>
      </c>
      <c r="N42" s="38">
        <f>P30/N30</f>
        <v>0.9386046512</v>
      </c>
      <c r="O42" s="36" t="s">
        <v>122</v>
      </c>
    </row>
  </sheetData>
  <drawing r:id="rId1"/>
</worksheet>
</file>