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Objects="none" defaultThemeVersion="124226"/>
  <bookViews>
    <workbookView xWindow="240" yWindow="30" windowWidth="20115" windowHeight="8010"/>
  </bookViews>
  <sheets>
    <sheet name="a1" sheetId="1" r:id="rId1"/>
    <sheet name="Sheet1" sheetId="2" r:id="rId2"/>
    <sheet name="Sheet2" sheetId="3" r:id="rId3"/>
  </sheets>
  <definedNames>
    <definedName name="_xlnm._FilterDatabase" localSheetId="0" hidden="1">'a1'!$M$1:$M$304</definedName>
  </definedNames>
  <calcPr calcId="125725"/>
  <pivotCaches>
    <pivotCache cacheId="0" r:id="rId4"/>
  </pivotCaches>
</workbook>
</file>

<file path=xl/calcChain.xml><?xml version="1.0" encoding="utf-8"?>
<calcChain xmlns="http://schemas.openxmlformats.org/spreadsheetml/2006/main">
  <c r="L43" i="3"/>
  <c r="L42"/>
  <c r="K43"/>
  <c r="K42"/>
  <c r="C9"/>
  <c r="K31"/>
  <c r="K30"/>
  <c r="J31"/>
  <c r="J30"/>
  <c r="I31"/>
  <c r="I30"/>
  <c r="H31"/>
  <c r="H30"/>
  <c r="F9"/>
  <c r="H43" l="1"/>
  <c r="H42"/>
  <c r="G43"/>
  <c r="G42"/>
  <c r="D44"/>
  <c r="D43"/>
  <c r="C44"/>
  <c r="C43"/>
  <c r="B44"/>
  <c r="B43"/>
  <c r="I18"/>
  <c r="I17"/>
  <c r="H18"/>
  <c r="H17"/>
  <c r="G18"/>
  <c r="G17"/>
  <c r="F18"/>
  <c r="F17"/>
  <c r="C18"/>
  <c r="C17"/>
  <c r="B17"/>
  <c r="B18"/>
  <c r="D9"/>
  <c r="E9"/>
  <c r="B9"/>
</calcChain>
</file>

<file path=xl/sharedStrings.xml><?xml version="1.0" encoding="utf-8"?>
<sst xmlns="http://schemas.openxmlformats.org/spreadsheetml/2006/main" count="120" uniqueCount="65">
  <si>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</si>
  <si>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</si>
  <si>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</si>
  <si>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</si>
  <si>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</si>
  <si>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</si>
  <si>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</si>
  <si>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</si>
  <si>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</si>
  <si>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</si>
  <si>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</si>
  <si>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</si>
  <si>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</si>
  <si>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</si>
  <si>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DV</t>
  </si>
  <si>
    <t>?</t>
  </si>
  <si>
    <t>Row Labels</t>
  </si>
  <si>
    <t>Grand Total</t>
  </si>
  <si>
    <t>Column Labels</t>
  </si>
  <si>
    <t>Average of Age</t>
  </si>
  <si>
    <t>Values</t>
  </si>
  <si>
    <t>Average of trestbps</t>
  </si>
  <si>
    <t>Average of chol</t>
  </si>
  <si>
    <t>Average of thalach</t>
  </si>
  <si>
    <t>Average of oldpeak</t>
  </si>
  <si>
    <t>Count of Sex</t>
  </si>
  <si>
    <t>Difference</t>
  </si>
  <si>
    <t>Resting blood pressure (in mm Hg) at the time of admission</t>
  </si>
  <si>
    <t>Serum cholestrol in mg/dl</t>
  </si>
  <si>
    <t>Maximum heart rate achieved</t>
  </si>
  <si>
    <t>ST depression induced by exercise relative to rest</t>
  </si>
  <si>
    <t>CATEGORICAL VARIABLES</t>
  </si>
  <si>
    <t>% of patients across gender</t>
  </si>
  <si>
    <t>% of patients across chest pain types</t>
  </si>
  <si>
    <t>CP</t>
  </si>
  <si>
    <t>High rate of chances of heart disease for patients with CP=4</t>
  </si>
  <si>
    <t>% of patients by the slope of the peak exercise type</t>
  </si>
  <si>
    <t>Slope</t>
  </si>
  <si>
    <t>% of patients by summary of heart condition (3= normal, 6 = fixed defect, 7 = reversible defect)</t>
  </si>
  <si>
    <t>Variations significant across all levels of thal</t>
  </si>
  <si>
    <t>Variations significant across 0 and 1 of restecg</t>
  </si>
  <si>
    <t>Variations significant across levels of exang</t>
  </si>
  <si>
    <t>% of Patients by Exercise induced angina (yes or no)</t>
  </si>
  <si>
    <t>%Patients by the "Resting electrocardiographic results (0 = normal, 1 = ST-T wave abnormality, 2 = probable or definit left ventriculal hypertrophy)</t>
  </si>
  <si>
    <t>There is a high % of females who do not suffer from heart disease. 
There are equal % of males across the DV.</t>
  </si>
  <si>
    <t>Count of ca</t>
  </si>
  <si>
    <t>%patients by no. of major vessels</t>
  </si>
  <si>
    <t>Variations significant across all the vels of ca</t>
  </si>
  <si>
    <t>Variations significant across slope =1</t>
  </si>
  <si>
    <t>CONTINUOUS VARIABLES</t>
  </si>
  <si>
    <t>Cont. var to include</t>
  </si>
  <si>
    <t>Cat var to include</t>
  </si>
  <si>
    <t>Thal</t>
  </si>
  <si>
    <t>Model validation</t>
  </si>
  <si>
    <t>Classification matrix</t>
  </si>
  <si>
    <t>AUC</t>
  </si>
  <si>
    <t>Scoring</t>
  </si>
  <si>
    <t>Gains chart</t>
  </si>
  <si>
    <t>Simulator</t>
  </si>
  <si>
    <t>Histogram graph-web</t>
  </si>
  <si>
    <t>From web</t>
  </si>
  <si>
    <t>Count of fbs</t>
  </si>
  <si>
    <t>% Patients by fasting blood sugar</t>
  </si>
  <si>
    <t>Variations not significant across levels of fbs</t>
  </si>
  <si>
    <t>sex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</si>
</sst>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theme="4" tint="0.79998168889431442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 applyAlignment="1">
      <alignment horizontal="left"/>
    </xf>
    <xf numFmtId="2" fontId="0" fillId="0" borderId="0" xfId="0" applyNumberFormat="1"/>
    <xf numFmtId="0" fontId="16" fillId="35" borderId="11" xfId="0" applyFont="1" applyFill="1" applyBorder="1"/>
    <xf numFmtId="0" fontId="0" fillId="0" borderId="0" xfId="0" applyAlignment="1">
      <alignment vertical="center"/>
    </xf>
    <xf numFmtId="0" fontId="0" fillId="0" borderId="15" xfId="0" applyBorder="1"/>
    <xf numFmtId="0" fontId="16" fillId="39" borderId="18" xfId="0" applyFont="1" applyFill="1" applyBorder="1"/>
    <xf numFmtId="0" fontId="0" fillId="0" borderId="18" xfId="0" applyBorder="1" applyAlignment="1">
      <alignment horizontal="left"/>
    </xf>
    <xf numFmtId="0" fontId="0" fillId="37" borderId="0" xfId="0" applyFill="1"/>
    <xf numFmtId="0" fontId="0" fillId="0" borderId="18" xfId="0" applyBorder="1"/>
    <xf numFmtId="9" fontId="0" fillId="33" borderId="20" xfId="0" applyNumberFormat="1" applyFont="1" applyFill="1" applyBorder="1"/>
    <xf numFmtId="0" fontId="16" fillId="33" borderId="12" xfId="0" applyFont="1" applyFill="1" applyBorder="1"/>
    <xf numFmtId="9" fontId="0" fillId="0" borderId="12" xfId="42" applyFont="1" applyBorder="1"/>
    <xf numFmtId="0" fontId="16" fillId="33" borderId="12" xfId="0" applyFont="1" applyFill="1" applyBorder="1" applyAlignment="1">
      <alignment horizontal="right"/>
    </xf>
    <xf numFmtId="9" fontId="16" fillId="33" borderId="10" xfId="42" applyFont="1" applyFill="1" applyBorder="1"/>
    <xf numFmtId="9" fontId="0" fillId="0" borderId="12" xfId="42" applyFont="1" applyFill="1" applyBorder="1"/>
    <xf numFmtId="0" fontId="0" fillId="0" borderId="0" xfId="0" applyFill="1"/>
    <xf numFmtId="0" fontId="16" fillId="34" borderId="12" xfId="0" applyFont="1" applyFill="1" applyBorder="1"/>
    <xf numFmtId="0" fontId="16" fillId="34" borderId="0" xfId="0" applyFont="1" applyFill="1" applyBorder="1"/>
    <xf numFmtId="9" fontId="16" fillId="33" borderId="0" xfId="42" applyFont="1" applyFill="1" applyBorder="1"/>
    <xf numFmtId="9" fontId="0" fillId="0" borderId="12" xfId="0" applyNumberFormat="1" applyBorder="1"/>
    <xf numFmtId="9" fontId="16" fillId="33" borderId="0" xfId="0" applyNumberFormat="1" applyFont="1" applyFill="1" applyBorder="1"/>
    <xf numFmtId="0" fontId="19" fillId="33" borderId="11" xfId="0" applyFont="1" applyFill="1" applyBorder="1"/>
    <xf numFmtId="0" fontId="19" fillId="0" borderId="0" xfId="0" applyFont="1" applyAlignment="1">
      <alignment horizontal="left"/>
    </xf>
    <xf numFmtId="9" fontId="19" fillId="33" borderId="10" xfId="42" applyFont="1" applyFill="1" applyBorder="1"/>
    <xf numFmtId="0" fontId="19" fillId="0" borderId="18" xfId="0" applyFont="1" applyBorder="1" applyAlignment="1">
      <alignment horizontal="left"/>
    </xf>
    <xf numFmtId="0" fontId="16" fillId="38" borderId="12" xfId="0" applyFont="1" applyFill="1" applyBorder="1"/>
    <xf numFmtId="0" fontId="0" fillId="41" borderId="0" xfId="0" applyFill="1"/>
    <xf numFmtId="0" fontId="16" fillId="0" borderId="0" xfId="0" applyFont="1"/>
    <xf numFmtId="0" fontId="19" fillId="37" borderId="0" xfId="0" applyFont="1" applyFill="1"/>
    <xf numFmtId="0" fontId="16" fillId="0" borderId="11" xfId="0" applyFont="1" applyFill="1" applyBorder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16" fillId="0" borderId="10" xfId="0" applyFont="1" applyFill="1" applyBorder="1" applyAlignment="1">
      <alignment horizontal="left"/>
    </xf>
    <xf numFmtId="0" fontId="16" fillId="0" borderId="10" xfId="0" applyNumberFormat="1" applyFont="1" applyFill="1" applyBorder="1"/>
    <xf numFmtId="0" fontId="0" fillId="41" borderId="0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1" xfId="0" applyFont="1" applyFill="1" applyBorder="1"/>
    <xf numFmtId="0" fontId="0" fillId="41" borderId="11" xfId="0" applyFont="1" applyFill="1" applyBorder="1"/>
    <xf numFmtId="0" fontId="0" fillId="38" borderId="0" xfId="0" applyFill="1"/>
    <xf numFmtId="0" fontId="19" fillId="43" borderId="0" xfId="0" applyFont="1" applyFill="1"/>
    <xf numFmtId="9" fontId="0" fillId="0" borderId="0" xfId="42" applyFont="1"/>
    <xf numFmtId="9" fontId="16" fillId="33" borderId="10" xfId="0" applyNumberFormat="1" applyFont="1" applyFill="1" applyBorder="1"/>
    <xf numFmtId="0" fontId="16" fillId="0" borderId="0" xfId="0" applyNumberFormat="1" applyFont="1" applyFill="1" applyBorder="1"/>
    <xf numFmtId="0" fontId="0" fillId="0" borderId="0" xfId="0" applyFill="1" applyBorder="1"/>
    <xf numFmtId="0" fontId="19" fillId="0" borderId="0" xfId="0" applyFont="1" applyFill="1" applyBorder="1"/>
    <xf numFmtId="0" fontId="16" fillId="0" borderId="0" xfId="0" applyFont="1" applyFill="1" applyBorder="1"/>
    <xf numFmtId="0" fontId="19" fillId="0" borderId="0" xfId="0" applyFont="1" applyFill="1" applyBorder="1" applyAlignment="1">
      <alignment horizontal="left"/>
    </xf>
    <xf numFmtId="0" fontId="0" fillId="0" borderId="0" xfId="0" applyNumberFormat="1" applyFill="1" applyBorder="1"/>
    <xf numFmtId="0" fontId="16" fillId="0" borderId="0" xfId="0" applyFont="1" applyFill="1" applyBorder="1" applyAlignment="1">
      <alignment horizontal="left"/>
    </xf>
    <xf numFmtId="9" fontId="0" fillId="40" borderId="0" xfId="42" applyFont="1" applyFill="1"/>
    <xf numFmtId="9" fontId="0" fillId="41" borderId="0" xfId="42" applyFont="1" applyFill="1"/>
    <xf numFmtId="9" fontId="0" fillId="41" borderId="12" xfId="42" applyFont="1" applyFill="1" applyBorder="1"/>
    <xf numFmtId="0" fontId="0" fillId="44" borderId="22" xfId="0" applyFont="1" applyFill="1" applyBorder="1" applyAlignment="1">
      <alignment horizontal="left"/>
    </xf>
    <xf numFmtId="0" fontId="0" fillId="0" borderId="12" xfId="0" applyBorder="1"/>
    <xf numFmtId="9" fontId="0" fillId="44" borderId="12" xfId="0" applyNumberFormat="1" applyFont="1" applyFill="1" applyBorder="1"/>
    <xf numFmtId="0" fontId="0" fillId="0" borderId="0" xfId="0" applyFill="1" applyAlignment="1">
      <alignment horizontal="center" vertical="top" wrapText="1"/>
    </xf>
    <xf numFmtId="0" fontId="16" fillId="38" borderId="23" xfId="0" applyFont="1" applyFill="1" applyBorder="1" applyAlignment="1">
      <alignment horizontal="center" vertical="center" wrapText="1"/>
    </xf>
    <xf numFmtId="0" fontId="16" fillId="38" borderId="25" xfId="0" applyFont="1" applyFill="1" applyBorder="1" applyAlignment="1">
      <alignment horizontal="center" vertical="center" wrapText="1"/>
    </xf>
    <xf numFmtId="0" fontId="16" fillId="36" borderId="0" xfId="0" applyFont="1" applyFill="1" applyAlignment="1">
      <alignment horizontal="center" vertical="top" wrapText="1"/>
    </xf>
    <xf numFmtId="0" fontId="16" fillId="0" borderId="0" xfId="0" applyFont="1" applyFill="1" applyBorder="1" applyAlignment="1">
      <alignment horizontal="center" vertical="center" wrapText="1"/>
    </xf>
    <xf numFmtId="0" fontId="0" fillId="41" borderId="0" xfId="0" applyNumberFormat="1" applyFill="1" applyAlignment="1">
      <alignment horizontal="center" vertical="center" wrapText="1"/>
    </xf>
    <xf numFmtId="0" fontId="16" fillId="38" borderId="23" xfId="0" applyFont="1" applyFill="1" applyBorder="1" applyAlignment="1">
      <alignment horizontal="center" vertical="top"/>
    </xf>
    <xf numFmtId="0" fontId="16" fillId="38" borderId="24" xfId="0" applyFont="1" applyFill="1" applyBorder="1" applyAlignment="1">
      <alignment horizontal="center" vertical="top"/>
    </xf>
    <xf numFmtId="0" fontId="16" fillId="38" borderId="25" xfId="0" applyFont="1" applyFill="1" applyBorder="1" applyAlignment="1">
      <alignment horizontal="center" vertical="top"/>
    </xf>
    <xf numFmtId="0" fontId="0" fillId="41" borderId="0" xfId="0" applyFill="1" applyAlignment="1">
      <alignment horizontal="center" vertical="center" wrapText="1"/>
    </xf>
    <xf numFmtId="0" fontId="16" fillId="39" borderId="0" xfId="0" applyFont="1" applyFill="1" applyBorder="1" applyAlignment="1">
      <alignment horizontal="center" vertical="center" wrapText="1"/>
    </xf>
    <xf numFmtId="0" fontId="16" fillId="39" borderId="19" xfId="0" applyFont="1" applyFill="1" applyBorder="1" applyAlignment="1">
      <alignment horizontal="center" vertical="center" wrapText="1"/>
    </xf>
    <xf numFmtId="0" fontId="16" fillId="38" borderId="24" xfId="0" applyFont="1" applyFill="1" applyBorder="1" applyAlignment="1">
      <alignment horizontal="center" vertical="center" wrapText="1"/>
    </xf>
    <xf numFmtId="0" fontId="16" fillId="36" borderId="16" xfId="0" applyFont="1" applyFill="1" applyBorder="1" applyAlignment="1">
      <alignment horizontal="center" vertical="center" wrapText="1"/>
    </xf>
    <xf numFmtId="0" fontId="16" fillId="36" borderId="0" xfId="0" applyFont="1" applyFill="1" applyAlignment="1">
      <alignment horizontal="left" vertical="top" wrapText="1"/>
    </xf>
    <xf numFmtId="0" fontId="18" fillId="36" borderId="13" xfId="0" applyFont="1" applyFill="1" applyBorder="1" applyAlignment="1">
      <alignment horizontal="center" vertical="center" wrapText="1"/>
    </xf>
    <xf numFmtId="0" fontId="18" fillId="36" borderId="14" xfId="0" applyFont="1" applyFill="1" applyBorder="1" applyAlignment="1">
      <alignment horizontal="center" vertical="center" wrapText="1"/>
    </xf>
    <xf numFmtId="0" fontId="0" fillId="41" borderId="15" xfId="0" applyNumberFormat="1" applyFill="1" applyBorder="1" applyAlignment="1">
      <alignment horizontal="center" vertical="center" wrapText="1"/>
    </xf>
    <xf numFmtId="0" fontId="0" fillId="41" borderId="16" xfId="0" applyNumberFormat="1" applyFill="1" applyBorder="1" applyAlignment="1">
      <alignment horizontal="center" vertical="center" wrapText="1"/>
    </xf>
    <xf numFmtId="0" fontId="16" fillId="42" borderId="0" xfId="0" applyFont="1" applyFill="1" applyAlignment="1">
      <alignment horizontal="center" vertical="center"/>
    </xf>
    <xf numFmtId="0" fontId="16" fillId="42" borderId="0" xfId="0" applyFont="1" applyFill="1" applyAlignment="1">
      <alignment horizontal="center" vertical="center" wrapText="1"/>
    </xf>
    <xf numFmtId="0" fontId="16" fillId="38" borderId="0" xfId="0" applyFont="1" applyFill="1" applyAlignment="1">
      <alignment horizontal="center" vertical="top" wrapText="1"/>
    </xf>
    <xf numFmtId="0" fontId="0" fillId="40" borderId="0" xfId="0" applyFill="1" applyAlignment="1">
      <alignment horizontal="center" wrapText="1"/>
    </xf>
    <xf numFmtId="0" fontId="16" fillId="38" borderId="0" xfId="0" applyFont="1" applyFill="1" applyAlignment="1">
      <alignment horizontal="center" vertical="center" wrapText="1"/>
    </xf>
    <xf numFmtId="0" fontId="16" fillId="36" borderId="0" xfId="0" applyFont="1" applyFill="1" applyAlignment="1">
      <alignment horizontal="center" wrapText="1"/>
    </xf>
    <xf numFmtId="0" fontId="0" fillId="41" borderId="0" xfId="0" applyFont="1" applyFill="1" applyAlignment="1">
      <alignment horizontal="center" wrapText="1"/>
    </xf>
    <xf numFmtId="0" fontId="0" fillId="41" borderId="16" xfId="0" applyFill="1" applyBorder="1" applyAlignment="1">
      <alignment horizontal="center" vertical="center" wrapText="1"/>
    </xf>
    <xf numFmtId="0" fontId="0" fillId="41" borderId="16" xfId="0" applyFill="1" applyBorder="1" applyAlignment="1">
      <alignment horizontal="center" vertical="top" wrapText="1"/>
    </xf>
    <xf numFmtId="0" fontId="0" fillId="41" borderId="0" xfId="0" applyFill="1" applyBorder="1" applyAlignment="1">
      <alignment horizontal="center" vertical="top" wrapText="1"/>
    </xf>
    <xf numFmtId="0" fontId="16" fillId="38" borderId="16" xfId="0" applyFont="1" applyFill="1" applyBorder="1" applyAlignment="1">
      <alignment horizontal="center" vertical="center" wrapText="1"/>
    </xf>
    <xf numFmtId="0" fontId="16" fillId="38" borderId="17" xfId="0" applyFont="1" applyFill="1" applyBorder="1" applyAlignment="1">
      <alignment horizontal="center" vertical="center" wrapText="1"/>
    </xf>
    <xf numFmtId="0" fontId="16" fillId="36" borderId="0" xfId="0" applyFont="1" applyFill="1" applyAlignment="1">
      <alignment horizontal="center" vertical="center" wrapText="1"/>
    </xf>
    <xf numFmtId="0" fontId="16" fillId="38" borderId="20" xfId="0" applyFont="1" applyFill="1" applyBorder="1" applyAlignment="1">
      <alignment horizontal="center" vertical="center" wrapText="1"/>
    </xf>
    <xf numFmtId="0" fontId="16" fillId="38" borderId="21" xfId="0" applyFont="1" applyFill="1" applyBorder="1" applyAlignment="1">
      <alignment horizontal="center" vertical="center" wrapText="1"/>
    </xf>
    <xf numFmtId="0" fontId="16" fillId="36" borderId="17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dhurimasahoo@hotmail.com" refreshedDate="42859.601427199072" createdVersion="3" refreshedVersion="3" minRefreshableVersion="3" recordCount="303">
  <cacheSource type="worksheet">
    <worksheetSource ref="A1:N304" sheet="a1"/>
  </cacheSource>
  <cacheFields count="15">
    <cacheField name="Age" numFmtId="0">
      <sharedItems containsSemiMixedTypes="0" containsString="0" containsNumber="1" containsInteger="1" minValue="29" maxValue="77" count="41">
        <n v="63"/>
        <n v="67"/>
        <n v="37"/>
        <n v="41"/>
        <n v="56"/>
        <n v="62"/>
        <n v="57"/>
        <n v="53"/>
        <n v="44"/>
        <n v="52"/>
        <n v="48"/>
        <n v="54"/>
        <n v="49"/>
        <n v="64"/>
        <n v="58"/>
        <n v="60"/>
        <n v="50"/>
        <n v="66"/>
        <n v="43"/>
        <n v="40"/>
        <n v="69"/>
        <n v="59"/>
        <n v="42"/>
        <n v="55"/>
        <n v="61"/>
        <n v="65"/>
        <n v="71"/>
        <n v="51"/>
        <n v="46"/>
        <n v="45"/>
        <n v="39"/>
        <n v="68"/>
        <n v="47"/>
        <n v="34"/>
        <n v="35"/>
        <n v="29"/>
        <n v="70"/>
        <n v="77"/>
        <n v="38"/>
        <n v="74"/>
        <n v="76"/>
      </sharedItems>
    </cacheField>
    <cacheField name="Sex" numFmtId="0">
      <sharedItems containsSemiMixedTypes="0" containsString="0" containsNumber="1" containsInteger="1" minValue="0" maxValue="1" count="2">
        <n v="1"/>
        <n v="0"/>
      </sharedItems>
    </cacheField>
    <cacheField name="cp" numFmtId="0">
      <sharedItems containsSemiMixedTypes="0" containsString="0" containsNumber="1" containsInteger="1" minValue="1" maxValue="4" count="4">
        <n v="1"/>
        <n v="4"/>
        <n v="3"/>
        <n v="2"/>
      </sharedItems>
    </cacheField>
    <cacheField name="trestbps" numFmtId="0">
      <sharedItems containsSemiMixedTypes="0" containsString="0" containsNumber="1" containsInteger="1" minValue="94" maxValue="200"/>
    </cacheField>
    <cacheField name="chol" numFmtId="0">
      <sharedItems containsSemiMixedTypes="0" containsString="0" containsNumber="1" containsInteger="1" minValue="126" maxValue="564"/>
    </cacheField>
    <cacheField name="fbs" numFmtId="0">
      <sharedItems containsSemiMixedTypes="0" containsString="0" containsNumber="1" containsInteger="1" minValue="0" maxValue="1" count="2">
        <n v="1"/>
        <n v="0"/>
      </sharedItems>
    </cacheField>
    <cacheField name="restecg" numFmtId="0">
      <sharedItems containsSemiMixedTypes="0" containsString="0" containsNumber="1" containsInteger="1" minValue="0" maxValue="2" count="3">
        <n v="2"/>
        <n v="0"/>
        <n v="1"/>
      </sharedItems>
    </cacheField>
    <cacheField name="thalach" numFmtId="0">
      <sharedItems containsSemiMixedTypes="0" containsString="0" containsNumber="1" containsInteger="1" minValue="71" maxValue="202"/>
    </cacheField>
    <cacheField name="exang" numFmtId="0">
      <sharedItems containsSemiMixedTypes="0" containsString="0" containsNumber="1" containsInteger="1" minValue="0" maxValue="1" count="2">
        <n v="0"/>
        <n v="1"/>
      </sharedItems>
    </cacheField>
    <cacheField name="oldpeak" numFmtId="0">
      <sharedItems containsSemiMixedTypes="0" containsString="0" containsNumber="1" minValue="0" maxValue="6.2"/>
    </cacheField>
    <cacheField name="slope" numFmtId="0">
      <sharedItems containsSemiMixedTypes="0" containsString="0" containsNumber="1" containsInteger="1" minValue="1" maxValue="3" count="3">
        <n v="3"/>
        <n v="2"/>
        <n v="1"/>
      </sharedItems>
    </cacheField>
    <cacheField name="ca" numFmtId="0">
      <sharedItems containsMixedTypes="1" containsNumber="1" containsInteger="1" minValue="0" maxValue="3" count="5">
        <n v="0"/>
        <n v="3"/>
        <n v="2"/>
        <n v="1"/>
        <s v="?"/>
      </sharedItems>
    </cacheField>
    <cacheField name="thal" numFmtId="0">
      <sharedItems containsMixedTypes="1" containsNumber="1" containsInteger="1" minValue="3" maxValue="7"/>
    </cacheField>
    <cacheField name="num" numFmtId="0">
      <sharedItems containsSemiMixedTypes="0" containsString="0" containsNumber="1" containsInteger="1" minValue="0" maxValue="4" count="5">
        <n v="0"/>
        <n v="2"/>
        <n v="1"/>
        <n v="3"/>
        <n v="4"/>
      </sharedItems>
    </cacheField>
    <cacheField name="DV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3">
  <r>
    <x v="0"/>
    <x v="0"/>
    <x v="0"/>
    <n v="145"/>
    <n v="233"/>
    <x v="0"/>
    <x v="0"/>
    <n v="150"/>
    <x v="0"/>
    <n v="2.2999999999999998"/>
    <x v="0"/>
    <x v="0"/>
    <n v="6"/>
    <x v="0"/>
    <x v="0"/>
  </r>
  <r>
    <x v="1"/>
    <x v="0"/>
    <x v="1"/>
    <n v="160"/>
    <n v="286"/>
    <x v="1"/>
    <x v="0"/>
    <n v="108"/>
    <x v="1"/>
    <n v="1.5"/>
    <x v="1"/>
    <x v="1"/>
    <n v="3"/>
    <x v="1"/>
    <x v="1"/>
  </r>
  <r>
    <x v="1"/>
    <x v="0"/>
    <x v="1"/>
    <n v="120"/>
    <n v="229"/>
    <x v="1"/>
    <x v="0"/>
    <n v="129"/>
    <x v="1"/>
    <n v="2.6"/>
    <x v="1"/>
    <x v="2"/>
    <n v="7"/>
    <x v="2"/>
    <x v="1"/>
  </r>
  <r>
    <x v="2"/>
    <x v="0"/>
    <x v="2"/>
    <n v="130"/>
    <n v="250"/>
    <x v="1"/>
    <x v="1"/>
    <n v="187"/>
    <x v="0"/>
    <n v="3.5"/>
    <x v="0"/>
    <x v="0"/>
    <n v="3"/>
    <x v="0"/>
    <x v="0"/>
  </r>
  <r>
    <x v="3"/>
    <x v="1"/>
    <x v="3"/>
    <n v="130"/>
    <n v="204"/>
    <x v="1"/>
    <x v="0"/>
    <n v="172"/>
    <x v="0"/>
    <n v="1.4"/>
    <x v="2"/>
    <x v="0"/>
    <n v="3"/>
    <x v="0"/>
    <x v="0"/>
  </r>
  <r>
    <x v="4"/>
    <x v="0"/>
    <x v="3"/>
    <n v="120"/>
    <n v="236"/>
    <x v="1"/>
    <x v="1"/>
    <n v="178"/>
    <x v="0"/>
    <n v="0.8"/>
    <x v="2"/>
    <x v="0"/>
    <n v="3"/>
    <x v="0"/>
    <x v="0"/>
  </r>
  <r>
    <x v="5"/>
    <x v="1"/>
    <x v="1"/>
    <n v="140"/>
    <n v="268"/>
    <x v="1"/>
    <x v="0"/>
    <n v="160"/>
    <x v="0"/>
    <n v="3.6"/>
    <x v="0"/>
    <x v="2"/>
    <n v="3"/>
    <x v="3"/>
    <x v="1"/>
  </r>
  <r>
    <x v="6"/>
    <x v="1"/>
    <x v="1"/>
    <n v="120"/>
    <n v="354"/>
    <x v="1"/>
    <x v="1"/>
    <n v="163"/>
    <x v="1"/>
    <n v="0.6"/>
    <x v="2"/>
    <x v="0"/>
    <n v="3"/>
    <x v="0"/>
    <x v="0"/>
  </r>
  <r>
    <x v="0"/>
    <x v="0"/>
    <x v="1"/>
    <n v="130"/>
    <n v="254"/>
    <x v="1"/>
    <x v="0"/>
    <n v="147"/>
    <x v="0"/>
    <n v="1.4"/>
    <x v="1"/>
    <x v="3"/>
    <n v="7"/>
    <x v="1"/>
    <x v="1"/>
  </r>
  <r>
    <x v="7"/>
    <x v="0"/>
    <x v="1"/>
    <n v="140"/>
    <n v="203"/>
    <x v="0"/>
    <x v="0"/>
    <n v="155"/>
    <x v="1"/>
    <n v="3.1"/>
    <x v="0"/>
    <x v="0"/>
    <n v="7"/>
    <x v="2"/>
    <x v="1"/>
  </r>
  <r>
    <x v="6"/>
    <x v="0"/>
    <x v="1"/>
    <n v="140"/>
    <n v="192"/>
    <x v="1"/>
    <x v="1"/>
    <n v="148"/>
    <x v="0"/>
    <n v="0.4"/>
    <x v="1"/>
    <x v="0"/>
    <n v="6"/>
    <x v="0"/>
    <x v="0"/>
  </r>
  <r>
    <x v="4"/>
    <x v="1"/>
    <x v="3"/>
    <n v="140"/>
    <n v="294"/>
    <x v="1"/>
    <x v="0"/>
    <n v="153"/>
    <x v="0"/>
    <n v="1.3"/>
    <x v="1"/>
    <x v="0"/>
    <n v="3"/>
    <x v="0"/>
    <x v="0"/>
  </r>
  <r>
    <x v="4"/>
    <x v="0"/>
    <x v="2"/>
    <n v="130"/>
    <n v="256"/>
    <x v="0"/>
    <x v="0"/>
    <n v="142"/>
    <x v="1"/>
    <n v="0.6"/>
    <x v="1"/>
    <x v="3"/>
    <n v="6"/>
    <x v="1"/>
    <x v="1"/>
  </r>
  <r>
    <x v="8"/>
    <x v="0"/>
    <x v="3"/>
    <n v="120"/>
    <n v="263"/>
    <x v="1"/>
    <x v="1"/>
    <n v="173"/>
    <x v="0"/>
    <n v="0"/>
    <x v="2"/>
    <x v="0"/>
    <n v="7"/>
    <x v="0"/>
    <x v="0"/>
  </r>
  <r>
    <x v="9"/>
    <x v="0"/>
    <x v="2"/>
    <n v="172"/>
    <n v="199"/>
    <x v="0"/>
    <x v="1"/>
    <n v="162"/>
    <x v="0"/>
    <n v="0.5"/>
    <x v="2"/>
    <x v="0"/>
    <n v="7"/>
    <x v="0"/>
    <x v="0"/>
  </r>
  <r>
    <x v="6"/>
    <x v="0"/>
    <x v="2"/>
    <n v="150"/>
    <n v="168"/>
    <x v="1"/>
    <x v="1"/>
    <n v="174"/>
    <x v="0"/>
    <n v="1.6"/>
    <x v="2"/>
    <x v="0"/>
    <n v="3"/>
    <x v="0"/>
    <x v="0"/>
  </r>
  <r>
    <x v="10"/>
    <x v="0"/>
    <x v="3"/>
    <n v="110"/>
    <n v="229"/>
    <x v="1"/>
    <x v="1"/>
    <n v="168"/>
    <x v="0"/>
    <n v="1"/>
    <x v="0"/>
    <x v="0"/>
    <n v="7"/>
    <x v="2"/>
    <x v="1"/>
  </r>
  <r>
    <x v="11"/>
    <x v="0"/>
    <x v="1"/>
    <n v="140"/>
    <n v="239"/>
    <x v="1"/>
    <x v="1"/>
    <n v="160"/>
    <x v="0"/>
    <n v="1.2"/>
    <x v="2"/>
    <x v="0"/>
    <n v="3"/>
    <x v="0"/>
    <x v="0"/>
  </r>
  <r>
    <x v="10"/>
    <x v="1"/>
    <x v="2"/>
    <n v="130"/>
    <n v="275"/>
    <x v="1"/>
    <x v="1"/>
    <n v="139"/>
    <x v="0"/>
    <n v="0.2"/>
    <x v="2"/>
    <x v="0"/>
    <n v="3"/>
    <x v="0"/>
    <x v="0"/>
  </r>
  <r>
    <x v="12"/>
    <x v="0"/>
    <x v="3"/>
    <n v="130"/>
    <n v="266"/>
    <x v="1"/>
    <x v="1"/>
    <n v="171"/>
    <x v="0"/>
    <n v="0.6"/>
    <x v="2"/>
    <x v="0"/>
    <n v="3"/>
    <x v="0"/>
    <x v="0"/>
  </r>
  <r>
    <x v="13"/>
    <x v="0"/>
    <x v="0"/>
    <n v="110"/>
    <n v="211"/>
    <x v="1"/>
    <x v="0"/>
    <n v="144"/>
    <x v="1"/>
    <n v="1.8"/>
    <x v="1"/>
    <x v="0"/>
    <n v="3"/>
    <x v="0"/>
    <x v="0"/>
  </r>
  <r>
    <x v="14"/>
    <x v="1"/>
    <x v="0"/>
    <n v="150"/>
    <n v="283"/>
    <x v="0"/>
    <x v="0"/>
    <n v="162"/>
    <x v="0"/>
    <n v="1"/>
    <x v="2"/>
    <x v="0"/>
    <n v="3"/>
    <x v="0"/>
    <x v="0"/>
  </r>
  <r>
    <x v="14"/>
    <x v="0"/>
    <x v="3"/>
    <n v="120"/>
    <n v="284"/>
    <x v="1"/>
    <x v="0"/>
    <n v="160"/>
    <x v="0"/>
    <n v="1.8"/>
    <x v="1"/>
    <x v="0"/>
    <n v="3"/>
    <x v="2"/>
    <x v="1"/>
  </r>
  <r>
    <x v="14"/>
    <x v="0"/>
    <x v="2"/>
    <n v="132"/>
    <n v="224"/>
    <x v="1"/>
    <x v="0"/>
    <n v="173"/>
    <x v="0"/>
    <n v="3.2"/>
    <x v="2"/>
    <x v="2"/>
    <n v="7"/>
    <x v="3"/>
    <x v="1"/>
  </r>
  <r>
    <x v="15"/>
    <x v="0"/>
    <x v="1"/>
    <n v="130"/>
    <n v="206"/>
    <x v="1"/>
    <x v="0"/>
    <n v="132"/>
    <x v="1"/>
    <n v="2.4"/>
    <x v="1"/>
    <x v="2"/>
    <n v="7"/>
    <x v="4"/>
    <x v="1"/>
  </r>
  <r>
    <x v="16"/>
    <x v="1"/>
    <x v="2"/>
    <n v="120"/>
    <n v="219"/>
    <x v="1"/>
    <x v="1"/>
    <n v="158"/>
    <x v="0"/>
    <n v="1.6"/>
    <x v="1"/>
    <x v="0"/>
    <n v="3"/>
    <x v="0"/>
    <x v="0"/>
  </r>
  <r>
    <x v="14"/>
    <x v="1"/>
    <x v="2"/>
    <n v="120"/>
    <n v="340"/>
    <x v="1"/>
    <x v="1"/>
    <n v="172"/>
    <x v="0"/>
    <n v="0"/>
    <x v="2"/>
    <x v="0"/>
    <n v="3"/>
    <x v="0"/>
    <x v="0"/>
  </r>
  <r>
    <x v="17"/>
    <x v="1"/>
    <x v="0"/>
    <n v="150"/>
    <n v="226"/>
    <x v="1"/>
    <x v="1"/>
    <n v="114"/>
    <x v="0"/>
    <n v="2.6"/>
    <x v="0"/>
    <x v="0"/>
    <n v="3"/>
    <x v="0"/>
    <x v="0"/>
  </r>
  <r>
    <x v="18"/>
    <x v="0"/>
    <x v="1"/>
    <n v="150"/>
    <n v="247"/>
    <x v="1"/>
    <x v="1"/>
    <n v="171"/>
    <x v="0"/>
    <n v="1.5"/>
    <x v="2"/>
    <x v="0"/>
    <n v="3"/>
    <x v="0"/>
    <x v="0"/>
  </r>
  <r>
    <x v="19"/>
    <x v="0"/>
    <x v="1"/>
    <n v="110"/>
    <n v="167"/>
    <x v="1"/>
    <x v="0"/>
    <n v="114"/>
    <x v="1"/>
    <n v="2"/>
    <x v="1"/>
    <x v="0"/>
    <n v="7"/>
    <x v="3"/>
    <x v="1"/>
  </r>
  <r>
    <x v="20"/>
    <x v="1"/>
    <x v="0"/>
    <n v="140"/>
    <n v="239"/>
    <x v="1"/>
    <x v="1"/>
    <n v="151"/>
    <x v="0"/>
    <n v="1.8"/>
    <x v="2"/>
    <x v="2"/>
    <n v="3"/>
    <x v="0"/>
    <x v="0"/>
  </r>
  <r>
    <x v="15"/>
    <x v="0"/>
    <x v="1"/>
    <n v="117"/>
    <n v="230"/>
    <x v="0"/>
    <x v="1"/>
    <n v="160"/>
    <x v="1"/>
    <n v="1.4"/>
    <x v="2"/>
    <x v="2"/>
    <n v="7"/>
    <x v="1"/>
    <x v="1"/>
  </r>
  <r>
    <x v="13"/>
    <x v="0"/>
    <x v="2"/>
    <n v="140"/>
    <n v="335"/>
    <x v="1"/>
    <x v="1"/>
    <n v="158"/>
    <x v="0"/>
    <n v="0"/>
    <x v="2"/>
    <x v="0"/>
    <n v="3"/>
    <x v="2"/>
    <x v="1"/>
  </r>
  <r>
    <x v="21"/>
    <x v="0"/>
    <x v="1"/>
    <n v="135"/>
    <n v="234"/>
    <x v="1"/>
    <x v="1"/>
    <n v="161"/>
    <x v="0"/>
    <n v="0.5"/>
    <x v="1"/>
    <x v="0"/>
    <n v="7"/>
    <x v="0"/>
    <x v="0"/>
  </r>
  <r>
    <x v="8"/>
    <x v="0"/>
    <x v="2"/>
    <n v="130"/>
    <n v="233"/>
    <x v="1"/>
    <x v="1"/>
    <n v="179"/>
    <x v="1"/>
    <n v="0.4"/>
    <x v="2"/>
    <x v="0"/>
    <n v="3"/>
    <x v="0"/>
    <x v="0"/>
  </r>
  <r>
    <x v="22"/>
    <x v="0"/>
    <x v="1"/>
    <n v="140"/>
    <n v="226"/>
    <x v="1"/>
    <x v="1"/>
    <n v="178"/>
    <x v="0"/>
    <n v="0"/>
    <x v="2"/>
    <x v="0"/>
    <n v="3"/>
    <x v="0"/>
    <x v="0"/>
  </r>
  <r>
    <x v="18"/>
    <x v="0"/>
    <x v="1"/>
    <n v="120"/>
    <n v="177"/>
    <x v="1"/>
    <x v="0"/>
    <n v="120"/>
    <x v="1"/>
    <n v="2.5"/>
    <x v="1"/>
    <x v="0"/>
    <n v="7"/>
    <x v="3"/>
    <x v="1"/>
  </r>
  <r>
    <x v="6"/>
    <x v="0"/>
    <x v="1"/>
    <n v="150"/>
    <n v="276"/>
    <x v="1"/>
    <x v="0"/>
    <n v="112"/>
    <x v="1"/>
    <n v="0.6"/>
    <x v="1"/>
    <x v="3"/>
    <n v="6"/>
    <x v="2"/>
    <x v="1"/>
  </r>
  <r>
    <x v="23"/>
    <x v="0"/>
    <x v="1"/>
    <n v="132"/>
    <n v="353"/>
    <x v="1"/>
    <x v="1"/>
    <n v="132"/>
    <x v="1"/>
    <n v="1.2"/>
    <x v="1"/>
    <x v="3"/>
    <n v="7"/>
    <x v="3"/>
    <x v="1"/>
  </r>
  <r>
    <x v="24"/>
    <x v="0"/>
    <x v="2"/>
    <n v="150"/>
    <n v="243"/>
    <x v="0"/>
    <x v="1"/>
    <n v="137"/>
    <x v="1"/>
    <n v="1"/>
    <x v="1"/>
    <x v="0"/>
    <n v="3"/>
    <x v="0"/>
    <x v="0"/>
  </r>
  <r>
    <x v="25"/>
    <x v="1"/>
    <x v="1"/>
    <n v="150"/>
    <n v="225"/>
    <x v="1"/>
    <x v="0"/>
    <n v="114"/>
    <x v="0"/>
    <n v="1"/>
    <x v="1"/>
    <x v="1"/>
    <n v="7"/>
    <x v="4"/>
    <x v="1"/>
  </r>
  <r>
    <x v="19"/>
    <x v="0"/>
    <x v="0"/>
    <n v="140"/>
    <n v="199"/>
    <x v="1"/>
    <x v="1"/>
    <n v="178"/>
    <x v="1"/>
    <n v="1.4"/>
    <x v="2"/>
    <x v="0"/>
    <n v="7"/>
    <x v="0"/>
    <x v="0"/>
  </r>
  <r>
    <x v="26"/>
    <x v="1"/>
    <x v="3"/>
    <n v="160"/>
    <n v="302"/>
    <x v="1"/>
    <x v="1"/>
    <n v="162"/>
    <x v="0"/>
    <n v="0.4"/>
    <x v="2"/>
    <x v="2"/>
    <n v="3"/>
    <x v="0"/>
    <x v="0"/>
  </r>
  <r>
    <x v="21"/>
    <x v="0"/>
    <x v="2"/>
    <n v="150"/>
    <n v="212"/>
    <x v="0"/>
    <x v="1"/>
    <n v="157"/>
    <x v="0"/>
    <n v="1.6"/>
    <x v="2"/>
    <x v="0"/>
    <n v="3"/>
    <x v="0"/>
    <x v="0"/>
  </r>
  <r>
    <x v="24"/>
    <x v="1"/>
    <x v="1"/>
    <n v="130"/>
    <n v="330"/>
    <x v="1"/>
    <x v="0"/>
    <n v="169"/>
    <x v="0"/>
    <n v="0"/>
    <x v="2"/>
    <x v="0"/>
    <n v="3"/>
    <x v="2"/>
    <x v="1"/>
  </r>
  <r>
    <x v="14"/>
    <x v="0"/>
    <x v="2"/>
    <n v="112"/>
    <n v="230"/>
    <x v="1"/>
    <x v="0"/>
    <n v="165"/>
    <x v="0"/>
    <n v="2.5"/>
    <x v="1"/>
    <x v="3"/>
    <n v="7"/>
    <x v="4"/>
    <x v="1"/>
  </r>
  <r>
    <x v="27"/>
    <x v="0"/>
    <x v="2"/>
    <n v="110"/>
    <n v="175"/>
    <x v="1"/>
    <x v="1"/>
    <n v="123"/>
    <x v="0"/>
    <n v="0.6"/>
    <x v="2"/>
    <x v="0"/>
    <n v="3"/>
    <x v="0"/>
    <x v="0"/>
  </r>
  <r>
    <x v="16"/>
    <x v="0"/>
    <x v="1"/>
    <n v="150"/>
    <n v="243"/>
    <x v="1"/>
    <x v="0"/>
    <n v="128"/>
    <x v="0"/>
    <n v="2.6"/>
    <x v="1"/>
    <x v="0"/>
    <n v="7"/>
    <x v="4"/>
    <x v="1"/>
  </r>
  <r>
    <x v="25"/>
    <x v="1"/>
    <x v="2"/>
    <n v="140"/>
    <n v="417"/>
    <x v="0"/>
    <x v="0"/>
    <n v="157"/>
    <x v="0"/>
    <n v="0.8"/>
    <x v="2"/>
    <x v="3"/>
    <n v="3"/>
    <x v="0"/>
    <x v="0"/>
  </r>
  <r>
    <x v="7"/>
    <x v="0"/>
    <x v="2"/>
    <n v="130"/>
    <n v="197"/>
    <x v="0"/>
    <x v="0"/>
    <n v="152"/>
    <x v="0"/>
    <n v="1.2"/>
    <x v="0"/>
    <x v="0"/>
    <n v="3"/>
    <x v="0"/>
    <x v="0"/>
  </r>
  <r>
    <x v="3"/>
    <x v="1"/>
    <x v="3"/>
    <n v="105"/>
    <n v="198"/>
    <x v="1"/>
    <x v="1"/>
    <n v="168"/>
    <x v="0"/>
    <n v="0"/>
    <x v="2"/>
    <x v="3"/>
    <n v="3"/>
    <x v="0"/>
    <x v="0"/>
  </r>
  <r>
    <x v="25"/>
    <x v="0"/>
    <x v="1"/>
    <n v="120"/>
    <n v="177"/>
    <x v="1"/>
    <x v="1"/>
    <n v="140"/>
    <x v="0"/>
    <n v="0.4"/>
    <x v="2"/>
    <x v="0"/>
    <n v="7"/>
    <x v="0"/>
    <x v="0"/>
  </r>
  <r>
    <x v="8"/>
    <x v="0"/>
    <x v="1"/>
    <n v="112"/>
    <n v="290"/>
    <x v="1"/>
    <x v="0"/>
    <n v="153"/>
    <x v="0"/>
    <n v="0"/>
    <x v="2"/>
    <x v="3"/>
    <n v="3"/>
    <x v="1"/>
    <x v="1"/>
  </r>
  <r>
    <x v="8"/>
    <x v="0"/>
    <x v="3"/>
    <n v="130"/>
    <n v="219"/>
    <x v="1"/>
    <x v="0"/>
    <n v="188"/>
    <x v="0"/>
    <n v="0"/>
    <x v="2"/>
    <x v="0"/>
    <n v="3"/>
    <x v="0"/>
    <x v="0"/>
  </r>
  <r>
    <x v="15"/>
    <x v="0"/>
    <x v="1"/>
    <n v="130"/>
    <n v="253"/>
    <x v="1"/>
    <x v="1"/>
    <n v="144"/>
    <x v="1"/>
    <n v="1.4"/>
    <x v="2"/>
    <x v="3"/>
    <n v="7"/>
    <x v="2"/>
    <x v="1"/>
  </r>
  <r>
    <x v="11"/>
    <x v="0"/>
    <x v="1"/>
    <n v="124"/>
    <n v="266"/>
    <x v="1"/>
    <x v="0"/>
    <n v="109"/>
    <x v="1"/>
    <n v="2.2000000000000002"/>
    <x v="1"/>
    <x v="3"/>
    <n v="7"/>
    <x v="2"/>
    <x v="1"/>
  </r>
  <r>
    <x v="16"/>
    <x v="0"/>
    <x v="2"/>
    <n v="140"/>
    <n v="233"/>
    <x v="1"/>
    <x v="1"/>
    <n v="163"/>
    <x v="0"/>
    <n v="0.6"/>
    <x v="1"/>
    <x v="3"/>
    <n v="7"/>
    <x v="2"/>
    <x v="1"/>
  </r>
  <r>
    <x v="3"/>
    <x v="0"/>
    <x v="1"/>
    <n v="110"/>
    <n v="172"/>
    <x v="1"/>
    <x v="0"/>
    <n v="158"/>
    <x v="0"/>
    <n v="0"/>
    <x v="2"/>
    <x v="0"/>
    <n v="7"/>
    <x v="2"/>
    <x v="1"/>
  </r>
  <r>
    <x v="11"/>
    <x v="0"/>
    <x v="2"/>
    <n v="125"/>
    <n v="273"/>
    <x v="1"/>
    <x v="0"/>
    <n v="152"/>
    <x v="0"/>
    <n v="0.5"/>
    <x v="0"/>
    <x v="3"/>
    <n v="3"/>
    <x v="0"/>
    <x v="0"/>
  </r>
  <r>
    <x v="27"/>
    <x v="0"/>
    <x v="0"/>
    <n v="125"/>
    <n v="213"/>
    <x v="1"/>
    <x v="0"/>
    <n v="125"/>
    <x v="1"/>
    <n v="1.4"/>
    <x v="2"/>
    <x v="3"/>
    <n v="3"/>
    <x v="0"/>
    <x v="0"/>
  </r>
  <r>
    <x v="27"/>
    <x v="1"/>
    <x v="1"/>
    <n v="130"/>
    <n v="305"/>
    <x v="1"/>
    <x v="1"/>
    <n v="142"/>
    <x v="1"/>
    <n v="1.2"/>
    <x v="1"/>
    <x v="0"/>
    <n v="7"/>
    <x v="1"/>
    <x v="1"/>
  </r>
  <r>
    <x v="28"/>
    <x v="1"/>
    <x v="2"/>
    <n v="142"/>
    <n v="177"/>
    <x v="1"/>
    <x v="0"/>
    <n v="160"/>
    <x v="1"/>
    <n v="1.4"/>
    <x v="0"/>
    <x v="0"/>
    <n v="3"/>
    <x v="0"/>
    <x v="0"/>
  </r>
  <r>
    <x v="14"/>
    <x v="0"/>
    <x v="1"/>
    <n v="128"/>
    <n v="216"/>
    <x v="1"/>
    <x v="0"/>
    <n v="131"/>
    <x v="1"/>
    <n v="2.2000000000000002"/>
    <x v="1"/>
    <x v="1"/>
    <n v="7"/>
    <x v="2"/>
    <x v="1"/>
  </r>
  <r>
    <x v="11"/>
    <x v="1"/>
    <x v="2"/>
    <n v="135"/>
    <n v="304"/>
    <x v="0"/>
    <x v="1"/>
    <n v="170"/>
    <x v="0"/>
    <n v="0"/>
    <x v="2"/>
    <x v="0"/>
    <n v="3"/>
    <x v="0"/>
    <x v="0"/>
  </r>
  <r>
    <x v="11"/>
    <x v="0"/>
    <x v="1"/>
    <n v="120"/>
    <n v="188"/>
    <x v="1"/>
    <x v="1"/>
    <n v="113"/>
    <x v="0"/>
    <n v="1.4"/>
    <x v="1"/>
    <x v="3"/>
    <n v="7"/>
    <x v="1"/>
    <x v="1"/>
  </r>
  <r>
    <x v="15"/>
    <x v="0"/>
    <x v="1"/>
    <n v="145"/>
    <n v="282"/>
    <x v="1"/>
    <x v="0"/>
    <n v="142"/>
    <x v="1"/>
    <n v="2.8"/>
    <x v="1"/>
    <x v="2"/>
    <n v="7"/>
    <x v="1"/>
    <x v="1"/>
  </r>
  <r>
    <x v="15"/>
    <x v="0"/>
    <x v="2"/>
    <n v="140"/>
    <n v="185"/>
    <x v="1"/>
    <x v="0"/>
    <n v="155"/>
    <x v="0"/>
    <n v="3"/>
    <x v="1"/>
    <x v="0"/>
    <n v="3"/>
    <x v="2"/>
    <x v="1"/>
  </r>
  <r>
    <x v="11"/>
    <x v="0"/>
    <x v="2"/>
    <n v="150"/>
    <n v="232"/>
    <x v="1"/>
    <x v="0"/>
    <n v="165"/>
    <x v="0"/>
    <n v="1.6"/>
    <x v="2"/>
    <x v="0"/>
    <n v="7"/>
    <x v="0"/>
    <x v="0"/>
  </r>
  <r>
    <x v="21"/>
    <x v="0"/>
    <x v="1"/>
    <n v="170"/>
    <n v="326"/>
    <x v="1"/>
    <x v="0"/>
    <n v="140"/>
    <x v="1"/>
    <n v="3.4"/>
    <x v="0"/>
    <x v="0"/>
    <n v="7"/>
    <x v="1"/>
    <x v="1"/>
  </r>
  <r>
    <x v="28"/>
    <x v="0"/>
    <x v="2"/>
    <n v="150"/>
    <n v="231"/>
    <x v="1"/>
    <x v="1"/>
    <n v="147"/>
    <x v="0"/>
    <n v="3.6"/>
    <x v="1"/>
    <x v="0"/>
    <n v="3"/>
    <x v="2"/>
    <x v="1"/>
  </r>
  <r>
    <x v="25"/>
    <x v="1"/>
    <x v="2"/>
    <n v="155"/>
    <n v="269"/>
    <x v="1"/>
    <x v="1"/>
    <n v="148"/>
    <x v="0"/>
    <n v="0.8"/>
    <x v="2"/>
    <x v="0"/>
    <n v="3"/>
    <x v="0"/>
    <x v="0"/>
  </r>
  <r>
    <x v="1"/>
    <x v="0"/>
    <x v="1"/>
    <n v="125"/>
    <n v="254"/>
    <x v="0"/>
    <x v="1"/>
    <n v="163"/>
    <x v="0"/>
    <n v="0.2"/>
    <x v="1"/>
    <x v="2"/>
    <n v="7"/>
    <x v="3"/>
    <x v="1"/>
  </r>
  <r>
    <x v="5"/>
    <x v="0"/>
    <x v="1"/>
    <n v="120"/>
    <n v="267"/>
    <x v="1"/>
    <x v="1"/>
    <n v="99"/>
    <x v="1"/>
    <n v="1.8"/>
    <x v="1"/>
    <x v="2"/>
    <n v="7"/>
    <x v="2"/>
    <x v="1"/>
  </r>
  <r>
    <x v="25"/>
    <x v="0"/>
    <x v="1"/>
    <n v="110"/>
    <n v="248"/>
    <x v="1"/>
    <x v="0"/>
    <n v="158"/>
    <x v="0"/>
    <n v="0.6"/>
    <x v="2"/>
    <x v="2"/>
    <n v="6"/>
    <x v="2"/>
    <x v="1"/>
  </r>
  <r>
    <x v="8"/>
    <x v="0"/>
    <x v="1"/>
    <n v="110"/>
    <n v="197"/>
    <x v="1"/>
    <x v="0"/>
    <n v="177"/>
    <x v="0"/>
    <n v="0"/>
    <x v="2"/>
    <x v="3"/>
    <n v="3"/>
    <x v="2"/>
    <x v="1"/>
  </r>
  <r>
    <x v="25"/>
    <x v="1"/>
    <x v="2"/>
    <n v="160"/>
    <n v="360"/>
    <x v="1"/>
    <x v="0"/>
    <n v="151"/>
    <x v="0"/>
    <n v="0.8"/>
    <x v="2"/>
    <x v="0"/>
    <n v="3"/>
    <x v="0"/>
    <x v="0"/>
  </r>
  <r>
    <x v="15"/>
    <x v="0"/>
    <x v="1"/>
    <n v="125"/>
    <n v="258"/>
    <x v="1"/>
    <x v="0"/>
    <n v="141"/>
    <x v="1"/>
    <n v="2.8"/>
    <x v="1"/>
    <x v="3"/>
    <n v="7"/>
    <x v="2"/>
    <x v="1"/>
  </r>
  <r>
    <x v="27"/>
    <x v="1"/>
    <x v="2"/>
    <n v="140"/>
    <n v="308"/>
    <x v="1"/>
    <x v="0"/>
    <n v="142"/>
    <x v="0"/>
    <n v="1.5"/>
    <x v="2"/>
    <x v="3"/>
    <n v="3"/>
    <x v="0"/>
    <x v="0"/>
  </r>
  <r>
    <x v="10"/>
    <x v="0"/>
    <x v="3"/>
    <n v="130"/>
    <n v="245"/>
    <x v="1"/>
    <x v="0"/>
    <n v="180"/>
    <x v="0"/>
    <n v="0.2"/>
    <x v="1"/>
    <x v="0"/>
    <n v="3"/>
    <x v="0"/>
    <x v="0"/>
  </r>
  <r>
    <x v="14"/>
    <x v="0"/>
    <x v="1"/>
    <n v="150"/>
    <n v="270"/>
    <x v="1"/>
    <x v="0"/>
    <n v="111"/>
    <x v="1"/>
    <n v="0.8"/>
    <x v="2"/>
    <x v="0"/>
    <n v="7"/>
    <x v="3"/>
    <x v="1"/>
  </r>
  <r>
    <x v="29"/>
    <x v="0"/>
    <x v="1"/>
    <n v="104"/>
    <n v="208"/>
    <x v="1"/>
    <x v="0"/>
    <n v="148"/>
    <x v="1"/>
    <n v="3"/>
    <x v="1"/>
    <x v="0"/>
    <n v="3"/>
    <x v="0"/>
    <x v="0"/>
  </r>
  <r>
    <x v="7"/>
    <x v="1"/>
    <x v="1"/>
    <n v="130"/>
    <n v="264"/>
    <x v="1"/>
    <x v="0"/>
    <n v="143"/>
    <x v="0"/>
    <n v="0.4"/>
    <x v="1"/>
    <x v="0"/>
    <n v="3"/>
    <x v="0"/>
    <x v="0"/>
  </r>
  <r>
    <x v="30"/>
    <x v="0"/>
    <x v="2"/>
    <n v="140"/>
    <n v="321"/>
    <x v="1"/>
    <x v="0"/>
    <n v="182"/>
    <x v="0"/>
    <n v="0"/>
    <x v="2"/>
    <x v="0"/>
    <n v="3"/>
    <x v="0"/>
    <x v="0"/>
  </r>
  <r>
    <x v="31"/>
    <x v="0"/>
    <x v="2"/>
    <n v="180"/>
    <n v="274"/>
    <x v="0"/>
    <x v="0"/>
    <n v="150"/>
    <x v="1"/>
    <n v="1.6"/>
    <x v="1"/>
    <x v="0"/>
    <n v="7"/>
    <x v="3"/>
    <x v="1"/>
  </r>
  <r>
    <x v="9"/>
    <x v="0"/>
    <x v="3"/>
    <n v="120"/>
    <n v="325"/>
    <x v="1"/>
    <x v="1"/>
    <n v="172"/>
    <x v="0"/>
    <n v="0.2"/>
    <x v="2"/>
    <x v="0"/>
    <n v="3"/>
    <x v="0"/>
    <x v="0"/>
  </r>
  <r>
    <x v="8"/>
    <x v="0"/>
    <x v="2"/>
    <n v="140"/>
    <n v="235"/>
    <x v="1"/>
    <x v="0"/>
    <n v="180"/>
    <x v="0"/>
    <n v="0"/>
    <x v="2"/>
    <x v="0"/>
    <n v="3"/>
    <x v="0"/>
    <x v="0"/>
  </r>
  <r>
    <x v="32"/>
    <x v="0"/>
    <x v="2"/>
    <n v="138"/>
    <n v="257"/>
    <x v="1"/>
    <x v="0"/>
    <n v="156"/>
    <x v="0"/>
    <n v="0"/>
    <x v="2"/>
    <x v="0"/>
    <n v="3"/>
    <x v="0"/>
    <x v="0"/>
  </r>
  <r>
    <x v="7"/>
    <x v="1"/>
    <x v="2"/>
    <n v="128"/>
    <n v="216"/>
    <x v="1"/>
    <x v="0"/>
    <n v="115"/>
    <x v="0"/>
    <n v="0"/>
    <x v="2"/>
    <x v="0"/>
    <s v="?"/>
    <x v="0"/>
    <x v="0"/>
  </r>
  <r>
    <x v="7"/>
    <x v="1"/>
    <x v="1"/>
    <n v="138"/>
    <n v="234"/>
    <x v="1"/>
    <x v="0"/>
    <n v="160"/>
    <x v="0"/>
    <n v="0"/>
    <x v="2"/>
    <x v="0"/>
    <n v="3"/>
    <x v="0"/>
    <x v="0"/>
  </r>
  <r>
    <x v="27"/>
    <x v="1"/>
    <x v="2"/>
    <n v="130"/>
    <n v="256"/>
    <x v="1"/>
    <x v="0"/>
    <n v="149"/>
    <x v="0"/>
    <n v="0.5"/>
    <x v="2"/>
    <x v="0"/>
    <n v="3"/>
    <x v="0"/>
    <x v="0"/>
  </r>
  <r>
    <x v="17"/>
    <x v="0"/>
    <x v="1"/>
    <n v="120"/>
    <n v="302"/>
    <x v="1"/>
    <x v="0"/>
    <n v="151"/>
    <x v="0"/>
    <n v="0.4"/>
    <x v="1"/>
    <x v="0"/>
    <n v="3"/>
    <x v="0"/>
    <x v="0"/>
  </r>
  <r>
    <x v="5"/>
    <x v="1"/>
    <x v="1"/>
    <n v="160"/>
    <n v="164"/>
    <x v="1"/>
    <x v="0"/>
    <n v="145"/>
    <x v="0"/>
    <n v="6.2"/>
    <x v="0"/>
    <x v="1"/>
    <n v="7"/>
    <x v="3"/>
    <x v="1"/>
  </r>
  <r>
    <x v="5"/>
    <x v="0"/>
    <x v="2"/>
    <n v="130"/>
    <n v="231"/>
    <x v="1"/>
    <x v="1"/>
    <n v="146"/>
    <x v="0"/>
    <n v="1.8"/>
    <x v="1"/>
    <x v="1"/>
    <n v="7"/>
    <x v="0"/>
    <x v="0"/>
  </r>
  <r>
    <x v="8"/>
    <x v="1"/>
    <x v="2"/>
    <n v="108"/>
    <n v="141"/>
    <x v="1"/>
    <x v="1"/>
    <n v="175"/>
    <x v="0"/>
    <n v="0.6"/>
    <x v="1"/>
    <x v="0"/>
    <n v="3"/>
    <x v="0"/>
    <x v="0"/>
  </r>
  <r>
    <x v="0"/>
    <x v="1"/>
    <x v="2"/>
    <n v="135"/>
    <n v="252"/>
    <x v="1"/>
    <x v="0"/>
    <n v="172"/>
    <x v="0"/>
    <n v="0"/>
    <x v="2"/>
    <x v="0"/>
    <n v="3"/>
    <x v="0"/>
    <x v="0"/>
  </r>
  <r>
    <x v="9"/>
    <x v="0"/>
    <x v="1"/>
    <n v="128"/>
    <n v="255"/>
    <x v="1"/>
    <x v="1"/>
    <n v="161"/>
    <x v="1"/>
    <n v="0"/>
    <x v="2"/>
    <x v="3"/>
    <n v="7"/>
    <x v="2"/>
    <x v="1"/>
  </r>
  <r>
    <x v="21"/>
    <x v="0"/>
    <x v="1"/>
    <n v="110"/>
    <n v="239"/>
    <x v="1"/>
    <x v="0"/>
    <n v="142"/>
    <x v="1"/>
    <n v="1.2"/>
    <x v="1"/>
    <x v="3"/>
    <n v="7"/>
    <x v="1"/>
    <x v="1"/>
  </r>
  <r>
    <x v="15"/>
    <x v="1"/>
    <x v="1"/>
    <n v="150"/>
    <n v="258"/>
    <x v="1"/>
    <x v="0"/>
    <n v="157"/>
    <x v="0"/>
    <n v="2.6"/>
    <x v="1"/>
    <x v="2"/>
    <n v="7"/>
    <x v="3"/>
    <x v="1"/>
  </r>
  <r>
    <x v="9"/>
    <x v="0"/>
    <x v="3"/>
    <n v="134"/>
    <n v="201"/>
    <x v="1"/>
    <x v="1"/>
    <n v="158"/>
    <x v="0"/>
    <n v="0.8"/>
    <x v="2"/>
    <x v="3"/>
    <n v="3"/>
    <x v="0"/>
    <x v="0"/>
  </r>
  <r>
    <x v="10"/>
    <x v="0"/>
    <x v="1"/>
    <n v="122"/>
    <n v="222"/>
    <x v="1"/>
    <x v="0"/>
    <n v="186"/>
    <x v="0"/>
    <n v="0"/>
    <x v="2"/>
    <x v="0"/>
    <n v="3"/>
    <x v="0"/>
    <x v="0"/>
  </r>
  <r>
    <x v="29"/>
    <x v="0"/>
    <x v="1"/>
    <n v="115"/>
    <n v="260"/>
    <x v="1"/>
    <x v="0"/>
    <n v="185"/>
    <x v="0"/>
    <n v="0"/>
    <x v="2"/>
    <x v="0"/>
    <n v="3"/>
    <x v="0"/>
    <x v="0"/>
  </r>
  <r>
    <x v="33"/>
    <x v="0"/>
    <x v="0"/>
    <n v="118"/>
    <n v="182"/>
    <x v="1"/>
    <x v="0"/>
    <n v="174"/>
    <x v="0"/>
    <n v="0"/>
    <x v="2"/>
    <x v="0"/>
    <n v="3"/>
    <x v="0"/>
    <x v="0"/>
  </r>
  <r>
    <x v="6"/>
    <x v="1"/>
    <x v="1"/>
    <n v="128"/>
    <n v="303"/>
    <x v="1"/>
    <x v="0"/>
    <n v="159"/>
    <x v="0"/>
    <n v="0"/>
    <x v="2"/>
    <x v="3"/>
    <n v="3"/>
    <x v="0"/>
    <x v="0"/>
  </r>
  <r>
    <x v="26"/>
    <x v="1"/>
    <x v="2"/>
    <n v="110"/>
    <n v="265"/>
    <x v="0"/>
    <x v="0"/>
    <n v="130"/>
    <x v="0"/>
    <n v="0"/>
    <x v="2"/>
    <x v="3"/>
    <n v="3"/>
    <x v="0"/>
    <x v="0"/>
  </r>
  <r>
    <x v="12"/>
    <x v="0"/>
    <x v="2"/>
    <n v="120"/>
    <n v="188"/>
    <x v="1"/>
    <x v="1"/>
    <n v="139"/>
    <x v="0"/>
    <n v="2"/>
    <x v="1"/>
    <x v="1"/>
    <n v="7"/>
    <x v="3"/>
    <x v="1"/>
  </r>
  <r>
    <x v="11"/>
    <x v="0"/>
    <x v="3"/>
    <n v="108"/>
    <n v="309"/>
    <x v="1"/>
    <x v="1"/>
    <n v="156"/>
    <x v="0"/>
    <n v="0"/>
    <x v="2"/>
    <x v="0"/>
    <n v="7"/>
    <x v="0"/>
    <x v="0"/>
  </r>
  <r>
    <x v="21"/>
    <x v="0"/>
    <x v="1"/>
    <n v="140"/>
    <n v="177"/>
    <x v="1"/>
    <x v="1"/>
    <n v="162"/>
    <x v="1"/>
    <n v="0"/>
    <x v="2"/>
    <x v="3"/>
    <n v="7"/>
    <x v="1"/>
    <x v="1"/>
  </r>
  <r>
    <x v="6"/>
    <x v="0"/>
    <x v="2"/>
    <n v="128"/>
    <n v="229"/>
    <x v="1"/>
    <x v="0"/>
    <n v="150"/>
    <x v="0"/>
    <n v="0.4"/>
    <x v="1"/>
    <x v="3"/>
    <n v="7"/>
    <x v="2"/>
    <x v="1"/>
  </r>
  <r>
    <x v="24"/>
    <x v="0"/>
    <x v="1"/>
    <n v="120"/>
    <n v="260"/>
    <x v="1"/>
    <x v="1"/>
    <n v="140"/>
    <x v="1"/>
    <n v="3.6"/>
    <x v="1"/>
    <x v="3"/>
    <n v="7"/>
    <x v="1"/>
    <x v="1"/>
  </r>
  <r>
    <x v="30"/>
    <x v="0"/>
    <x v="1"/>
    <n v="118"/>
    <n v="219"/>
    <x v="1"/>
    <x v="1"/>
    <n v="140"/>
    <x v="0"/>
    <n v="1.2"/>
    <x v="1"/>
    <x v="0"/>
    <n v="7"/>
    <x v="3"/>
    <x v="1"/>
  </r>
  <r>
    <x v="24"/>
    <x v="1"/>
    <x v="1"/>
    <n v="145"/>
    <n v="307"/>
    <x v="1"/>
    <x v="0"/>
    <n v="146"/>
    <x v="1"/>
    <n v="1"/>
    <x v="1"/>
    <x v="0"/>
    <n v="7"/>
    <x v="2"/>
    <x v="1"/>
  </r>
  <r>
    <x v="4"/>
    <x v="0"/>
    <x v="1"/>
    <n v="125"/>
    <n v="249"/>
    <x v="0"/>
    <x v="0"/>
    <n v="144"/>
    <x v="1"/>
    <n v="1.2"/>
    <x v="1"/>
    <x v="3"/>
    <n v="3"/>
    <x v="2"/>
    <x v="1"/>
  </r>
  <r>
    <x v="9"/>
    <x v="0"/>
    <x v="0"/>
    <n v="118"/>
    <n v="186"/>
    <x v="1"/>
    <x v="0"/>
    <n v="190"/>
    <x v="0"/>
    <n v="0"/>
    <x v="1"/>
    <x v="0"/>
    <n v="6"/>
    <x v="0"/>
    <x v="0"/>
  </r>
  <r>
    <x v="18"/>
    <x v="1"/>
    <x v="1"/>
    <n v="132"/>
    <n v="341"/>
    <x v="0"/>
    <x v="0"/>
    <n v="136"/>
    <x v="1"/>
    <n v="3"/>
    <x v="1"/>
    <x v="0"/>
    <n v="7"/>
    <x v="1"/>
    <x v="1"/>
  </r>
  <r>
    <x v="5"/>
    <x v="1"/>
    <x v="2"/>
    <n v="130"/>
    <n v="263"/>
    <x v="1"/>
    <x v="1"/>
    <n v="97"/>
    <x v="0"/>
    <n v="1.2"/>
    <x v="1"/>
    <x v="3"/>
    <n v="7"/>
    <x v="1"/>
    <x v="1"/>
  </r>
  <r>
    <x v="3"/>
    <x v="0"/>
    <x v="3"/>
    <n v="135"/>
    <n v="203"/>
    <x v="1"/>
    <x v="1"/>
    <n v="132"/>
    <x v="0"/>
    <n v="0"/>
    <x v="1"/>
    <x v="0"/>
    <n v="6"/>
    <x v="0"/>
    <x v="0"/>
  </r>
  <r>
    <x v="14"/>
    <x v="0"/>
    <x v="2"/>
    <n v="140"/>
    <n v="211"/>
    <x v="0"/>
    <x v="0"/>
    <n v="165"/>
    <x v="0"/>
    <n v="0"/>
    <x v="2"/>
    <x v="0"/>
    <n v="3"/>
    <x v="0"/>
    <x v="0"/>
  </r>
  <r>
    <x v="34"/>
    <x v="1"/>
    <x v="1"/>
    <n v="138"/>
    <n v="183"/>
    <x v="1"/>
    <x v="1"/>
    <n v="182"/>
    <x v="0"/>
    <n v="1.4"/>
    <x v="2"/>
    <x v="0"/>
    <n v="3"/>
    <x v="0"/>
    <x v="0"/>
  </r>
  <r>
    <x v="0"/>
    <x v="0"/>
    <x v="1"/>
    <n v="130"/>
    <n v="330"/>
    <x v="0"/>
    <x v="0"/>
    <n v="132"/>
    <x v="1"/>
    <n v="1.8"/>
    <x v="2"/>
    <x v="1"/>
    <n v="7"/>
    <x v="3"/>
    <x v="1"/>
  </r>
  <r>
    <x v="25"/>
    <x v="0"/>
    <x v="1"/>
    <n v="135"/>
    <n v="254"/>
    <x v="1"/>
    <x v="0"/>
    <n v="127"/>
    <x v="0"/>
    <n v="2.8"/>
    <x v="1"/>
    <x v="3"/>
    <n v="7"/>
    <x v="1"/>
    <x v="1"/>
  </r>
  <r>
    <x v="10"/>
    <x v="0"/>
    <x v="1"/>
    <n v="130"/>
    <n v="256"/>
    <x v="0"/>
    <x v="0"/>
    <n v="150"/>
    <x v="1"/>
    <n v="0"/>
    <x v="2"/>
    <x v="2"/>
    <n v="7"/>
    <x v="3"/>
    <x v="1"/>
  </r>
  <r>
    <x v="0"/>
    <x v="1"/>
    <x v="1"/>
    <n v="150"/>
    <n v="407"/>
    <x v="1"/>
    <x v="0"/>
    <n v="154"/>
    <x v="0"/>
    <n v="4"/>
    <x v="1"/>
    <x v="1"/>
    <n v="7"/>
    <x v="4"/>
    <x v="1"/>
  </r>
  <r>
    <x v="27"/>
    <x v="0"/>
    <x v="2"/>
    <n v="100"/>
    <n v="222"/>
    <x v="1"/>
    <x v="1"/>
    <n v="143"/>
    <x v="1"/>
    <n v="1.2"/>
    <x v="1"/>
    <x v="0"/>
    <n v="3"/>
    <x v="0"/>
    <x v="0"/>
  </r>
  <r>
    <x v="23"/>
    <x v="0"/>
    <x v="1"/>
    <n v="140"/>
    <n v="217"/>
    <x v="1"/>
    <x v="1"/>
    <n v="111"/>
    <x v="1"/>
    <n v="5.6"/>
    <x v="0"/>
    <x v="0"/>
    <n v="7"/>
    <x v="3"/>
    <x v="1"/>
  </r>
  <r>
    <x v="25"/>
    <x v="0"/>
    <x v="0"/>
    <n v="138"/>
    <n v="282"/>
    <x v="0"/>
    <x v="0"/>
    <n v="174"/>
    <x v="0"/>
    <n v="1.4"/>
    <x v="1"/>
    <x v="3"/>
    <n v="3"/>
    <x v="2"/>
    <x v="1"/>
  </r>
  <r>
    <x v="29"/>
    <x v="1"/>
    <x v="3"/>
    <n v="130"/>
    <n v="234"/>
    <x v="1"/>
    <x v="0"/>
    <n v="175"/>
    <x v="0"/>
    <n v="0.6"/>
    <x v="1"/>
    <x v="0"/>
    <n v="3"/>
    <x v="0"/>
    <x v="0"/>
  </r>
  <r>
    <x v="4"/>
    <x v="1"/>
    <x v="1"/>
    <n v="200"/>
    <n v="288"/>
    <x v="0"/>
    <x v="0"/>
    <n v="133"/>
    <x v="1"/>
    <n v="4"/>
    <x v="0"/>
    <x v="2"/>
    <n v="7"/>
    <x v="3"/>
    <x v="1"/>
  </r>
  <r>
    <x v="11"/>
    <x v="0"/>
    <x v="1"/>
    <n v="110"/>
    <n v="239"/>
    <x v="1"/>
    <x v="1"/>
    <n v="126"/>
    <x v="1"/>
    <n v="2.8"/>
    <x v="1"/>
    <x v="3"/>
    <n v="7"/>
    <x v="3"/>
    <x v="1"/>
  </r>
  <r>
    <x v="8"/>
    <x v="0"/>
    <x v="3"/>
    <n v="120"/>
    <n v="220"/>
    <x v="1"/>
    <x v="1"/>
    <n v="170"/>
    <x v="0"/>
    <n v="0"/>
    <x v="2"/>
    <x v="0"/>
    <n v="3"/>
    <x v="0"/>
    <x v="0"/>
  </r>
  <r>
    <x v="5"/>
    <x v="1"/>
    <x v="1"/>
    <n v="124"/>
    <n v="209"/>
    <x v="1"/>
    <x v="1"/>
    <n v="163"/>
    <x v="0"/>
    <n v="0"/>
    <x v="2"/>
    <x v="0"/>
    <n v="3"/>
    <x v="0"/>
    <x v="0"/>
  </r>
  <r>
    <x v="11"/>
    <x v="0"/>
    <x v="2"/>
    <n v="120"/>
    <n v="258"/>
    <x v="1"/>
    <x v="0"/>
    <n v="147"/>
    <x v="0"/>
    <n v="0.4"/>
    <x v="1"/>
    <x v="0"/>
    <n v="7"/>
    <x v="0"/>
    <x v="0"/>
  </r>
  <r>
    <x v="27"/>
    <x v="0"/>
    <x v="2"/>
    <n v="94"/>
    <n v="227"/>
    <x v="1"/>
    <x v="1"/>
    <n v="154"/>
    <x v="1"/>
    <n v="0"/>
    <x v="2"/>
    <x v="3"/>
    <n v="7"/>
    <x v="0"/>
    <x v="0"/>
  </r>
  <r>
    <x v="35"/>
    <x v="0"/>
    <x v="3"/>
    <n v="130"/>
    <n v="204"/>
    <x v="1"/>
    <x v="0"/>
    <n v="202"/>
    <x v="0"/>
    <n v="0"/>
    <x v="2"/>
    <x v="0"/>
    <n v="3"/>
    <x v="0"/>
    <x v="0"/>
  </r>
  <r>
    <x v="27"/>
    <x v="0"/>
    <x v="1"/>
    <n v="140"/>
    <n v="261"/>
    <x v="1"/>
    <x v="0"/>
    <n v="186"/>
    <x v="1"/>
    <n v="0"/>
    <x v="2"/>
    <x v="0"/>
    <n v="3"/>
    <x v="0"/>
    <x v="0"/>
  </r>
  <r>
    <x v="18"/>
    <x v="1"/>
    <x v="2"/>
    <n v="122"/>
    <n v="213"/>
    <x v="1"/>
    <x v="1"/>
    <n v="165"/>
    <x v="0"/>
    <n v="0.2"/>
    <x v="1"/>
    <x v="0"/>
    <n v="3"/>
    <x v="0"/>
    <x v="0"/>
  </r>
  <r>
    <x v="23"/>
    <x v="1"/>
    <x v="3"/>
    <n v="135"/>
    <n v="250"/>
    <x v="1"/>
    <x v="0"/>
    <n v="161"/>
    <x v="0"/>
    <n v="1.4"/>
    <x v="1"/>
    <x v="0"/>
    <n v="3"/>
    <x v="0"/>
    <x v="0"/>
  </r>
  <r>
    <x v="36"/>
    <x v="0"/>
    <x v="1"/>
    <n v="145"/>
    <n v="174"/>
    <x v="1"/>
    <x v="1"/>
    <n v="125"/>
    <x v="1"/>
    <n v="2.6"/>
    <x v="0"/>
    <x v="0"/>
    <n v="7"/>
    <x v="4"/>
    <x v="1"/>
  </r>
  <r>
    <x v="5"/>
    <x v="0"/>
    <x v="3"/>
    <n v="120"/>
    <n v="281"/>
    <x v="1"/>
    <x v="0"/>
    <n v="103"/>
    <x v="0"/>
    <n v="1.4"/>
    <x v="1"/>
    <x v="3"/>
    <n v="7"/>
    <x v="3"/>
    <x v="1"/>
  </r>
  <r>
    <x v="34"/>
    <x v="0"/>
    <x v="1"/>
    <n v="120"/>
    <n v="198"/>
    <x v="1"/>
    <x v="1"/>
    <n v="130"/>
    <x v="1"/>
    <n v="1.6"/>
    <x v="1"/>
    <x v="0"/>
    <n v="7"/>
    <x v="2"/>
    <x v="1"/>
  </r>
  <r>
    <x v="27"/>
    <x v="0"/>
    <x v="2"/>
    <n v="125"/>
    <n v="245"/>
    <x v="0"/>
    <x v="0"/>
    <n v="166"/>
    <x v="0"/>
    <n v="2.4"/>
    <x v="1"/>
    <x v="0"/>
    <n v="3"/>
    <x v="0"/>
    <x v="0"/>
  </r>
  <r>
    <x v="21"/>
    <x v="0"/>
    <x v="3"/>
    <n v="140"/>
    <n v="221"/>
    <x v="1"/>
    <x v="1"/>
    <n v="164"/>
    <x v="1"/>
    <n v="0"/>
    <x v="2"/>
    <x v="0"/>
    <n v="3"/>
    <x v="0"/>
    <x v="0"/>
  </r>
  <r>
    <x v="21"/>
    <x v="0"/>
    <x v="0"/>
    <n v="170"/>
    <n v="288"/>
    <x v="1"/>
    <x v="0"/>
    <n v="159"/>
    <x v="0"/>
    <n v="0.2"/>
    <x v="1"/>
    <x v="0"/>
    <n v="7"/>
    <x v="2"/>
    <x v="1"/>
  </r>
  <r>
    <x v="9"/>
    <x v="0"/>
    <x v="3"/>
    <n v="128"/>
    <n v="205"/>
    <x v="0"/>
    <x v="1"/>
    <n v="184"/>
    <x v="0"/>
    <n v="0"/>
    <x v="2"/>
    <x v="0"/>
    <n v="3"/>
    <x v="0"/>
    <x v="0"/>
  </r>
  <r>
    <x v="13"/>
    <x v="0"/>
    <x v="2"/>
    <n v="125"/>
    <n v="309"/>
    <x v="1"/>
    <x v="1"/>
    <n v="131"/>
    <x v="1"/>
    <n v="1.8"/>
    <x v="1"/>
    <x v="0"/>
    <n v="7"/>
    <x v="2"/>
    <x v="1"/>
  </r>
  <r>
    <x v="14"/>
    <x v="0"/>
    <x v="2"/>
    <n v="105"/>
    <n v="240"/>
    <x v="1"/>
    <x v="0"/>
    <n v="154"/>
    <x v="1"/>
    <n v="0.6"/>
    <x v="1"/>
    <x v="0"/>
    <n v="7"/>
    <x v="0"/>
    <x v="0"/>
  </r>
  <r>
    <x v="32"/>
    <x v="0"/>
    <x v="2"/>
    <n v="108"/>
    <n v="243"/>
    <x v="1"/>
    <x v="1"/>
    <n v="152"/>
    <x v="0"/>
    <n v="0"/>
    <x v="2"/>
    <x v="0"/>
    <n v="3"/>
    <x v="2"/>
    <x v="1"/>
  </r>
  <r>
    <x v="6"/>
    <x v="0"/>
    <x v="1"/>
    <n v="165"/>
    <n v="289"/>
    <x v="0"/>
    <x v="0"/>
    <n v="124"/>
    <x v="0"/>
    <n v="1"/>
    <x v="1"/>
    <x v="1"/>
    <n v="7"/>
    <x v="4"/>
    <x v="1"/>
  </r>
  <r>
    <x v="3"/>
    <x v="0"/>
    <x v="2"/>
    <n v="112"/>
    <n v="250"/>
    <x v="1"/>
    <x v="1"/>
    <n v="179"/>
    <x v="0"/>
    <n v="0"/>
    <x v="2"/>
    <x v="0"/>
    <n v="3"/>
    <x v="0"/>
    <x v="0"/>
  </r>
  <r>
    <x v="29"/>
    <x v="0"/>
    <x v="3"/>
    <n v="128"/>
    <n v="308"/>
    <x v="1"/>
    <x v="0"/>
    <n v="170"/>
    <x v="0"/>
    <n v="0"/>
    <x v="2"/>
    <x v="0"/>
    <n v="3"/>
    <x v="0"/>
    <x v="0"/>
  </r>
  <r>
    <x v="15"/>
    <x v="1"/>
    <x v="2"/>
    <n v="102"/>
    <n v="318"/>
    <x v="1"/>
    <x v="1"/>
    <n v="160"/>
    <x v="0"/>
    <n v="0"/>
    <x v="2"/>
    <x v="3"/>
    <n v="3"/>
    <x v="0"/>
    <x v="0"/>
  </r>
  <r>
    <x v="9"/>
    <x v="0"/>
    <x v="0"/>
    <n v="152"/>
    <n v="298"/>
    <x v="0"/>
    <x v="1"/>
    <n v="178"/>
    <x v="0"/>
    <n v="1.2"/>
    <x v="1"/>
    <x v="0"/>
    <n v="7"/>
    <x v="0"/>
    <x v="0"/>
  </r>
  <r>
    <x v="22"/>
    <x v="1"/>
    <x v="1"/>
    <n v="102"/>
    <n v="265"/>
    <x v="1"/>
    <x v="0"/>
    <n v="122"/>
    <x v="0"/>
    <n v="0.6"/>
    <x v="1"/>
    <x v="0"/>
    <n v="3"/>
    <x v="0"/>
    <x v="0"/>
  </r>
  <r>
    <x v="1"/>
    <x v="1"/>
    <x v="2"/>
    <n v="115"/>
    <n v="564"/>
    <x v="1"/>
    <x v="0"/>
    <n v="160"/>
    <x v="0"/>
    <n v="1.6"/>
    <x v="1"/>
    <x v="0"/>
    <n v="7"/>
    <x v="0"/>
    <x v="0"/>
  </r>
  <r>
    <x v="23"/>
    <x v="0"/>
    <x v="1"/>
    <n v="160"/>
    <n v="289"/>
    <x v="1"/>
    <x v="0"/>
    <n v="145"/>
    <x v="1"/>
    <n v="0.8"/>
    <x v="1"/>
    <x v="3"/>
    <n v="7"/>
    <x v="4"/>
    <x v="1"/>
  </r>
  <r>
    <x v="13"/>
    <x v="0"/>
    <x v="1"/>
    <n v="120"/>
    <n v="246"/>
    <x v="1"/>
    <x v="0"/>
    <n v="96"/>
    <x v="1"/>
    <n v="2.2000000000000002"/>
    <x v="0"/>
    <x v="3"/>
    <n v="3"/>
    <x v="3"/>
    <x v="1"/>
  </r>
  <r>
    <x v="36"/>
    <x v="0"/>
    <x v="1"/>
    <n v="130"/>
    <n v="322"/>
    <x v="1"/>
    <x v="0"/>
    <n v="109"/>
    <x v="0"/>
    <n v="2.4"/>
    <x v="1"/>
    <x v="1"/>
    <n v="3"/>
    <x v="2"/>
    <x v="1"/>
  </r>
  <r>
    <x v="27"/>
    <x v="0"/>
    <x v="1"/>
    <n v="140"/>
    <n v="299"/>
    <x v="1"/>
    <x v="1"/>
    <n v="173"/>
    <x v="1"/>
    <n v="1.6"/>
    <x v="2"/>
    <x v="0"/>
    <n v="7"/>
    <x v="2"/>
    <x v="1"/>
  </r>
  <r>
    <x v="14"/>
    <x v="0"/>
    <x v="1"/>
    <n v="125"/>
    <n v="300"/>
    <x v="1"/>
    <x v="0"/>
    <n v="171"/>
    <x v="0"/>
    <n v="0"/>
    <x v="2"/>
    <x v="2"/>
    <n v="7"/>
    <x v="2"/>
    <x v="1"/>
  </r>
  <r>
    <x v="15"/>
    <x v="0"/>
    <x v="1"/>
    <n v="140"/>
    <n v="293"/>
    <x v="1"/>
    <x v="0"/>
    <n v="170"/>
    <x v="0"/>
    <n v="1.2"/>
    <x v="1"/>
    <x v="2"/>
    <n v="7"/>
    <x v="1"/>
    <x v="1"/>
  </r>
  <r>
    <x v="31"/>
    <x v="0"/>
    <x v="2"/>
    <n v="118"/>
    <n v="277"/>
    <x v="1"/>
    <x v="1"/>
    <n v="151"/>
    <x v="0"/>
    <n v="1"/>
    <x v="2"/>
    <x v="3"/>
    <n v="7"/>
    <x v="0"/>
    <x v="0"/>
  </r>
  <r>
    <x v="28"/>
    <x v="0"/>
    <x v="3"/>
    <n v="101"/>
    <n v="197"/>
    <x v="0"/>
    <x v="1"/>
    <n v="156"/>
    <x v="0"/>
    <n v="0"/>
    <x v="2"/>
    <x v="0"/>
    <n v="7"/>
    <x v="0"/>
    <x v="0"/>
  </r>
  <r>
    <x v="37"/>
    <x v="0"/>
    <x v="1"/>
    <n v="125"/>
    <n v="304"/>
    <x v="1"/>
    <x v="0"/>
    <n v="162"/>
    <x v="1"/>
    <n v="0"/>
    <x v="2"/>
    <x v="1"/>
    <n v="3"/>
    <x v="4"/>
    <x v="1"/>
  </r>
  <r>
    <x v="11"/>
    <x v="1"/>
    <x v="2"/>
    <n v="110"/>
    <n v="214"/>
    <x v="1"/>
    <x v="1"/>
    <n v="158"/>
    <x v="0"/>
    <n v="1.6"/>
    <x v="1"/>
    <x v="0"/>
    <n v="3"/>
    <x v="0"/>
    <x v="0"/>
  </r>
  <r>
    <x v="14"/>
    <x v="1"/>
    <x v="1"/>
    <n v="100"/>
    <n v="248"/>
    <x v="1"/>
    <x v="0"/>
    <n v="122"/>
    <x v="0"/>
    <n v="1"/>
    <x v="1"/>
    <x v="0"/>
    <n v="3"/>
    <x v="0"/>
    <x v="0"/>
  </r>
  <r>
    <x v="10"/>
    <x v="0"/>
    <x v="2"/>
    <n v="124"/>
    <n v="255"/>
    <x v="0"/>
    <x v="1"/>
    <n v="175"/>
    <x v="0"/>
    <n v="0"/>
    <x v="2"/>
    <x v="2"/>
    <n v="3"/>
    <x v="0"/>
    <x v="0"/>
  </r>
  <r>
    <x v="6"/>
    <x v="0"/>
    <x v="1"/>
    <n v="132"/>
    <n v="207"/>
    <x v="1"/>
    <x v="1"/>
    <n v="168"/>
    <x v="1"/>
    <n v="0"/>
    <x v="2"/>
    <x v="0"/>
    <n v="7"/>
    <x v="0"/>
    <x v="0"/>
  </r>
  <r>
    <x v="9"/>
    <x v="0"/>
    <x v="2"/>
    <n v="138"/>
    <n v="223"/>
    <x v="1"/>
    <x v="1"/>
    <n v="169"/>
    <x v="0"/>
    <n v="0"/>
    <x v="2"/>
    <x v="4"/>
    <n v="3"/>
    <x v="0"/>
    <x v="0"/>
  </r>
  <r>
    <x v="11"/>
    <x v="1"/>
    <x v="3"/>
    <n v="132"/>
    <n v="288"/>
    <x v="0"/>
    <x v="0"/>
    <n v="159"/>
    <x v="1"/>
    <n v="0"/>
    <x v="2"/>
    <x v="3"/>
    <n v="3"/>
    <x v="0"/>
    <x v="0"/>
  </r>
  <r>
    <x v="34"/>
    <x v="0"/>
    <x v="1"/>
    <n v="126"/>
    <n v="282"/>
    <x v="1"/>
    <x v="0"/>
    <n v="156"/>
    <x v="1"/>
    <n v="0"/>
    <x v="2"/>
    <x v="0"/>
    <n v="7"/>
    <x v="2"/>
    <x v="1"/>
  </r>
  <r>
    <x v="29"/>
    <x v="1"/>
    <x v="3"/>
    <n v="112"/>
    <n v="160"/>
    <x v="1"/>
    <x v="1"/>
    <n v="138"/>
    <x v="0"/>
    <n v="0"/>
    <x v="1"/>
    <x v="0"/>
    <n v="3"/>
    <x v="0"/>
    <x v="0"/>
  </r>
  <r>
    <x v="36"/>
    <x v="0"/>
    <x v="2"/>
    <n v="160"/>
    <n v="269"/>
    <x v="1"/>
    <x v="1"/>
    <n v="112"/>
    <x v="1"/>
    <n v="2.9"/>
    <x v="1"/>
    <x v="3"/>
    <n v="7"/>
    <x v="3"/>
    <x v="1"/>
  </r>
  <r>
    <x v="7"/>
    <x v="0"/>
    <x v="1"/>
    <n v="142"/>
    <n v="226"/>
    <x v="1"/>
    <x v="0"/>
    <n v="111"/>
    <x v="1"/>
    <n v="0"/>
    <x v="2"/>
    <x v="0"/>
    <n v="7"/>
    <x v="0"/>
    <x v="0"/>
  </r>
  <r>
    <x v="21"/>
    <x v="1"/>
    <x v="1"/>
    <n v="174"/>
    <n v="249"/>
    <x v="1"/>
    <x v="1"/>
    <n v="143"/>
    <x v="1"/>
    <n v="0"/>
    <x v="1"/>
    <x v="0"/>
    <n v="3"/>
    <x v="2"/>
    <x v="1"/>
  </r>
  <r>
    <x v="5"/>
    <x v="1"/>
    <x v="1"/>
    <n v="140"/>
    <n v="394"/>
    <x v="1"/>
    <x v="0"/>
    <n v="157"/>
    <x v="0"/>
    <n v="1.2"/>
    <x v="1"/>
    <x v="0"/>
    <n v="3"/>
    <x v="0"/>
    <x v="0"/>
  </r>
  <r>
    <x v="13"/>
    <x v="0"/>
    <x v="1"/>
    <n v="145"/>
    <n v="212"/>
    <x v="1"/>
    <x v="0"/>
    <n v="132"/>
    <x v="0"/>
    <n v="2"/>
    <x v="1"/>
    <x v="2"/>
    <n v="6"/>
    <x v="4"/>
    <x v="1"/>
  </r>
  <r>
    <x v="6"/>
    <x v="0"/>
    <x v="1"/>
    <n v="152"/>
    <n v="274"/>
    <x v="1"/>
    <x v="1"/>
    <n v="88"/>
    <x v="1"/>
    <n v="1.2"/>
    <x v="1"/>
    <x v="3"/>
    <n v="7"/>
    <x v="2"/>
    <x v="1"/>
  </r>
  <r>
    <x v="9"/>
    <x v="0"/>
    <x v="1"/>
    <n v="108"/>
    <n v="233"/>
    <x v="0"/>
    <x v="1"/>
    <n v="147"/>
    <x v="0"/>
    <n v="0.1"/>
    <x v="2"/>
    <x v="1"/>
    <n v="7"/>
    <x v="0"/>
    <x v="0"/>
  </r>
  <r>
    <x v="4"/>
    <x v="0"/>
    <x v="1"/>
    <n v="132"/>
    <n v="184"/>
    <x v="1"/>
    <x v="0"/>
    <n v="105"/>
    <x v="1"/>
    <n v="2.1"/>
    <x v="1"/>
    <x v="3"/>
    <n v="6"/>
    <x v="2"/>
    <x v="1"/>
  </r>
  <r>
    <x v="18"/>
    <x v="0"/>
    <x v="2"/>
    <n v="130"/>
    <n v="315"/>
    <x v="1"/>
    <x v="1"/>
    <n v="162"/>
    <x v="0"/>
    <n v="1.9"/>
    <x v="2"/>
    <x v="3"/>
    <n v="3"/>
    <x v="0"/>
    <x v="0"/>
  </r>
  <r>
    <x v="7"/>
    <x v="0"/>
    <x v="2"/>
    <n v="130"/>
    <n v="246"/>
    <x v="0"/>
    <x v="0"/>
    <n v="173"/>
    <x v="0"/>
    <n v="0"/>
    <x v="2"/>
    <x v="1"/>
    <n v="3"/>
    <x v="0"/>
    <x v="0"/>
  </r>
  <r>
    <x v="10"/>
    <x v="0"/>
    <x v="1"/>
    <n v="124"/>
    <n v="274"/>
    <x v="1"/>
    <x v="0"/>
    <n v="166"/>
    <x v="0"/>
    <n v="0.5"/>
    <x v="1"/>
    <x v="0"/>
    <n v="7"/>
    <x v="3"/>
    <x v="1"/>
  </r>
  <r>
    <x v="4"/>
    <x v="1"/>
    <x v="1"/>
    <n v="134"/>
    <n v="409"/>
    <x v="1"/>
    <x v="0"/>
    <n v="150"/>
    <x v="1"/>
    <n v="1.9"/>
    <x v="1"/>
    <x v="2"/>
    <n v="7"/>
    <x v="1"/>
    <x v="1"/>
  </r>
  <r>
    <x v="22"/>
    <x v="0"/>
    <x v="0"/>
    <n v="148"/>
    <n v="244"/>
    <x v="1"/>
    <x v="0"/>
    <n v="178"/>
    <x v="0"/>
    <n v="0.8"/>
    <x v="2"/>
    <x v="2"/>
    <n v="3"/>
    <x v="0"/>
    <x v="0"/>
  </r>
  <r>
    <x v="21"/>
    <x v="0"/>
    <x v="0"/>
    <n v="178"/>
    <n v="270"/>
    <x v="1"/>
    <x v="0"/>
    <n v="145"/>
    <x v="0"/>
    <n v="4.2"/>
    <x v="0"/>
    <x v="0"/>
    <n v="7"/>
    <x v="0"/>
    <x v="0"/>
  </r>
  <r>
    <x v="15"/>
    <x v="1"/>
    <x v="1"/>
    <n v="158"/>
    <n v="305"/>
    <x v="1"/>
    <x v="0"/>
    <n v="161"/>
    <x v="0"/>
    <n v="0"/>
    <x v="2"/>
    <x v="0"/>
    <n v="3"/>
    <x v="2"/>
    <x v="1"/>
  </r>
  <r>
    <x v="0"/>
    <x v="1"/>
    <x v="3"/>
    <n v="140"/>
    <n v="195"/>
    <x v="1"/>
    <x v="1"/>
    <n v="179"/>
    <x v="0"/>
    <n v="0"/>
    <x v="2"/>
    <x v="2"/>
    <n v="3"/>
    <x v="0"/>
    <x v="0"/>
  </r>
  <r>
    <x v="22"/>
    <x v="0"/>
    <x v="2"/>
    <n v="120"/>
    <n v="240"/>
    <x v="0"/>
    <x v="1"/>
    <n v="194"/>
    <x v="0"/>
    <n v="0.8"/>
    <x v="0"/>
    <x v="0"/>
    <n v="7"/>
    <x v="0"/>
    <x v="0"/>
  </r>
  <r>
    <x v="17"/>
    <x v="0"/>
    <x v="3"/>
    <n v="160"/>
    <n v="246"/>
    <x v="1"/>
    <x v="1"/>
    <n v="120"/>
    <x v="1"/>
    <n v="0"/>
    <x v="1"/>
    <x v="1"/>
    <n v="6"/>
    <x v="1"/>
    <x v="1"/>
  </r>
  <r>
    <x v="11"/>
    <x v="0"/>
    <x v="3"/>
    <n v="192"/>
    <n v="283"/>
    <x v="1"/>
    <x v="0"/>
    <n v="195"/>
    <x v="0"/>
    <n v="0"/>
    <x v="2"/>
    <x v="3"/>
    <n v="7"/>
    <x v="2"/>
    <x v="1"/>
  </r>
  <r>
    <x v="20"/>
    <x v="0"/>
    <x v="2"/>
    <n v="140"/>
    <n v="254"/>
    <x v="1"/>
    <x v="0"/>
    <n v="146"/>
    <x v="0"/>
    <n v="2"/>
    <x v="1"/>
    <x v="1"/>
    <n v="7"/>
    <x v="1"/>
    <x v="1"/>
  </r>
  <r>
    <x v="16"/>
    <x v="0"/>
    <x v="2"/>
    <n v="129"/>
    <n v="196"/>
    <x v="1"/>
    <x v="1"/>
    <n v="163"/>
    <x v="0"/>
    <n v="0"/>
    <x v="2"/>
    <x v="0"/>
    <n v="3"/>
    <x v="0"/>
    <x v="0"/>
  </r>
  <r>
    <x v="27"/>
    <x v="0"/>
    <x v="1"/>
    <n v="140"/>
    <n v="298"/>
    <x v="1"/>
    <x v="1"/>
    <n v="122"/>
    <x v="1"/>
    <n v="4.2"/>
    <x v="1"/>
    <x v="1"/>
    <n v="7"/>
    <x v="3"/>
    <x v="1"/>
  </r>
  <r>
    <x v="18"/>
    <x v="0"/>
    <x v="1"/>
    <n v="132"/>
    <n v="247"/>
    <x v="0"/>
    <x v="0"/>
    <n v="143"/>
    <x v="1"/>
    <n v="0.1"/>
    <x v="1"/>
    <x v="4"/>
    <n v="7"/>
    <x v="2"/>
    <x v="1"/>
  </r>
  <r>
    <x v="5"/>
    <x v="1"/>
    <x v="1"/>
    <n v="138"/>
    <n v="294"/>
    <x v="0"/>
    <x v="1"/>
    <n v="106"/>
    <x v="0"/>
    <n v="1.9"/>
    <x v="1"/>
    <x v="1"/>
    <n v="3"/>
    <x v="1"/>
    <x v="1"/>
  </r>
  <r>
    <x v="31"/>
    <x v="1"/>
    <x v="2"/>
    <n v="120"/>
    <n v="211"/>
    <x v="1"/>
    <x v="0"/>
    <n v="115"/>
    <x v="0"/>
    <n v="1.5"/>
    <x v="1"/>
    <x v="0"/>
    <n v="3"/>
    <x v="0"/>
    <x v="0"/>
  </r>
  <r>
    <x v="1"/>
    <x v="0"/>
    <x v="1"/>
    <n v="100"/>
    <n v="299"/>
    <x v="1"/>
    <x v="0"/>
    <n v="125"/>
    <x v="1"/>
    <n v="0.9"/>
    <x v="1"/>
    <x v="2"/>
    <n v="3"/>
    <x v="3"/>
    <x v="1"/>
  </r>
  <r>
    <x v="20"/>
    <x v="0"/>
    <x v="0"/>
    <n v="160"/>
    <n v="234"/>
    <x v="0"/>
    <x v="0"/>
    <n v="131"/>
    <x v="0"/>
    <n v="0.1"/>
    <x v="1"/>
    <x v="3"/>
    <n v="3"/>
    <x v="0"/>
    <x v="0"/>
  </r>
  <r>
    <x v="29"/>
    <x v="1"/>
    <x v="1"/>
    <n v="138"/>
    <n v="236"/>
    <x v="1"/>
    <x v="0"/>
    <n v="152"/>
    <x v="1"/>
    <n v="0.2"/>
    <x v="1"/>
    <x v="0"/>
    <n v="3"/>
    <x v="0"/>
    <x v="0"/>
  </r>
  <r>
    <x v="16"/>
    <x v="1"/>
    <x v="3"/>
    <n v="120"/>
    <n v="244"/>
    <x v="1"/>
    <x v="1"/>
    <n v="162"/>
    <x v="0"/>
    <n v="1.1000000000000001"/>
    <x v="2"/>
    <x v="0"/>
    <n v="3"/>
    <x v="0"/>
    <x v="0"/>
  </r>
  <r>
    <x v="21"/>
    <x v="0"/>
    <x v="0"/>
    <n v="160"/>
    <n v="273"/>
    <x v="1"/>
    <x v="0"/>
    <n v="125"/>
    <x v="0"/>
    <n v="0"/>
    <x v="2"/>
    <x v="0"/>
    <n v="3"/>
    <x v="2"/>
    <x v="1"/>
  </r>
  <r>
    <x v="16"/>
    <x v="1"/>
    <x v="1"/>
    <n v="110"/>
    <n v="254"/>
    <x v="1"/>
    <x v="0"/>
    <n v="159"/>
    <x v="0"/>
    <n v="0"/>
    <x v="2"/>
    <x v="0"/>
    <n v="3"/>
    <x v="0"/>
    <x v="0"/>
  </r>
  <r>
    <x v="13"/>
    <x v="1"/>
    <x v="1"/>
    <n v="180"/>
    <n v="325"/>
    <x v="1"/>
    <x v="1"/>
    <n v="154"/>
    <x v="1"/>
    <n v="0"/>
    <x v="2"/>
    <x v="0"/>
    <n v="3"/>
    <x v="0"/>
    <x v="0"/>
  </r>
  <r>
    <x v="6"/>
    <x v="0"/>
    <x v="2"/>
    <n v="150"/>
    <n v="126"/>
    <x v="0"/>
    <x v="1"/>
    <n v="173"/>
    <x v="0"/>
    <n v="0.2"/>
    <x v="2"/>
    <x v="3"/>
    <n v="7"/>
    <x v="0"/>
    <x v="0"/>
  </r>
  <r>
    <x v="13"/>
    <x v="1"/>
    <x v="2"/>
    <n v="140"/>
    <n v="313"/>
    <x v="1"/>
    <x v="1"/>
    <n v="133"/>
    <x v="0"/>
    <n v="0.2"/>
    <x v="2"/>
    <x v="0"/>
    <n v="7"/>
    <x v="0"/>
    <x v="0"/>
  </r>
  <r>
    <x v="18"/>
    <x v="0"/>
    <x v="1"/>
    <n v="110"/>
    <n v="211"/>
    <x v="1"/>
    <x v="1"/>
    <n v="161"/>
    <x v="0"/>
    <n v="0"/>
    <x v="2"/>
    <x v="0"/>
    <n v="7"/>
    <x v="0"/>
    <x v="0"/>
  </r>
  <r>
    <x v="29"/>
    <x v="0"/>
    <x v="1"/>
    <n v="142"/>
    <n v="309"/>
    <x v="1"/>
    <x v="0"/>
    <n v="147"/>
    <x v="1"/>
    <n v="0"/>
    <x v="1"/>
    <x v="1"/>
    <n v="7"/>
    <x v="3"/>
    <x v="1"/>
  </r>
  <r>
    <x v="14"/>
    <x v="0"/>
    <x v="1"/>
    <n v="128"/>
    <n v="259"/>
    <x v="1"/>
    <x v="0"/>
    <n v="130"/>
    <x v="1"/>
    <n v="3"/>
    <x v="1"/>
    <x v="2"/>
    <n v="7"/>
    <x v="3"/>
    <x v="1"/>
  </r>
  <r>
    <x v="16"/>
    <x v="0"/>
    <x v="1"/>
    <n v="144"/>
    <n v="200"/>
    <x v="1"/>
    <x v="0"/>
    <n v="126"/>
    <x v="1"/>
    <n v="0.9"/>
    <x v="1"/>
    <x v="0"/>
    <n v="7"/>
    <x v="3"/>
    <x v="1"/>
  </r>
  <r>
    <x v="23"/>
    <x v="0"/>
    <x v="3"/>
    <n v="130"/>
    <n v="262"/>
    <x v="1"/>
    <x v="1"/>
    <n v="155"/>
    <x v="0"/>
    <n v="0"/>
    <x v="2"/>
    <x v="0"/>
    <n v="3"/>
    <x v="0"/>
    <x v="0"/>
  </r>
  <r>
    <x v="5"/>
    <x v="1"/>
    <x v="1"/>
    <n v="150"/>
    <n v="244"/>
    <x v="1"/>
    <x v="1"/>
    <n v="154"/>
    <x v="1"/>
    <n v="1.4"/>
    <x v="1"/>
    <x v="0"/>
    <n v="3"/>
    <x v="2"/>
    <x v="1"/>
  </r>
  <r>
    <x v="2"/>
    <x v="1"/>
    <x v="2"/>
    <n v="120"/>
    <n v="215"/>
    <x v="1"/>
    <x v="1"/>
    <n v="170"/>
    <x v="0"/>
    <n v="0"/>
    <x v="2"/>
    <x v="0"/>
    <n v="3"/>
    <x v="0"/>
    <x v="0"/>
  </r>
  <r>
    <x v="38"/>
    <x v="0"/>
    <x v="0"/>
    <n v="120"/>
    <n v="231"/>
    <x v="1"/>
    <x v="1"/>
    <n v="182"/>
    <x v="1"/>
    <n v="3.8"/>
    <x v="1"/>
    <x v="0"/>
    <n v="7"/>
    <x v="4"/>
    <x v="1"/>
  </r>
  <r>
    <x v="3"/>
    <x v="0"/>
    <x v="2"/>
    <n v="130"/>
    <n v="214"/>
    <x v="1"/>
    <x v="0"/>
    <n v="168"/>
    <x v="0"/>
    <n v="2"/>
    <x v="1"/>
    <x v="0"/>
    <n v="3"/>
    <x v="0"/>
    <x v="0"/>
  </r>
  <r>
    <x v="17"/>
    <x v="1"/>
    <x v="1"/>
    <n v="178"/>
    <n v="228"/>
    <x v="0"/>
    <x v="1"/>
    <n v="165"/>
    <x v="1"/>
    <n v="1"/>
    <x v="1"/>
    <x v="2"/>
    <n v="7"/>
    <x v="3"/>
    <x v="1"/>
  </r>
  <r>
    <x v="9"/>
    <x v="0"/>
    <x v="1"/>
    <n v="112"/>
    <n v="230"/>
    <x v="1"/>
    <x v="1"/>
    <n v="160"/>
    <x v="0"/>
    <n v="0"/>
    <x v="2"/>
    <x v="3"/>
    <n v="3"/>
    <x v="2"/>
    <x v="1"/>
  </r>
  <r>
    <x v="4"/>
    <x v="0"/>
    <x v="0"/>
    <n v="120"/>
    <n v="193"/>
    <x v="1"/>
    <x v="0"/>
    <n v="162"/>
    <x v="0"/>
    <n v="1.9"/>
    <x v="1"/>
    <x v="0"/>
    <n v="7"/>
    <x v="0"/>
    <x v="0"/>
  </r>
  <r>
    <x v="28"/>
    <x v="1"/>
    <x v="3"/>
    <n v="105"/>
    <n v="204"/>
    <x v="1"/>
    <x v="1"/>
    <n v="172"/>
    <x v="0"/>
    <n v="0"/>
    <x v="2"/>
    <x v="0"/>
    <n v="3"/>
    <x v="0"/>
    <x v="0"/>
  </r>
  <r>
    <x v="28"/>
    <x v="1"/>
    <x v="1"/>
    <n v="138"/>
    <n v="243"/>
    <x v="1"/>
    <x v="0"/>
    <n v="152"/>
    <x v="1"/>
    <n v="0"/>
    <x v="1"/>
    <x v="0"/>
    <n v="3"/>
    <x v="0"/>
    <x v="0"/>
  </r>
  <r>
    <x v="13"/>
    <x v="1"/>
    <x v="1"/>
    <n v="130"/>
    <n v="303"/>
    <x v="1"/>
    <x v="1"/>
    <n v="122"/>
    <x v="0"/>
    <n v="2"/>
    <x v="1"/>
    <x v="2"/>
    <n v="3"/>
    <x v="0"/>
    <x v="0"/>
  </r>
  <r>
    <x v="21"/>
    <x v="0"/>
    <x v="1"/>
    <n v="138"/>
    <n v="271"/>
    <x v="1"/>
    <x v="0"/>
    <n v="182"/>
    <x v="0"/>
    <n v="0"/>
    <x v="2"/>
    <x v="0"/>
    <n v="3"/>
    <x v="0"/>
    <x v="0"/>
  </r>
  <r>
    <x v="3"/>
    <x v="1"/>
    <x v="2"/>
    <n v="112"/>
    <n v="268"/>
    <x v="1"/>
    <x v="0"/>
    <n v="172"/>
    <x v="1"/>
    <n v="0"/>
    <x v="2"/>
    <x v="0"/>
    <n v="3"/>
    <x v="0"/>
    <x v="0"/>
  </r>
  <r>
    <x v="11"/>
    <x v="1"/>
    <x v="2"/>
    <n v="108"/>
    <n v="267"/>
    <x v="1"/>
    <x v="0"/>
    <n v="167"/>
    <x v="0"/>
    <n v="0"/>
    <x v="2"/>
    <x v="0"/>
    <n v="3"/>
    <x v="0"/>
    <x v="0"/>
  </r>
  <r>
    <x v="30"/>
    <x v="1"/>
    <x v="2"/>
    <n v="94"/>
    <n v="199"/>
    <x v="1"/>
    <x v="1"/>
    <n v="179"/>
    <x v="0"/>
    <n v="0"/>
    <x v="2"/>
    <x v="0"/>
    <n v="3"/>
    <x v="0"/>
    <x v="0"/>
  </r>
  <r>
    <x v="7"/>
    <x v="0"/>
    <x v="1"/>
    <n v="123"/>
    <n v="282"/>
    <x v="1"/>
    <x v="1"/>
    <n v="95"/>
    <x v="1"/>
    <n v="2"/>
    <x v="1"/>
    <x v="2"/>
    <n v="7"/>
    <x v="3"/>
    <x v="1"/>
  </r>
  <r>
    <x v="0"/>
    <x v="1"/>
    <x v="1"/>
    <n v="108"/>
    <n v="269"/>
    <x v="1"/>
    <x v="1"/>
    <n v="169"/>
    <x v="1"/>
    <n v="1.8"/>
    <x v="1"/>
    <x v="2"/>
    <n v="3"/>
    <x v="2"/>
    <x v="1"/>
  </r>
  <r>
    <x v="33"/>
    <x v="1"/>
    <x v="3"/>
    <n v="118"/>
    <n v="210"/>
    <x v="1"/>
    <x v="1"/>
    <n v="192"/>
    <x v="0"/>
    <n v="0.7"/>
    <x v="2"/>
    <x v="0"/>
    <n v="3"/>
    <x v="0"/>
    <x v="0"/>
  </r>
  <r>
    <x v="32"/>
    <x v="0"/>
    <x v="1"/>
    <n v="112"/>
    <n v="204"/>
    <x v="1"/>
    <x v="1"/>
    <n v="143"/>
    <x v="0"/>
    <n v="0.1"/>
    <x v="2"/>
    <x v="0"/>
    <n v="3"/>
    <x v="0"/>
    <x v="0"/>
  </r>
  <r>
    <x v="1"/>
    <x v="1"/>
    <x v="2"/>
    <n v="152"/>
    <n v="277"/>
    <x v="1"/>
    <x v="1"/>
    <n v="172"/>
    <x v="0"/>
    <n v="0"/>
    <x v="2"/>
    <x v="3"/>
    <n v="3"/>
    <x v="0"/>
    <x v="0"/>
  </r>
  <r>
    <x v="11"/>
    <x v="0"/>
    <x v="1"/>
    <n v="110"/>
    <n v="206"/>
    <x v="1"/>
    <x v="0"/>
    <n v="108"/>
    <x v="1"/>
    <n v="0"/>
    <x v="1"/>
    <x v="3"/>
    <n v="3"/>
    <x v="3"/>
    <x v="1"/>
  </r>
  <r>
    <x v="17"/>
    <x v="0"/>
    <x v="1"/>
    <n v="112"/>
    <n v="212"/>
    <x v="1"/>
    <x v="0"/>
    <n v="132"/>
    <x v="1"/>
    <n v="0.1"/>
    <x v="2"/>
    <x v="3"/>
    <n v="3"/>
    <x v="1"/>
    <x v="1"/>
  </r>
  <r>
    <x v="9"/>
    <x v="1"/>
    <x v="2"/>
    <n v="136"/>
    <n v="196"/>
    <x v="1"/>
    <x v="0"/>
    <n v="169"/>
    <x v="0"/>
    <n v="0.1"/>
    <x v="1"/>
    <x v="0"/>
    <n v="3"/>
    <x v="0"/>
    <x v="0"/>
  </r>
  <r>
    <x v="23"/>
    <x v="1"/>
    <x v="1"/>
    <n v="180"/>
    <n v="327"/>
    <x v="1"/>
    <x v="2"/>
    <n v="117"/>
    <x v="1"/>
    <n v="3.4"/>
    <x v="1"/>
    <x v="0"/>
    <n v="3"/>
    <x v="1"/>
    <x v="1"/>
  </r>
  <r>
    <x v="12"/>
    <x v="0"/>
    <x v="2"/>
    <n v="118"/>
    <n v="149"/>
    <x v="1"/>
    <x v="0"/>
    <n v="126"/>
    <x v="0"/>
    <n v="0.8"/>
    <x v="2"/>
    <x v="1"/>
    <n v="3"/>
    <x v="2"/>
    <x v="1"/>
  </r>
  <r>
    <x v="39"/>
    <x v="1"/>
    <x v="3"/>
    <n v="120"/>
    <n v="269"/>
    <x v="1"/>
    <x v="0"/>
    <n v="121"/>
    <x v="1"/>
    <n v="0.2"/>
    <x v="2"/>
    <x v="3"/>
    <n v="3"/>
    <x v="0"/>
    <x v="0"/>
  </r>
  <r>
    <x v="11"/>
    <x v="1"/>
    <x v="2"/>
    <n v="160"/>
    <n v="201"/>
    <x v="1"/>
    <x v="1"/>
    <n v="163"/>
    <x v="0"/>
    <n v="0"/>
    <x v="2"/>
    <x v="3"/>
    <n v="3"/>
    <x v="0"/>
    <x v="0"/>
  </r>
  <r>
    <x v="11"/>
    <x v="0"/>
    <x v="1"/>
    <n v="122"/>
    <n v="286"/>
    <x v="1"/>
    <x v="0"/>
    <n v="116"/>
    <x v="1"/>
    <n v="3.2"/>
    <x v="1"/>
    <x v="2"/>
    <n v="3"/>
    <x v="3"/>
    <x v="1"/>
  </r>
  <r>
    <x v="4"/>
    <x v="0"/>
    <x v="1"/>
    <n v="130"/>
    <n v="283"/>
    <x v="0"/>
    <x v="0"/>
    <n v="103"/>
    <x v="1"/>
    <n v="1.6"/>
    <x v="0"/>
    <x v="0"/>
    <n v="7"/>
    <x v="1"/>
    <x v="1"/>
  </r>
  <r>
    <x v="28"/>
    <x v="0"/>
    <x v="1"/>
    <n v="120"/>
    <n v="249"/>
    <x v="1"/>
    <x v="0"/>
    <n v="144"/>
    <x v="0"/>
    <n v="0.8"/>
    <x v="2"/>
    <x v="0"/>
    <n v="7"/>
    <x v="2"/>
    <x v="1"/>
  </r>
  <r>
    <x v="12"/>
    <x v="1"/>
    <x v="3"/>
    <n v="134"/>
    <n v="271"/>
    <x v="1"/>
    <x v="1"/>
    <n v="162"/>
    <x v="0"/>
    <n v="0"/>
    <x v="1"/>
    <x v="0"/>
    <n v="3"/>
    <x v="0"/>
    <x v="0"/>
  </r>
  <r>
    <x v="22"/>
    <x v="0"/>
    <x v="3"/>
    <n v="120"/>
    <n v="295"/>
    <x v="1"/>
    <x v="1"/>
    <n v="162"/>
    <x v="0"/>
    <n v="0"/>
    <x v="2"/>
    <x v="0"/>
    <n v="3"/>
    <x v="0"/>
    <x v="0"/>
  </r>
  <r>
    <x v="3"/>
    <x v="0"/>
    <x v="3"/>
    <n v="110"/>
    <n v="235"/>
    <x v="1"/>
    <x v="1"/>
    <n v="153"/>
    <x v="0"/>
    <n v="0"/>
    <x v="2"/>
    <x v="0"/>
    <n v="3"/>
    <x v="0"/>
    <x v="0"/>
  </r>
  <r>
    <x v="3"/>
    <x v="1"/>
    <x v="3"/>
    <n v="126"/>
    <n v="306"/>
    <x v="1"/>
    <x v="1"/>
    <n v="163"/>
    <x v="0"/>
    <n v="0"/>
    <x v="2"/>
    <x v="0"/>
    <n v="3"/>
    <x v="0"/>
    <x v="0"/>
  </r>
  <r>
    <x v="12"/>
    <x v="1"/>
    <x v="1"/>
    <n v="130"/>
    <n v="269"/>
    <x v="1"/>
    <x v="1"/>
    <n v="163"/>
    <x v="0"/>
    <n v="0"/>
    <x v="2"/>
    <x v="0"/>
    <n v="3"/>
    <x v="0"/>
    <x v="0"/>
  </r>
  <r>
    <x v="24"/>
    <x v="0"/>
    <x v="0"/>
    <n v="134"/>
    <n v="234"/>
    <x v="1"/>
    <x v="1"/>
    <n v="145"/>
    <x v="0"/>
    <n v="2.6"/>
    <x v="1"/>
    <x v="2"/>
    <n v="3"/>
    <x v="1"/>
    <x v="1"/>
  </r>
  <r>
    <x v="15"/>
    <x v="1"/>
    <x v="2"/>
    <n v="120"/>
    <n v="178"/>
    <x v="0"/>
    <x v="1"/>
    <n v="96"/>
    <x v="0"/>
    <n v="0"/>
    <x v="2"/>
    <x v="0"/>
    <n v="3"/>
    <x v="0"/>
    <x v="0"/>
  </r>
  <r>
    <x v="1"/>
    <x v="0"/>
    <x v="1"/>
    <n v="120"/>
    <n v="237"/>
    <x v="1"/>
    <x v="1"/>
    <n v="71"/>
    <x v="0"/>
    <n v="1"/>
    <x v="1"/>
    <x v="0"/>
    <n v="3"/>
    <x v="1"/>
    <x v="1"/>
  </r>
  <r>
    <x v="14"/>
    <x v="0"/>
    <x v="1"/>
    <n v="100"/>
    <n v="234"/>
    <x v="1"/>
    <x v="1"/>
    <n v="156"/>
    <x v="0"/>
    <n v="0.1"/>
    <x v="2"/>
    <x v="3"/>
    <n v="7"/>
    <x v="1"/>
    <x v="1"/>
  </r>
  <r>
    <x v="32"/>
    <x v="0"/>
    <x v="1"/>
    <n v="110"/>
    <n v="275"/>
    <x v="1"/>
    <x v="0"/>
    <n v="118"/>
    <x v="1"/>
    <n v="1"/>
    <x v="1"/>
    <x v="3"/>
    <n v="3"/>
    <x v="2"/>
    <x v="1"/>
  </r>
  <r>
    <x v="9"/>
    <x v="0"/>
    <x v="1"/>
    <n v="125"/>
    <n v="212"/>
    <x v="1"/>
    <x v="1"/>
    <n v="168"/>
    <x v="0"/>
    <n v="1"/>
    <x v="2"/>
    <x v="2"/>
    <n v="7"/>
    <x v="3"/>
    <x v="1"/>
  </r>
  <r>
    <x v="5"/>
    <x v="0"/>
    <x v="3"/>
    <n v="128"/>
    <n v="208"/>
    <x v="0"/>
    <x v="0"/>
    <n v="140"/>
    <x v="0"/>
    <n v="0"/>
    <x v="2"/>
    <x v="0"/>
    <n v="3"/>
    <x v="0"/>
    <x v="0"/>
  </r>
  <r>
    <x v="6"/>
    <x v="0"/>
    <x v="1"/>
    <n v="110"/>
    <n v="201"/>
    <x v="1"/>
    <x v="1"/>
    <n v="126"/>
    <x v="1"/>
    <n v="1.5"/>
    <x v="1"/>
    <x v="0"/>
    <n v="6"/>
    <x v="0"/>
    <x v="0"/>
  </r>
  <r>
    <x v="14"/>
    <x v="0"/>
    <x v="1"/>
    <n v="146"/>
    <n v="218"/>
    <x v="1"/>
    <x v="1"/>
    <n v="105"/>
    <x v="0"/>
    <n v="2"/>
    <x v="1"/>
    <x v="3"/>
    <n v="7"/>
    <x v="2"/>
    <x v="1"/>
  </r>
  <r>
    <x v="13"/>
    <x v="0"/>
    <x v="1"/>
    <n v="128"/>
    <n v="263"/>
    <x v="1"/>
    <x v="1"/>
    <n v="105"/>
    <x v="1"/>
    <n v="0.2"/>
    <x v="1"/>
    <x v="3"/>
    <n v="7"/>
    <x v="0"/>
    <x v="0"/>
  </r>
  <r>
    <x v="27"/>
    <x v="1"/>
    <x v="2"/>
    <n v="120"/>
    <n v="295"/>
    <x v="1"/>
    <x v="0"/>
    <n v="157"/>
    <x v="0"/>
    <n v="0.6"/>
    <x v="2"/>
    <x v="0"/>
    <n v="3"/>
    <x v="0"/>
    <x v="0"/>
  </r>
  <r>
    <x v="18"/>
    <x v="0"/>
    <x v="1"/>
    <n v="115"/>
    <n v="303"/>
    <x v="1"/>
    <x v="1"/>
    <n v="181"/>
    <x v="0"/>
    <n v="1.2"/>
    <x v="1"/>
    <x v="0"/>
    <n v="3"/>
    <x v="0"/>
    <x v="0"/>
  </r>
  <r>
    <x v="22"/>
    <x v="1"/>
    <x v="2"/>
    <n v="120"/>
    <n v="209"/>
    <x v="1"/>
    <x v="1"/>
    <n v="173"/>
    <x v="0"/>
    <n v="0"/>
    <x v="1"/>
    <x v="0"/>
    <n v="3"/>
    <x v="0"/>
    <x v="0"/>
  </r>
  <r>
    <x v="1"/>
    <x v="1"/>
    <x v="1"/>
    <n v="106"/>
    <n v="223"/>
    <x v="1"/>
    <x v="1"/>
    <n v="142"/>
    <x v="0"/>
    <n v="0.3"/>
    <x v="2"/>
    <x v="2"/>
    <n v="3"/>
    <x v="0"/>
    <x v="0"/>
  </r>
  <r>
    <x v="40"/>
    <x v="1"/>
    <x v="2"/>
    <n v="140"/>
    <n v="197"/>
    <x v="1"/>
    <x v="2"/>
    <n v="116"/>
    <x v="0"/>
    <n v="1.1000000000000001"/>
    <x v="1"/>
    <x v="0"/>
    <n v="3"/>
    <x v="0"/>
    <x v="0"/>
  </r>
  <r>
    <x v="36"/>
    <x v="0"/>
    <x v="3"/>
    <n v="156"/>
    <n v="245"/>
    <x v="1"/>
    <x v="0"/>
    <n v="143"/>
    <x v="0"/>
    <n v="0"/>
    <x v="2"/>
    <x v="0"/>
    <n v="3"/>
    <x v="0"/>
    <x v="0"/>
  </r>
  <r>
    <x v="6"/>
    <x v="0"/>
    <x v="3"/>
    <n v="124"/>
    <n v="261"/>
    <x v="1"/>
    <x v="1"/>
    <n v="141"/>
    <x v="0"/>
    <n v="0.3"/>
    <x v="2"/>
    <x v="0"/>
    <n v="7"/>
    <x v="2"/>
    <x v="1"/>
  </r>
  <r>
    <x v="8"/>
    <x v="1"/>
    <x v="2"/>
    <n v="118"/>
    <n v="242"/>
    <x v="1"/>
    <x v="1"/>
    <n v="149"/>
    <x v="0"/>
    <n v="0.3"/>
    <x v="1"/>
    <x v="3"/>
    <n v="3"/>
    <x v="0"/>
    <x v="0"/>
  </r>
  <r>
    <x v="14"/>
    <x v="1"/>
    <x v="3"/>
    <n v="136"/>
    <n v="319"/>
    <x v="0"/>
    <x v="0"/>
    <n v="152"/>
    <x v="0"/>
    <n v="0"/>
    <x v="2"/>
    <x v="2"/>
    <n v="3"/>
    <x v="3"/>
    <x v="1"/>
  </r>
  <r>
    <x v="15"/>
    <x v="1"/>
    <x v="0"/>
    <n v="150"/>
    <n v="240"/>
    <x v="1"/>
    <x v="1"/>
    <n v="171"/>
    <x v="0"/>
    <n v="0.9"/>
    <x v="2"/>
    <x v="0"/>
    <n v="3"/>
    <x v="0"/>
    <x v="0"/>
  </r>
  <r>
    <x v="8"/>
    <x v="0"/>
    <x v="2"/>
    <n v="120"/>
    <n v="226"/>
    <x v="1"/>
    <x v="1"/>
    <n v="169"/>
    <x v="0"/>
    <n v="0"/>
    <x v="2"/>
    <x v="0"/>
    <n v="3"/>
    <x v="0"/>
    <x v="0"/>
  </r>
  <r>
    <x v="24"/>
    <x v="0"/>
    <x v="1"/>
    <n v="138"/>
    <n v="166"/>
    <x v="1"/>
    <x v="0"/>
    <n v="125"/>
    <x v="1"/>
    <n v="3.6"/>
    <x v="1"/>
    <x v="3"/>
    <n v="3"/>
    <x v="4"/>
    <x v="1"/>
  </r>
  <r>
    <x v="22"/>
    <x v="0"/>
    <x v="1"/>
    <n v="136"/>
    <n v="315"/>
    <x v="1"/>
    <x v="1"/>
    <n v="125"/>
    <x v="1"/>
    <n v="1.8"/>
    <x v="1"/>
    <x v="0"/>
    <n v="6"/>
    <x v="1"/>
    <x v="1"/>
  </r>
  <r>
    <x v="9"/>
    <x v="0"/>
    <x v="1"/>
    <n v="128"/>
    <n v="204"/>
    <x v="0"/>
    <x v="1"/>
    <n v="156"/>
    <x v="1"/>
    <n v="1"/>
    <x v="1"/>
    <x v="0"/>
    <s v="?"/>
    <x v="1"/>
    <x v="1"/>
  </r>
  <r>
    <x v="21"/>
    <x v="0"/>
    <x v="2"/>
    <n v="126"/>
    <n v="218"/>
    <x v="0"/>
    <x v="1"/>
    <n v="134"/>
    <x v="0"/>
    <n v="2.2000000000000002"/>
    <x v="1"/>
    <x v="3"/>
    <n v="6"/>
    <x v="1"/>
    <x v="1"/>
  </r>
  <r>
    <x v="19"/>
    <x v="0"/>
    <x v="1"/>
    <n v="152"/>
    <n v="223"/>
    <x v="1"/>
    <x v="1"/>
    <n v="181"/>
    <x v="0"/>
    <n v="0"/>
    <x v="2"/>
    <x v="0"/>
    <n v="7"/>
    <x v="2"/>
    <x v="1"/>
  </r>
  <r>
    <x v="22"/>
    <x v="0"/>
    <x v="2"/>
    <n v="130"/>
    <n v="180"/>
    <x v="1"/>
    <x v="1"/>
    <n v="150"/>
    <x v="0"/>
    <n v="0"/>
    <x v="2"/>
    <x v="0"/>
    <n v="3"/>
    <x v="0"/>
    <x v="0"/>
  </r>
  <r>
    <x v="24"/>
    <x v="0"/>
    <x v="1"/>
    <n v="140"/>
    <n v="207"/>
    <x v="1"/>
    <x v="0"/>
    <n v="138"/>
    <x v="1"/>
    <n v="1.9"/>
    <x v="2"/>
    <x v="3"/>
    <n v="7"/>
    <x v="2"/>
    <x v="1"/>
  </r>
  <r>
    <x v="17"/>
    <x v="0"/>
    <x v="1"/>
    <n v="160"/>
    <n v="228"/>
    <x v="1"/>
    <x v="0"/>
    <n v="138"/>
    <x v="0"/>
    <n v="2.2999999999999998"/>
    <x v="2"/>
    <x v="0"/>
    <n v="6"/>
    <x v="0"/>
    <x v="0"/>
  </r>
  <r>
    <x v="28"/>
    <x v="0"/>
    <x v="1"/>
    <n v="140"/>
    <n v="311"/>
    <x v="1"/>
    <x v="1"/>
    <n v="120"/>
    <x v="1"/>
    <n v="1.8"/>
    <x v="1"/>
    <x v="2"/>
    <n v="7"/>
    <x v="1"/>
    <x v="1"/>
  </r>
  <r>
    <x v="26"/>
    <x v="1"/>
    <x v="1"/>
    <n v="112"/>
    <n v="149"/>
    <x v="1"/>
    <x v="1"/>
    <n v="125"/>
    <x v="0"/>
    <n v="1.6"/>
    <x v="1"/>
    <x v="0"/>
    <n v="3"/>
    <x v="0"/>
    <x v="0"/>
  </r>
  <r>
    <x v="21"/>
    <x v="0"/>
    <x v="0"/>
    <n v="134"/>
    <n v="204"/>
    <x v="1"/>
    <x v="1"/>
    <n v="162"/>
    <x v="0"/>
    <n v="0.8"/>
    <x v="2"/>
    <x v="2"/>
    <n v="3"/>
    <x v="2"/>
    <x v="1"/>
  </r>
  <r>
    <x v="13"/>
    <x v="0"/>
    <x v="0"/>
    <n v="170"/>
    <n v="227"/>
    <x v="1"/>
    <x v="0"/>
    <n v="155"/>
    <x v="0"/>
    <n v="0.6"/>
    <x v="1"/>
    <x v="0"/>
    <n v="7"/>
    <x v="0"/>
    <x v="0"/>
  </r>
  <r>
    <x v="17"/>
    <x v="1"/>
    <x v="2"/>
    <n v="146"/>
    <n v="278"/>
    <x v="1"/>
    <x v="0"/>
    <n v="152"/>
    <x v="0"/>
    <n v="0"/>
    <x v="1"/>
    <x v="3"/>
    <n v="3"/>
    <x v="0"/>
    <x v="0"/>
  </r>
  <r>
    <x v="30"/>
    <x v="1"/>
    <x v="2"/>
    <n v="138"/>
    <n v="220"/>
    <x v="1"/>
    <x v="1"/>
    <n v="152"/>
    <x v="0"/>
    <n v="0"/>
    <x v="1"/>
    <x v="0"/>
    <n v="3"/>
    <x v="0"/>
    <x v="0"/>
  </r>
  <r>
    <x v="6"/>
    <x v="0"/>
    <x v="3"/>
    <n v="154"/>
    <n v="232"/>
    <x v="1"/>
    <x v="0"/>
    <n v="164"/>
    <x v="0"/>
    <n v="0"/>
    <x v="2"/>
    <x v="3"/>
    <n v="3"/>
    <x v="2"/>
    <x v="1"/>
  </r>
  <r>
    <x v="14"/>
    <x v="1"/>
    <x v="1"/>
    <n v="130"/>
    <n v="197"/>
    <x v="1"/>
    <x v="1"/>
    <n v="131"/>
    <x v="0"/>
    <n v="0.6"/>
    <x v="1"/>
    <x v="0"/>
    <n v="3"/>
    <x v="0"/>
    <x v="0"/>
  </r>
  <r>
    <x v="6"/>
    <x v="0"/>
    <x v="1"/>
    <n v="110"/>
    <n v="335"/>
    <x v="1"/>
    <x v="1"/>
    <n v="143"/>
    <x v="1"/>
    <n v="3"/>
    <x v="1"/>
    <x v="3"/>
    <n v="7"/>
    <x v="1"/>
    <x v="1"/>
  </r>
  <r>
    <x v="32"/>
    <x v="0"/>
    <x v="2"/>
    <n v="130"/>
    <n v="253"/>
    <x v="1"/>
    <x v="1"/>
    <n v="179"/>
    <x v="0"/>
    <n v="0"/>
    <x v="2"/>
    <x v="0"/>
    <n v="3"/>
    <x v="0"/>
    <x v="0"/>
  </r>
  <r>
    <x v="23"/>
    <x v="1"/>
    <x v="1"/>
    <n v="128"/>
    <n v="205"/>
    <x v="1"/>
    <x v="2"/>
    <n v="130"/>
    <x v="1"/>
    <n v="2"/>
    <x v="1"/>
    <x v="3"/>
    <n v="7"/>
    <x v="3"/>
    <x v="1"/>
  </r>
  <r>
    <x v="34"/>
    <x v="0"/>
    <x v="3"/>
    <n v="122"/>
    <n v="192"/>
    <x v="1"/>
    <x v="1"/>
    <n v="174"/>
    <x v="0"/>
    <n v="0"/>
    <x v="2"/>
    <x v="0"/>
    <n v="3"/>
    <x v="0"/>
    <x v="0"/>
  </r>
  <r>
    <x v="24"/>
    <x v="0"/>
    <x v="1"/>
    <n v="148"/>
    <n v="203"/>
    <x v="1"/>
    <x v="1"/>
    <n v="161"/>
    <x v="0"/>
    <n v="0"/>
    <x v="2"/>
    <x v="3"/>
    <n v="7"/>
    <x v="1"/>
    <x v="1"/>
  </r>
  <r>
    <x v="14"/>
    <x v="0"/>
    <x v="1"/>
    <n v="114"/>
    <n v="318"/>
    <x v="1"/>
    <x v="2"/>
    <n v="140"/>
    <x v="0"/>
    <n v="4.4000000000000004"/>
    <x v="0"/>
    <x v="1"/>
    <n v="6"/>
    <x v="4"/>
    <x v="1"/>
  </r>
  <r>
    <x v="14"/>
    <x v="1"/>
    <x v="1"/>
    <n v="170"/>
    <n v="225"/>
    <x v="0"/>
    <x v="0"/>
    <n v="146"/>
    <x v="1"/>
    <n v="2.8"/>
    <x v="1"/>
    <x v="2"/>
    <n v="6"/>
    <x v="1"/>
    <x v="1"/>
  </r>
  <r>
    <x v="14"/>
    <x v="0"/>
    <x v="3"/>
    <n v="125"/>
    <n v="220"/>
    <x v="1"/>
    <x v="1"/>
    <n v="144"/>
    <x v="0"/>
    <n v="0.4"/>
    <x v="1"/>
    <x v="4"/>
    <n v="7"/>
    <x v="0"/>
    <x v="0"/>
  </r>
  <r>
    <x v="4"/>
    <x v="0"/>
    <x v="3"/>
    <n v="130"/>
    <n v="221"/>
    <x v="1"/>
    <x v="0"/>
    <n v="163"/>
    <x v="0"/>
    <n v="0"/>
    <x v="2"/>
    <x v="0"/>
    <n v="7"/>
    <x v="0"/>
    <x v="0"/>
  </r>
  <r>
    <x v="4"/>
    <x v="0"/>
    <x v="3"/>
    <n v="120"/>
    <n v="240"/>
    <x v="1"/>
    <x v="1"/>
    <n v="169"/>
    <x v="0"/>
    <n v="0"/>
    <x v="0"/>
    <x v="0"/>
    <n v="3"/>
    <x v="0"/>
    <x v="0"/>
  </r>
  <r>
    <x v="1"/>
    <x v="0"/>
    <x v="2"/>
    <n v="152"/>
    <n v="212"/>
    <x v="1"/>
    <x v="0"/>
    <n v="150"/>
    <x v="0"/>
    <n v="0.8"/>
    <x v="1"/>
    <x v="0"/>
    <n v="7"/>
    <x v="2"/>
    <x v="1"/>
  </r>
  <r>
    <x v="23"/>
    <x v="1"/>
    <x v="3"/>
    <n v="132"/>
    <n v="342"/>
    <x v="1"/>
    <x v="1"/>
    <n v="166"/>
    <x v="0"/>
    <n v="1.2"/>
    <x v="2"/>
    <x v="0"/>
    <n v="3"/>
    <x v="0"/>
    <x v="0"/>
  </r>
  <r>
    <x v="8"/>
    <x v="0"/>
    <x v="1"/>
    <n v="120"/>
    <n v="169"/>
    <x v="1"/>
    <x v="1"/>
    <n v="144"/>
    <x v="1"/>
    <n v="2.8"/>
    <x v="0"/>
    <x v="0"/>
    <n v="6"/>
    <x v="1"/>
    <x v="1"/>
  </r>
  <r>
    <x v="0"/>
    <x v="0"/>
    <x v="1"/>
    <n v="140"/>
    <n v="187"/>
    <x v="1"/>
    <x v="0"/>
    <n v="144"/>
    <x v="1"/>
    <n v="4"/>
    <x v="2"/>
    <x v="2"/>
    <n v="7"/>
    <x v="1"/>
    <x v="1"/>
  </r>
  <r>
    <x v="0"/>
    <x v="1"/>
    <x v="1"/>
    <n v="124"/>
    <n v="197"/>
    <x v="1"/>
    <x v="1"/>
    <n v="136"/>
    <x v="1"/>
    <n v="0"/>
    <x v="1"/>
    <x v="0"/>
    <n v="3"/>
    <x v="2"/>
    <x v="1"/>
  </r>
  <r>
    <x v="3"/>
    <x v="0"/>
    <x v="3"/>
    <n v="120"/>
    <n v="157"/>
    <x v="1"/>
    <x v="1"/>
    <n v="182"/>
    <x v="0"/>
    <n v="0"/>
    <x v="2"/>
    <x v="0"/>
    <n v="3"/>
    <x v="0"/>
    <x v="0"/>
  </r>
  <r>
    <x v="21"/>
    <x v="0"/>
    <x v="1"/>
    <n v="164"/>
    <n v="176"/>
    <x v="0"/>
    <x v="0"/>
    <n v="90"/>
    <x v="0"/>
    <n v="1"/>
    <x v="1"/>
    <x v="2"/>
    <n v="6"/>
    <x v="3"/>
    <x v="1"/>
  </r>
  <r>
    <x v="6"/>
    <x v="1"/>
    <x v="1"/>
    <n v="140"/>
    <n v="241"/>
    <x v="1"/>
    <x v="1"/>
    <n v="123"/>
    <x v="1"/>
    <n v="0.2"/>
    <x v="1"/>
    <x v="0"/>
    <n v="7"/>
    <x v="2"/>
    <x v="1"/>
  </r>
  <r>
    <x v="29"/>
    <x v="0"/>
    <x v="0"/>
    <n v="110"/>
    <n v="264"/>
    <x v="1"/>
    <x v="1"/>
    <n v="132"/>
    <x v="0"/>
    <n v="1.2"/>
    <x v="1"/>
    <x v="0"/>
    <n v="7"/>
    <x v="2"/>
    <x v="1"/>
  </r>
  <r>
    <x v="31"/>
    <x v="0"/>
    <x v="1"/>
    <n v="144"/>
    <n v="193"/>
    <x v="0"/>
    <x v="1"/>
    <n v="141"/>
    <x v="0"/>
    <n v="3.4"/>
    <x v="1"/>
    <x v="2"/>
    <n v="7"/>
    <x v="1"/>
    <x v="1"/>
  </r>
  <r>
    <x v="6"/>
    <x v="0"/>
    <x v="1"/>
    <n v="130"/>
    <n v="131"/>
    <x v="1"/>
    <x v="1"/>
    <n v="115"/>
    <x v="1"/>
    <n v="1.2"/>
    <x v="1"/>
    <x v="3"/>
    <n v="7"/>
    <x v="3"/>
    <x v="1"/>
  </r>
  <r>
    <x v="6"/>
    <x v="1"/>
    <x v="3"/>
    <n v="130"/>
    <n v="236"/>
    <x v="1"/>
    <x v="0"/>
    <n v="174"/>
    <x v="0"/>
    <n v="0"/>
    <x v="1"/>
    <x v="3"/>
    <n v="3"/>
    <x v="2"/>
    <x v="1"/>
  </r>
  <r>
    <x v="38"/>
    <x v="0"/>
    <x v="2"/>
    <n v="138"/>
    <n v="175"/>
    <x v="1"/>
    <x v="1"/>
    <n v="173"/>
    <x v="0"/>
    <n v="0"/>
    <x v="2"/>
    <x v="4"/>
    <n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1:D15" firstHeaderRow="1" firstDataRow="2" firstDataCol="1"/>
  <pivotFields count="15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ex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F7" firstHeaderRow="1" firstDataRow="2" firstDataCol="1"/>
  <pivotFields count="15">
    <pivotField dataField="1" showAll="0">
      <items count="42">
        <item x="35"/>
        <item x="33"/>
        <item x="34"/>
        <item x="2"/>
        <item x="38"/>
        <item x="30"/>
        <item x="19"/>
        <item x="3"/>
        <item x="22"/>
        <item x="18"/>
        <item x="8"/>
        <item x="29"/>
        <item x="28"/>
        <item x="32"/>
        <item x="10"/>
        <item x="12"/>
        <item x="16"/>
        <item x="27"/>
        <item x="9"/>
        <item x="7"/>
        <item x="11"/>
        <item x="23"/>
        <item x="4"/>
        <item x="6"/>
        <item x="14"/>
        <item x="21"/>
        <item x="15"/>
        <item x="24"/>
        <item x="5"/>
        <item x="0"/>
        <item x="13"/>
        <item x="25"/>
        <item x="17"/>
        <item x="1"/>
        <item x="31"/>
        <item x="20"/>
        <item x="36"/>
        <item x="26"/>
        <item x="39"/>
        <item x="40"/>
        <item x="37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Age" fld="0" subtotal="average" baseField="0" baseItem="0"/>
    <dataField name="Average of trestbps" fld="3" subtotal="average" baseField="0" baseItem="0"/>
    <dataField name="Average of chol" fld="4" subtotal="average" baseField="0" baseItem="0"/>
    <dataField name="Average of thalach" fld="7" subtotal="average" baseField="0" baseItem="0"/>
    <dataField name="Average of oldpeak" fld="9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24:D28" firstHeaderRow="1" firstDataRow="2" firstDataCol="1"/>
  <pivotFields count="15"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fbs" fld="5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8:G22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0"/>
        <item x="3"/>
        <item x="2"/>
        <item x="1"/>
        <item x="4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a" fld="11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>
      <selection activeCell="N1" sqref="N1:N104857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1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1</v>
      </c>
    </row>
    <row r="9" spans="1:14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1</v>
      </c>
    </row>
    <row r="11" spans="1:14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1</v>
      </c>
    </row>
    <row r="15" spans="1:14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1</v>
      </c>
    </row>
    <row r="26" spans="1:14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1</v>
      </c>
    </row>
    <row r="27" spans="1:14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1</v>
      </c>
    </row>
    <row r="32" spans="1:14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1</v>
      </c>
    </row>
    <row r="34" spans="1:14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1</v>
      </c>
    </row>
    <row r="39" spans="1:14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1</v>
      </c>
    </row>
    <row r="41" spans="1:14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1</v>
      </c>
    </row>
    <row r="43" spans="1:14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1</v>
      </c>
    </row>
    <row r="48" spans="1:14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1</v>
      </c>
    </row>
    <row r="50" spans="1:14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1</v>
      </c>
    </row>
    <row r="55" spans="1:14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1</v>
      </c>
    </row>
    <row r="67" spans="1:14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1</v>
      </c>
    </row>
    <row r="68" spans="1:14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1</v>
      </c>
    </row>
    <row r="71" spans="1:14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1</v>
      </c>
    </row>
    <row r="74" spans="1:14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1</v>
      </c>
    </row>
    <row r="82" spans="1:14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1</v>
      </c>
    </row>
    <row r="86" spans="1:14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15</v>
      </c>
      <c r="N89">
        <v>0</v>
      </c>
    </row>
    <row r="90" spans="1:14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1</v>
      </c>
    </row>
    <row r="94" spans="1:14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1</v>
      </c>
    </row>
    <row r="99" spans="1:14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1</v>
      </c>
    </row>
    <row r="100" spans="1:14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1</v>
      </c>
    </row>
    <row r="107" spans="1:14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1</v>
      </c>
    </row>
    <row r="109" spans="1:14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1</v>
      </c>
    </row>
    <row r="111" spans="1:14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1</v>
      </c>
    </row>
    <row r="112" spans="1:14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1</v>
      </c>
    </row>
    <row r="116" spans="1:14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1</v>
      </c>
    </row>
    <row r="117" spans="1:14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1</v>
      </c>
    </row>
    <row r="121" spans="1:14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1</v>
      </c>
    </row>
    <row r="122" spans="1:14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1</v>
      </c>
    </row>
    <row r="123" spans="1:14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1</v>
      </c>
    </row>
    <row r="124" spans="1:14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1</v>
      </c>
    </row>
    <row r="126" spans="1:14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1</v>
      </c>
    </row>
    <row r="129" spans="1:14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1</v>
      </c>
    </row>
    <row r="130" spans="1:14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1</v>
      </c>
    </row>
    <row r="139" spans="1:14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1</v>
      </c>
    </row>
    <row r="140" spans="1:14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1</v>
      </c>
    </row>
    <row r="149" spans="1:14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1</v>
      </c>
    </row>
    <row r="156" spans="1:14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1</v>
      </c>
    </row>
    <row r="157" spans="1:14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1</v>
      </c>
    </row>
    <row r="161" spans="1:14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1</v>
      </c>
    </row>
    <row r="164" spans="1:14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15</v>
      </c>
      <c r="M168">
        <v>3</v>
      </c>
      <c r="N168">
        <v>0</v>
      </c>
    </row>
    <row r="169" spans="1:14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1</v>
      </c>
    </row>
    <row r="173" spans="1:14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1</v>
      </c>
    </row>
    <row r="177" spans="1:14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1</v>
      </c>
    </row>
    <row r="183" spans="1:14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1</v>
      </c>
    </row>
    <row r="184" spans="1:14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1</v>
      </c>
    </row>
    <row r="190" spans="1:14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1</v>
      </c>
    </row>
    <row r="192" spans="1:14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1</v>
      </c>
    </row>
    <row r="194" spans="1:14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15</v>
      </c>
      <c r="M194">
        <v>7</v>
      </c>
      <c r="N194">
        <v>1</v>
      </c>
    </row>
    <row r="195" spans="1:14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1</v>
      </c>
    </row>
    <row r="196" spans="1:14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1</v>
      </c>
    </row>
    <row r="198" spans="1:14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1</v>
      </c>
    </row>
    <row r="208" spans="1:14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1</v>
      </c>
    </row>
    <row r="209" spans="1:14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1</v>
      </c>
    </row>
    <row r="210" spans="1:14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1</v>
      </c>
    </row>
    <row r="214" spans="1:14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1</v>
      </c>
    </row>
    <row r="216" spans="1:14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1</v>
      </c>
    </row>
    <row r="226" spans="1:14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1</v>
      </c>
    </row>
    <row r="231" spans="1:14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1</v>
      </c>
    </row>
    <row r="232" spans="1:14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1</v>
      </c>
    </row>
    <row r="234" spans="1:14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1</v>
      </c>
    </row>
    <row r="238" spans="1:14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1</v>
      </c>
    </row>
    <row r="239" spans="1:14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1</v>
      </c>
    </row>
    <row r="246" spans="1:14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1</v>
      </c>
    </row>
    <row r="248" spans="1:14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1</v>
      </c>
    </row>
    <row r="249" spans="1:14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1</v>
      </c>
    </row>
    <row r="251" spans="1:14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1</v>
      </c>
    </row>
    <row r="264" spans="1:14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1</v>
      </c>
    </row>
    <row r="267" spans="1:14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1</v>
      </c>
    </row>
    <row r="268" spans="1:14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15</v>
      </c>
      <c r="N268">
        <v>1</v>
      </c>
    </row>
    <row r="269" spans="1:14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1</v>
      </c>
    </row>
    <row r="270" spans="1:14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1</v>
      </c>
    </row>
    <row r="275" spans="1:14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1</v>
      </c>
    </row>
    <row r="283" spans="1:14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1</v>
      </c>
    </row>
    <row r="285" spans="1:14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1</v>
      </c>
    </row>
    <row r="287" spans="1:14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1</v>
      </c>
    </row>
    <row r="288" spans="1:14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1</v>
      </c>
    </row>
    <row r="289" spans="1:14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15</v>
      </c>
      <c r="M289">
        <v>7</v>
      </c>
      <c r="N289">
        <v>0</v>
      </c>
    </row>
    <row r="290" spans="1:14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1</v>
      </c>
    </row>
    <row r="295" spans="1:14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1</v>
      </c>
    </row>
    <row r="296" spans="1:14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1</v>
      </c>
    </row>
    <row r="299" spans="1:14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1</v>
      </c>
    </row>
    <row r="302" spans="1:14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1</v>
      </c>
    </row>
    <row r="303" spans="1:14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15</v>
      </c>
      <c r="M304">
        <v>3</v>
      </c>
      <c r="N304">
        <v>0</v>
      </c>
    </row>
  </sheetData>
  <autoFilter ref="M1:M3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G28"/>
  <sheetViews>
    <sheetView topLeftCell="A7" workbookViewId="0">
      <selection activeCell="D28" sqref="A26:D28"/>
    </sheetView>
  </sheetViews>
  <sheetFormatPr defaultRowHeight="15"/>
  <cols>
    <col min="1" max="1" width="13.140625" customWidth="1"/>
    <col min="2" max="2" width="16.28515625" customWidth="1"/>
    <col min="3" max="3" width="3" customWidth="1"/>
    <col min="4" max="4" width="11.28515625" customWidth="1"/>
    <col min="5" max="5" width="3" customWidth="1"/>
    <col min="6" max="6" width="2" customWidth="1"/>
    <col min="7" max="7" width="11.28515625" customWidth="1"/>
    <col min="8" max="42" width="3" customWidth="1"/>
    <col min="43" max="43" width="11.28515625" bestFit="1" customWidth="1"/>
  </cols>
  <sheetData>
    <row r="3" spans="1:6">
      <c r="B3" s="1" t="s">
        <v>20</v>
      </c>
    </row>
    <row r="4" spans="1:6">
      <c r="A4" s="1" t="s">
        <v>16</v>
      </c>
      <c r="B4" t="s">
        <v>19</v>
      </c>
      <c r="C4" t="s">
        <v>21</v>
      </c>
      <c r="D4" t="s">
        <v>22</v>
      </c>
      <c r="E4" t="s">
        <v>23</v>
      </c>
      <c r="F4" t="s">
        <v>24</v>
      </c>
    </row>
    <row r="5" spans="1:6">
      <c r="A5" s="2">
        <v>0</v>
      </c>
      <c r="B5" s="3">
        <v>52.585365853658537</v>
      </c>
      <c r="C5" s="3">
        <v>129.25</v>
      </c>
      <c r="D5" s="3">
        <v>242.64024390243901</v>
      </c>
      <c r="E5" s="3">
        <v>158.3780487804878</v>
      </c>
      <c r="F5" s="3">
        <v>0.58658536585365839</v>
      </c>
    </row>
    <row r="6" spans="1:6">
      <c r="A6" s="2">
        <v>1</v>
      </c>
      <c r="B6" s="3">
        <v>56.625899280575538</v>
      </c>
      <c r="C6" s="3">
        <v>134.568345323741</v>
      </c>
      <c r="D6" s="3">
        <v>251.4748201438849</v>
      </c>
      <c r="E6" s="3">
        <v>139.25899280575538</v>
      </c>
      <c r="F6" s="3">
        <v>1.5741007194244607</v>
      </c>
    </row>
    <row r="7" spans="1:6">
      <c r="A7" s="2" t="s">
        <v>17</v>
      </c>
      <c r="B7" s="3">
        <v>54.438943894389439</v>
      </c>
      <c r="C7" s="3">
        <v>131.68976897689768</v>
      </c>
      <c r="D7" s="3">
        <v>246.69306930693068</v>
      </c>
      <c r="E7" s="3">
        <v>149.60726072607261</v>
      </c>
      <c r="F7" s="3">
        <v>1.0396039603960396</v>
      </c>
    </row>
    <row r="11" spans="1:6">
      <c r="A11" s="1" t="s">
        <v>25</v>
      </c>
      <c r="B11" s="1" t="s">
        <v>18</v>
      </c>
    </row>
    <row r="12" spans="1:6">
      <c r="A12" s="1" t="s">
        <v>16</v>
      </c>
      <c r="B12">
        <v>0</v>
      </c>
      <c r="C12">
        <v>1</v>
      </c>
      <c r="D12" t="s">
        <v>17</v>
      </c>
    </row>
    <row r="13" spans="1:6">
      <c r="A13" s="2">
        <v>0</v>
      </c>
      <c r="B13" s="3">
        <v>72</v>
      </c>
      <c r="C13" s="3">
        <v>92</v>
      </c>
      <c r="D13" s="3">
        <v>164</v>
      </c>
    </row>
    <row r="14" spans="1:6">
      <c r="A14" s="2">
        <v>1</v>
      </c>
      <c r="B14" s="3">
        <v>25</v>
      </c>
      <c r="C14" s="3">
        <v>114</v>
      </c>
      <c r="D14" s="3">
        <v>139</v>
      </c>
    </row>
    <row r="15" spans="1:6">
      <c r="A15" s="2" t="s">
        <v>17</v>
      </c>
      <c r="B15" s="3">
        <v>97</v>
      </c>
      <c r="C15" s="3">
        <v>206</v>
      </c>
      <c r="D15" s="3">
        <v>303</v>
      </c>
    </row>
    <row r="18" spans="1:7">
      <c r="A18" s="1" t="s">
        <v>45</v>
      </c>
      <c r="B18" s="1" t="s">
        <v>18</v>
      </c>
    </row>
    <row r="19" spans="1:7">
      <c r="A19" s="1" t="s">
        <v>16</v>
      </c>
      <c r="B19">
        <v>0</v>
      </c>
      <c r="C19">
        <v>1</v>
      </c>
      <c r="D19">
        <v>2</v>
      </c>
      <c r="E19">
        <v>3</v>
      </c>
      <c r="F19" t="s">
        <v>15</v>
      </c>
      <c r="G19" t="s">
        <v>17</v>
      </c>
    </row>
    <row r="20" spans="1:7">
      <c r="A20" s="2">
        <v>0</v>
      </c>
      <c r="B20" s="3">
        <v>130</v>
      </c>
      <c r="C20" s="3">
        <v>21</v>
      </c>
      <c r="D20" s="3">
        <v>7</v>
      </c>
      <c r="E20" s="3">
        <v>3</v>
      </c>
      <c r="F20" s="3">
        <v>3</v>
      </c>
      <c r="G20" s="3">
        <v>164</v>
      </c>
    </row>
    <row r="21" spans="1:7">
      <c r="A21" s="2">
        <v>1</v>
      </c>
      <c r="B21" s="3">
        <v>46</v>
      </c>
      <c r="C21" s="3">
        <v>44</v>
      </c>
      <c r="D21" s="3">
        <v>31</v>
      </c>
      <c r="E21" s="3">
        <v>17</v>
      </c>
      <c r="F21" s="3">
        <v>1</v>
      </c>
      <c r="G21" s="3">
        <v>139</v>
      </c>
    </row>
    <row r="22" spans="1:7">
      <c r="A22" s="2" t="s">
        <v>17</v>
      </c>
      <c r="B22" s="3">
        <v>176</v>
      </c>
      <c r="C22" s="3">
        <v>65</v>
      </c>
      <c r="D22" s="3">
        <v>38</v>
      </c>
      <c r="E22" s="3">
        <v>20</v>
      </c>
      <c r="F22" s="3">
        <v>4</v>
      </c>
      <c r="G22" s="3">
        <v>303</v>
      </c>
    </row>
    <row r="24" spans="1:7">
      <c r="A24" s="1" t="s">
        <v>61</v>
      </c>
      <c r="B24" s="1" t="s">
        <v>18</v>
      </c>
    </row>
    <row r="25" spans="1:7">
      <c r="A25" s="1" t="s">
        <v>16</v>
      </c>
      <c r="B25">
        <v>0</v>
      </c>
      <c r="C25">
        <v>1</v>
      </c>
      <c r="D25" t="s">
        <v>17</v>
      </c>
    </row>
    <row r="26" spans="1:7">
      <c r="A26" s="2">
        <v>0</v>
      </c>
      <c r="B26" s="3">
        <v>141</v>
      </c>
      <c r="C26" s="3">
        <v>23</v>
      </c>
      <c r="D26" s="3">
        <v>164</v>
      </c>
    </row>
    <row r="27" spans="1:7">
      <c r="A27" s="2">
        <v>1</v>
      </c>
      <c r="B27" s="3">
        <v>117</v>
      </c>
      <c r="C27" s="3">
        <v>22</v>
      </c>
      <c r="D27" s="3">
        <v>139</v>
      </c>
    </row>
    <row r="28" spans="1:7">
      <c r="A28" s="2" t="s">
        <v>17</v>
      </c>
      <c r="B28" s="3">
        <v>258</v>
      </c>
      <c r="C28" s="3">
        <v>45</v>
      </c>
      <c r="D28" s="3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"/>
  <sheetViews>
    <sheetView workbookViewId="0">
      <selection activeCell="D22" sqref="D22"/>
    </sheetView>
  </sheetViews>
  <sheetFormatPr defaultRowHeight="15"/>
  <cols>
    <col min="1" max="1" width="12.140625" bestFit="1" customWidth="1"/>
    <col min="2" max="2" width="14.5703125" bestFit="1" customWidth="1"/>
    <col min="3" max="3" width="18.5703125" bestFit="1" customWidth="1"/>
    <col min="4" max="4" width="14.85546875" bestFit="1" customWidth="1"/>
    <col min="5" max="5" width="17.7109375" bestFit="1" customWidth="1"/>
    <col min="6" max="6" width="18.42578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8.42578125" bestFit="1" customWidth="1"/>
    <col min="11" max="11" width="16.42578125" bestFit="1" customWidth="1"/>
    <col min="12" max="13" width="18.42578125" bestFit="1" customWidth="1"/>
    <col min="14" max="14" width="17.42578125" customWidth="1"/>
  </cols>
  <sheetData>
    <row r="1" spans="1:15">
      <c r="D1" s="78" t="s">
        <v>49</v>
      </c>
      <c r="E1" s="78"/>
      <c r="J1" s="31" t="s">
        <v>50</v>
      </c>
      <c r="K1" s="31" t="s">
        <v>51</v>
      </c>
      <c r="M1" s="31" t="s">
        <v>53</v>
      </c>
      <c r="N1" s="31" t="s">
        <v>56</v>
      </c>
      <c r="O1" s="31" t="s">
        <v>58</v>
      </c>
    </row>
    <row r="2" spans="1:15" ht="15" customHeight="1">
      <c r="J2" s="41" t="s">
        <v>3</v>
      </c>
      <c r="K2" s="30" t="s">
        <v>1</v>
      </c>
      <c r="M2" t="s">
        <v>54</v>
      </c>
      <c r="N2" t="s">
        <v>57</v>
      </c>
      <c r="O2" t="s">
        <v>60</v>
      </c>
    </row>
    <row r="3" spans="1:15" ht="12" customHeight="1">
      <c r="B3" s="74" t="s">
        <v>0</v>
      </c>
      <c r="C3" s="74" t="s">
        <v>27</v>
      </c>
      <c r="D3" s="74" t="s">
        <v>28</v>
      </c>
      <c r="E3" s="74" t="s">
        <v>29</v>
      </c>
      <c r="F3" s="74" t="s">
        <v>30</v>
      </c>
      <c r="J3" s="41" t="s">
        <v>7</v>
      </c>
      <c r="K3" s="30" t="s">
        <v>34</v>
      </c>
      <c r="M3" t="s">
        <v>55</v>
      </c>
    </row>
    <row r="4" spans="1:15" ht="12" customHeight="1">
      <c r="B4" s="75"/>
      <c r="C4" s="75"/>
      <c r="D4" s="75"/>
      <c r="E4" s="75"/>
      <c r="F4" s="75"/>
      <c r="J4" s="40" t="s">
        <v>9</v>
      </c>
      <c r="K4" s="30" t="s">
        <v>37</v>
      </c>
      <c r="M4" t="s">
        <v>59</v>
      </c>
    </row>
    <row r="5" spans="1:15">
      <c r="B5" s="75"/>
      <c r="C5" s="75"/>
      <c r="D5" s="75"/>
      <c r="E5" s="75"/>
      <c r="F5" s="75"/>
      <c r="K5" s="30" t="s">
        <v>52</v>
      </c>
    </row>
    <row r="6" spans="1:15">
      <c r="A6" s="25" t="s">
        <v>14</v>
      </c>
      <c r="B6" s="6" t="s">
        <v>0</v>
      </c>
      <c r="C6" s="6" t="s">
        <v>3</v>
      </c>
      <c r="D6" s="6" t="s">
        <v>4</v>
      </c>
      <c r="E6" s="6" t="s">
        <v>7</v>
      </c>
      <c r="F6" s="6" t="s">
        <v>9</v>
      </c>
      <c r="K6" s="30" t="s">
        <v>11</v>
      </c>
    </row>
    <row r="7" spans="1:15">
      <c r="A7" s="26">
        <v>0</v>
      </c>
      <c r="B7" s="5">
        <v>52.585365853658537</v>
      </c>
      <c r="C7" s="5">
        <v>129.25</v>
      </c>
      <c r="D7" s="5">
        <v>242.64024390243901</v>
      </c>
      <c r="E7">
        <v>158.3780487804878</v>
      </c>
      <c r="F7">
        <v>0.58658536585365839</v>
      </c>
      <c r="K7" t="s">
        <v>6</v>
      </c>
    </row>
    <row r="8" spans="1:15">
      <c r="A8" s="26">
        <v>1</v>
      </c>
      <c r="B8" s="5">
        <v>56.625899280575538</v>
      </c>
      <c r="C8" s="5">
        <v>170.568345323741</v>
      </c>
      <c r="D8" s="5">
        <v>251.4748201438849</v>
      </c>
      <c r="E8">
        <v>139.25899280575538</v>
      </c>
      <c r="F8">
        <v>1.5741007194244607</v>
      </c>
      <c r="K8" t="s">
        <v>8</v>
      </c>
    </row>
    <row r="9" spans="1:15">
      <c r="A9" s="11" t="s">
        <v>26</v>
      </c>
      <c r="B9" s="53">
        <f>(B8-B7)/B8</f>
        <v>7.135486549885188E-2</v>
      </c>
      <c r="C9" s="54">
        <f>(C8-C7)/C8</f>
        <v>0.24223923404614278</v>
      </c>
      <c r="D9" s="53">
        <f t="shared" ref="D9:E9" si="0">(D8-D7)/D8</f>
        <v>3.5131057003604013E-2</v>
      </c>
      <c r="E9" s="54">
        <f t="shared" si="0"/>
        <v>-0.1372913561237695</v>
      </c>
      <c r="F9" s="54">
        <f>(F8-F7)/F8</f>
        <v>0.627352075623133</v>
      </c>
      <c r="K9" t="s">
        <v>13</v>
      </c>
    </row>
    <row r="10" spans="1:15">
      <c r="C10" s="30"/>
      <c r="E10" s="30"/>
    </row>
    <row r="11" spans="1:15" ht="15" customHeight="1"/>
    <row r="12" spans="1:15">
      <c r="D12" s="79" t="s">
        <v>31</v>
      </c>
      <c r="E12" s="79"/>
    </row>
    <row r="13" spans="1:15">
      <c r="I13" s="7"/>
    </row>
    <row r="14" spans="1:15" ht="15" customHeight="1">
      <c r="A14" s="90" t="s">
        <v>32</v>
      </c>
      <c r="B14" s="90"/>
      <c r="C14" s="90"/>
      <c r="D14" s="19"/>
      <c r="E14" s="8"/>
      <c r="F14" s="72" t="s">
        <v>33</v>
      </c>
      <c r="G14" s="72"/>
      <c r="H14" s="72"/>
      <c r="I14" s="93"/>
      <c r="L14" s="72" t="s">
        <v>36</v>
      </c>
      <c r="M14" s="72"/>
      <c r="N14" s="72"/>
    </row>
    <row r="15" spans="1:15">
      <c r="A15" s="8"/>
      <c r="B15" s="88" t="s">
        <v>64</v>
      </c>
      <c r="C15" s="89"/>
      <c r="D15" s="33"/>
      <c r="E15" s="12"/>
      <c r="F15" s="91" t="s">
        <v>2</v>
      </c>
      <c r="G15" s="91"/>
      <c r="H15" s="91"/>
      <c r="I15" s="92"/>
      <c r="L15" s="60" t="s">
        <v>10</v>
      </c>
      <c r="M15" s="71"/>
      <c r="N15" s="61"/>
    </row>
    <row r="16" spans="1:15">
      <c r="A16" s="27" t="s">
        <v>14</v>
      </c>
      <c r="B16" s="29">
        <v>0</v>
      </c>
      <c r="C16" s="29">
        <v>1</v>
      </c>
      <c r="D16" s="35"/>
      <c r="E16" s="27" t="s">
        <v>14</v>
      </c>
      <c r="F16" s="20">
        <v>1</v>
      </c>
      <c r="G16" s="20">
        <v>2</v>
      </c>
      <c r="H16" s="20">
        <v>3</v>
      </c>
      <c r="I16" s="20">
        <v>4</v>
      </c>
      <c r="K16" s="25" t="s">
        <v>14</v>
      </c>
      <c r="L16" s="20">
        <v>1</v>
      </c>
      <c r="M16" s="20">
        <v>2</v>
      </c>
      <c r="N16" s="20">
        <v>3</v>
      </c>
    </row>
    <row r="17" spans="1:19">
      <c r="A17" s="26">
        <v>0</v>
      </c>
      <c r="B17" s="18">
        <f>72/97</f>
        <v>0.74226804123711343</v>
      </c>
      <c r="C17" s="18">
        <f>92/206</f>
        <v>0.44660194174757284</v>
      </c>
      <c r="D17" s="35"/>
      <c r="E17" s="28">
        <v>0</v>
      </c>
      <c r="F17" s="15">
        <f>16/23</f>
        <v>0.69565217391304346</v>
      </c>
      <c r="G17" s="15">
        <f>41/50</f>
        <v>0.82</v>
      </c>
      <c r="H17" s="15">
        <f>68/86</f>
        <v>0.79069767441860461</v>
      </c>
      <c r="I17" s="15">
        <f>39/144</f>
        <v>0.27083333333333331</v>
      </c>
      <c r="K17" s="26">
        <v>0</v>
      </c>
      <c r="L17" s="23">
        <v>0.75</v>
      </c>
      <c r="M17" s="23">
        <v>0.55000000000000004</v>
      </c>
      <c r="N17" s="23">
        <v>0.43</v>
      </c>
    </row>
    <row r="18" spans="1:19" ht="15" customHeight="1">
      <c r="A18" s="26">
        <v>1</v>
      </c>
      <c r="B18" s="18">
        <f>25/97</f>
        <v>0.25773195876288657</v>
      </c>
      <c r="C18" s="18">
        <f>114/206</f>
        <v>0.55339805825242716</v>
      </c>
      <c r="D18" s="37"/>
      <c r="E18" s="28">
        <v>1</v>
      </c>
      <c r="F18" s="15">
        <f>7/23</f>
        <v>0.30434782608695654</v>
      </c>
      <c r="G18" s="15">
        <f>9/50</f>
        <v>0.18</v>
      </c>
      <c r="H18" s="15">
        <f>18/86</f>
        <v>0.20930232558139536</v>
      </c>
      <c r="I18" s="55">
        <f>105/144</f>
        <v>0.72916666666666663</v>
      </c>
      <c r="K18" s="26">
        <v>1</v>
      </c>
      <c r="L18" s="23">
        <v>0.25</v>
      </c>
      <c r="M18" s="23">
        <v>0.65</v>
      </c>
      <c r="N18" s="23">
        <v>0.56999999999999995</v>
      </c>
    </row>
    <row r="19" spans="1:19" ht="15" customHeight="1">
      <c r="A19" s="13" t="s">
        <v>17</v>
      </c>
      <c r="B19" s="13">
        <v>1</v>
      </c>
      <c r="C19" s="13">
        <v>1</v>
      </c>
      <c r="D19" s="19"/>
      <c r="E19" s="17" t="s">
        <v>17</v>
      </c>
      <c r="F19" s="17">
        <v>1</v>
      </c>
      <c r="G19" s="17">
        <v>1</v>
      </c>
      <c r="H19" s="17">
        <v>1</v>
      </c>
      <c r="I19" s="17">
        <v>1</v>
      </c>
      <c r="K19" s="17" t="s">
        <v>17</v>
      </c>
      <c r="L19" s="22">
        <v>1</v>
      </c>
      <c r="M19" s="22">
        <v>1</v>
      </c>
      <c r="N19" s="22">
        <v>1</v>
      </c>
    </row>
    <row r="20" spans="1:19" ht="15" customHeight="1">
      <c r="A20" s="86" t="s">
        <v>44</v>
      </c>
      <c r="B20" s="86"/>
      <c r="C20" s="86"/>
      <c r="D20" s="39"/>
      <c r="E20" s="76" t="s">
        <v>35</v>
      </c>
      <c r="F20" s="77"/>
      <c r="G20" s="77"/>
      <c r="H20" s="77"/>
      <c r="I20" s="77"/>
      <c r="K20" s="68" t="s">
        <v>48</v>
      </c>
      <c r="L20" s="68"/>
      <c r="M20" s="68"/>
      <c r="N20" s="68"/>
    </row>
    <row r="21" spans="1:19">
      <c r="A21" s="87"/>
      <c r="B21" s="87"/>
      <c r="C21" s="87"/>
      <c r="D21" s="39"/>
      <c r="E21" s="30"/>
      <c r="F21" s="30"/>
      <c r="G21" s="30"/>
      <c r="H21" s="30"/>
      <c r="I21" s="30"/>
      <c r="K21" s="30"/>
      <c r="L21" s="30"/>
      <c r="M21" s="30"/>
      <c r="N21" s="30"/>
    </row>
    <row r="22" spans="1:19" ht="15" customHeight="1">
      <c r="A22" s="87"/>
      <c r="B22" s="87"/>
      <c r="C22" s="87"/>
      <c r="D22" s="35"/>
      <c r="E22" s="35"/>
      <c r="F22" s="35"/>
    </row>
    <row r="23" spans="1:19">
      <c r="A23" s="38"/>
      <c r="B23" s="38"/>
      <c r="C23" s="38"/>
      <c r="D23" s="37"/>
      <c r="E23" s="37"/>
      <c r="F23" s="37"/>
    </row>
    <row r="25" spans="1:19" ht="15" customHeight="1"/>
    <row r="26" spans="1:19" ht="14.25" customHeight="1">
      <c r="B26" s="62" t="s">
        <v>38</v>
      </c>
      <c r="C26" s="62"/>
      <c r="D26" s="62"/>
      <c r="E26" s="62"/>
    </row>
    <row r="27" spans="1:19">
      <c r="B27" s="62"/>
      <c r="C27" s="62"/>
      <c r="D27" s="62"/>
      <c r="E27" s="62"/>
      <c r="H27" s="83" t="s">
        <v>46</v>
      </c>
      <c r="I27" s="83"/>
      <c r="J27" s="83"/>
      <c r="K27" s="83"/>
      <c r="L27" s="83"/>
    </row>
    <row r="28" spans="1:19">
      <c r="B28" s="62"/>
      <c r="C28" s="62"/>
      <c r="D28" s="62"/>
      <c r="E28" s="62"/>
      <c r="H28" s="82" t="s">
        <v>11</v>
      </c>
      <c r="I28" s="82"/>
      <c r="J28" s="82"/>
      <c r="K28" s="82"/>
      <c r="L28" s="82"/>
    </row>
    <row r="29" spans="1:19" ht="15" customHeight="1">
      <c r="A29" s="12"/>
      <c r="B29" s="69" t="s">
        <v>12</v>
      </c>
      <c r="C29" s="69"/>
      <c r="D29" s="69"/>
      <c r="E29" s="70"/>
      <c r="G29" s="32" t="s">
        <v>14</v>
      </c>
      <c r="H29" s="20">
        <v>0</v>
      </c>
      <c r="I29" s="20">
        <v>1</v>
      </c>
      <c r="J29" s="20">
        <v>2</v>
      </c>
      <c r="K29" s="20">
        <v>3</v>
      </c>
      <c r="L29" s="20"/>
    </row>
    <row r="30" spans="1:19">
      <c r="A30" s="9" t="s">
        <v>14</v>
      </c>
      <c r="B30" s="14">
        <v>3</v>
      </c>
      <c r="C30" s="14">
        <v>6</v>
      </c>
      <c r="D30" s="14">
        <v>7</v>
      </c>
      <c r="E30" s="16" t="s">
        <v>15</v>
      </c>
      <c r="G30" s="26">
        <v>0</v>
      </c>
      <c r="H30" s="15">
        <f>130/176</f>
        <v>0.73863636363636365</v>
      </c>
      <c r="I30" s="15">
        <f>21/65</f>
        <v>0.32307692307692309</v>
      </c>
      <c r="J30" s="15">
        <f>7/38</f>
        <v>0.18421052631578946</v>
      </c>
      <c r="K30" s="15">
        <f>3/20</f>
        <v>0.15</v>
      </c>
      <c r="L30" s="15"/>
    </row>
    <row r="31" spans="1:19">
      <c r="A31" s="10">
        <v>0</v>
      </c>
      <c r="B31" s="15">
        <v>0.78</v>
      </c>
      <c r="C31" s="15">
        <v>0.33</v>
      </c>
      <c r="D31" s="15">
        <v>0.24</v>
      </c>
      <c r="E31" s="15">
        <v>0.5</v>
      </c>
      <c r="G31" s="26">
        <v>1</v>
      </c>
      <c r="H31" s="15">
        <f>46/176</f>
        <v>0.26136363636363635</v>
      </c>
      <c r="I31" s="15">
        <f>44/65</f>
        <v>0.67692307692307696</v>
      </c>
      <c r="J31" s="15">
        <f>31/38</f>
        <v>0.81578947368421051</v>
      </c>
      <c r="K31" s="15">
        <f>17/20</f>
        <v>0.85</v>
      </c>
      <c r="L31" s="15"/>
      <c r="S31" s="3"/>
    </row>
    <row r="32" spans="1:19">
      <c r="A32" s="10">
        <v>1</v>
      </c>
      <c r="B32" s="15">
        <v>0.22</v>
      </c>
      <c r="C32" s="15">
        <v>0.67</v>
      </c>
      <c r="D32" s="15">
        <v>0.76</v>
      </c>
      <c r="E32" s="57">
        <v>0.5</v>
      </c>
      <c r="G32" s="4" t="s">
        <v>17</v>
      </c>
      <c r="H32" s="17">
        <v>1</v>
      </c>
      <c r="I32" s="17">
        <v>1</v>
      </c>
      <c r="J32" s="17">
        <v>1</v>
      </c>
      <c r="K32" s="17">
        <v>1</v>
      </c>
      <c r="L32" s="17"/>
      <c r="S32" s="3"/>
    </row>
    <row r="33" spans="1:18">
      <c r="A33" s="56" t="s">
        <v>17</v>
      </c>
      <c r="B33" s="58">
        <v>1</v>
      </c>
      <c r="C33" s="58">
        <v>1</v>
      </c>
      <c r="D33" s="58">
        <v>1</v>
      </c>
      <c r="E33" s="58">
        <v>1</v>
      </c>
      <c r="G33" s="84" t="s">
        <v>47</v>
      </c>
      <c r="H33" s="84"/>
      <c r="I33" s="84"/>
      <c r="J33" s="84"/>
      <c r="K33" s="84"/>
      <c r="L33" s="84"/>
    </row>
    <row r="34" spans="1:18">
      <c r="A34" s="85" t="s">
        <v>39</v>
      </c>
      <c r="B34" s="85"/>
      <c r="C34" s="85"/>
      <c r="D34" s="85"/>
      <c r="E34" s="85"/>
      <c r="G34" s="30"/>
      <c r="H34" s="30"/>
      <c r="I34" s="30"/>
      <c r="J34" s="30"/>
      <c r="K34" s="30"/>
      <c r="L34" s="30"/>
    </row>
    <row r="35" spans="1:18" ht="15" customHeight="1">
      <c r="A35" s="30"/>
      <c r="B35" s="30"/>
      <c r="C35" s="30"/>
      <c r="D35" s="30"/>
      <c r="E35" s="30"/>
    </row>
    <row r="37" spans="1:18" ht="15" customHeight="1"/>
    <row r="38" spans="1:18">
      <c r="B38" s="73" t="s">
        <v>43</v>
      </c>
      <c r="C38" s="73"/>
      <c r="D38" s="73"/>
      <c r="G38" s="62" t="s">
        <v>42</v>
      </c>
      <c r="H38" s="62"/>
    </row>
    <row r="39" spans="1:18">
      <c r="B39" s="73"/>
      <c r="C39" s="73"/>
      <c r="D39" s="73"/>
      <c r="G39" s="62"/>
      <c r="H39" s="62"/>
      <c r="K39" s="62" t="s">
        <v>62</v>
      </c>
      <c r="L39" s="62"/>
    </row>
    <row r="40" spans="1:18" ht="15" customHeight="1">
      <c r="B40" s="73"/>
      <c r="C40" s="73"/>
      <c r="D40" s="73"/>
      <c r="G40" s="60" t="s">
        <v>8</v>
      </c>
      <c r="H40" s="61"/>
      <c r="K40" s="80" t="s">
        <v>5</v>
      </c>
      <c r="L40" s="80"/>
    </row>
    <row r="41" spans="1:18">
      <c r="B41" s="65" t="s">
        <v>6</v>
      </c>
      <c r="C41" s="66"/>
      <c r="D41" s="67"/>
      <c r="F41" s="25" t="s">
        <v>14</v>
      </c>
      <c r="G41" s="21">
        <v>0</v>
      </c>
      <c r="H41" s="21">
        <v>1</v>
      </c>
      <c r="J41" s="43" t="s">
        <v>14</v>
      </c>
      <c r="K41" s="42">
        <v>0</v>
      </c>
      <c r="L41" s="42">
        <v>1</v>
      </c>
    </row>
    <row r="42" spans="1:18">
      <c r="A42" s="25" t="s">
        <v>14</v>
      </c>
      <c r="B42" s="21">
        <v>0</v>
      </c>
      <c r="C42" s="21">
        <v>1</v>
      </c>
      <c r="D42" s="21">
        <v>2</v>
      </c>
      <c r="F42" s="26">
        <v>0</v>
      </c>
      <c r="G42" s="15">
        <f>141/204</f>
        <v>0.69117647058823528</v>
      </c>
      <c r="H42" s="15">
        <f>23/99</f>
        <v>0.23232323232323232</v>
      </c>
      <c r="J42" s="26">
        <v>0</v>
      </c>
      <c r="K42" s="44">
        <f>141/258</f>
        <v>0.54651162790697672</v>
      </c>
      <c r="L42" s="44">
        <f>23/45</f>
        <v>0.51111111111111107</v>
      </c>
      <c r="M42" s="3"/>
    </row>
    <row r="43" spans="1:18">
      <c r="A43" s="26">
        <v>0</v>
      </c>
      <c r="B43" s="15">
        <f>95/151</f>
        <v>0.62913907284768211</v>
      </c>
      <c r="C43" s="15">
        <f>1/4</f>
        <v>0.25</v>
      </c>
      <c r="D43" s="15">
        <f>68/148</f>
        <v>0.45945945945945948</v>
      </c>
      <c r="F43" s="26">
        <v>1</v>
      </c>
      <c r="G43" s="15">
        <f>63/204</f>
        <v>0.30882352941176472</v>
      </c>
      <c r="H43" s="55">
        <f>76/99</f>
        <v>0.76767676767676762</v>
      </c>
      <c r="J43" s="26">
        <v>1</v>
      </c>
      <c r="K43" s="44">
        <f>117/258</f>
        <v>0.45348837209302323</v>
      </c>
      <c r="L43" s="44">
        <f>22/45</f>
        <v>0.48888888888888887</v>
      </c>
      <c r="M43" s="3"/>
    </row>
    <row r="44" spans="1:18">
      <c r="A44" s="26">
        <v>1</v>
      </c>
      <c r="B44" s="15">
        <f>56/151</f>
        <v>0.37086092715231789</v>
      </c>
      <c r="C44" s="15">
        <f>3/4</f>
        <v>0.75</v>
      </c>
      <c r="D44" s="15">
        <f>80/148</f>
        <v>0.54054054054054057</v>
      </c>
      <c r="F44" s="4" t="s">
        <v>17</v>
      </c>
      <c r="G44" s="24">
        <v>1</v>
      </c>
      <c r="H44" s="24">
        <v>1</v>
      </c>
      <c r="J44" s="4" t="s">
        <v>17</v>
      </c>
      <c r="K44" s="45">
        <v>1</v>
      </c>
      <c r="L44" s="45">
        <v>1</v>
      </c>
    </row>
    <row r="45" spans="1:18">
      <c r="A45" s="4" t="s">
        <v>17</v>
      </c>
      <c r="B45" s="22">
        <v>1</v>
      </c>
      <c r="C45" s="22">
        <v>1</v>
      </c>
      <c r="D45" s="22">
        <v>1</v>
      </c>
      <c r="F45" s="64" t="s">
        <v>41</v>
      </c>
      <c r="G45" s="64"/>
      <c r="H45" s="64"/>
      <c r="J45" s="81" t="s">
        <v>63</v>
      </c>
      <c r="K45" s="81"/>
      <c r="L45" s="81"/>
    </row>
    <row r="46" spans="1:18">
      <c r="A46" s="68" t="s">
        <v>40</v>
      </c>
      <c r="B46" s="68"/>
      <c r="C46" s="68"/>
      <c r="D46" s="68"/>
      <c r="E46" s="33"/>
    </row>
    <row r="47" spans="1:18">
      <c r="A47" s="34"/>
      <c r="B47" s="35"/>
      <c r="C47" s="35"/>
      <c r="D47" s="35"/>
      <c r="E47" s="35"/>
      <c r="O47" s="59"/>
      <c r="P47" s="59"/>
      <c r="Q47" s="59"/>
      <c r="R47" s="19"/>
    </row>
    <row r="48" spans="1:18">
      <c r="A48" s="47"/>
      <c r="B48" s="63"/>
      <c r="C48" s="63"/>
      <c r="D48" s="63"/>
      <c r="E48" s="63"/>
      <c r="F48" s="63"/>
      <c r="O48" s="59"/>
      <c r="P48" s="59"/>
      <c r="Q48" s="59"/>
      <c r="R48" s="19"/>
    </row>
    <row r="49" spans="1:18">
      <c r="A49" s="47"/>
      <c r="B49" s="63"/>
      <c r="C49" s="63"/>
      <c r="D49" s="63"/>
      <c r="E49" s="63"/>
      <c r="F49" s="63"/>
      <c r="O49" s="19"/>
      <c r="P49" s="19"/>
      <c r="Q49" s="19"/>
      <c r="R49" s="19"/>
    </row>
    <row r="50" spans="1:18" ht="15" customHeight="1">
      <c r="A50" s="47"/>
      <c r="B50" s="63"/>
      <c r="C50" s="63"/>
      <c r="D50" s="63"/>
      <c r="E50" s="63"/>
      <c r="F50" s="63"/>
      <c r="O50" s="19"/>
      <c r="P50" s="19"/>
      <c r="Q50" s="19"/>
      <c r="R50" s="19"/>
    </row>
    <row r="51" spans="1:18">
      <c r="A51" s="48"/>
      <c r="B51" s="49"/>
      <c r="C51" s="49"/>
      <c r="D51" s="49"/>
      <c r="E51" s="49"/>
      <c r="F51" s="49"/>
      <c r="O51" s="19"/>
      <c r="P51" s="19"/>
      <c r="Q51" s="19"/>
      <c r="R51" s="19"/>
    </row>
    <row r="52" spans="1:18">
      <c r="A52" s="50"/>
      <c r="B52" s="51"/>
      <c r="C52" s="51"/>
      <c r="D52" s="51"/>
      <c r="E52" s="51"/>
      <c r="F52" s="51"/>
      <c r="O52" s="19"/>
      <c r="P52" s="19"/>
      <c r="Q52" s="19"/>
      <c r="R52" s="19"/>
    </row>
    <row r="53" spans="1:18">
      <c r="A53" s="50"/>
      <c r="B53" s="51"/>
      <c r="C53" s="51"/>
      <c r="D53" s="51"/>
      <c r="E53" s="51"/>
      <c r="F53" s="51"/>
    </row>
    <row r="54" spans="1:18">
      <c r="A54" s="52"/>
      <c r="B54" s="46"/>
      <c r="C54" s="46"/>
      <c r="D54" s="46"/>
      <c r="E54" s="46"/>
      <c r="F54" s="46"/>
    </row>
    <row r="56" spans="1:18" ht="15" customHeight="1">
      <c r="A56" s="19"/>
      <c r="B56" s="19"/>
      <c r="C56" s="19"/>
      <c r="D56" s="19"/>
      <c r="E56" s="19"/>
      <c r="F56" s="19"/>
    </row>
    <row r="57" spans="1:18" ht="15" customHeight="1">
      <c r="A57" s="19"/>
      <c r="B57" s="19"/>
      <c r="C57" s="19"/>
      <c r="D57" s="19"/>
      <c r="E57" s="19"/>
      <c r="F57" s="19"/>
    </row>
    <row r="58" spans="1:18">
      <c r="A58" s="19"/>
      <c r="B58" s="19"/>
      <c r="C58" s="19"/>
      <c r="D58" s="19"/>
      <c r="E58" s="19"/>
      <c r="F58" s="19"/>
    </row>
    <row r="59" spans="1:18">
      <c r="A59" s="19"/>
      <c r="B59" s="19"/>
      <c r="C59" s="19"/>
      <c r="D59" s="19"/>
      <c r="E59" s="19"/>
      <c r="F59" s="19"/>
    </row>
    <row r="60" spans="1:18">
      <c r="A60" s="19"/>
      <c r="B60" s="19"/>
      <c r="C60" s="19"/>
      <c r="D60" s="19"/>
      <c r="E60" s="19"/>
      <c r="F60" s="19"/>
    </row>
    <row r="61" spans="1:18" ht="15" customHeight="1">
      <c r="A61" s="33"/>
      <c r="B61" s="33"/>
      <c r="C61" s="33"/>
      <c r="D61" s="33"/>
      <c r="E61" s="33"/>
      <c r="F61" s="33"/>
    </row>
    <row r="62" spans="1:18">
      <c r="A62" s="34"/>
      <c r="B62" s="35"/>
      <c r="C62" s="35"/>
      <c r="D62" s="35"/>
      <c r="E62" s="35"/>
      <c r="F62" s="35"/>
    </row>
    <row r="63" spans="1:18">
      <c r="A63" s="34"/>
      <c r="B63" s="35"/>
      <c r="C63" s="35"/>
      <c r="D63" s="35"/>
      <c r="E63" s="35"/>
      <c r="F63" s="35"/>
    </row>
    <row r="64" spans="1:18">
      <c r="A64" s="36"/>
      <c r="B64" s="37"/>
      <c r="C64" s="37"/>
      <c r="D64" s="37"/>
      <c r="E64" s="37"/>
      <c r="F64" s="37"/>
    </row>
    <row r="65" spans="1:7">
      <c r="A65" s="34"/>
      <c r="B65" s="35"/>
      <c r="C65" s="35"/>
      <c r="D65" s="35"/>
      <c r="E65" s="35"/>
      <c r="F65" s="35"/>
      <c r="G65" s="3"/>
    </row>
    <row r="66" spans="1:7">
      <c r="A66" s="19"/>
      <c r="B66" s="19"/>
      <c r="C66" s="19"/>
      <c r="D66" s="19"/>
      <c r="E66" s="19"/>
      <c r="F66" s="19"/>
    </row>
    <row r="67" spans="1:7">
      <c r="A67" s="19"/>
      <c r="B67" s="19"/>
      <c r="C67" s="19"/>
      <c r="D67" s="19"/>
      <c r="E67" s="19"/>
      <c r="F67" s="19"/>
    </row>
    <row r="68" spans="1:7">
      <c r="A68" s="19"/>
      <c r="B68" s="19"/>
      <c r="C68" s="19"/>
      <c r="D68" s="19"/>
      <c r="E68" s="19"/>
      <c r="F68" s="19"/>
    </row>
    <row r="69" spans="1:7">
      <c r="A69" s="19"/>
      <c r="B69" s="19"/>
      <c r="C69" s="19"/>
      <c r="D69" s="19"/>
      <c r="E69" s="19"/>
      <c r="F69" s="19"/>
    </row>
  </sheetData>
  <mergeCells count="34">
    <mergeCell ref="D1:E1"/>
    <mergeCell ref="D12:E12"/>
    <mergeCell ref="K40:L40"/>
    <mergeCell ref="K39:L39"/>
    <mergeCell ref="J45:L45"/>
    <mergeCell ref="H28:L28"/>
    <mergeCell ref="H27:L27"/>
    <mergeCell ref="G33:L33"/>
    <mergeCell ref="A34:E34"/>
    <mergeCell ref="A20:C22"/>
    <mergeCell ref="B26:E28"/>
    <mergeCell ref="B15:C15"/>
    <mergeCell ref="A14:C14"/>
    <mergeCell ref="F15:I15"/>
    <mergeCell ref="F14:I14"/>
    <mergeCell ref="C3:C5"/>
    <mergeCell ref="B3:B5"/>
    <mergeCell ref="D3:D5"/>
    <mergeCell ref="E3:E5"/>
    <mergeCell ref="F3:F5"/>
    <mergeCell ref="E20:I20"/>
    <mergeCell ref="B29:E29"/>
    <mergeCell ref="K20:N20"/>
    <mergeCell ref="L15:N15"/>
    <mergeCell ref="L14:N14"/>
    <mergeCell ref="B38:D40"/>
    <mergeCell ref="O47:Q48"/>
    <mergeCell ref="G40:H40"/>
    <mergeCell ref="G38:H39"/>
    <mergeCell ref="B48:F49"/>
    <mergeCell ref="B50:F50"/>
    <mergeCell ref="F45:H45"/>
    <mergeCell ref="B41:D41"/>
    <mergeCell ref="A46:D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Mohanty</dc:creator>
  <cp:lastModifiedBy>madhurimasahoo@hotmail.com</cp:lastModifiedBy>
  <dcterms:created xsi:type="dcterms:W3CDTF">2017-05-04T09:00:25Z</dcterms:created>
  <dcterms:modified xsi:type="dcterms:W3CDTF">2017-05-06T15:27:18Z</dcterms:modified>
</cp:coreProperties>
</file>