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trlProps/ctrlProp2.xml" ContentType="application/vnd.ms-excel.controlproperties+xml"/>
  <Override PartName="/xl/ctrlProps/ctrlProp1.xml" ContentType="application/vnd.ms-excel.controlproperties+xml"/>
  <Override PartName="/xl/charts/colors1.xml" ContentType="application/vnd.ms-office.chartcolorsty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tabRatio="946" firstSheet="15" activeTab="15"/>
  </bookViews>
  <sheets>
    <sheet name="1- Introduction Vlookup" sheetId="1" r:id="rId1"/>
    <sheet name="2- Range Lookup" sheetId="2" r:id="rId2"/>
    <sheet name="3- IF Error Vlookup" sheetId="3" r:id="rId3"/>
    <sheet name="4 - Nested Vlookup" sheetId="5" r:id="rId4"/>
    <sheet name="5- Filter Using Vlookup" sheetId="4" r:id="rId5"/>
    <sheet name="6 - Double Vlookup" sheetId="6" r:id="rId6"/>
    <sheet name="7 - Multi Table V-Lookup" sheetId="8" r:id="rId7"/>
    <sheet name="8 - Multi Sheet Vlookup" sheetId="10" r:id="rId8"/>
    <sheet name="DATA1" sheetId="11" r:id="rId9"/>
    <sheet name="DATA2" sheetId="12" r:id="rId10"/>
    <sheet name="DATA3" sheetId="13" r:id="rId11"/>
    <sheet name="8 - Vlookup on Workbook" sheetId="14" r:id="rId12"/>
    <sheet name="8 - Vlookup Interview Question" sheetId="7" r:id="rId13"/>
    <sheet name="New Data" sheetId="9" r:id="rId14"/>
    <sheet name="9 - Reverse Lookup with Choose" sheetId="15" r:id="rId15"/>
    <sheet name="10 - R-Lookup Index Match" sheetId="16" r:id="rId16"/>
    <sheet name="11 - Vlookup + Match" sheetId="18" r:id="rId17"/>
    <sheet name=" Backupdata" sheetId="17" r:id="rId18"/>
    <sheet name="12 - Vlookup with Find" sheetId="19" r:id="rId19"/>
    <sheet name="13 - 2 Lookups Value" sheetId="20" r:id="rId20"/>
    <sheet name="14 - Vlookup Twist" sheetId="21" r:id="rId21"/>
    <sheet name="15 - Use Vlookup to Create MIS " sheetId="24" r:id="rId22"/>
  </sheets>
  <definedNames>
    <definedName name="_xlnm._FilterDatabase" localSheetId="12" hidden="1">'8 - Vlookup Interview Question'!$A$1:$B$9</definedName>
    <definedName name="COURSED">'13 - 2 Lookups Value'!$A$1:$D$8</definedName>
    <definedName name="Data1">'7 - Multi Table V-Lookup'!$A$3:$C$14</definedName>
    <definedName name="Data2">'7 - Multi Table V-Lookup'!$E$3:$G$14</definedName>
    <definedName name="Data3">'7 - Multi Table V-Lookup'!$I$3:$K$14</definedName>
    <definedName name="list1">'1- Introduction Vlookup'!$A:$E</definedName>
    <definedName name="List2">'3- IF Error Vlookup'!$A:$E</definedName>
    <definedName name="list3">'4 - Nested Vlookup'!$A$1:$B$11</definedName>
    <definedName name="list4">'4 - Nested Vlookup'!$D$1:$H$11</definedName>
    <definedName name="list5">'6 - Double Vlookup'!$A$1:$F$11</definedName>
    <definedName name="list6">'6 - Double Vlookup'!$B$1:$F$11</definedName>
    <definedName name="location">'New Data'!$A$1:$B$4</definedName>
    <definedName name="monthdata">' Backupdata'!$A$1:$M$7</definedName>
    <definedName name="Monthlist">' Backupdata'!$A$1:$M$1</definedName>
    <definedName name="PRICE">'12 - Vlookup with Find'!$A$1:$D$13</definedName>
    <definedName name="ProductT">DATA1!$A$2:$B$12</definedName>
    <definedName name="Qty">DATA2!$A$2:$B$12</definedName>
    <definedName name="Target">'2- Range Lookup'!$I$1:$J$5</definedName>
    <definedName name="Zone">'2- Range Lookup'!$I$8:$J$11</definedName>
    <definedName name="ZoneT">DATA3!$A$2:$B$12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4"/>
  <c r="I4" s="1"/>
  <c r="H2"/>
  <c r="H4" s="1"/>
  <c r="I6"/>
  <c r="I3"/>
  <c r="J14" i="21" a="1"/>
  <c r="J14" s="1"/>
  <c r="I10" a="1"/>
  <c r="I10" s="1"/>
  <c r="I6" a="1"/>
  <c r="I6" s="1"/>
  <c r="A3" i="20"/>
  <c r="A4"/>
  <c r="A5"/>
  <c r="A6"/>
  <c r="A7"/>
  <c r="A8"/>
  <c r="A2"/>
  <c r="H2" s="1"/>
  <c r="H3" i="19"/>
  <c r="I3"/>
  <c r="J3"/>
  <c r="H4"/>
  <c r="I4"/>
  <c r="J4"/>
  <c r="H5"/>
  <c r="I5"/>
  <c r="J5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I2"/>
  <c r="J2"/>
  <c r="H2"/>
  <c r="D2" i="18"/>
  <c r="B3"/>
  <c r="B4"/>
  <c r="B5"/>
  <c r="B6"/>
  <c r="B7"/>
  <c r="B2"/>
  <c r="I3" i="16"/>
  <c r="J2"/>
  <c r="K3"/>
  <c r="K4"/>
  <c r="K5"/>
  <c r="K6"/>
  <c r="I4"/>
  <c r="I5"/>
  <c r="I6"/>
  <c r="H3" i="15"/>
  <c r="H4"/>
  <c r="H5"/>
  <c r="H6"/>
  <c r="B8" i="7"/>
  <c r="B6"/>
  <c r="B4"/>
  <c r="I5" i="24" l="1"/>
  <c r="H3"/>
  <c r="H6"/>
  <c r="H5"/>
  <c r="D4" i="10"/>
  <c r="D5"/>
  <c r="D6"/>
  <c r="D7"/>
  <c r="D8"/>
  <c r="D9"/>
  <c r="D10"/>
  <c r="D11"/>
  <c r="D12"/>
  <c r="D3"/>
  <c r="C4"/>
  <c r="C5"/>
  <c r="C6"/>
  <c r="C7"/>
  <c r="C8"/>
  <c r="C9"/>
  <c r="C10"/>
  <c r="C11"/>
  <c r="C12"/>
  <c r="C3"/>
  <c r="B4"/>
  <c r="B5"/>
  <c r="B6"/>
  <c r="B7"/>
  <c r="B8"/>
  <c r="B9"/>
  <c r="B10"/>
  <c r="B11"/>
  <c r="B12"/>
  <c r="B3"/>
  <c r="F19" i="8"/>
  <c r="F18"/>
  <c r="I6" i="6"/>
  <c r="I7"/>
  <c r="I8"/>
  <c r="I5"/>
  <c r="A3" i="4"/>
  <c r="A4"/>
  <c r="A5"/>
  <c r="A6"/>
  <c r="A7"/>
  <c r="A8"/>
  <c r="A9"/>
  <c r="A10"/>
  <c r="A11"/>
  <c r="A2"/>
  <c r="G6" s="1"/>
  <c r="F14" i="5"/>
  <c r="G14"/>
  <c r="H14"/>
  <c r="E14"/>
  <c r="I2" i="3"/>
  <c r="J2"/>
  <c r="K2"/>
  <c r="H2"/>
  <c r="F3" i="2"/>
  <c r="F4"/>
  <c r="F5"/>
  <c r="F6"/>
  <c r="F7"/>
  <c r="F8"/>
  <c r="F9"/>
  <c r="F10"/>
  <c r="F11"/>
  <c r="F2"/>
  <c r="G3"/>
  <c r="G4"/>
  <c r="G5"/>
  <c r="G6"/>
  <c r="G7"/>
  <c r="G8"/>
  <c r="G9"/>
  <c r="G10"/>
  <c r="G11"/>
  <c r="G2"/>
  <c r="H2" i="1"/>
  <c r="H7"/>
  <c r="H8"/>
  <c r="H9"/>
  <c r="H6"/>
  <c r="I2"/>
  <c r="J2"/>
  <c r="K2"/>
  <c r="H13"/>
  <c r="H14"/>
  <c r="H15"/>
  <c r="H12"/>
  <c r="L5"/>
  <c r="L6"/>
  <c r="I5" i="4" l="1"/>
  <c r="G11"/>
  <c r="I9"/>
  <c r="H8"/>
  <c r="G7"/>
  <c r="H5"/>
  <c r="I10"/>
  <c r="H9"/>
  <c r="G8"/>
  <c r="I6"/>
  <c r="I11"/>
  <c r="H10"/>
  <c r="G9"/>
  <c r="I7"/>
  <c r="H6"/>
  <c r="G5"/>
  <c r="H11"/>
  <c r="G10"/>
  <c r="I8"/>
  <c r="H7"/>
</calcChain>
</file>

<file path=xl/sharedStrings.xml><?xml version="1.0" encoding="utf-8"?>
<sst xmlns="http://schemas.openxmlformats.org/spreadsheetml/2006/main" count="624" uniqueCount="175">
  <si>
    <t>Product ID</t>
  </si>
  <si>
    <t>Salesman ID</t>
  </si>
  <si>
    <t>Product</t>
  </si>
  <si>
    <t>Sales</t>
  </si>
  <si>
    <t>Iodex</t>
  </si>
  <si>
    <t>Ironman</t>
  </si>
  <si>
    <t>Superman</t>
  </si>
  <si>
    <t>Shaktimaan</t>
  </si>
  <si>
    <t>Thor</t>
  </si>
  <si>
    <t>Batman</t>
  </si>
  <si>
    <t>Spiderman</t>
  </si>
  <si>
    <t>Antman</t>
  </si>
  <si>
    <t>Ratman</t>
  </si>
  <si>
    <t>Hitman</t>
  </si>
  <si>
    <t>Netman</t>
  </si>
  <si>
    <t>Zandubalm</t>
  </si>
  <si>
    <t>Tigerbalm</t>
  </si>
  <si>
    <t>Toothpaste</t>
  </si>
  <si>
    <t>Toothbrush</t>
  </si>
  <si>
    <t>Zone</t>
  </si>
  <si>
    <t>South City</t>
  </si>
  <si>
    <t>North City</t>
  </si>
  <si>
    <t>West City</t>
  </si>
  <si>
    <t>Traget</t>
  </si>
  <si>
    <t>Poor</t>
  </si>
  <si>
    <t>Performance</t>
  </si>
  <si>
    <t>Average</t>
  </si>
  <si>
    <t>Good</t>
  </si>
  <si>
    <t>Best</t>
  </si>
  <si>
    <t>Area Code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</si>
  <si>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</si>
  <si>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</si>
  <si>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</si>
  <si>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</si>
  <si>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</si>
  <si>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</si>
  <si>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</si>
  <si>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</si>
  <si>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</si>
  <si>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</si>
  <si>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Salesman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</si>
  <si>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</si>
  <si>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</si>
  <si>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</si>
  <si>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</si>
  <si>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</si>
  <si>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</si>
  <si>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</si>
  <si>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</si>
  <si>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</si>
  <si>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</si>
  <si>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</si>
  <si>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</si>
  <si>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Quantity</t>
  </si>
  <si>
    <t>LCD</t>
  </si>
  <si>
    <t>LED</t>
  </si>
  <si>
    <t>SSD</t>
  </si>
  <si>
    <t>HDD</t>
  </si>
  <si>
    <t>Pendrive</t>
  </si>
  <si>
    <t>Headphone</t>
  </si>
  <si>
    <t>Mouse</t>
  </si>
  <si>
    <t>Keyboard</t>
  </si>
  <si>
    <t>Data3</t>
  </si>
  <si>
    <t>Data2</t>
  </si>
  <si>
    <t>Data1</t>
  </si>
  <si>
    <t>Vlookup on Multiple Table/Sheets</t>
  </si>
  <si>
    <t>Company Name</t>
  </si>
  <si>
    <t>Reliance Co.</t>
  </si>
  <si>
    <t>Tata Co.</t>
  </si>
  <si>
    <t>Ganesh Pvt. LTD</t>
  </si>
  <si>
    <t>Raj Infotech</t>
  </si>
  <si>
    <t>Sachin Traders</t>
  </si>
  <si>
    <t>Adani Group</t>
  </si>
  <si>
    <t>Location</t>
  </si>
  <si>
    <t>Mumbai</t>
  </si>
  <si>
    <t>Delhi</t>
  </si>
  <si>
    <t>Pune</t>
  </si>
  <si>
    <t>Nagpur</t>
  </si>
  <si>
    <t>Chennai</t>
  </si>
  <si>
    <t>Bill No.</t>
  </si>
  <si>
    <t>Enter Bill No.</t>
  </si>
  <si>
    <t>Sanghani Brothers</t>
  </si>
  <si>
    <t>Vishal Motors</t>
  </si>
  <si>
    <t>Surat</t>
  </si>
  <si>
    <t>South</t>
  </si>
  <si>
    <t>West</t>
  </si>
  <si>
    <t>East</t>
  </si>
  <si>
    <t>North</t>
  </si>
  <si>
    <t>Vlookup on Multiple Workbook</t>
  </si>
  <si>
    <t>Vlookup on Multiple Sheets</t>
  </si>
  <si>
    <t>CHOOSE FORMULA</t>
  </si>
  <si>
    <t>INDEX AND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</si>
  <si>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</si>
  <si>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</si>
  <si>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</si>
  <si>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</si>
  <si>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</si>
  <si>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</si>
  <si>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</si>
  <si>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</si>
  <si>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</si>
  <si>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</si>
  <si>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</si>
  <si>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</si>
  <si>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</si>
  <si>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KEYBOARD</t>
  </si>
  <si>
    <t>MOUSE</t>
  </si>
  <si>
    <t>MONITOR</t>
  </si>
  <si>
    <t>PENDRIVE</t>
  </si>
  <si>
    <t>Branch</t>
  </si>
  <si>
    <t>Price</t>
  </si>
  <si>
    <t>1100012311,11234901,11</t>
  </si>
  <si>
    <t>1100-234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</si>
  <si>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</si>
  <si>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</si>
  <si>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</si>
  <si>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</si>
  <si>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</si>
  <si>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</si>
  <si>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</si>
  <si>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</si>
  <si>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</si>
  <si>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</si>
  <si>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</si>
  <si>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1100-987</t>
  </si>
  <si>
    <t>1100-345</t>
  </si>
  <si>
    <t>1100012320,345,90</t>
  </si>
  <si>
    <t>1100-090</t>
  </si>
  <si>
    <t>Ghaziabad</t>
  </si>
  <si>
    <t>1100-212</t>
  </si>
  <si>
    <t>1100012322,90,76777</t>
  </si>
  <si>
    <t>1100-467</t>
  </si>
  <si>
    <t>Name</t>
  </si>
  <si>
    <t>Course</t>
  </si>
  <si>
    <t>Tally</t>
  </si>
  <si>
    <t>Vikas Singh</t>
  </si>
  <si>
    <t>Ajay Sharma</t>
  </si>
  <si>
    <t>Excel</t>
  </si>
  <si>
    <t>Raj Jadhav</t>
  </si>
  <si>
    <t>Anil Kumar</t>
  </si>
  <si>
    <t>Paid Fees</t>
  </si>
  <si>
    <t>Support</t>
  </si>
  <si>
    <t>Jadhav</t>
  </si>
  <si>
    <t>Ravi</t>
  </si>
  <si>
    <t>Pandey</t>
    <phoneticPr fontId="1"/>
  </si>
  <si>
    <t>Ravi</t>
    <phoneticPr fontId="1"/>
  </si>
  <si>
    <t>Shukla</t>
  </si>
  <si>
    <t>Vikas</t>
  </si>
  <si>
    <t>Total Salary</t>
  </si>
  <si>
    <t>LastName</t>
  </si>
  <si>
    <t>FirstName</t>
  </si>
  <si>
    <t>Q.3</t>
    <phoneticPr fontId="1"/>
  </si>
  <si>
    <t>Singh</t>
  </si>
  <si>
    <t>Rajesh</t>
    <phoneticPr fontId="1"/>
  </si>
  <si>
    <t>Kumar</t>
  </si>
  <si>
    <t>Pandey</t>
  </si>
  <si>
    <t>RajeshKumar</t>
  </si>
  <si>
    <t>Singhaniya</t>
    <phoneticPr fontId="1"/>
  </si>
  <si>
    <t>Name</t>
    <phoneticPr fontId="1"/>
  </si>
  <si>
    <t>Q.2</t>
    <phoneticPr fontId="1"/>
  </si>
  <si>
    <t>Shankar</t>
    <phoneticPr fontId="1"/>
  </si>
  <si>
    <t>Q.1</t>
    <phoneticPr fontId="1"/>
  </si>
  <si>
    <t>Tiwari</t>
    <phoneticPr fontId="1"/>
  </si>
  <si>
    <t>Verma</t>
  </si>
  <si>
    <t>TotalSalary</t>
  </si>
  <si>
    <t>Solve these queries using Vlookup</t>
  </si>
  <si>
    <t>row</t>
  </si>
  <si>
    <t>column</t>
  </si>
  <si>
    <t>1520, 1100012318</t>
  </si>
  <si>
    <t>85,1100012321,89</t>
  </si>
  <si>
    <t>Ravi Singh</t>
  </si>
  <si>
    <t>Year 2019</t>
  </si>
  <si>
    <t>Year 2020</t>
  </si>
  <si>
    <t>Year 2017</t>
  </si>
  <si>
    <t>Year 2018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</si>
</sst>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28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Bahnschrift SemiBold"/>
      <family val="2"/>
    </font>
    <font>
      <b/>
      <sz val="18"/>
      <color theme="1"/>
      <name val="Bahnschrift SemiBold"/>
      <family val="2"/>
    </font>
    <font>
      <b/>
      <sz val="11"/>
      <color theme="1"/>
      <name val="Calibri"/>
      <family val="2"/>
      <charset val="128"/>
    </font>
    <font>
      <sz val="11"/>
      <color theme="1"/>
      <name val="Bahnschrift SemiBold"/>
      <family val="2"/>
    </font>
    <font>
      <b/>
      <sz val="14"/>
      <color theme="0"/>
      <name val="TechnicBold"/>
      <charset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1" fillId="0" borderId="3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/>
    <xf numFmtId="0" fontId="0" fillId="3" borderId="0" xfId="0" applyFill="1"/>
    <xf numFmtId="0" fontId="3" fillId="2" borderId="1" xfId="0" applyFont="1" applyFill="1" applyBorder="1"/>
    <xf numFmtId="0" fontId="3" fillId="2" borderId="0" xfId="0" applyFont="1" applyFill="1"/>
    <xf numFmtId="15" fontId="4" fillId="8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5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9" borderId="1" xfId="0" applyFont="1" applyFill="1" applyBorder="1"/>
    <xf numFmtId="0" fontId="2" fillId="7" borderId="1" xfId="0" applyFont="1" applyFill="1" applyBorder="1"/>
    <xf numFmtId="0" fontId="6" fillId="0" borderId="0" xfId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6" fillId="0" borderId="1" xfId="1" applyBorder="1" applyAlignment="1"/>
    <xf numFmtId="0" fontId="6" fillId="0" borderId="1" xfId="1" applyFill="1" applyBorder="1" applyAlignment="1"/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0" fontId="12" fillId="0" borderId="1" xfId="1" applyFont="1" applyBorder="1" applyAlignment="1"/>
    <xf numFmtId="0" fontId="0" fillId="0" borderId="2" xfId="0" applyFill="1" applyBorder="1"/>
    <xf numFmtId="0" fontId="0" fillId="12" borderId="0" xfId="0" applyFill="1"/>
    <xf numFmtId="0" fontId="0" fillId="12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4" xfId="0" applyFill="1" applyBorder="1"/>
    <xf numFmtId="0" fontId="0" fillId="12" borderId="11" xfId="0" applyFill="1" applyBorder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10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3" fillId="11" borderId="0" xfId="2" applyFont="1" applyFill="1" applyBorder="1" applyAlignment="1">
      <alignment horizontal="center" vertical="center"/>
    </xf>
    <xf numFmtId="0" fontId="13" fillId="11" borderId="4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Tot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7D-46BA-892E-010B83013278}"/>
            </c:ext>
          </c:extLst>
        </c:ser>
        <c:dLbls/>
        <c:gapWidth val="219"/>
        <c:overlap val="-27"/>
        <c:axId val="136128000"/>
        <c:axId val="136129536"/>
      </c:barChart>
      <c:catAx>
        <c:axId val="1361280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9536"/>
        <c:crosses val="autoZero"/>
        <c:auto val="1"/>
        <c:lblAlgn val="ctr"/>
        <c:lblOffset val="100"/>
      </c:catAx>
      <c:valAx>
        <c:axId val="1361295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'15 - Use Vlookup to Create MIS '!$H$2</c:f>
              <c:strCache>
                <c:ptCount val="1"/>
                <c:pt idx="0">
                  <c:v>Year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'!$H$3:$H$6</c:f>
              <c:numCache>
                <c:formatCode>General</c:formatCode>
                <c:ptCount val="4"/>
                <c:pt idx="0">
                  <c:v>1087</c:v>
                </c:pt>
                <c:pt idx="1">
                  <c:v>1009</c:v>
                </c:pt>
                <c:pt idx="2">
                  <c:v>1460</c:v>
                </c:pt>
                <c:pt idx="3">
                  <c:v>1792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03-4406-8FD0-CE777548F18C}"/>
            </c:ext>
          </c:extLst>
        </c:ser>
        <c:ser>
          <c:idx val="1"/>
          <c:order val="1"/>
          <c:tx>
            <c:strRef>
              <c:f>'15 - Use Vlookup to Create MIS '!$I$2</c:f>
              <c:strCache>
                <c:ptCount val="1"/>
                <c:pt idx="0">
                  <c:v>Year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'!$I$3:$I$6</c:f>
              <c:numCache>
                <c:formatCode>General</c:formatCode>
                <c:ptCount val="4"/>
                <c:pt idx="0">
                  <c:v>1258</c:v>
                </c:pt>
                <c:pt idx="1">
                  <c:v>1669</c:v>
                </c:pt>
                <c:pt idx="2">
                  <c:v>1286</c:v>
                </c:pt>
                <c:pt idx="3">
                  <c:v>1629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03-4406-8FD0-CE777548F18C}"/>
            </c:ext>
          </c:extLst>
        </c:ser>
        <c:dLbls/>
        <c:gapWidth val="219"/>
        <c:overlap val="-27"/>
        <c:axId val="137413376"/>
        <c:axId val="137414912"/>
      </c:barChart>
      <c:catAx>
        <c:axId val="1374133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14912"/>
        <c:crosses val="autoZero"/>
        <c:auto val="1"/>
        <c:lblAlgn val="ctr"/>
        <c:lblOffset val="100"/>
      </c:catAx>
      <c:valAx>
        <c:axId val="137414912"/>
        <c:scaling>
          <c:orientation val="minMax"/>
          <c:max val="2000"/>
          <c:min val="0"/>
        </c:scaling>
        <c:delete val="1"/>
        <c:axPos val="l"/>
        <c:numFmt formatCode="General" sourceLinked="1"/>
        <c:majorTickMark val="none"/>
        <c:tickLblPos val="none"/>
        <c:crossAx val="1374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2230971128624"/>
          <c:y val="4.2244823563721154E-2"/>
          <c:w val="0.30984405074365712"/>
          <c:h val="7.8125546806649182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H$1" fmlaRange="$A$7:$A$10" noThreeD="1" sel="1" val="0"/>
</file>

<file path=xl/ctrlProps/ctrlProp2.xml><?xml version="1.0" encoding="utf-8"?>
<formControlPr xmlns="http://schemas.microsoft.com/office/spreadsheetml/2009/9/main" objectType="Drop" dropStyle="combo" dx="16" fmlaLink="$I$1" fmlaRange="$A$7:$A$10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5</xdr:row>
      <xdr:rowOff>59531</xdr:rowOff>
    </xdr:from>
    <xdr:to>
      <xdr:col>6</xdr:col>
      <xdr:colOff>291702</xdr:colOff>
      <xdr:row>14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2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2024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2</xdr:row>
      <xdr:rowOff>35718</xdr:rowOff>
    </xdr:from>
    <xdr:to>
      <xdr:col>6</xdr:col>
      <xdr:colOff>208358</xdr:colOff>
      <xdr:row>4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26408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2</xdr:row>
      <xdr:rowOff>35718</xdr:rowOff>
    </xdr:from>
    <xdr:to>
      <xdr:col>10</xdr:col>
      <xdr:colOff>208358</xdr:colOff>
      <xdr:row>4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/>
      </xdr:nvSpPr>
      <xdr:spPr>
        <a:xfrm>
          <a:off x="50792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/>
      </xdr:nvSpPr>
      <xdr:spPr>
        <a:xfrm>
          <a:off x="2024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202405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1</xdr:col>
      <xdr:colOff>208358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/>
      </xdr:nvSpPr>
      <xdr:spPr>
        <a:xfrm>
          <a:off x="3202780" y="416718"/>
          <a:ext cx="20252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/>
      </xdr:nvSpPr>
      <xdr:spPr>
        <a:xfrm>
          <a:off x="6803230" y="416718"/>
          <a:ext cx="13680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2024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SpPr/>
      </xdr:nvSpPr>
      <xdr:spPr>
        <a:xfrm>
          <a:off x="8120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3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SpPr/>
      </xdr:nvSpPr>
      <xdr:spPr>
        <a:xfrm>
          <a:off x="14216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4</xdr:row>
      <xdr:rowOff>89338</xdr:rowOff>
    </xdr:from>
    <xdr:to>
      <xdr:col>6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/>
      </xdr:nvSpPr>
      <xdr:spPr>
        <a:xfrm>
          <a:off x="377846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8</xdr:row>
      <xdr:rowOff>99848</xdr:rowOff>
    </xdr:from>
    <xdr:to>
      <xdr:col>6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/>
      </xdr:nvSpPr>
      <xdr:spPr>
        <a:xfrm>
          <a:off x="384153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12</xdr:row>
      <xdr:rowOff>78828</xdr:rowOff>
    </xdr:from>
    <xdr:to>
      <xdr:col>6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/>
      </xdr:nvSpPr>
      <xdr:spPr>
        <a:xfrm>
          <a:off x="382051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73269</xdr:colOff>
      <xdr:row>9</xdr:row>
      <xdr:rowOff>86457</xdr:rowOff>
    </xdr:from>
    <xdr:to>
      <xdr:col>10</xdr:col>
      <xdr:colOff>527538</xdr:colOff>
      <xdr:row>23</xdr:row>
      <xdr:rowOff>162657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zoomScale="160" zoomScaleNormal="160" workbookViewId="0">
      <selection activeCell="D9" sqref="D9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1.28515625" bestFit="1" customWidth="1"/>
    <col min="9" max="9" width="11" bestFit="1" customWidth="1"/>
    <col min="10" max="10" width="10" bestFit="1" customWidth="1"/>
  </cols>
  <sheetData>
    <row r="1" spans="1:12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2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1011</v>
      </c>
      <c r="H2" s="1" t="str">
        <f>VLOOKUP($G$2,list1,COLUMN()-6)</f>
        <v>Netman</v>
      </c>
      <c r="I2" s="1" t="e">
        <f>VLOOKUP($G$2,list1,COLUMN()-6,0)</f>
        <v>#N/A</v>
      </c>
      <c r="J2" s="1" t="e">
        <f>VLOOKUP($G$2,list1,COLUMN()-6,0)</f>
        <v>#N/A</v>
      </c>
      <c r="K2" s="1" t="e">
        <f>VLOOKUP($G$2,list1,COLUMN()-6,0)</f>
        <v>#N/A</v>
      </c>
    </row>
    <row r="3" spans="1:12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2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2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 s="2" t="s">
        <v>1</v>
      </c>
      <c r="H5" s="1">
        <v>1007</v>
      </c>
      <c r="J5">
        <v>45</v>
      </c>
      <c r="K5">
        <v>65</v>
      </c>
      <c r="L5">
        <f>SUM(J5:K5)</f>
        <v>110</v>
      </c>
    </row>
    <row r="6" spans="1:12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G6" s="2" t="s">
        <v>40</v>
      </c>
      <c r="H6" s="1" t="str">
        <f>VLOOKUP($H$5,list1,ROW()-4,0)</f>
        <v>Antman</v>
      </c>
      <c r="J6">
        <v>45</v>
      </c>
      <c r="K6">
        <v>68</v>
      </c>
      <c r="L6">
        <f>J6+K6</f>
        <v>113</v>
      </c>
    </row>
    <row r="7" spans="1:12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G7" s="2" t="s">
        <v>2</v>
      </c>
      <c r="H7" s="1" t="str">
        <f>VLOOKUP($H$5,list1,ROW()-4,0)</f>
        <v>Toothbrush</v>
      </c>
    </row>
    <row r="8" spans="1:12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G8" s="2" t="s">
        <v>19</v>
      </c>
      <c r="H8" s="1" t="str">
        <f>VLOOKUP($H$5,list1,ROW()-4,0)</f>
        <v>South City</v>
      </c>
    </row>
    <row r="9" spans="1:12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G9" s="2" t="s">
        <v>3</v>
      </c>
      <c r="H9" s="1">
        <f>VLOOKUP($H$5,list1,ROW()-4,0)</f>
        <v>32</v>
      </c>
    </row>
    <row r="10" spans="1:12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2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G11" s="2" t="s">
        <v>1</v>
      </c>
      <c r="H11" s="1">
        <v>1005</v>
      </c>
    </row>
    <row r="12" spans="1:12">
      <c r="A12" s="27"/>
      <c r="B12" s="27"/>
      <c r="C12" s="27"/>
      <c r="D12" s="27"/>
      <c r="E12" s="27"/>
      <c r="G12" s="2" t="s">
        <v>40</v>
      </c>
      <c r="H12" s="1" t="str">
        <f>VLOOKUP($H$11,$A$1:$E$11,ROW()-10,0)</f>
        <v>Batman</v>
      </c>
    </row>
    <row r="13" spans="1:12">
      <c r="G13" s="2" t="s">
        <v>2</v>
      </c>
      <c r="H13" s="1" t="str">
        <f t="shared" ref="H13:H15" si="0">VLOOKUP($H$11,$A$1:$E$11,ROW()-10,0)</f>
        <v>Iodex</v>
      </c>
    </row>
    <row r="14" spans="1:12">
      <c r="G14" s="2" t="s">
        <v>19</v>
      </c>
      <c r="H14" s="1" t="str">
        <f t="shared" si="0"/>
        <v>North City</v>
      </c>
    </row>
    <row r="15" spans="1:12">
      <c r="G15" s="2" t="s">
        <v>3</v>
      </c>
      <c r="H15" s="1">
        <f t="shared" si="0"/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zoomScale="145" zoomScaleNormal="145" workbookViewId="0">
      <selection activeCell="F2" sqref="F2:F11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6" max="6" width="12.42578125" bestFit="1" customWidth="1"/>
    <col min="7" max="7" width="10.140625" bestFit="1" customWidth="1"/>
    <col min="9" max="9" width="10" bestFit="1" customWidth="1"/>
    <col min="10" max="10" width="12.42578125" bestFit="1" customWidth="1"/>
  </cols>
  <sheetData>
    <row r="1" spans="1:10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F1" s="3" t="s">
        <v>25</v>
      </c>
      <c r="G1" s="3" t="s">
        <v>29</v>
      </c>
      <c r="I1" s="7" t="s">
        <v>23</v>
      </c>
      <c r="J1" s="1" t="s">
        <v>25</v>
      </c>
    </row>
    <row r="2" spans="1:10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F2" s="1" t="str">
        <f t="shared" ref="F2:F11" si="0">VLOOKUP(E2,Target,2,1)</f>
        <v>Average</v>
      </c>
      <c r="G2">
        <f t="shared" ref="G2:G11" si="1">VLOOKUP(D2,Zone,2,0)</f>
        <v>400085</v>
      </c>
      <c r="I2" s="1">
        <v>0</v>
      </c>
      <c r="J2" s="1" t="s">
        <v>24</v>
      </c>
    </row>
    <row r="3" spans="1:10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F3" s="1" t="str">
        <f t="shared" si="0"/>
        <v>Good</v>
      </c>
      <c r="G3">
        <f t="shared" si="1"/>
        <v>400075</v>
      </c>
      <c r="I3" s="1">
        <v>35</v>
      </c>
      <c r="J3" s="1" t="s">
        <v>26</v>
      </c>
    </row>
    <row r="4" spans="1:10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F4" s="1" t="str">
        <f t="shared" si="0"/>
        <v>Poor</v>
      </c>
      <c r="G4">
        <f t="shared" si="1"/>
        <v>400089</v>
      </c>
      <c r="I4" s="1">
        <v>60</v>
      </c>
      <c r="J4" s="1" t="s">
        <v>27</v>
      </c>
    </row>
    <row r="5" spans="1:10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F5" s="1" t="str">
        <f t="shared" si="0"/>
        <v>Good</v>
      </c>
      <c r="G5">
        <f t="shared" si="1"/>
        <v>400085</v>
      </c>
      <c r="I5" s="1">
        <v>80</v>
      </c>
      <c r="J5" s="1" t="s">
        <v>28</v>
      </c>
    </row>
    <row r="6" spans="1:10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F6" s="1" t="str">
        <f t="shared" si="0"/>
        <v>Best</v>
      </c>
      <c r="G6">
        <f t="shared" si="1"/>
        <v>400075</v>
      </c>
    </row>
    <row r="7" spans="1:10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F7" s="1" t="str">
        <f t="shared" si="0"/>
        <v>Good</v>
      </c>
      <c r="G7">
        <f t="shared" si="1"/>
        <v>400089</v>
      </c>
    </row>
    <row r="8" spans="1:10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F8" s="1" t="str">
        <f t="shared" si="0"/>
        <v>Poor</v>
      </c>
      <c r="G8">
        <f t="shared" si="1"/>
        <v>400085</v>
      </c>
      <c r="I8" s="2" t="s">
        <v>19</v>
      </c>
      <c r="J8" s="1" t="s">
        <v>29</v>
      </c>
    </row>
    <row r="9" spans="1:10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F9" s="1" t="str">
        <f t="shared" si="0"/>
        <v>Good</v>
      </c>
      <c r="G9">
        <f t="shared" si="1"/>
        <v>400075</v>
      </c>
      <c r="I9" s="1" t="s">
        <v>20</v>
      </c>
      <c r="J9" s="1">
        <v>400085</v>
      </c>
    </row>
    <row r="10" spans="1:10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F10" s="1" t="str">
        <f t="shared" si="0"/>
        <v>Average</v>
      </c>
      <c r="G10">
        <f t="shared" si="1"/>
        <v>400089</v>
      </c>
      <c r="I10" s="1" t="s">
        <v>21</v>
      </c>
      <c r="J10" s="1">
        <v>400075</v>
      </c>
    </row>
    <row r="11" spans="1:10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F11" s="1" t="str">
        <f t="shared" si="0"/>
        <v>Good</v>
      </c>
      <c r="G11">
        <f t="shared" si="1"/>
        <v>400085</v>
      </c>
      <c r="I11" s="1" t="s">
        <v>22</v>
      </c>
      <c r="J11" s="1">
        <v>400089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zoomScale="145" zoomScaleNormal="145" workbookViewId="0">
      <selection activeCell="C5" sqref="C5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0.5703125" customWidth="1"/>
    <col min="9" max="11" width="9.28515625" bestFit="1" customWidth="1"/>
  </cols>
  <sheetData>
    <row r="1" spans="1:11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1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1010</v>
      </c>
      <c r="H2" s="1" t="str">
        <f>IFERROR(VLOOKUP($G$2,List2,COLUMN()-6,0),"Invalid No")</f>
        <v>Netman</v>
      </c>
      <c r="I2" s="1" t="str">
        <f>IFERROR(VLOOKUP($G$2,List2,COLUMN()-6,0),"Invalid No")</f>
        <v>Tigerbalm</v>
      </c>
      <c r="J2" s="1" t="str">
        <f>IFERROR(VLOOKUP($G$2,List2,COLUMN()-6,0),"Invalid No")</f>
        <v>South City</v>
      </c>
      <c r="K2" s="1">
        <f>IFERROR(VLOOKUP($G$2,List2,COLUMN()-6,0),"Invalid No")</f>
        <v>65</v>
      </c>
    </row>
    <row r="3" spans="1:11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1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1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</row>
    <row r="6" spans="1:11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</row>
    <row r="7" spans="1:11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</row>
    <row r="8" spans="1:11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</row>
    <row r="9" spans="1:11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</row>
    <row r="10" spans="1:11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1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zoomScale="130" zoomScaleNormal="130" workbookViewId="0">
      <selection activeCell="D14" sqref="D14"/>
    </sheetView>
  </sheetViews>
  <sheetFormatPr defaultRowHeight="15"/>
  <cols>
    <col min="1" max="1" width="14.28515625" customWidth="1"/>
    <col min="2" max="3" width="15.42578125" customWidth="1"/>
    <col min="4" max="4" width="11.7109375" bestFit="1" customWidth="1"/>
    <col min="5" max="5" width="11.7109375" customWidth="1"/>
    <col min="6" max="6" width="11.140625" bestFit="1" customWidth="1"/>
    <col min="7" max="7" width="10" bestFit="1" customWidth="1"/>
  </cols>
  <sheetData>
    <row r="1" spans="1:8">
      <c r="A1" s="2" t="s">
        <v>1</v>
      </c>
      <c r="B1" s="2" t="s">
        <v>0</v>
      </c>
      <c r="D1" s="2" t="s">
        <v>0</v>
      </c>
      <c r="E1" s="2" t="s">
        <v>40</v>
      </c>
      <c r="F1" s="2" t="s">
        <v>2</v>
      </c>
      <c r="G1" s="2" t="s">
        <v>19</v>
      </c>
      <c r="H1" s="2" t="s">
        <v>3</v>
      </c>
    </row>
    <row r="2" spans="1:8">
      <c r="A2" s="1">
        <v>1001</v>
      </c>
      <c r="B2" s="1" t="s">
        <v>30</v>
      </c>
      <c r="D2" s="1" t="s">
        <v>30</v>
      </c>
      <c r="E2" s="1" t="s">
        <v>7</v>
      </c>
      <c r="F2" s="1" t="s">
        <v>4</v>
      </c>
      <c r="G2" s="1" t="s">
        <v>20</v>
      </c>
      <c r="H2" s="1">
        <v>45</v>
      </c>
    </row>
    <row r="3" spans="1:8">
      <c r="A3" s="1">
        <v>1002</v>
      </c>
      <c r="B3" s="1" t="s">
        <v>31</v>
      </c>
      <c r="D3" s="1" t="s">
        <v>31</v>
      </c>
      <c r="E3" s="1" t="s">
        <v>5</v>
      </c>
      <c r="F3" s="1" t="s">
        <v>16</v>
      </c>
      <c r="G3" s="1" t="s">
        <v>21</v>
      </c>
      <c r="H3" s="1">
        <v>65</v>
      </c>
    </row>
    <row r="4" spans="1:8">
      <c r="A4" s="1">
        <v>1003</v>
      </c>
      <c r="B4" s="1" t="s">
        <v>32</v>
      </c>
      <c r="D4" s="1" t="s">
        <v>32</v>
      </c>
      <c r="E4" s="1" t="s">
        <v>6</v>
      </c>
      <c r="F4" s="1" t="s">
        <v>17</v>
      </c>
      <c r="G4" s="1" t="s">
        <v>22</v>
      </c>
      <c r="H4" s="1">
        <v>32</v>
      </c>
    </row>
    <row r="5" spans="1:8">
      <c r="A5" s="1">
        <v>1004</v>
      </c>
      <c r="B5" s="1" t="s">
        <v>33</v>
      </c>
      <c r="D5" s="1" t="s">
        <v>33</v>
      </c>
      <c r="E5" s="1" t="s">
        <v>8</v>
      </c>
      <c r="F5" s="1" t="s">
        <v>18</v>
      </c>
      <c r="G5" s="1" t="s">
        <v>20</v>
      </c>
      <c r="H5" s="1">
        <v>65</v>
      </c>
    </row>
    <row r="6" spans="1:8">
      <c r="A6" s="1">
        <v>1005</v>
      </c>
      <c r="B6" s="1" t="s">
        <v>34</v>
      </c>
      <c r="D6" s="1" t="s">
        <v>34</v>
      </c>
      <c r="E6" s="1" t="s">
        <v>9</v>
      </c>
      <c r="F6" s="1" t="s">
        <v>4</v>
      </c>
      <c r="G6" s="1" t="s">
        <v>21</v>
      </c>
      <c r="H6" s="1">
        <v>98</v>
      </c>
    </row>
    <row r="7" spans="1:8">
      <c r="A7" s="1">
        <v>1006</v>
      </c>
      <c r="B7" s="1" t="s">
        <v>35</v>
      </c>
      <c r="D7" s="1" t="s">
        <v>35</v>
      </c>
      <c r="E7" s="1" t="s">
        <v>10</v>
      </c>
      <c r="F7" s="1" t="s">
        <v>16</v>
      </c>
      <c r="G7" s="1" t="s">
        <v>22</v>
      </c>
      <c r="H7" s="1">
        <v>65</v>
      </c>
    </row>
    <row r="8" spans="1:8">
      <c r="A8" s="1">
        <v>1007</v>
      </c>
      <c r="B8" s="1" t="s">
        <v>36</v>
      </c>
      <c r="D8" s="1" t="s">
        <v>36</v>
      </c>
      <c r="E8" s="1" t="s">
        <v>11</v>
      </c>
      <c r="F8" s="1" t="s">
        <v>18</v>
      </c>
      <c r="G8" s="1" t="s">
        <v>20</v>
      </c>
      <c r="H8" s="1">
        <v>32</v>
      </c>
    </row>
    <row r="9" spans="1:8">
      <c r="A9" s="1">
        <v>1008</v>
      </c>
      <c r="B9" s="1" t="s">
        <v>37</v>
      </c>
      <c r="D9" s="1" t="s">
        <v>37</v>
      </c>
      <c r="E9" s="1" t="s">
        <v>13</v>
      </c>
      <c r="F9" s="1" t="s">
        <v>15</v>
      </c>
      <c r="G9" s="1" t="s">
        <v>21</v>
      </c>
      <c r="H9" s="1">
        <v>65</v>
      </c>
    </row>
    <row r="10" spans="1:8">
      <c r="A10" s="1">
        <v>1009</v>
      </c>
      <c r="B10" s="1" t="s">
        <v>38</v>
      </c>
      <c r="D10" s="1" t="s">
        <v>38</v>
      </c>
      <c r="E10" s="1" t="s">
        <v>12</v>
      </c>
      <c r="F10" s="1" t="s">
        <v>15</v>
      </c>
      <c r="G10" s="1" t="s">
        <v>22</v>
      </c>
      <c r="H10" s="1">
        <v>54</v>
      </c>
    </row>
    <row r="11" spans="1:8">
      <c r="A11" s="1">
        <v>1010</v>
      </c>
      <c r="B11" s="1" t="s">
        <v>39</v>
      </c>
      <c r="D11" s="1" t="s">
        <v>39</v>
      </c>
      <c r="E11" s="1" t="s">
        <v>14</v>
      </c>
      <c r="F11" s="1" t="s">
        <v>16</v>
      </c>
      <c r="G11" s="1" t="s">
        <v>20</v>
      </c>
      <c r="H11" s="1">
        <v>65</v>
      </c>
    </row>
    <row r="13" spans="1:8">
      <c r="D13" s="2" t="s">
        <v>1</v>
      </c>
      <c r="E13" s="2" t="s">
        <v>40</v>
      </c>
      <c r="F13" s="2" t="s">
        <v>2</v>
      </c>
      <c r="G13" s="2" t="s">
        <v>19</v>
      </c>
      <c r="H13" s="2" t="s">
        <v>3</v>
      </c>
    </row>
    <row r="14" spans="1:8">
      <c r="D14">
        <v>1003</v>
      </c>
      <c r="E14" t="str">
        <f>VLOOKUP(VLOOKUP($D$14,list3,2,0),list4,COLUMN()-3,0)</f>
        <v>Superman</v>
      </c>
      <c r="F14" t="str">
        <f>VLOOKUP(VLOOKUP($D$14,list3,2,0),list4,COLUMN()-3,0)</f>
        <v>Toothpaste</v>
      </c>
      <c r="G14" t="str">
        <f>VLOOKUP(VLOOKUP($D$14,list3,2,0),list4,COLUMN()-3,0)</f>
        <v>West City</v>
      </c>
      <c r="H14">
        <f>VLOOKUP(VLOOKUP($D$14,list3,2,0),list4,COLUMN()-3,0)</f>
        <v>32</v>
      </c>
    </row>
  </sheetData>
  <dataValidations count="1">
    <dataValidation type="list" allowBlank="1" showInputMessage="1" showErrorMessage="1" sqref="D14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zoomScale="130" zoomScaleNormal="130" workbookViewId="0">
      <selection activeCell="G2" sqref="G2"/>
    </sheetView>
  </sheetViews>
  <sheetFormatPr defaultRowHeight="15"/>
  <cols>
    <col min="1" max="1" width="14.85546875" customWidth="1"/>
    <col min="2" max="2" width="15.42578125" customWidth="1"/>
    <col min="3" max="3" width="12.85546875" customWidth="1"/>
    <col min="7" max="7" width="11.85546875" customWidth="1"/>
    <col min="8" max="8" width="10.42578125" customWidth="1"/>
  </cols>
  <sheetData>
    <row r="1" spans="1:9">
      <c r="A1" s="2" t="s">
        <v>41</v>
      </c>
      <c r="B1" s="2" t="s">
        <v>2</v>
      </c>
      <c r="C1" s="2" t="s">
        <v>19</v>
      </c>
      <c r="D1" s="2" t="s">
        <v>3</v>
      </c>
      <c r="G1" s="4" t="s">
        <v>2</v>
      </c>
    </row>
    <row r="2" spans="1:9">
      <c r="A2" s="1" t="str">
        <f>B2&amp;COUNTIF($B$2:B2,B2)</f>
        <v>Iodex1</v>
      </c>
      <c r="B2" s="1" t="s">
        <v>4</v>
      </c>
      <c r="C2" s="1" t="s">
        <v>20</v>
      </c>
      <c r="D2" s="1">
        <v>45</v>
      </c>
      <c r="G2" t="s">
        <v>17</v>
      </c>
    </row>
    <row r="3" spans="1:9">
      <c r="A3" s="1" t="str">
        <f>B3&amp;COUNTIF($B$2:B3,B3)</f>
        <v>Tigerbalm1</v>
      </c>
      <c r="B3" s="1" t="s">
        <v>16</v>
      </c>
      <c r="C3" s="1" t="s">
        <v>21</v>
      </c>
      <c r="D3" s="1">
        <v>65</v>
      </c>
    </row>
    <row r="4" spans="1:9">
      <c r="A4" s="1" t="str">
        <f>B4&amp;COUNTIF($B$2:B4,B4)</f>
        <v>Toothpaste1</v>
      </c>
      <c r="B4" s="1" t="s">
        <v>17</v>
      </c>
      <c r="C4" s="1" t="s">
        <v>22</v>
      </c>
      <c r="D4" s="1">
        <v>32</v>
      </c>
      <c r="G4" s="2" t="s">
        <v>2</v>
      </c>
      <c r="H4" s="2" t="s">
        <v>19</v>
      </c>
      <c r="I4" s="2" t="s">
        <v>3</v>
      </c>
    </row>
    <row r="5" spans="1:9">
      <c r="A5" s="1" t="str">
        <f>B5&amp;COUNTIF($B$2:B5,B5)</f>
        <v>Toothbrush1</v>
      </c>
      <c r="B5" s="1" t="s">
        <v>18</v>
      </c>
      <c r="C5" s="1" t="s">
        <v>20</v>
      </c>
      <c r="D5" s="1">
        <v>65</v>
      </c>
      <c r="G5" t="str">
        <f>IFERROR(VLOOKUP($G$2&amp;ROW()-4,$A$1:$D$11,COLUMN()-5,0),"")</f>
        <v>Toothpaste</v>
      </c>
      <c r="H5" t="str">
        <f t="shared" ref="H5:I11" si="0">IFERROR(VLOOKUP($G$2&amp;ROW()-4,$A$1:$D$11,COLUMN()-5,0),"")</f>
        <v>West City</v>
      </c>
      <c r="I5">
        <f t="shared" si="0"/>
        <v>32</v>
      </c>
    </row>
    <row r="6" spans="1:9">
      <c r="A6" s="1" t="str">
        <f>B6&amp;COUNTIF($B$2:B6,B6)</f>
        <v>Iodex2</v>
      </c>
      <c r="B6" s="1" t="s">
        <v>4</v>
      </c>
      <c r="C6" s="1" t="s">
        <v>21</v>
      </c>
      <c r="D6" s="1">
        <v>98</v>
      </c>
      <c r="G6" t="str">
        <f t="shared" ref="G6:G11" si="1">IFERROR(VLOOKUP($G$2&amp;ROW()-4,$A$1:$D$11,COLUMN()-5,0),"")</f>
        <v/>
      </c>
      <c r="H6" t="str">
        <f t="shared" si="0"/>
        <v/>
      </c>
      <c r="I6" t="str">
        <f t="shared" si="0"/>
        <v/>
      </c>
    </row>
    <row r="7" spans="1:9">
      <c r="A7" s="1" t="str">
        <f>B7&amp;COUNTIF($B$2:B7,B7)</f>
        <v>Tigerbalm2</v>
      </c>
      <c r="B7" s="1" t="s">
        <v>16</v>
      </c>
      <c r="C7" s="1" t="s">
        <v>22</v>
      </c>
      <c r="D7" s="1">
        <v>65</v>
      </c>
      <c r="G7" t="str">
        <f t="shared" si="1"/>
        <v/>
      </c>
      <c r="H7" t="str">
        <f t="shared" si="0"/>
        <v/>
      </c>
      <c r="I7" t="str">
        <f t="shared" si="0"/>
        <v/>
      </c>
    </row>
    <row r="8" spans="1:9">
      <c r="A8" s="1" t="str">
        <f>B8&amp;COUNTIF($B$2:B8,B8)</f>
        <v>Toothbrush2</v>
      </c>
      <c r="B8" s="1" t="s">
        <v>18</v>
      </c>
      <c r="C8" s="1" t="s">
        <v>20</v>
      </c>
      <c r="D8" s="1">
        <v>32</v>
      </c>
      <c r="G8" t="str">
        <f t="shared" si="1"/>
        <v/>
      </c>
      <c r="H8" t="str">
        <f t="shared" si="0"/>
        <v/>
      </c>
      <c r="I8" t="str">
        <f t="shared" si="0"/>
        <v/>
      </c>
    </row>
    <row r="9" spans="1:9">
      <c r="A9" s="1" t="str">
        <f>B9&amp;COUNTIF($B$2:B9,B9)</f>
        <v>Zandubalm1</v>
      </c>
      <c r="B9" s="1" t="s">
        <v>15</v>
      </c>
      <c r="C9" s="1" t="s">
        <v>21</v>
      </c>
      <c r="D9" s="1">
        <v>65</v>
      </c>
      <c r="G9" t="str">
        <f t="shared" si="1"/>
        <v/>
      </c>
      <c r="H9" t="str">
        <f t="shared" si="0"/>
        <v/>
      </c>
      <c r="I9" t="str">
        <f t="shared" si="0"/>
        <v/>
      </c>
    </row>
    <row r="10" spans="1:9">
      <c r="A10" s="1" t="str">
        <f>B10&amp;COUNTIF($B$2:B10,B10)</f>
        <v>Zandubalm2</v>
      </c>
      <c r="B10" s="1" t="s">
        <v>15</v>
      </c>
      <c r="C10" s="1" t="s">
        <v>22</v>
      </c>
      <c r="D10" s="1">
        <v>54</v>
      </c>
      <c r="G10" t="str">
        <f t="shared" si="1"/>
        <v/>
      </c>
      <c r="H10" t="str">
        <f t="shared" si="0"/>
        <v/>
      </c>
      <c r="I10" t="str">
        <f t="shared" si="0"/>
        <v/>
      </c>
    </row>
    <row r="11" spans="1:9">
      <c r="A11" s="1" t="str">
        <f>B11&amp;COUNTIF($B$2:B11,B11)</f>
        <v>Tigerbalm3</v>
      </c>
      <c r="B11" s="1" t="s">
        <v>16</v>
      </c>
      <c r="C11" s="1" t="s">
        <v>20</v>
      </c>
      <c r="D11" s="1">
        <v>65</v>
      </c>
      <c r="G11" t="str">
        <f t="shared" si="1"/>
        <v/>
      </c>
      <c r="H11" t="str">
        <f t="shared" si="0"/>
        <v/>
      </c>
      <c r="I11" t="str">
        <f t="shared" si="0"/>
        <v/>
      </c>
    </row>
  </sheetData>
  <dataValidations count="1">
    <dataValidation type="list" allowBlank="1" showInputMessage="1" showErrorMessage="1" sqref="G2">
      <formula1>"Iodex, Tigerbalm, Toothpaste, Toothbrush, Zandubalm"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zoomScale="130" zoomScaleNormal="130" workbookViewId="0">
      <selection activeCell="C7" sqref="C7"/>
    </sheetView>
  </sheetViews>
  <sheetFormatPr defaultRowHeight="15"/>
  <cols>
    <col min="1" max="1" width="14.28515625" customWidth="1"/>
    <col min="2" max="2" width="15.42578125" customWidth="1"/>
    <col min="3" max="3" width="11.28515625" bestFit="1" customWidth="1"/>
    <col min="4" max="4" width="11.140625" bestFit="1" customWidth="1"/>
    <col min="5" max="5" width="10" bestFit="1" customWidth="1"/>
    <col min="9" max="9" width="23.140625" bestFit="1" customWidth="1"/>
  </cols>
  <sheetData>
    <row r="1" spans="1:9">
      <c r="A1" s="2" t="s">
        <v>0</v>
      </c>
      <c r="B1" s="2" t="s">
        <v>42</v>
      </c>
      <c r="C1" s="2" t="s">
        <v>40</v>
      </c>
      <c r="D1" s="2" t="s">
        <v>2</v>
      </c>
      <c r="E1" s="2" t="s">
        <v>19</v>
      </c>
      <c r="F1" s="2" t="s">
        <v>3</v>
      </c>
      <c r="H1" s="39" t="s">
        <v>0</v>
      </c>
      <c r="I1" s="39"/>
    </row>
    <row r="2" spans="1:9">
      <c r="A2" s="1">
        <v>1231</v>
      </c>
      <c r="B2" s="1" t="s">
        <v>43</v>
      </c>
      <c r="C2" s="1" t="s">
        <v>7</v>
      </c>
      <c r="D2" s="1" t="s">
        <v>4</v>
      </c>
      <c r="E2" s="1" t="s">
        <v>20</v>
      </c>
      <c r="F2" s="1">
        <v>45</v>
      </c>
      <c r="H2" s="39"/>
      <c r="I2" s="39"/>
    </row>
    <row r="3" spans="1:9">
      <c r="A3" s="1">
        <v>1232</v>
      </c>
      <c r="B3" s="1" t="s">
        <v>44</v>
      </c>
      <c r="C3" s="1" t="s">
        <v>5</v>
      </c>
      <c r="D3" s="1" t="s">
        <v>16</v>
      </c>
      <c r="E3" s="1" t="s">
        <v>21</v>
      </c>
      <c r="F3" s="1">
        <v>65</v>
      </c>
      <c r="H3" s="40">
        <v>1234</v>
      </c>
      <c r="I3" s="40"/>
    </row>
    <row r="4" spans="1:9">
      <c r="A4" s="1">
        <v>1233</v>
      </c>
      <c r="B4" s="1" t="s">
        <v>45</v>
      </c>
      <c r="C4" s="1" t="s">
        <v>6</v>
      </c>
      <c r="D4" s="1" t="s">
        <v>17</v>
      </c>
      <c r="E4" s="1" t="s">
        <v>22</v>
      </c>
      <c r="F4" s="1">
        <v>32</v>
      </c>
      <c r="H4" s="40"/>
      <c r="I4" s="40"/>
    </row>
    <row r="5" spans="1:9">
      <c r="A5" s="1">
        <v>1234</v>
      </c>
      <c r="B5" s="1" t="s">
        <v>46</v>
      </c>
      <c r="C5" s="1" t="s">
        <v>8</v>
      </c>
      <c r="D5" s="1" t="s">
        <v>18</v>
      </c>
      <c r="E5" s="1" t="s">
        <v>20</v>
      </c>
      <c r="F5" s="1">
        <v>65</v>
      </c>
      <c r="H5" s="2" t="s">
        <v>40</v>
      </c>
      <c r="I5" t="str">
        <f>IFERROR(VLOOKUP($H$3,list5,ROW()-2,0),VLOOKUP($H$3,list6,ROW()-3,0))</f>
        <v>Thor</v>
      </c>
    </row>
    <row r="6" spans="1:9">
      <c r="A6" s="1">
        <v>1235</v>
      </c>
      <c r="B6" s="1" t="s">
        <v>47</v>
      </c>
      <c r="C6" s="1" t="s">
        <v>9</v>
      </c>
      <c r="D6" s="1" t="s">
        <v>4</v>
      </c>
      <c r="E6" s="1" t="s">
        <v>21</v>
      </c>
      <c r="F6" s="1">
        <v>98</v>
      </c>
      <c r="H6" s="2" t="s">
        <v>2</v>
      </c>
      <c r="I6" t="str">
        <f>IFERROR(VLOOKUP($H$3,list5,ROW()-2,0),VLOOKUP($H$3,list6,ROW()-3,0))</f>
        <v>Toothbrush</v>
      </c>
    </row>
    <row r="7" spans="1:9">
      <c r="A7" s="1">
        <v>1236</v>
      </c>
      <c r="B7" s="1" t="s">
        <v>48</v>
      </c>
      <c r="C7" s="1" t="s">
        <v>10</v>
      </c>
      <c r="D7" s="1" t="s">
        <v>16</v>
      </c>
      <c r="E7" s="1" t="s">
        <v>22</v>
      </c>
      <c r="F7" s="1">
        <v>65</v>
      </c>
      <c r="H7" s="2" t="s">
        <v>19</v>
      </c>
      <c r="I7" t="str">
        <f>IFERROR(VLOOKUP($H$3,list5,ROW()-2,0),VLOOKUP($H$3,list6,ROW()-3,0))</f>
        <v>South City</v>
      </c>
    </row>
    <row r="8" spans="1:9">
      <c r="A8" s="1">
        <v>1237</v>
      </c>
      <c r="B8" s="1" t="s">
        <v>49</v>
      </c>
      <c r="C8" s="1" t="s">
        <v>11</v>
      </c>
      <c r="D8" s="1" t="s">
        <v>18</v>
      </c>
      <c r="E8" s="1" t="s">
        <v>20</v>
      </c>
      <c r="F8" s="1">
        <v>32</v>
      </c>
      <c r="H8" s="2" t="s">
        <v>3</v>
      </c>
      <c r="I8">
        <f>IFERROR(VLOOKUP($H$3,list5,ROW()-2,0),VLOOKUP($H$3,list6,ROW()-3,0))</f>
        <v>65</v>
      </c>
    </row>
    <row r="9" spans="1:9">
      <c r="A9" s="1">
        <v>1238</v>
      </c>
      <c r="B9" s="1" t="s">
        <v>50</v>
      </c>
      <c r="C9" s="1" t="s">
        <v>13</v>
      </c>
      <c r="D9" s="1" t="s">
        <v>15</v>
      </c>
      <c r="E9" s="1" t="s">
        <v>21</v>
      </c>
      <c r="F9" s="1">
        <v>65</v>
      </c>
    </row>
    <row r="10" spans="1:9">
      <c r="A10" s="1">
        <v>1239</v>
      </c>
      <c r="B10" s="1" t="s">
        <v>51</v>
      </c>
      <c r="C10" s="1" t="s">
        <v>12</v>
      </c>
      <c r="D10" s="1" t="s">
        <v>15</v>
      </c>
      <c r="E10" s="1" t="s">
        <v>22</v>
      </c>
      <c r="F10" s="1">
        <v>54</v>
      </c>
    </row>
    <row r="11" spans="1:9">
      <c r="A11" s="1">
        <v>1240</v>
      </c>
      <c r="B11" s="1" t="s">
        <v>52</v>
      </c>
      <c r="C11" s="1" t="s">
        <v>14</v>
      </c>
      <c r="D11" s="1" t="s">
        <v>16</v>
      </c>
      <c r="E11" s="1" t="s">
        <v>20</v>
      </c>
      <c r="F11" s="1">
        <v>65</v>
      </c>
    </row>
  </sheetData>
  <mergeCells count="2">
    <mergeCell ref="H1:I2"/>
    <mergeCell ref="H3:I4"/>
  </mergeCells>
  <dataValidations count="2">
    <dataValidation type="list" allowBlank="1" showInputMessage="1" showErrorMessage="1" sqref="H1:I2">
      <formula1>$A$1:$B$1</formula1>
    </dataValidation>
    <dataValidation type="list" allowBlank="1" showInputMessage="1" showErrorMessage="1" sqref="H3:I4">
      <formula1>INDEX($A$1:$F$11,0,MATCH($H$1,$A$1:$B$1,0))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topLeftCell="A4" zoomScale="115" zoomScaleNormal="115" workbookViewId="0">
      <selection activeCell="F18" sqref="F18"/>
    </sheetView>
  </sheetViews>
  <sheetFormatPr defaultRowHeight="15"/>
  <cols>
    <col min="1" max="1" width="13.5703125" customWidth="1"/>
    <col min="2" max="2" width="13.140625" bestFit="1" customWidth="1"/>
    <col min="5" max="5" width="18.42578125" customWidth="1"/>
    <col min="6" max="6" width="11.85546875" customWidth="1"/>
    <col min="7" max="7" width="14.5703125" customWidth="1"/>
    <col min="10" max="10" width="11.28515625" bestFit="1" customWidth="1"/>
  </cols>
  <sheetData>
    <row r="1" spans="1:11">
      <c r="A1" s="6" t="s">
        <v>65</v>
      </c>
      <c r="B1" s="6"/>
      <c r="C1" s="6"/>
    </row>
    <row r="3" spans="1:11">
      <c r="A3" s="1" t="s">
        <v>64</v>
      </c>
      <c r="B3" s="5">
        <v>44044</v>
      </c>
      <c r="C3" s="1"/>
      <c r="E3" s="1" t="s">
        <v>63</v>
      </c>
      <c r="F3" s="5">
        <v>44045</v>
      </c>
      <c r="G3" s="1"/>
      <c r="I3" s="1" t="s">
        <v>62</v>
      </c>
      <c r="J3" s="5">
        <v>44046</v>
      </c>
      <c r="K3" s="1"/>
    </row>
    <row r="4" spans="1:11">
      <c r="A4" s="7" t="s">
        <v>79</v>
      </c>
      <c r="B4" s="7" t="s">
        <v>2</v>
      </c>
      <c r="C4" s="7" t="s">
        <v>53</v>
      </c>
      <c r="E4" s="7" t="s">
        <v>79</v>
      </c>
      <c r="F4" s="7" t="s">
        <v>2</v>
      </c>
      <c r="G4" s="7" t="s">
        <v>53</v>
      </c>
      <c r="I4" s="7" t="s">
        <v>79</v>
      </c>
      <c r="J4" s="7" t="s">
        <v>2</v>
      </c>
      <c r="K4" s="7" t="s">
        <v>53</v>
      </c>
    </row>
    <row r="5" spans="1:11">
      <c r="A5" s="1">
        <v>1001</v>
      </c>
      <c r="B5" s="1" t="s">
        <v>61</v>
      </c>
      <c r="C5" s="1">
        <v>20</v>
      </c>
      <c r="E5" s="1">
        <v>1011</v>
      </c>
      <c r="F5" s="1" t="s">
        <v>55</v>
      </c>
      <c r="G5" s="1">
        <v>45</v>
      </c>
      <c r="I5" s="1">
        <v>1021</v>
      </c>
      <c r="J5" s="1" t="s">
        <v>54</v>
      </c>
      <c r="K5" s="1">
        <v>67</v>
      </c>
    </row>
    <row r="6" spans="1:11">
      <c r="A6" s="1">
        <v>1002</v>
      </c>
      <c r="B6" s="1" t="s">
        <v>54</v>
      </c>
      <c r="C6" s="1">
        <v>25</v>
      </c>
      <c r="E6" s="1">
        <v>1012</v>
      </c>
      <c r="F6" s="1" t="s">
        <v>60</v>
      </c>
      <c r="G6" s="1">
        <v>35</v>
      </c>
      <c r="I6" s="1">
        <v>1022</v>
      </c>
      <c r="J6" s="1" t="s">
        <v>55</v>
      </c>
      <c r="K6" s="1">
        <v>87</v>
      </c>
    </row>
    <row r="7" spans="1:11">
      <c r="A7" s="1">
        <v>1003</v>
      </c>
      <c r="B7" s="1" t="s">
        <v>60</v>
      </c>
      <c r="C7" s="1">
        <v>30</v>
      </c>
      <c r="E7" s="1">
        <v>1013</v>
      </c>
      <c r="F7" s="1" t="s">
        <v>61</v>
      </c>
      <c r="G7" s="1">
        <v>25</v>
      </c>
      <c r="I7" s="1">
        <v>1023</v>
      </c>
      <c r="J7" s="1" t="s">
        <v>59</v>
      </c>
      <c r="K7" s="1">
        <v>90</v>
      </c>
    </row>
    <row r="8" spans="1:11">
      <c r="A8" s="1">
        <v>1004</v>
      </c>
      <c r="B8" s="1" t="s">
        <v>60</v>
      </c>
      <c r="C8" s="1">
        <v>35</v>
      </c>
      <c r="E8" s="1">
        <v>1014</v>
      </c>
      <c r="F8" s="1" t="s">
        <v>60</v>
      </c>
      <c r="G8" s="1">
        <v>25</v>
      </c>
      <c r="I8" s="1">
        <v>1024</v>
      </c>
      <c r="J8" s="1" t="s">
        <v>54</v>
      </c>
      <c r="K8" s="1">
        <v>35</v>
      </c>
    </row>
    <row r="9" spans="1:11">
      <c r="A9" s="1">
        <v>1005</v>
      </c>
      <c r="B9" s="1" t="s">
        <v>59</v>
      </c>
      <c r="C9" s="1">
        <v>40</v>
      </c>
      <c r="E9" s="1">
        <v>1015</v>
      </c>
      <c r="F9" s="1" t="s">
        <v>61</v>
      </c>
      <c r="G9" s="1">
        <v>25</v>
      </c>
      <c r="I9" s="1">
        <v>1025</v>
      </c>
      <c r="J9" s="1" t="s">
        <v>60</v>
      </c>
      <c r="K9" s="1">
        <v>40</v>
      </c>
    </row>
    <row r="10" spans="1:11">
      <c r="A10" s="1">
        <v>1006</v>
      </c>
      <c r="B10" s="1" t="s">
        <v>58</v>
      </c>
      <c r="C10" s="1">
        <v>45</v>
      </c>
      <c r="E10" s="1">
        <v>1016</v>
      </c>
      <c r="F10" s="1" t="s">
        <v>58</v>
      </c>
      <c r="G10" s="1">
        <v>25</v>
      </c>
      <c r="I10" s="1">
        <v>1026</v>
      </c>
      <c r="J10" s="1" t="s">
        <v>58</v>
      </c>
      <c r="K10" s="1">
        <v>23</v>
      </c>
    </row>
    <row r="11" spans="1:11">
      <c r="A11" s="1">
        <v>1007</v>
      </c>
      <c r="B11" s="1" t="s">
        <v>57</v>
      </c>
      <c r="C11" s="1">
        <v>50</v>
      </c>
      <c r="E11" s="1">
        <v>1017</v>
      </c>
      <c r="F11" s="1" t="s">
        <v>57</v>
      </c>
      <c r="G11" s="1">
        <v>25</v>
      </c>
      <c r="I11" s="1">
        <v>1027</v>
      </c>
      <c r="J11" s="1" t="s">
        <v>57</v>
      </c>
      <c r="K11" s="1">
        <v>65</v>
      </c>
    </row>
    <row r="12" spans="1:11">
      <c r="A12" s="1">
        <v>1008</v>
      </c>
      <c r="B12" s="1" t="s">
        <v>56</v>
      </c>
      <c r="C12" s="1">
        <v>55</v>
      </c>
      <c r="E12" s="1">
        <v>1018</v>
      </c>
      <c r="F12" s="1" t="s">
        <v>58</v>
      </c>
      <c r="G12" s="1">
        <v>25</v>
      </c>
      <c r="I12" s="1">
        <v>1028</v>
      </c>
      <c r="J12" s="1" t="s">
        <v>59</v>
      </c>
      <c r="K12" s="1">
        <v>87</v>
      </c>
    </row>
    <row r="13" spans="1:11">
      <c r="A13" s="1">
        <v>1009</v>
      </c>
      <c r="B13" s="1" t="s">
        <v>57</v>
      </c>
      <c r="C13" s="1">
        <v>60</v>
      </c>
      <c r="E13" s="1">
        <v>1019</v>
      </c>
      <c r="F13" s="1" t="s">
        <v>55</v>
      </c>
      <c r="G13" s="1">
        <v>34</v>
      </c>
      <c r="I13" s="1">
        <v>1029</v>
      </c>
      <c r="J13" s="1" t="s">
        <v>56</v>
      </c>
      <c r="K13" s="1">
        <v>98</v>
      </c>
    </row>
    <row r="14" spans="1:11">
      <c r="A14" s="1">
        <v>1010</v>
      </c>
      <c r="B14" s="1" t="s">
        <v>54</v>
      </c>
      <c r="C14" s="1">
        <v>65</v>
      </c>
      <c r="E14" s="1">
        <v>1020</v>
      </c>
      <c r="F14" s="1" t="s">
        <v>60</v>
      </c>
      <c r="G14" s="1">
        <v>55</v>
      </c>
      <c r="I14" s="1">
        <v>1030</v>
      </c>
      <c r="J14" s="1" t="s">
        <v>61</v>
      </c>
      <c r="K14" s="1">
        <v>70</v>
      </c>
    </row>
    <row r="17" spans="5:6">
      <c r="E17" s="1" t="s">
        <v>80</v>
      </c>
      <c r="F17" s="1">
        <v>1008</v>
      </c>
    </row>
    <row r="18" spans="5:6">
      <c r="E18" s="1" t="s">
        <v>2</v>
      </c>
      <c r="F18" s="1" t="str">
        <f>VLOOKUP($F$17,IF($F$17&lt;=1010,Data1,IF($F$17&lt;=1020,Data2,IF($F$17&lt;=1030,Data3))),ROW()-16,0)</f>
        <v>SSD</v>
      </c>
    </row>
    <row r="19" spans="5:6">
      <c r="E19" s="1" t="s">
        <v>53</v>
      </c>
      <c r="F19" s="1">
        <f>VLOOKUP($F$17,IF($F$17&lt;=1010,Data1,IF($F$17&lt;=1020,Data2,IF($F$17&lt;=1030,Data3))),ROW()-16,0)</f>
        <v>55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zoomScale="145" zoomScaleNormal="145" workbookViewId="0">
      <selection activeCell="C4" sqref="C4"/>
    </sheetView>
  </sheetViews>
  <sheetFormatPr defaultRowHeight="15"/>
  <cols>
    <col min="2" max="2" width="11.28515625" bestFit="1" customWidth="1"/>
  </cols>
  <sheetData>
    <row r="1" spans="1:4">
      <c r="A1" s="41" t="s">
        <v>89</v>
      </c>
      <c r="B1" s="41"/>
      <c r="C1" s="41"/>
      <c r="D1" s="41"/>
    </row>
    <row r="2" spans="1:4">
      <c r="A2" s="7" t="s">
        <v>79</v>
      </c>
      <c r="B2" s="7" t="s">
        <v>2</v>
      </c>
      <c r="C2" s="7" t="s">
        <v>53</v>
      </c>
      <c r="D2" s="7" t="s">
        <v>19</v>
      </c>
    </row>
    <row r="3" spans="1:4">
      <c r="A3" s="1">
        <v>1001</v>
      </c>
      <c r="B3" s="1" t="str">
        <f t="shared" ref="B3:B12" si="0">VLOOKUP(A3,ProductT,2,0)</f>
        <v>Keyboard</v>
      </c>
      <c r="C3" s="1">
        <f t="shared" ref="C3:C12" si="1">VLOOKUP(A3,Qty,2,0)</f>
        <v>45</v>
      </c>
      <c r="D3" s="1" t="str">
        <f t="shared" ref="D3:D12" si="2">VLOOKUP(A3,ZoneT,2,0)</f>
        <v>South</v>
      </c>
    </row>
    <row r="4" spans="1:4">
      <c r="A4" s="1">
        <v>1002</v>
      </c>
      <c r="B4" s="1" t="str">
        <f t="shared" si="0"/>
        <v>LCD</v>
      </c>
      <c r="C4" s="1">
        <f t="shared" si="1"/>
        <v>35</v>
      </c>
      <c r="D4" s="1" t="str">
        <f t="shared" si="2"/>
        <v>West</v>
      </c>
    </row>
    <row r="5" spans="1:4">
      <c r="A5" s="1">
        <v>1003</v>
      </c>
      <c r="B5" s="1" t="str">
        <f t="shared" si="0"/>
        <v>Mouse</v>
      </c>
      <c r="C5" s="1">
        <f t="shared" si="1"/>
        <v>25</v>
      </c>
      <c r="D5" s="1" t="str">
        <f t="shared" si="2"/>
        <v>East</v>
      </c>
    </row>
    <row r="6" spans="1:4">
      <c r="A6" s="1">
        <v>1004</v>
      </c>
      <c r="B6" s="1" t="str">
        <f t="shared" si="0"/>
        <v>Mouse</v>
      </c>
      <c r="C6" s="1">
        <f t="shared" si="1"/>
        <v>25</v>
      </c>
      <c r="D6" s="1" t="str">
        <f t="shared" si="2"/>
        <v>South</v>
      </c>
    </row>
    <row r="7" spans="1:4">
      <c r="A7" s="1">
        <v>1005</v>
      </c>
      <c r="B7" s="1" t="str">
        <f t="shared" si="0"/>
        <v>Headphone</v>
      </c>
      <c r="C7" s="1">
        <f t="shared" si="1"/>
        <v>25</v>
      </c>
      <c r="D7" s="1" t="str">
        <f t="shared" si="2"/>
        <v>North</v>
      </c>
    </row>
    <row r="8" spans="1:4">
      <c r="A8" s="1">
        <v>1006</v>
      </c>
      <c r="B8" s="1" t="str">
        <f t="shared" si="0"/>
        <v>Pendrive</v>
      </c>
      <c r="C8" s="1">
        <f t="shared" si="1"/>
        <v>25</v>
      </c>
      <c r="D8" s="1" t="str">
        <f t="shared" si="2"/>
        <v>South</v>
      </c>
    </row>
    <row r="9" spans="1:4">
      <c r="A9" s="1">
        <v>1007</v>
      </c>
      <c r="B9" s="1" t="str">
        <f t="shared" si="0"/>
        <v>HDD</v>
      </c>
      <c r="C9" s="1">
        <f t="shared" si="1"/>
        <v>25</v>
      </c>
      <c r="D9" s="1" t="str">
        <f t="shared" si="2"/>
        <v>West</v>
      </c>
    </row>
    <row r="10" spans="1:4">
      <c r="A10" s="1">
        <v>1008</v>
      </c>
      <c r="B10" s="1" t="str">
        <f t="shared" si="0"/>
        <v>SSD</v>
      </c>
      <c r="C10" s="1">
        <f t="shared" si="1"/>
        <v>25</v>
      </c>
      <c r="D10" s="1" t="str">
        <f t="shared" si="2"/>
        <v>South</v>
      </c>
    </row>
    <row r="11" spans="1:4">
      <c r="A11" s="1">
        <v>1009</v>
      </c>
      <c r="B11" s="1" t="str">
        <f t="shared" si="0"/>
        <v>HDD</v>
      </c>
      <c r="C11" s="1">
        <f t="shared" si="1"/>
        <v>34</v>
      </c>
      <c r="D11" s="1" t="str">
        <f t="shared" si="2"/>
        <v>West</v>
      </c>
    </row>
    <row r="12" spans="1:4">
      <c r="A12" s="1">
        <v>1010</v>
      </c>
      <c r="B12" s="1" t="str">
        <f t="shared" si="0"/>
        <v>LCD</v>
      </c>
      <c r="C12" s="1">
        <f t="shared" si="1"/>
        <v>55</v>
      </c>
      <c r="D12" s="1" t="str">
        <f t="shared" si="2"/>
        <v>North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64</v>
      </c>
      <c r="B1" s="5"/>
    </row>
    <row r="2" spans="1:2">
      <c r="A2" s="7" t="s">
        <v>79</v>
      </c>
      <c r="B2" s="7" t="s">
        <v>2</v>
      </c>
    </row>
    <row r="3" spans="1:2">
      <c r="A3" s="1">
        <v>1001</v>
      </c>
      <c r="B3" s="1" t="s">
        <v>61</v>
      </c>
    </row>
    <row r="4" spans="1:2">
      <c r="A4" s="1">
        <v>1002</v>
      </c>
      <c r="B4" s="1" t="s">
        <v>54</v>
      </c>
    </row>
    <row r="5" spans="1:2">
      <c r="A5" s="1">
        <v>1003</v>
      </c>
      <c r="B5" s="1" t="s">
        <v>60</v>
      </c>
    </row>
    <row r="6" spans="1:2">
      <c r="A6" s="1">
        <v>1004</v>
      </c>
      <c r="B6" s="1" t="s">
        <v>60</v>
      </c>
    </row>
    <row r="7" spans="1:2">
      <c r="A7" s="1">
        <v>1005</v>
      </c>
      <c r="B7" s="1" t="s">
        <v>59</v>
      </c>
    </row>
    <row r="8" spans="1:2">
      <c r="A8" s="1">
        <v>1006</v>
      </c>
      <c r="B8" s="1" t="s">
        <v>58</v>
      </c>
    </row>
    <row r="9" spans="1:2">
      <c r="A9" s="1">
        <v>1007</v>
      </c>
      <c r="B9" s="1" t="s">
        <v>57</v>
      </c>
    </row>
    <row r="10" spans="1:2">
      <c r="A10" s="1">
        <v>1008</v>
      </c>
      <c r="B10" s="1" t="s">
        <v>56</v>
      </c>
    </row>
    <row r="11" spans="1:2">
      <c r="A11" s="1">
        <v>1009</v>
      </c>
      <c r="B11" s="1" t="s">
        <v>57</v>
      </c>
    </row>
    <row r="12" spans="1:2">
      <c r="A12" s="1">
        <v>1010</v>
      </c>
      <c r="B12" s="1" t="s">
        <v>54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zoomScale="160" zoomScaleNormal="160" workbookViewId="0">
      <selection activeCell="A2" sqref="A2:B12"/>
    </sheetView>
  </sheetViews>
  <sheetFormatPr defaultRowHeight="15"/>
  <sheetData>
    <row r="1" spans="1:2">
      <c r="A1" s="1" t="s">
        <v>63</v>
      </c>
      <c r="B1" s="1"/>
    </row>
    <row r="2" spans="1:2">
      <c r="A2" s="7" t="s">
        <v>79</v>
      </c>
      <c r="B2" s="7" t="s">
        <v>53</v>
      </c>
    </row>
    <row r="3" spans="1:2">
      <c r="A3" s="1">
        <v>1001</v>
      </c>
      <c r="B3" s="1">
        <v>45</v>
      </c>
    </row>
    <row r="4" spans="1:2">
      <c r="A4" s="1">
        <v>1002</v>
      </c>
      <c r="B4" s="1">
        <v>35</v>
      </c>
    </row>
    <row r="5" spans="1:2">
      <c r="A5" s="1">
        <v>1003</v>
      </c>
      <c r="B5" s="1">
        <v>25</v>
      </c>
    </row>
    <row r="6" spans="1:2">
      <c r="A6" s="1">
        <v>1004</v>
      </c>
      <c r="B6" s="1">
        <v>25</v>
      </c>
    </row>
    <row r="7" spans="1:2">
      <c r="A7" s="1">
        <v>1005</v>
      </c>
      <c r="B7" s="1">
        <v>25</v>
      </c>
    </row>
    <row r="8" spans="1:2">
      <c r="A8" s="1">
        <v>1006</v>
      </c>
      <c r="B8" s="1">
        <v>25</v>
      </c>
    </row>
    <row r="9" spans="1:2">
      <c r="A9" s="1">
        <v>1007</v>
      </c>
      <c r="B9" s="1">
        <v>25</v>
      </c>
    </row>
    <row r="10" spans="1:2">
      <c r="A10" s="1">
        <v>1008</v>
      </c>
      <c r="B10" s="1">
        <v>25</v>
      </c>
    </row>
    <row r="11" spans="1:2">
      <c r="A11" s="1">
        <v>1009</v>
      </c>
      <c r="B11" s="1">
        <v>34</v>
      </c>
    </row>
    <row r="12" spans="1:2">
      <c r="A12" s="1">
        <v>1010</v>
      </c>
      <c r="B12" s="1">
        <v>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62</v>
      </c>
      <c r="B1" s="5"/>
    </row>
    <row r="2" spans="1:2">
      <c r="A2" s="7" t="s">
        <v>79</v>
      </c>
      <c r="B2" s="7" t="s">
        <v>19</v>
      </c>
    </row>
    <row r="3" spans="1:2">
      <c r="A3" s="1">
        <v>1001</v>
      </c>
      <c r="B3" s="1" t="s">
        <v>84</v>
      </c>
    </row>
    <row r="4" spans="1:2">
      <c r="A4" s="1">
        <v>1002</v>
      </c>
      <c r="B4" s="1" t="s">
        <v>85</v>
      </c>
    </row>
    <row r="5" spans="1:2">
      <c r="A5" s="1">
        <v>1003</v>
      </c>
      <c r="B5" s="1" t="s">
        <v>86</v>
      </c>
    </row>
    <row r="6" spans="1:2">
      <c r="A6" s="1">
        <v>1004</v>
      </c>
      <c r="B6" s="1" t="s">
        <v>84</v>
      </c>
    </row>
    <row r="7" spans="1:2">
      <c r="A7" s="1">
        <v>1005</v>
      </c>
      <c r="B7" s="1" t="s">
        <v>87</v>
      </c>
    </row>
    <row r="8" spans="1:2">
      <c r="A8" s="1">
        <v>1006</v>
      </c>
      <c r="B8" s="1" t="s">
        <v>84</v>
      </c>
    </row>
    <row r="9" spans="1:2">
      <c r="A9" s="1">
        <v>1007</v>
      </c>
      <c r="B9" s="1" t="s">
        <v>85</v>
      </c>
    </row>
    <row r="10" spans="1:2">
      <c r="A10" s="1">
        <v>1008</v>
      </c>
      <c r="B10" s="1" t="s">
        <v>84</v>
      </c>
    </row>
    <row r="11" spans="1:2">
      <c r="A11" s="1">
        <v>1009</v>
      </c>
      <c r="B11" s="1" t="s">
        <v>85</v>
      </c>
    </row>
    <row r="12" spans="1:2">
      <c r="A12" s="1">
        <v>1010</v>
      </c>
      <c r="B12" s="1" t="s">
        <v>87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zoomScale="190" zoomScaleNormal="190" workbookViewId="0">
      <selection sqref="A1:C1"/>
    </sheetView>
  </sheetViews>
  <sheetFormatPr defaultRowHeight="15"/>
  <cols>
    <col min="1" max="1" width="11.28515625" customWidth="1"/>
    <col min="2" max="2" width="11" customWidth="1"/>
    <col min="3" max="3" width="10.5703125" customWidth="1"/>
  </cols>
  <sheetData>
    <row r="1" spans="1:3">
      <c r="A1" s="42" t="s">
        <v>88</v>
      </c>
      <c r="B1" s="42"/>
      <c r="C1" s="42"/>
    </row>
    <row r="2" spans="1:3">
      <c r="A2" s="7" t="s">
        <v>79</v>
      </c>
      <c r="B2" s="7" t="s">
        <v>2</v>
      </c>
      <c r="C2" s="7" t="s">
        <v>53</v>
      </c>
    </row>
    <row r="3" spans="1:3">
      <c r="A3">
        <v>1001</v>
      </c>
    </row>
    <row r="4" spans="1:3">
      <c r="A4">
        <v>1002</v>
      </c>
    </row>
    <row r="5" spans="1:3">
      <c r="A5">
        <v>1003</v>
      </c>
    </row>
    <row r="6" spans="1:3">
      <c r="A6">
        <v>1004</v>
      </c>
    </row>
    <row r="7" spans="1:3">
      <c r="A7">
        <v>1005</v>
      </c>
    </row>
    <row r="8" spans="1:3">
      <c r="A8">
        <v>1006</v>
      </c>
    </row>
    <row r="9" spans="1:3">
      <c r="A9">
        <v>1007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zoomScale="190" zoomScaleNormal="190" workbookViewId="0">
      <selection activeCell="B6" sqref="B6"/>
    </sheetView>
  </sheetViews>
  <sheetFormatPr defaultRowHeight="15"/>
  <cols>
    <col min="1" max="1" width="17.28515625" bestFit="1" customWidth="1"/>
    <col min="2" max="2" width="13.140625" customWidth="1"/>
    <col min="5" max="5" width="15.140625" bestFit="1" customWidth="1"/>
  </cols>
  <sheetData>
    <row r="1" spans="1:2">
      <c r="A1" s="8" t="s">
        <v>66</v>
      </c>
      <c r="B1" s="8" t="s">
        <v>73</v>
      </c>
    </row>
    <row r="2" spans="1:2">
      <c r="A2" t="s">
        <v>67</v>
      </c>
      <c r="B2" t="s">
        <v>74</v>
      </c>
    </row>
    <row r="3" spans="1:2">
      <c r="A3" t="s">
        <v>68</v>
      </c>
      <c r="B3" t="s">
        <v>75</v>
      </c>
    </row>
    <row r="4" spans="1:2">
      <c r="A4" t="s">
        <v>69</v>
      </c>
      <c r="B4" t="str">
        <f>VLOOKUP(A4,location,2,0)</f>
        <v>Pune</v>
      </c>
    </row>
    <row r="5" spans="1:2">
      <c r="A5" t="s">
        <v>70</v>
      </c>
      <c r="B5" t="s">
        <v>77</v>
      </c>
    </row>
    <row r="6" spans="1:2">
      <c r="A6" t="s">
        <v>71</v>
      </c>
      <c r="B6" t="str">
        <f>VLOOKUP(A6,location,2,0)</f>
        <v>Chennai</v>
      </c>
    </row>
    <row r="7" spans="1:2">
      <c r="A7" t="s">
        <v>72</v>
      </c>
      <c r="B7" t="s">
        <v>76</v>
      </c>
    </row>
    <row r="8" spans="1:2">
      <c r="A8" t="s">
        <v>81</v>
      </c>
      <c r="B8" t="str">
        <f>VLOOKUP(A8,location,2,0)</f>
        <v>Surat</v>
      </c>
    </row>
    <row r="9" spans="1:2">
      <c r="A9" t="s">
        <v>82</v>
      </c>
      <c r="B9" t="s">
        <v>75</v>
      </c>
    </row>
  </sheetData>
  <autoFilter ref="A1:B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zoomScale="175" zoomScaleNormal="175" workbookViewId="0">
      <selection sqref="A1:B4"/>
    </sheetView>
  </sheetViews>
  <sheetFormatPr defaultRowHeight="15"/>
  <cols>
    <col min="1" max="1" width="17.28515625" bestFit="1" customWidth="1"/>
  </cols>
  <sheetData>
    <row r="1" spans="1:2">
      <c r="A1" s="8" t="s">
        <v>66</v>
      </c>
      <c r="B1" s="8" t="s">
        <v>73</v>
      </c>
    </row>
    <row r="2" spans="1:2">
      <c r="A2" t="s">
        <v>69</v>
      </c>
      <c r="B2" t="s">
        <v>76</v>
      </c>
    </row>
    <row r="3" spans="1:2">
      <c r="A3" t="s">
        <v>71</v>
      </c>
      <c r="B3" t="s">
        <v>78</v>
      </c>
    </row>
    <row r="4" spans="1:2">
      <c r="A4" t="s">
        <v>81</v>
      </c>
      <c r="B4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zoomScale="130" zoomScaleNormal="130" workbookViewId="0">
      <selection activeCell="H3" sqref="H3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7" max="7" width="11" customWidth="1"/>
    <col min="8" max="8" width="13.140625" customWidth="1"/>
  </cols>
  <sheetData>
    <row r="1" spans="1:8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G1" s="41" t="s">
        <v>90</v>
      </c>
      <c r="H1" s="41"/>
    </row>
    <row r="2" spans="1:8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G2" s="2" t="s">
        <v>0</v>
      </c>
      <c r="H2">
        <v>1233</v>
      </c>
    </row>
    <row r="3" spans="1:8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G3" s="2" t="s">
        <v>40</v>
      </c>
      <c r="H3" t="str">
        <f>VLOOKUP($H$2,CHOOSE({1,2,3,4,5},$E$1:$E$11,$A$1:$A$11,$B$1:$B$11,$C$1:$C$11,$D$1:$D$11),ROW()-1,0)</f>
        <v>Superman</v>
      </c>
    </row>
    <row r="4" spans="1:8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G4" s="2" t="s">
        <v>2</v>
      </c>
      <c r="H4" t="str">
        <f>VLOOKUP($H$2,CHOOSE({1,2,3,4,5},$E$1:$E$11,$A$1:$A$11,$B$1:$B$11,$C$1:$C$11,$D$1:$D$11),ROW()-1,0)</f>
        <v>Toothpaste</v>
      </c>
    </row>
    <row r="5" spans="1:8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G5" s="2" t="s">
        <v>19</v>
      </c>
      <c r="H5" t="str">
        <f>VLOOKUP($H$2,CHOOSE({1,2,3,4,5},$E$1:$E$11,$A$1:$A$11,$B$1:$B$11,$C$1:$C$11,$D$1:$D$11),ROW()-1,0)</f>
        <v>West City</v>
      </c>
    </row>
    <row r="6" spans="1:8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G6" s="2" t="s">
        <v>3</v>
      </c>
      <c r="H6">
        <f>VLOOKUP($H$2,CHOOSE({1,2,3,4,5},$E$1:$E$11,$A$1:$A$11,$B$1:$B$11,$C$1:$C$11,$D$1:$D$11),ROW()-1,0)</f>
        <v>32</v>
      </c>
    </row>
    <row r="7" spans="1:8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8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8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8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8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130" zoomScaleNormal="130" workbookViewId="0">
      <selection activeCell="I4" sqref="I4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8" max="8" width="10.140625" bestFit="1" customWidth="1"/>
    <col min="9" max="9" width="13.140625" customWidth="1"/>
  </cols>
  <sheetData>
    <row r="1" spans="1:11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H1" s="41" t="s">
        <v>91</v>
      </c>
      <c r="I1" s="41"/>
      <c r="J1" t="s">
        <v>166</v>
      </c>
      <c r="K1" t="s">
        <v>167</v>
      </c>
    </row>
    <row r="2" spans="1:11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H2" s="2" t="s">
        <v>0</v>
      </c>
      <c r="I2">
        <v>1232</v>
      </c>
      <c r="J2">
        <f>MATCH(I2,E1:E11,0)</f>
        <v>3</v>
      </c>
    </row>
    <row r="3" spans="1:11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H3" s="2" t="s">
        <v>40</v>
      </c>
      <c r="I3" t="str">
        <f>INDEX($A$1:$E$11,MATCH($I$2,$E$1:$E$11,0),MATCH(H3,$A$1:$E$1,0))</f>
        <v>Ironman</v>
      </c>
      <c r="K3">
        <f>MATCH(H3,$A$1:$E$1,0)</f>
        <v>1</v>
      </c>
    </row>
    <row r="4" spans="1:11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H4" s="2" t="s">
        <v>2</v>
      </c>
      <c r="I4" t="str">
        <f t="shared" ref="I4:I6" si="0">INDEX($A$1:$E$11,MATCH($I$2,$E$1:$E$11,0),MATCH(H4,$A$1:$E$1,0))</f>
        <v>Tigerbalm</v>
      </c>
      <c r="K4">
        <f>MATCH(H4,$A$1:$E$1,0)</f>
        <v>2</v>
      </c>
    </row>
    <row r="5" spans="1:11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H5" s="2" t="s">
        <v>19</v>
      </c>
      <c r="I5" t="str">
        <f t="shared" si="0"/>
        <v>North City</v>
      </c>
      <c r="K5">
        <f>MATCH(H5,$A$1:$E$1,0)</f>
        <v>3</v>
      </c>
    </row>
    <row r="6" spans="1:11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H6" s="2" t="s">
        <v>3</v>
      </c>
      <c r="I6">
        <f t="shared" si="0"/>
        <v>65</v>
      </c>
      <c r="K6">
        <f>MATCH(H6,$A$1:$E$1,0)</f>
        <v>4</v>
      </c>
    </row>
    <row r="7" spans="1:11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11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11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11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11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zoomScale="145" zoomScaleNormal="145" workbookViewId="0">
      <selection activeCell="B1" sqref="B1"/>
    </sheetView>
  </sheetViews>
  <sheetFormatPr defaultRowHeight="15"/>
  <cols>
    <col min="1" max="1" width="11.5703125" customWidth="1"/>
  </cols>
  <sheetData>
    <row r="1" spans="1:4">
      <c r="A1" s="9" t="s">
        <v>104</v>
      </c>
      <c r="B1" s="12" t="s">
        <v>103</v>
      </c>
    </row>
    <row r="2" spans="1:4">
      <c r="A2" s="11" t="s">
        <v>105</v>
      </c>
      <c r="B2" s="1">
        <f t="shared" ref="B2:B7" si="0">VLOOKUP(A2,monthdata,MATCH($B$1,Monthlist,0),0)</f>
        <v>127</v>
      </c>
      <c r="D2">
        <f>MATCH(B1,Monthlist,0)</f>
        <v>13</v>
      </c>
    </row>
    <row r="3" spans="1:4">
      <c r="A3" s="11" t="s">
        <v>106</v>
      </c>
      <c r="B3" s="1">
        <f t="shared" si="0"/>
        <v>170</v>
      </c>
    </row>
    <row r="4" spans="1:4">
      <c r="A4" s="11" t="s">
        <v>107</v>
      </c>
      <c r="B4" s="1">
        <f t="shared" si="0"/>
        <v>141</v>
      </c>
    </row>
    <row r="5" spans="1:4">
      <c r="A5" s="11" t="s">
        <v>55</v>
      </c>
      <c r="B5" s="1">
        <f t="shared" si="0"/>
        <v>104</v>
      </c>
    </row>
    <row r="6" spans="1:4">
      <c r="A6" s="11" t="s">
        <v>54</v>
      </c>
      <c r="B6" s="1">
        <f t="shared" si="0"/>
        <v>178</v>
      </c>
    </row>
    <row r="7" spans="1:4">
      <c r="A7" s="11" t="s">
        <v>108</v>
      </c>
      <c r="B7" s="1">
        <f t="shared" si="0"/>
        <v>137</v>
      </c>
    </row>
  </sheetData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' Backupdata'!$B$1:$M$1</xm:f>
          </x14:formula1>
          <xm:sqref>B1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M7"/>
  <sheetViews>
    <sheetView zoomScale="130" zoomScaleNormal="130" workbookViewId="0">
      <selection sqref="A1:M1"/>
    </sheetView>
  </sheetViews>
  <sheetFormatPr defaultRowHeight="15"/>
  <cols>
    <col min="1" max="1" width="13.5703125" customWidth="1"/>
  </cols>
  <sheetData>
    <row r="1" spans="1:13">
      <c r="A1" s="9" t="s">
        <v>104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103</v>
      </c>
    </row>
    <row r="2" spans="1:13">
      <c r="A2" s="11" t="s">
        <v>105</v>
      </c>
      <c r="B2" s="1">
        <v>144</v>
      </c>
      <c r="C2" s="1">
        <v>131</v>
      </c>
      <c r="D2" s="1">
        <v>134</v>
      </c>
      <c r="E2" s="1">
        <v>120</v>
      </c>
      <c r="F2" s="1">
        <v>143</v>
      </c>
      <c r="G2" s="1">
        <v>173</v>
      </c>
      <c r="H2" s="1">
        <v>154</v>
      </c>
      <c r="I2" s="1">
        <v>190</v>
      </c>
      <c r="J2" s="1">
        <v>113</v>
      </c>
      <c r="K2" s="1">
        <v>130</v>
      </c>
      <c r="L2" s="1">
        <v>120</v>
      </c>
      <c r="M2" s="1">
        <v>127</v>
      </c>
    </row>
    <row r="3" spans="1:13">
      <c r="A3" s="11" t="s">
        <v>106</v>
      </c>
      <c r="B3" s="1">
        <v>185</v>
      </c>
      <c r="C3" s="1">
        <v>180</v>
      </c>
      <c r="D3" s="1">
        <v>114</v>
      </c>
      <c r="E3" s="1">
        <v>160</v>
      </c>
      <c r="F3" s="1">
        <v>138</v>
      </c>
      <c r="G3" s="1">
        <v>112</v>
      </c>
      <c r="H3" s="1">
        <v>200</v>
      </c>
      <c r="I3" s="1">
        <v>158</v>
      </c>
      <c r="J3" s="1">
        <v>181</v>
      </c>
      <c r="K3" s="1">
        <v>138</v>
      </c>
      <c r="L3" s="1">
        <v>116</v>
      </c>
      <c r="M3" s="1">
        <v>170</v>
      </c>
    </row>
    <row r="4" spans="1:13">
      <c r="A4" s="11" t="s">
        <v>107</v>
      </c>
      <c r="B4" s="1">
        <v>114</v>
      </c>
      <c r="C4" s="1">
        <v>152</v>
      </c>
      <c r="D4" s="1">
        <v>164</v>
      </c>
      <c r="E4" s="1">
        <v>169</v>
      </c>
      <c r="F4" s="1">
        <v>119</v>
      </c>
      <c r="G4" s="1">
        <v>141</v>
      </c>
      <c r="H4" s="1">
        <v>179</v>
      </c>
      <c r="I4" s="1">
        <v>126</v>
      </c>
      <c r="J4" s="1">
        <v>119</v>
      </c>
      <c r="K4" s="1">
        <v>109</v>
      </c>
      <c r="L4" s="1">
        <v>196</v>
      </c>
      <c r="M4" s="1">
        <v>141</v>
      </c>
    </row>
    <row r="5" spans="1:13">
      <c r="A5" s="11" t="s">
        <v>55</v>
      </c>
      <c r="B5" s="1">
        <v>196</v>
      </c>
      <c r="C5" s="1">
        <v>118</v>
      </c>
      <c r="D5" s="1">
        <v>183</v>
      </c>
      <c r="E5" s="1">
        <v>145</v>
      </c>
      <c r="F5" s="1">
        <v>126</v>
      </c>
      <c r="G5" s="1">
        <v>157</v>
      </c>
      <c r="H5" s="1">
        <v>156</v>
      </c>
      <c r="I5" s="1">
        <v>175</v>
      </c>
      <c r="J5" s="1">
        <v>107</v>
      </c>
      <c r="K5" s="1">
        <v>112</v>
      </c>
      <c r="L5" s="1">
        <v>164</v>
      </c>
      <c r="M5" s="1">
        <v>104</v>
      </c>
    </row>
    <row r="6" spans="1:13">
      <c r="A6" s="11" t="s">
        <v>54</v>
      </c>
      <c r="B6" s="1">
        <v>193</v>
      </c>
      <c r="C6" s="1">
        <v>111</v>
      </c>
      <c r="D6" s="1">
        <v>174</v>
      </c>
      <c r="E6" s="1">
        <v>143</v>
      </c>
      <c r="F6" s="1">
        <v>162</v>
      </c>
      <c r="G6" s="1">
        <v>145</v>
      </c>
      <c r="H6" s="1">
        <v>177</v>
      </c>
      <c r="I6" s="1">
        <v>182</v>
      </c>
      <c r="J6" s="1">
        <v>164</v>
      </c>
      <c r="K6" s="1">
        <v>152</v>
      </c>
      <c r="L6" s="1">
        <v>147</v>
      </c>
      <c r="M6" s="1">
        <v>178</v>
      </c>
    </row>
    <row r="7" spans="1:13">
      <c r="A7" s="11" t="s">
        <v>108</v>
      </c>
      <c r="B7" s="1">
        <v>122</v>
      </c>
      <c r="C7" s="1">
        <v>164</v>
      </c>
      <c r="D7" s="1">
        <v>152</v>
      </c>
      <c r="E7" s="1">
        <v>133</v>
      </c>
      <c r="F7" s="1">
        <v>118</v>
      </c>
      <c r="G7" s="1">
        <v>132</v>
      </c>
      <c r="H7" s="1">
        <v>158</v>
      </c>
      <c r="I7" s="1">
        <v>159</v>
      </c>
      <c r="J7" s="1">
        <v>175</v>
      </c>
      <c r="K7" s="1">
        <v>150</v>
      </c>
      <c r="L7" s="1">
        <v>127</v>
      </c>
      <c r="M7" s="1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3"/>
  <sheetViews>
    <sheetView zoomScale="115" zoomScaleNormal="115" workbookViewId="0">
      <selection activeCell="H2" sqref="H2"/>
    </sheetView>
  </sheetViews>
  <sheetFormatPr defaultRowHeight="15"/>
  <cols>
    <col min="1" max="1" width="24.42578125" bestFit="1" customWidth="1"/>
    <col min="2" max="2" width="10.140625" bestFit="1" customWidth="1"/>
    <col min="3" max="3" width="11.28515625" customWidth="1"/>
    <col min="4" max="4" width="10.5703125" customWidth="1"/>
    <col min="7" max="7" width="13.140625" customWidth="1"/>
    <col min="8" max="8" width="28.140625" customWidth="1"/>
    <col min="9" max="9" width="10.7109375" customWidth="1"/>
  </cols>
  <sheetData>
    <row r="1" spans="1:10">
      <c r="A1" s="14" t="s">
        <v>2</v>
      </c>
      <c r="B1" s="14" t="s">
        <v>109</v>
      </c>
      <c r="C1" s="14" t="s">
        <v>0</v>
      </c>
      <c r="D1" s="14" t="s">
        <v>110</v>
      </c>
      <c r="G1" s="14" t="s">
        <v>2</v>
      </c>
      <c r="H1" s="14" t="s">
        <v>109</v>
      </c>
      <c r="I1" s="14" t="s">
        <v>0</v>
      </c>
      <c r="J1" s="14" t="s">
        <v>110</v>
      </c>
    </row>
    <row r="2" spans="1:10">
      <c r="A2" s="1" t="s">
        <v>111</v>
      </c>
      <c r="B2" s="1" t="s">
        <v>75</v>
      </c>
      <c r="C2" s="1" t="s">
        <v>112</v>
      </c>
      <c r="D2" s="1">
        <v>4479</v>
      </c>
      <c r="G2" s="13">
        <v>1100012311</v>
      </c>
      <c r="H2" s="1" t="str">
        <f t="shared" ref="H2:J13" si="0">IFERROR(VLOOKUP(IF(FIND($G2,$A2,1)&gt;0,$A2,""),PRICE,COLUMN()-6,0),"INVALID ID")</f>
        <v>Delhi</v>
      </c>
      <c r="I2" s="1" t="str">
        <f t="shared" si="0"/>
        <v>1100-234</v>
      </c>
      <c r="J2" s="1">
        <f t="shared" si="0"/>
        <v>4479</v>
      </c>
    </row>
    <row r="3" spans="1:10">
      <c r="A3" s="13">
        <v>1100012312</v>
      </c>
      <c r="B3" s="1" t="s">
        <v>74</v>
      </c>
      <c r="C3" s="1" t="s">
        <v>113</v>
      </c>
      <c r="D3" s="1">
        <v>4210</v>
      </c>
      <c r="G3" s="13">
        <v>1100012312</v>
      </c>
      <c r="H3" s="1" t="str">
        <f t="shared" si="0"/>
        <v>Mumbai</v>
      </c>
      <c r="I3" s="1" t="str">
        <f t="shared" si="0"/>
        <v>1100-235</v>
      </c>
      <c r="J3" s="1">
        <f t="shared" si="0"/>
        <v>4210</v>
      </c>
    </row>
    <row r="4" spans="1:10">
      <c r="A4" s="1" t="s">
        <v>114</v>
      </c>
      <c r="B4" s="1" t="s">
        <v>115</v>
      </c>
      <c r="C4" s="1" t="s">
        <v>116</v>
      </c>
      <c r="D4" s="1">
        <v>3660</v>
      </c>
      <c r="G4" s="13">
        <v>1100012313</v>
      </c>
      <c r="H4" s="1" t="str">
        <f t="shared" si="0"/>
        <v>Bangluru</v>
      </c>
      <c r="I4" s="1" t="str">
        <f t="shared" si="0"/>
        <v>1100-236</v>
      </c>
      <c r="J4" s="1">
        <f t="shared" si="0"/>
        <v>3660</v>
      </c>
    </row>
    <row r="5" spans="1:10">
      <c r="A5" s="13">
        <v>1100012314</v>
      </c>
      <c r="B5" s="1" t="s">
        <v>117</v>
      </c>
      <c r="C5" s="1" t="s">
        <v>118</v>
      </c>
      <c r="D5" s="1">
        <v>3992</v>
      </c>
      <c r="G5" s="13">
        <v>1100012314</v>
      </c>
      <c r="H5" s="1" t="str">
        <f t="shared" si="0"/>
        <v>Bhopal</v>
      </c>
      <c r="I5" s="1" t="str">
        <f t="shared" si="0"/>
        <v>1100-324</v>
      </c>
      <c r="J5" s="1">
        <f t="shared" si="0"/>
        <v>3992</v>
      </c>
    </row>
    <row r="6" spans="1:10">
      <c r="A6" s="13">
        <v>1100012315</v>
      </c>
      <c r="B6" s="1" t="s">
        <v>75</v>
      </c>
      <c r="C6" s="1" t="s">
        <v>119</v>
      </c>
      <c r="D6" s="1">
        <v>4331</v>
      </c>
      <c r="G6" s="13">
        <v>1100012315</v>
      </c>
      <c r="H6" s="1" t="str">
        <f t="shared" si="0"/>
        <v>Delhi</v>
      </c>
      <c r="I6" s="1" t="str">
        <f t="shared" si="0"/>
        <v>1100-453</v>
      </c>
      <c r="J6" s="1">
        <f t="shared" si="0"/>
        <v>4331</v>
      </c>
    </row>
    <row r="7" spans="1:10">
      <c r="A7" s="1" t="s">
        <v>120</v>
      </c>
      <c r="B7" s="1" t="s">
        <v>74</v>
      </c>
      <c r="C7" s="1" t="s">
        <v>121</v>
      </c>
      <c r="D7" s="1">
        <v>4191</v>
      </c>
      <c r="G7" s="13">
        <v>1100012316</v>
      </c>
      <c r="H7" s="1" t="str">
        <f t="shared" si="0"/>
        <v>Mumbai</v>
      </c>
      <c r="I7" s="1" t="str">
        <f t="shared" si="0"/>
        <v>1100-568</v>
      </c>
      <c r="J7" s="1">
        <f t="shared" si="0"/>
        <v>4191</v>
      </c>
    </row>
    <row r="8" spans="1:10">
      <c r="A8" s="1" t="s">
        <v>122</v>
      </c>
      <c r="B8" s="1" t="s">
        <v>115</v>
      </c>
      <c r="C8" s="1" t="s">
        <v>123</v>
      </c>
      <c r="D8" s="1">
        <v>3796</v>
      </c>
      <c r="G8" s="13">
        <v>1100012317</v>
      </c>
      <c r="H8" s="1" t="str">
        <f t="shared" si="0"/>
        <v>Bangluru</v>
      </c>
      <c r="I8" s="1" t="str">
        <f t="shared" si="0"/>
        <v>1100-230</v>
      </c>
      <c r="J8" s="1">
        <f t="shared" si="0"/>
        <v>3796</v>
      </c>
    </row>
    <row r="9" spans="1:10">
      <c r="A9" s="13" t="s">
        <v>168</v>
      </c>
      <c r="B9" s="1" t="s">
        <v>117</v>
      </c>
      <c r="C9" s="1" t="s">
        <v>124</v>
      </c>
      <c r="D9" s="1">
        <v>4148</v>
      </c>
      <c r="G9" s="13">
        <v>1100012318</v>
      </c>
      <c r="H9" s="1" t="str">
        <f t="shared" si="0"/>
        <v>Bhopal</v>
      </c>
      <c r="I9" s="1" t="str">
        <f t="shared" si="0"/>
        <v>1100-987</v>
      </c>
      <c r="J9" s="1">
        <f t="shared" si="0"/>
        <v>4148</v>
      </c>
    </row>
    <row r="10" spans="1:10">
      <c r="A10" s="13">
        <v>1100012319</v>
      </c>
      <c r="B10" s="1" t="s">
        <v>117</v>
      </c>
      <c r="C10" s="1" t="s">
        <v>125</v>
      </c>
      <c r="D10" s="1">
        <v>4544</v>
      </c>
      <c r="G10" s="13">
        <v>1100012319</v>
      </c>
      <c r="H10" s="1" t="str">
        <f t="shared" si="0"/>
        <v>Bhopal</v>
      </c>
      <c r="I10" s="1" t="str">
        <f t="shared" si="0"/>
        <v>1100-345</v>
      </c>
      <c r="J10" s="1">
        <f t="shared" si="0"/>
        <v>4544</v>
      </c>
    </row>
    <row r="11" spans="1:10">
      <c r="A11" s="13" t="s">
        <v>126</v>
      </c>
      <c r="B11" s="1" t="s">
        <v>74</v>
      </c>
      <c r="C11" s="1" t="s">
        <v>127</v>
      </c>
      <c r="D11" s="1">
        <v>4344</v>
      </c>
      <c r="G11" s="13">
        <v>1100012320</v>
      </c>
      <c r="H11" s="1" t="str">
        <f t="shared" si="0"/>
        <v>Mumbai</v>
      </c>
      <c r="I11" s="1" t="str">
        <f t="shared" si="0"/>
        <v>1100-090</v>
      </c>
      <c r="J11" s="1">
        <f t="shared" si="0"/>
        <v>4344</v>
      </c>
    </row>
    <row r="12" spans="1:10">
      <c r="A12" s="1" t="s">
        <v>169</v>
      </c>
      <c r="B12" s="1" t="s">
        <v>128</v>
      </c>
      <c r="C12" s="1" t="s">
        <v>129</v>
      </c>
      <c r="D12" s="1">
        <v>3696</v>
      </c>
      <c r="G12" s="13">
        <v>1100012321</v>
      </c>
      <c r="H12" s="1" t="str">
        <f t="shared" si="0"/>
        <v>Ghaziabad</v>
      </c>
      <c r="I12" s="1" t="str">
        <f t="shared" si="0"/>
        <v>1100-212</v>
      </c>
      <c r="J12" s="1">
        <f t="shared" si="0"/>
        <v>3696</v>
      </c>
    </row>
    <row r="13" spans="1:10">
      <c r="A13" s="1" t="s">
        <v>130</v>
      </c>
      <c r="B13" s="1" t="s">
        <v>128</v>
      </c>
      <c r="C13" s="1" t="s">
        <v>131</v>
      </c>
      <c r="D13" s="1">
        <v>4260</v>
      </c>
      <c r="G13" s="13">
        <v>1100012322</v>
      </c>
      <c r="H13" s="1" t="str">
        <f t="shared" si="0"/>
        <v>Ghaziabad</v>
      </c>
      <c r="I13" s="1" t="str">
        <f t="shared" si="0"/>
        <v>1100-467</v>
      </c>
      <c r="J13" s="1">
        <f t="shared" si="0"/>
        <v>4260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topLeftCell="B1" zoomScale="175" zoomScaleNormal="175" workbookViewId="0">
      <selection activeCell="F8" sqref="F8"/>
    </sheetView>
  </sheetViews>
  <sheetFormatPr defaultRowHeight="15"/>
  <cols>
    <col min="1" max="1" width="16.140625" hidden="1" customWidth="1"/>
    <col min="2" max="2" width="11.85546875" bestFit="1" customWidth="1"/>
    <col min="3" max="3" width="10.85546875" customWidth="1"/>
    <col min="4" max="4" width="10.42578125" customWidth="1"/>
    <col min="6" max="6" width="11" customWidth="1"/>
    <col min="7" max="7" width="10.28515625" customWidth="1"/>
  </cols>
  <sheetData>
    <row r="1" spans="1:8">
      <c r="A1" t="s">
        <v>141</v>
      </c>
      <c r="B1" s="15" t="s">
        <v>132</v>
      </c>
      <c r="C1" s="15" t="s">
        <v>133</v>
      </c>
      <c r="D1" s="15" t="s">
        <v>140</v>
      </c>
      <c r="F1" s="15" t="s">
        <v>132</v>
      </c>
      <c r="G1" s="15" t="s">
        <v>133</v>
      </c>
      <c r="H1" s="15" t="s">
        <v>140</v>
      </c>
    </row>
    <row r="2" spans="1:8">
      <c r="A2" t="str">
        <f>B2&amp;C2</f>
        <v>Ajay SharmaTally</v>
      </c>
      <c r="B2" s="1" t="s">
        <v>136</v>
      </c>
      <c r="C2" s="1" t="s">
        <v>134</v>
      </c>
      <c r="D2" s="1">
        <v>1500</v>
      </c>
      <c r="F2" t="s">
        <v>135</v>
      </c>
      <c r="G2" t="s">
        <v>137</v>
      </c>
      <c r="H2">
        <f>VLOOKUP(F2&amp;G2,COURSED,4,0)</f>
        <v>3500</v>
      </c>
    </row>
    <row r="3" spans="1:8">
      <c r="A3" t="str">
        <f t="shared" ref="A3:A8" si="0">B3&amp;C3</f>
        <v>Vikas SinghExcel</v>
      </c>
      <c r="B3" s="1" t="s">
        <v>135</v>
      </c>
      <c r="C3" s="1" t="s">
        <v>137</v>
      </c>
      <c r="D3" s="1">
        <v>3500</v>
      </c>
    </row>
    <row r="4" spans="1:8">
      <c r="A4" t="str">
        <f t="shared" si="0"/>
        <v>Raj JadhavTally</v>
      </c>
      <c r="B4" s="1" t="s">
        <v>138</v>
      </c>
      <c r="C4" s="1" t="s">
        <v>134</v>
      </c>
      <c r="D4" s="1">
        <v>3500</v>
      </c>
    </row>
    <row r="5" spans="1:8">
      <c r="A5" t="str">
        <f t="shared" si="0"/>
        <v>Anil KumarExcel</v>
      </c>
      <c r="B5" s="1" t="s">
        <v>139</v>
      </c>
      <c r="C5" s="1" t="s">
        <v>137</v>
      </c>
      <c r="D5" s="1">
        <v>1500</v>
      </c>
    </row>
    <row r="6" spans="1:8">
      <c r="A6" t="str">
        <f t="shared" si="0"/>
        <v>Vikas SinghTally</v>
      </c>
      <c r="B6" s="1" t="s">
        <v>135</v>
      </c>
      <c r="C6" s="1" t="s">
        <v>134</v>
      </c>
      <c r="D6" s="1">
        <v>2500</v>
      </c>
    </row>
    <row r="7" spans="1:8">
      <c r="A7" t="str">
        <f t="shared" si="0"/>
        <v>Raj JadhavExcel</v>
      </c>
      <c r="B7" s="1" t="s">
        <v>138</v>
      </c>
      <c r="C7" s="1" t="s">
        <v>137</v>
      </c>
      <c r="D7" s="1">
        <v>6500</v>
      </c>
    </row>
    <row r="8" spans="1:8">
      <c r="A8" t="str">
        <f t="shared" si="0"/>
        <v>Anil KumarTally</v>
      </c>
      <c r="B8" s="1" t="s">
        <v>139</v>
      </c>
      <c r="C8" s="1" t="s">
        <v>134</v>
      </c>
      <c r="D8" s="1">
        <v>4500</v>
      </c>
    </row>
  </sheetData>
  <dataValidations count="2">
    <dataValidation type="list" allowBlank="1" showInputMessage="1" showErrorMessage="1" sqref="F2">
      <formula1>$B$2:$B$8</formula1>
    </dataValidation>
    <dataValidation type="list" allowBlank="1" showInputMessage="1" showErrorMessage="1" sqref="G2">
      <formula1>$C$2:$C$8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"/>
  <dimension ref="A1:L20"/>
  <sheetViews>
    <sheetView zoomScale="130" zoomScaleNormal="130" workbookViewId="0">
      <selection activeCell="H15" sqref="H15"/>
    </sheetView>
  </sheetViews>
  <sheetFormatPr defaultRowHeight="15" customHeight="1"/>
  <cols>
    <col min="1" max="1" width="12.5703125" style="16" customWidth="1"/>
    <col min="2" max="2" width="12" style="16" customWidth="1"/>
    <col min="3" max="3" width="12.85546875" style="16" customWidth="1"/>
    <col min="4" max="7" width="9.140625" style="16"/>
    <col min="8" max="8" width="13.28515625" style="16" bestFit="1" customWidth="1"/>
    <col min="9" max="9" width="11.42578125" style="16" customWidth="1"/>
    <col min="10" max="10" width="10.7109375" style="16" customWidth="1"/>
    <col min="11" max="16384" width="9.140625" style="16"/>
  </cols>
  <sheetData>
    <row r="1" spans="1:10" ht="15" customHeight="1">
      <c r="A1" s="26" t="s">
        <v>150</v>
      </c>
      <c r="B1" s="26" t="s">
        <v>149</v>
      </c>
      <c r="C1" s="26" t="s">
        <v>164</v>
      </c>
      <c r="F1" s="46" t="s">
        <v>165</v>
      </c>
      <c r="G1" s="46"/>
      <c r="H1" s="46"/>
      <c r="I1" s="46"/>
      <c r="J1" s="46"/>
    </row>
    <row r="2" spans="1:10" ht="15" customHeight="1">
      <c r="A2" s="20" t="s">
        <v>145</v>
      </c>
      <c r="B2" s="20" t="s">
        <v>152</v>
      </c>
      <c r="C2" s="20">
        <v>21138</v>
      </c>
      <c r="F2" s="47"/>
      <c r="G2" s="47"/>
      <c r="H2" s="47"/>
      <c r="I2" s="47"/>
      <c r="J2" s="47"/>
    </row>
    <row r="3" spans="1:10" ht="15" customHeight="1">
      <c r="A3" s="20" t="s">
        <v>145</v>
      </c>
      <c r="B3" s="20" t="s">
        <v>163</v>
      </c>
      <c r="C3" s="20">
        <v>18717</v>
      </c>
    </row>
    <row r="4" spans="1:10" ht="15" customHeight="1">
      <c r="A4" s="20" t="s">
        <v>145</v>
      </c>
      <c r="B4" s="20" t="s">
        <v>162</v>
      </c>
      <c r="C4" s="20">
        <v>14935</v>
      </c>
    </row>
    <row r="5" spans="1:10" ht="15" customHeight="1">
      <c r="A5" s="20" t="s">
        <v>145</v>
      </c>
      <c r="B5" s="20" t="s">
        <v>155</v>
      </c>
      <c r="C5" s="20">
        <v>12272</v>
      </c>
      <c r="F5" s="43" t="s">
        <v>161</v>
      </c>
      <c r="H5" s="24" t="s">
        <v>158</v>
      </c>
      <c r="I5" s="25" t="s">
        <v>148</v>
      </c>
    </row>
    <row r="6" spans="1:10" ht="15" customHeight="1">
      <c r="A6" s="20" t="s">
        <v>160</v>
      </c>
      <c r="B6" s="20" t="s">
        <v>157</v>
      </c>
      <c r="C6" s="20">
        <v>17170</v>
      </c>
      <c r="F6" s="43"/>
      <c r="H6" s="24" t="s">
        <v>170</v>
      </c>
      <c r="I6" s="22">
        <f t="array" ref="I6">VLOOKUP(H6,CHOOSE({1,2},A2:A15&amp;" "&amp;B2:B15,C2:C15),2,0)</f>
        <v>21138</v>
      </c>
    </row>
    <row r="7" spans="1:10" ht="15" customHeight="1">
      <c r="A7" s="20" t="s">
        <v>160</v>
      </c>
      <c r="B7" s="20" t="s">
        <v>155</v>
      </c>
      <c r="C7" s="20">
        <v>15754</v>
      </c>
      <c r="F7" s="19"/>
    </row>
    <row r="8" spans="1:10" ht="15" customHeight="1">
      <c r="A8" s="20" t="s">
        <v>160</v>
      </c>
      <c r="B8" s="20" t="s">
        <v>154</v>
      </c>
      <c r="C8" s="20">
        <v>25766</v>
      </c>
      <c r="F8" s="19"/>
    </row>
    <row r="9" spans="1:10" ht="15" customHeight="1">
      <c r="A9" s="20" t="s">
        <v>160</v>
      </c>
      <c r="B9" s="20" t="s">
        <v>152</v>
      </c>
      <c r="C9" s="20">
        <v>25843</v>
      </c>
      <c r="F9" s="44" t="s">
        <v>159</v>
      </c>
      <c r="H9" s="24" t="s">
        <v>158</v>
      </c>
      <c r="I9" s="25" t="s">
        <v>148</v>
      </c>
    </row>
    <row r="10" spans="1:10" ht="15" customHeight="1">
      <c r="A10" s="20" t="s">
        <v>153</v>
      </c>
      <c r="B10" s="20" t="s">
        <v>157</v>
      </c>
      <c r="C10" s="20">
        <v>24866</v>
      </c>
      <c r="F10" s="44"/>
      <c r="H10" s="24" t="s">
        <v>156</v>
      </c>
      <c r="I10" s="22">
        <f t="array" ref="I10">VLOOKUP(H10,CHOOSE({1,2},A2:A15&amp;B2:B15,C2:C15),2,0)</f>
        <v>19497</v>
      </c>
    </row>
    <row r="11" spans="1:10" ht="15" customHeight="1">
      <c r="A11" s="20" t="s">
        <v>153</v>
      </c>
      <c r="B11" s="20" t="s">
        <v>155</v>
      </c>
      <c r="C11" s="20">
        <v>23181</v>
      </c>
      <c r="F11" s="19"/>
    </row>
    <row r="12" spans="1:10" ht="15" customHeight="1">
      <c r="A12" s="20" t="s">
        <v>153</v>
      </c>
      <c r="B12" s="20" t="s">
        <v>154</v>
      </c>
      <c r="C12" s="20">
        <v>19497</v>
      </c>
      <c r="F12" s="19"/>
    </row>
    <row r="13" spans="1:10" ht="15" customHeight="1">
      <c r="A13" s="20" t="s">
        <v>153</v>
      </c>
      <c r="B13" s="20" t="s">
        <v>152</v>
      </c>
      <c r="C13" s="20">
        <v>10493</v>
      </c>
      <c r="F13" s="45" t="s">
        <v>151</v>
      </c>
      <c r="H13" s="20" t="s">
        <v>150</v>
      </c>
      <c r="I13" s="20" t="s">
        <v>149</v>
      </c>
      <c r="J13" s="20" t="s">
        <v>148</v>
      </c>
    </row>
    <row r="14" spans="1:10" ht="15" customHeight="1">
      <c r="A14" s="21" t="s">
        <v>147</v>
      </c>
      <c r="B14" s="21" t="s">
        <v>146</v>
      </c>
      <c r="C14" s="20">
        <v>10493</v>
      </c>
      <c r="F14" s="45"/>
      <c r="H14" s="24" t="s">
        <v>145</v>
      </c>
      <c r="I14" s="23" t="s">
        <v>144</v>
      </c>
      <c r="J14" s="22">
        <f t="array" ref="J14">VLOOKUP(H14&amp;I14,CHOOSE({1,2},A2:A15&amp;B2:B15,C2:C15),2,0)</f>
        <v>12272</v>
      </c>
    </row>
    <row r="15" spans="1:10" ht="15" customHeight="1">
      <c r="A15" s="21" t="s">
        <v>143</v>
      </c>
      <c r="B15" s="21" t="s">
        <v>142</v>
      </c>
      <c r="C15" s="20">
        <v>10493</v>
      </c>
    </row>
    <row r="17" spans="6:12" ht="15" customHeight="1">
      <c r="F17" s="19"/>
    </row>
    <row r="18" spans="6:12" ht="15" customHeight="1">
      <c r="F18" s="19"/>
    </row>
    <row r="20" spans="6:12" ht="15" customHeight="1">
      <c r="K20" s="18"/>
      <c r="L20" s="17"/>
    </row>
  </sheetData>
  <mergeCells count="4">
    <mergeCell ref="F5:F6"/>
    <mergeCell ref="F9:F10"/>
    <mergeCell ref="F13:F14"/>
    <mergeCell ref="F1:J2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3"/>
  <sheetViews>
    <sheetView topLeftCell="B7" zoomScale="115" zoomScaleNormal="115" workbookViewId="0">
      <selection activeCell="O12" sqref="O12"/>
    </sheetView>
  </sheetViews>
  <sheetFormatPr defaultRowHeight="15"/>
  <cols>
    <col min="1" max="1" width="9.140625" style="28"/>
    <col min="2" max="2" width="10.28515625" style="28" customWidth="1"/>
    <col min="3" max="3" width="10" style="28" customWidth="1"/>
    <col min="4" max="4" width="10.5703125" style="28" customWidth="1"/>
    <col min="5" max="5" width="11.5703125" style="28" customWidth="1"/>
    <col min="6" max="7" width="9.140625" style="28"/>
    <col min="8" max="8" width="11.85546875" style="28" customWidth="1"/>
    <col min="9" max="9" width="11" style="28" customWidth="1"/>
    <col min="10" max="16384" width="9.140625" style="28"/>
  </cols>
  <sheetData>
    <row r="1" spans="1:11">
      <c r="A1" s="29" t="s">
        <v>109</v>
      </c>
      <c r="B1" s="29" t="s">
        <v>173</v>
      </c>
      <c r="C1" s="29" t="s">
        <v>174</v>
      </c>
      <c r="D1" s="29" t="s">
        <v>171</v>
      </c>
      <c r="E1" s="29" t="s">
        <v>172</v>
      </c>
      <c r="H1" s="28">
        <v>1</v>
      </c>
      <c r="I1" s="28">
        <v>3</v>
      </c>
    </row>
    <row r="2" spans="1:11">
      <c r="A2" s="29" t="s">
        <v>75</v>
      </c>
      <c r="B2" s="29">
        <v>1087</v>
      </c>
      <c r="C2" s="29">
        <v>1660</v>
      </c>
      <c r="D2" s="29">
        <v>1258</v>
      </c>
      <c r="E2" s="29">
        <v>1607</v>
      </c>
      <c r="H2" s="29" t="str">
        <f>INDEX(B1:E1,0,H1)</f>
        <v>Year 2017</v>
      </c>
      <c r="I2" s="29" t="str">
        <f>INDEX(B1:E1,0,I1)</f>
        <v>Year 2019</v>
      </c>
    </row>
    <row r="3" spans="1:11">
      <c r="A3" s="29" t="s">
        <v>74</v>
      </c>
      <c r="B3" s="29">
        <v>1009</v>
      </c>
      <c r="C3" s="29">
        <v>1281</v>
      </c>
      <c r="D3" s="29">
        <v>1669</v>
      </c>
      <c r="E3" s="29">
        <v>1754</v>
      </c>
      <c r="G3" s="29" t="s">
        <v>75</v>
      </c>
      <c r="H3" s="29">
        <f>VLOOKUP($G3,$A$1:$E$5,MATCH(H$2,$A$1:$E$1,0),0)</f>
        <v>1087</v>
      </c>
      <c r="I3" s="29">
        <f>VLOOKUP($G3,$A$1:$E$5,MATCH(I$2,$A$1:$E$1,0),0)</f>
        <v>1258</v>
      </c>
    </row>
    <row r="4" spans="1:11">
      <c r="A4" s="29" t="s">
        <v>76</v>
      </c>
      <c r="B4" s="29">
        <v>1460</v>
      </c>
      <c r="C4" s="29">
        <v>1382</v>
      </c>
      <c r="D4" s="29">
        <v>1286</v>
      </c>
      <c r="E4" s="29">
        <v>1652</v>
      </c>
      <c r="G4" s="29" t="s">
        <v>74</v>
      </c>
      <c r="H4" s="29">
        <f t="shared" ref="H4:I6" si="0">VLOOKUP($G4,$A$1:$E$5,MATCH(H$2,$A$1:$E$1,0),0)</f>
        <v>1009</v>
      </c>
      <c r="I4" s="29">
        <f t="shared" si="0"/>
        <v>1669</v>
      </c>
    </row>
    <row r="5" spans="1:11">
      <c r="A5" s="29" t="s">
        <v>77</v>
      </c>
      <c r="B5" s="29">
        <v>1792</v>
      </c>
      <c r="C5" s="29">
        <v>1148</v>
      </c>
      <c r="D5" s="29">
        <v>1629</v>
      </c>
      <c r="E5" s="29">
        <v>1579</v>
      </c>
      <c r="G5" s="29" t="s">
        <v>76</v>
      </c>
      <c r="H5" s="29">
        <f t="shared" si="0"/>
        <v>1460</v>
      </c>
      <c r="I5" s="29">
        <f t="shared" si="0"/>
        <v>1286</v>
      </c>
    </row>
    <row r="6" spans="1:11">
      <c r="G6" s="29" t="s">
        <v>77</v>
      </c>
      <c r="H6" s="29">
        <f t="shared" si="0"/>
        <v>1792</v>
      </c>
      <c r="I6" s="29">
        <f t="shared" si="0"/>
        <v>1629</v>
      </c>
    </row>
    <row r="7" spans="1:11">
      <c r="A7" s="28" t="s">
        <v>173</v>
      </c>
    </row>
    <row r="8" spans="1:11">
      <c r="A8" s="28" t="s">
        <v>174</v>
      </c>
      <c r="E8" s="30"/>
      <c r="F8" s="31"/>
      <c r="G8" s="31"/>
      <c r="H8" s="31"/>
      <c r="I8" s="31"/>
      <c r="J8" s="31"/>
      <c r="K8" s="32"/>
    </row>
    <row r="9" spans="1:11">
      <c r="A9" s="28" t="s">
        <v>171</v>
      </c>
      <c r="E9" s="33"/>
      <c r="F9" s="34"/>
      <c r="G9" s="34"/>
      <c r="H9" s="34"/>
      <c r="I9" s="34"/>
      <c r="J9" s="34"/>
      <c r="K9" s="35"/>
    </row>
    <row r="10" spans="1:11">
      <c r="A10" s="28" t="s">
        <v>172</v>
      </c>
      <c r="E10" s="33"/>
      <c r="F10" s="34"/>
      <c r="G10" s="34"/>
      <c r="H10" s="34"/>
      <c r="I10" s="34"/>
      <c r="J10" s="34"/>
      <c r="K10" s="35"/>
    </row>
    <row r="11" spans="1:11">
      <c r="E11" s="33"/>
      <c r="F11" s="34"/>
      <c r="G11" s="34"/>
      <c r="H11" s="34"/>
      <c r="I11" s="34"/>
      <c r="J11" s="34"/>
      <c r="K11" s="35"/>
    </row>
    <row r="12" spans="1:11">
      <c r="E12" s="33"/>
      <c r="F12" s="34"/>
      <c r="G12" s="34"/>
      <c r="H12" s="34"/>
      <c r="I12" s="34"/>
      <c r="J12" s="34"/>
      <c r="K12" s="35"/>
    </row>
    <row r="13" spans="1:11">
      <c r="E13" s="33"/>
      <c r="F13" s="34"/>
      <c r="G13" s="34"/>
      <c r="H13" s="34"/>
      <c r="I13" s="34"/>
      <c r="J13" s="34"/>
      <c r="K13" s="35"/>
    </row>
    <row r="14" spans="1:11">
      <c r="E14" s="33"/>
      <c r="F14" s="34"/>
      <c r="G14" s="34"/>
      <c r="H14" s="34"/>
      <c r="I14" s="34"/>
      <c r="J14" s="34"/>
      <c r="K14" s="35"/>
    </row>
    <row r="15" spans="1:11">
      <c r="E15" s="33"/>
      <c r="F15" s="34"/>
      <c r="G15" s="34"/>
      <c r="H15" s="34"/>
      <c r="I15" s="34"/>
      <c r="J15" s="34"/>
      <c r="K15" s="35"/>
    </row>
    <row r="16" spans="1:11">
      <c r="E16" s="33"/>
      <c r="F16" s="34"/>
      <c r="G16" s="34"/>
      <c r="H16" s="34"/>
      <c r="I16" s="34"/>
      <c r="J16" s="34"/>
      <c r="K16" s="35"/>
    </row>
    <row r="17" spans="5:11">
      <c r="E17" s="33"/>
      <c r="F17" s="34"/>
      <c r="G17" s="34"/>
      <c r="H17" s="34"/>
      <c r="I17" s="34"/>
      <c r="J17" s="34"/>
      <c r="K17" s="35"/>
    </row>
    <row r="18" spans="5:11">
      <c r="E18" s="33"/>
      <c r="F18" s="34"/>
      <c r="G18" s="34"/>
      <c r="H18" s="34"/>
      <c r="I18" s="34"/>
      <c r="J18" s="34"/>
      <c r="K18" s="35"/>
    </row>
    <row r="19" spans="5:11">
      <c r="E19" s="33"/>
      <c r="F19" s="34"/>
      <c r="G19" s="34"/>
      <c r="H19" s="34"/>
      <c r="I19" s="34"/>
      <c r="J19" s="34"/>
      <c r="K19" s="35"/>
    </row>
    <row r="20" spans="5:11">
      <c r="E20" s="33"/>
      <c r="F20" s="34"/>
      <c r="G20" s="34"/>
      <c r="H20" s="34"/>
      <c r="I20" s="34"/>
      <c r="J20" s="34"/>
      <c r="K20" s="35"/>
    </row>
    <row r="21" spans="5:11">
      <c r="E21" s="33"/>
      <c r="F21" s="34"/>
      <c r="G21" s="34"/>
      <c r="H21" s="34"/>
      <c r="I21" s="34"/>
      <c r="J21" s="34"/>
      <c r="K21" s="35"/>
    </row>
    <row r="22" spans="5:11">
      <c r="E22" s="33"/>
      <c r="F22" s="34"/>
      <c r="G22" s="34"/>
      <c r="H22" s="34"/>
      <c r="I22" s="34"/>
      <c r="J22" s="34"/>
      <c r="K22" s="35"/>
    </row>
    <row r="23" spans="5:11">
      <c r="E23" s="36"/>
      <c r="F23" s="37"/>
      <c r="G23" s="37"/>
      <c r="H23" s="37"/>
      <c r="I23" s="37"/>
      <c r="J23" s="37"/>
      <c r="K23" s="38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1- Introduction Vlookup</vt:lpstr>
      <vt:lpstr>2- Range Lookup</vt:lpstr>
      <vt:lpstr>3- IF Error Vlookup</vt:lpstr>
      <vt:lpstr>4 - Nested Vlookup</vt:lpstr>
      <vt:lpstr>5- Filter Using Vlookup</vt:lpstr>
      <vt:lpstr>6 - Double Vlookup</vt:lpstr>
      <vt:lpstr>7 - Multi Table V-Lookup</vt:lpstr>
      <vt:lpstr>8 - Multi Sheet Vlookup</vt:lpstr>
      <vt:lpstr>DATA1</vt:lpstr>
      <vt:lpstr>DATA2</vt:lpstr>
      <vt:lpstr>DATA3</vt:lpstr>
      <vt:lpstr>8 - Vlookup on Workbook</vt:lpstr>
      <vt:lpstr>8 - Vlookup Interview Question</vt:lpstr>
      <vt:lpstr>New Data</vt:lpstr>
      <vt:lpstr>9 - Reverse Lookup with Choose</vt:lpstr>
      <vt:lpstr>10 - R-Lookup Index Match</vt:lpstr>
      <vt:lpstr>11 - Vlookup + Match</vt:lpstr>
      <vt:lpstr> Backupdata</vt:lpstr>
      <vt:lpstr>12 - Vlookup with Find</vt:lpstr>
      <vt:lpstr>13 - 2 Lookups Value</vt:lpstr>
      <vt:lpstr>14 - Vlookup Twist</vt:lpstr>
      <vt:lpstr>15 - Use Vlookup to Create MIS </vt:lpstr>
      <vt:lpstr>COURSED</vt:lpstr>
      <vt:lpstr>Data1</vt:lpstr>
      <vt:lpstr>Data2</vt:lpstr>
      <vt:lpstr>Data3</vt:lpstr>
      <vt:lpstr>list1</vt:lpstr>
      <vt:lpstr>List2</vt:lpstr>
      <vt:lpstr>list3</vt:lpstr>
      <vt:lpstr>list4</vt:lpstr>
      <vt:lpstr>list5</vt:lpstr>
      <vt:lpstr>list6</vt:lpstr>
      <vt:lpstr>location</vt:lpstr>
      <vt:lpstr>monthdata</vt:lpstr>
      <vt:lpstr>Monthlist</vt:lpstr>
      <vt:lpstr>PRICE</vt:lpstr>
      <vt:lpstr>ProductT</vt:lpstr>
      <vt:lpstr>Qty</vt:lpstr>
      <vt:lpstr>Target</vt:lpstr>
      <vt:lpstr>Zone</vt:lpstr>
      <vt:lpstr>ZoneT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Daya Shankar Nat</cp:lastModifiedBy>
  <dcterms:created xsi:type="dcterms:W3CDTF">2020-09-27T13:19:57Z</dcterms:created>
  <dcterms:modified xsi:type="dcterms:W3CDTF">2023-08-24T12:14:21Z</dcterms:modified>
</cp:coreProperties>
</file>