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0. JGBS Current semester_Backup every week_1\1. BITS Courses\2. Global Financial Markets and Products ZG560\Sessions\"/>
    </mc:Choice>
  </mc:AlternateContent>
  <xr:revisionPtr revIDLastSave="0" documentId="13_ncr:1_{D7EF89EF-DFC5-47A7-A2C7-1852E74EEB85}" xr6:coauthVersionLast="47" xr6:coauthVersionMax="47" xr10:uidLastSave="{00000000-0000-0000-0000-000000000000}"/>
  <bookViews>
    <workbookView xWindow="-120" yWindow="-120" windowWidth="20730" windowHeight="11160" activeTab="2" xr2:uid="{00000000-000D-0000-FFFF-FFFF00000000}"/>
  </bookViews>
  <sheets>
    <sheet name="Preference shares" sheetId="10" r:id="rId1"/>
    <sheet name="DDM 2-stage" sheetId="8" r:id="rId2"/>
    <sheet name="DDM 3-stage" sheetId="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0" l="1"/>
  <c r="C19" i="10"/>
  <c r="C3" i="10"/>
  <c r="C4" i="10"/>
  <c r="C5" i="10"/>
  <c r="C6" i="10"/>
  <c r="C7" i="10"/>
  <c r="C8" i="10"/>
  <c r="C9" i="10"/>
  <c r="C10" i="10"/>
  <c r="C11" i="10"/>
  <c r="C12" i="10"/>
  <c r="C13" i="10"/>
  <c r="C14" i="10"/>
  <c r="C15" i="10"/>
  <c r="C16" i="10"/>
  <c r="C2" i="10"/>
  <c r="C17" i="10" s="1"/>
  <c r="C20" i="10" s="1"/>
  <c r="G3" i="9"/>
  <c r="H3" i="9" s="1"/>
  <c r="F9" i="9"/>
  <c r="F10" i="9" s="1"/>
  <c r="F11" i="9" s="1"/>
  <c r="F12" i="9" s="1"/>
  <c r="F8" i="9"/>
  <c r="C3" i="9"/>
  <c r="E3" i="9" s="1"/>
  <c r="C10" i="8"/>
  <c r="C9" i="8"/>
  <c r="C4" i="8"/>
  <c r="C5" i="8"/>
  <c r="C6" i="8"/>
  <c r="C7" i="8"/>
  <c r="C8" i="8"/>
  <c r="C3" i="8"/>
  <c r="B9" i="8"/>
  <c r="B5" i="8"/>
  <c r="B6" i="8" s="1"/>
  <c r="B7" i="8" s="1"/>
  <c r="B8" i="8" s="1"/>
  <c r="B4" i="8"/>
  <c r="G4" i="9" l="1"/>
  <c r="G5" i="9" s="1"/>
  <c r="G6" i="9" s="1"/>
  <c r="G7" i="9" s="1"/>
  <c r="G8" i="9" s="1"/>
  <c r="G9" i="9" s="1"/>
  <c r="G10" i="9" s="1"/>
  <c r="G11" i="9" s="1"/>
  <c r="G12" i="9" s="1"/>
  <c r="C4" i="9"/>
  <c r="C5" i="9" l="1"/>
  <c r="E4" i="9"/>
  <c r="H4" i="9" s="1"/>
  <c r="C6" i="9" l="1"/>
  <c r="E5" i="9"/>
  <c r="H5" i="9" s="1"/>
  <c r="C7" i="9" l="1"/>
  <c r="E6" i="9"/>
  <c r="H6" i="9" s="1"/>
  <c r="C8" i="9" l="1"/>
  <c r="E7" i="9"/>
  <c r="H7" i="9" s="1"/>
  <c r="C9" i="9" l="1"/>
  <c r="E8" i="9"/>
  <c r="H8" i="9" s="1"/>
  <c r="C10" i="9" l="1"/>
  <c r="E9" i="9"/>
  <c r="H9" i="9" s="1"/>
  <c r="C11" i="9" l="1"/>
  <c r="E10" i="9"/>
  <c r="H10" i="9" s="1"/>
  <c r="C12" i="9" l="1"/>
  <c r="E11" i="9"/>
  <c r="H11" i="9" s="1"/>
  <c r="C13" i="9" l="1"/>
  <c r="E13" i="9" s="1"/>
  <c r="H13" i="9" s="1"/>
  <c r="H14" i="9" s="1"/>
  <c r="E12" i="9"/>
  <c r="H12" i="9" s="1"/>
</calcChain>
</file>

<file path=xl/sharedStrings.xml><?xml version="1.0" encoding="utf-8"?>
<sst xmlns="http://schemas.openxmlformats.org/spreadsheetml/2006/main" count="22" uniqueCount="20">
  <si>
    <t>Years</t>
  </si>
  <si>
    <t>PV</t>
  </si>
  <si>
    <t>Sum</t>
  </si>
  <si>
    <t>Year</t>
  </si>
  <si>
    <t>Terminal value, 6</t>
  </si>
  <si>
    <t>Dividend</t>
  </si>
  <si>
    <t>Terminal (10)</t>
  </si>
  <si>
    <t>EPS</t>
  </si>
  <si>
    <t>Dividend payout ratio</t>
  </si>
  <si>
    <t>Growth of EPS</t>
  </si>
  <si>
    <t>DPS</t>
  </si>
  <si>
    <t>Cost of Equity</t>
  </si>
  <si>
    <t>PV of DPS</t>
  </si>
  <si>
    <t>Cumulated cost of equity</t>
  </si>
  <si>
    <t>Total</t>
  </si>
  <si>
    <t>Dividends</t>
  </si>
  <si>
    <t>PV of Div</t>
  </si>
  <si>
    <t>PV of Maturity Value</t>
  </si>
  <si>
    <t>Total Value</t>
  </si>
  <si>
    <t>Use Excel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</si>
</sst>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 fontId="0" fillId="0" borderId="1" xfId="0" applyNumberFormat="1" applyBorder="1" applyAlignment="1">
      <alignment horizontal="center"/>
    </xf>
    <xf numFmtId="2" fontId="0" fillId="2" borderId="1" xfId="0" applyNumberFormat="1" applyFill="1" applyBorder="1" applyAlignment="1">
      <alignment horizontal="center"/>
    </xf>
    <xf numFmtId="0" fontId="0" fillId="0" borderId="1" xfId="0" applyBorder="1" applyAlignment="1">
      <alignment horizontal="center" wrapText="1"/>
    </xf>
    <xf numFmtId="0" fontId="0" fillId="3" borderId="1" xfId="0" applyFill="1" applyBorder="1" applyAlignment="1">
      <alignment horizontal="center"/>
    </xf>
    <xf numFmtId="2" fontId="0" fillId="3" borderId="1" xfId="0" applyNumberFormat="1" applyFill="1" applyBorder="1" applyAlignment="1">
      <alignment horizontal="center"/>
    </xf>
    <xf numFmtId="0" fontId="0" fillId="2" borderId="1" xfId="0" applyFill="1" applyBorder="1" applyAlignment="1">
      <alignment horizontal="center"/>
    </xf>
    <xf numFmtId="2" fontId="0" fillId="0" borderId="1" xfId="0" applyNumberFormat="1" applyFill="1" applyBorder="1" applyAlignment="1">
      <alignment horizontal="center"/>
    </xf>
    <xf numFmtId="164" fontId="0" fillId="2" borderId="1" xfId="0" applyNumberFormat="1" applyFill="1" applyBorder="1" applyAlignment="1">
      <alignment horizontal="center"/>
    </xf>
    <xf numFmtId="0" fontId="1" fillId="0" borderId="1" xfId="0" applyFont="1" applyBorder="1" applyAlignment="1">
      <alignment horizontal="center"/>
    </xf>
    <xf numFmtId="2" fontId="0" fillId="4" borderId="1" xfId="0" applyNumberFormat="1" applyFill="1" applyBorder="1" applyAlignment="1">
      <alignment horizontal="center"/>
    </xf>
    <xf numFmtId="0" fontId="0" fillId="0" borderId="1" xfId="0" applyBorder="1"/>
    <xf numFmtId="0" fontId="1" fillId="0" borderId="1" xfId="0" applyFont="1" applyBorder="1"/>
    <xf numFmtId="2" fontId="1" fillId="0" borderId="1" xfId="0" applyNumberFormat="1" applyFont="1" applyBorder="1" applyAlignment="1">
      <alignment horizontal="center"/>
    </xf>
    <xf numFmtId="0" fontId="0" fillId="0" borderId="0" xfId="0" applyAlignment="1">
      <alignment horizontal="center"/>
    </xf>
    <xf numFmtId="8" fontId="1"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3</xdr:col>
      <xdr:colOff>352425</xdr:colOff>
      <xdr:row>0</xdr:row>
      <xdr:rowOff>57150</xdr:rowOff>
    </xdr:from>
    <xdr:to>
      <xdr:col>10</xdr:col>
      <xdr:colOff>323850</xdr:colOff>
      <xdr:row>12</xdr:row>
      <xdr:rowOff>133350</xdr:rowOff>
    </xdr:to>
    <xdr:sp macro="" textlink="">
      <xdr:nvSpPr>
        <xdr:cNvPr id="2" name="TextBox 1">
          <a:extLst>
            <a:ext uri="{FF2B5EF4-FFF2-40B4-BE49-F238E27FC236}">
              <a16:creationId xmlns:a16="http://schemas.microsoft.com/office/drawing/2014/main" id="{FAD4A75B-6560-47A3-8ADD-C204A381E708}"/>
            </a:ext>
          </a:extLst>
        </xdr:cNvPr>
        <xdr:cNvSpPr txBox="1"/>
      </xdr:nvSpPr>
      <xdr:spPr>
        <a:xfrm>
          <a:off x="2419350" y="57150"/>
          <a:ext cx="4238625" cy="23622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eaLnBrk="1" latinLnBrk="0" hangingPunct="1"/>
          <a:r>
            <a:rPr lang="en-US" sz="1100">
              <a:solidFill>
                <a:schemeClr val="dk1"/>
              </a:solidFill>
              <a:effectLst/>
              <a:latin typeface="+mn-lt"/>
              <a:ea typeface="+mn-ea"/>
              <a:cs typeface="+mn-cs"/>
            </a:rPr>
            <a:t>Example: The current dividend on an equity share of Vertigo Limited is 2.00. Vertigo is expected to enjoy an above-normal growth rate of 20 percent for a period of 6 years. Thereafter, the growth rate will fall and stabilize at 10 percent. Equity investors require a return of 15 percent. What is the intrinsic value of the equity share of Vertigo?</a:t>
          </a:r>
          <a:endParaRPr lang="en-US" sz="1100">
            <a:effectLst/>
          </a:endParaRPr>
        </a:p>
        <a:p>
          <a:pPr rtl="0" eaLnBrk="1" latinLnBrk="0" hangingPunct="1"/>
          <a:r>
            <a:rPr lang="en-US" sz="1100">
              <a:solidFill>
                <a:schemeClr val="dk1"/>
              </a:solidFill>
              <a:effectLst/>
              <a:latin typeface="+mn-lt"/>
              <a:ea typeface="+mn-ea"/>
              <a:cs typeface="+mn-cs"/>
            </a:rPr>
            <a:t>The inputs required for applying the two-stage model are: (Refer to Excel)</a:t>
          </a:r>
          <a:endParaRPr lang="en-US">
            <a:effectLst/>
          </a:endParaRPr>
        </a:p>
        <a:p>
          <a:pPr rtl="0" eaLnBrk="1" latinLnBrk="0" hangingPunct="1"/>
          <a:r>
            <a:rPr lang="en-US" sz="1100">
              <a:solidFill>
                <a:schemeClr val="dk1"/>
              </a:solidFill>
              <a:effectLst/>
              <a:latin typeface="+mn-lt"/>
              <a:ea typeface="+mn-ea"/>
              <a:cs typeface="+mn-cs"/>
            </a:rPr>
            <a:t>g1 = 20 percent</a:t>
          </a:r>
          <a:endParaRPr lang="en-US">
            <a:effectLst/>
          </a:endParaRPr>
        </a:p>
        <a:p>
          <a:pPr rtl="0" eaLnBrk="1" latinLnBrk="0" hangingPunct="1"/>
          <a:r>
            <a:rPr lang="en-US" sz="1100">
              <a:solidFill>
                <a:schemeClr val="dk1"/>
              </a:solidFill>
              <a:effectLst/>
              <a:latin typeface="+mn-lt"/>
              <a:ea typeface="+mn-ea"/>
              <a:cs typeface="+mn-cs"/>
            </a:rPr>
            <a:t>g2 = 10 percent (Terminal)</a:t>
          </a:r>
          <a:endParaRPr lang="en-US">
            <a:effectLst/>
          </a:endParaRPr>
        </a:p>
        <a:p>
          <a:pPr rtl="0" eaLnBrk="1" latinLnBrk="0" hangingPunct="1"/>
          <a:r>
            <a:rPr lang="en-US" sz="1100">
              <a:solidFill>
                <a:schemeClr val="dk1"/>
              </a:solidFill>
              <a:effectLst/>
              <a:latin typeface="+mn-lt"/>
              <a:ea typeface="+mn-ea"/>
              <a:cs typeface="+mn-cs"/>
            </a:rPr>
            <a:t>n = 6 years</a:t>
          </a:r>
          <a:endParaRPr lang="en-US">
            <a:effectLst/>
          </a:endParaRPr>
        </a:p>
        <a:p>
          <a:pPr rtl="0" eaLnBrk="1" latinLnBrk="0" hangingPunct="1"/>
          <a:r>
            <a:rPr lang="en-US" sz="1100">
              <a:solidFill>
                <a:schemeClr val="dk1"/>
              </a:solidFill>
              <a:effectLst/>
              <a:latin typeface="+mn-lt"/>
              <a:ea typeface="+mn-ea"/>
              <a:cs typeface="+mn-cs"/>
            </a:rPr>
            <a:t>r = 15 percent</a:t>
          </a:r>
          <a:endParaRPr lang="en-US">
            <a:effectLst/>
          </a:endParaRPr>
        </a:p>
        <a:p>
          <a:pPr rtl="0" eaLnBrk="1" latinLnBrk="0" hangingPunct="1"/>
          <a:r>
            <a:rPr lang="en-US" sz="1100">
              <a:solidFill>
                <a:schemeClr val="dk1"/>
              </a:solidFill>
              <a:effectLst/>
              <a:latin typeface="+mn-lt"/>
              <a:ea typeface="+mn-ea"/>
              <a:cs typeface="+mn-cs"/>
            </a:rPr>
            <a:t>D1 = D0 (1 + g1) = Rs2 (1.20) = </a:t>
          </a:r>
          <a:r>
            <a:rPr lang="en-US" sz="1100" b="1">
              <a:solidFill>
                <a:schemeClr val="dk1"/>
              </a:solidFill>
              <a:effectLst/>
              <a:latin typeface="+mn-lt"/>
              <a:ea typeface="+mn-ea"/>
              <a:cs typeface="+mn-cs"/>
            </a:rPr>
            <a:t>2.40</a:t>
          </a:r>
          <a:endParaRPr lang="en-US" b="1">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295275</xdr:colOff>
      <xdr:row>0</xdr:row>
      <xdr:rowOff>161925</xdr:rowOff>
    </xdr:from>
    <xdr:to>
      <xdr:col>17</xdr:col>
      <xdr:colOff>571500</xdr:colOff>
      <xdr:row>16</xdr:row>
      <xdr:rowOff>142875</xdr:rowOff>
    </xdr:to>
    <xdr:sp macro="" textlink="">
      <xdr:nvSpPr>
        <xdr:cNvPr id="2" name="TextBox 1">
          <a:extLst>
            <a:ext uri="{FF2B5EF4-FFF2-40B4-BE49-F238E27FC236}">
              <a16:creationId xmlns:a16="http://schemas.microsoft.com/office/drawing/2014/main" id="{63053769-8F88-4E7E-9D46-06101B019DA3}"/>
            </a:ext>
          </a:extLst>
        </xdr:cNvPr>
        <xdr:cNvSpPr txBox="1"/>
      </xdr:nvSpPr>
      <xdr:spPr>
        <a:xfrm>
          <a:off x="5667375" y="161925"/>
          <a:ext cx="5762625" cy="340995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Example: </a:t>
          </a:r>
          <a:r>
            <a:rPr lang="en-US" sz="1400">
              <a:solidFill>
                <a:schemeClr val="dk1"/>
              </a:solidFill>
              <a:effectLst/>
              <a:latin typeface="+mn-lt"/>
              <a:ea typeface="+mn-ea"/>
              <a:cs typeface="+mn-cs"/>
            </a:rPr>
            <a:t>The current earnings per share (EPS) of Gamma Limited is 5.00. For the next five years, the earnings per share is expected to grow at 20 percent and the dividend payout ratio in the high growth period will be 20 percent. The growth rate in </a:t>
          </a:r>
          <a:r>
            <a:rPr lang="en-US" sz="1400" b="1">
              <a:solidFill>
                <a:schemeClr val="dk1"/>
              </a:solidFill>
              <a:effectLst/>
              <a:latin typeface="+mn-lt"/>
              <a:ea typeface="+mn-ea"/>
              <a:cs typeface="+mn-cs"/>
            </a:rPr>
            <a:t>earnings per share </a:t>
          </a:r>
          <a:r>
            <a:rPr lang="en-US" sz="1400">
              <a:solidFill>
                <a:schemeClr val="dk1"/>
              </a:solidFill>
              <a:effectLst/>
              <a:latin typeface="+mn-lt"/>
              <a:ea typeface="+mn-ea"/>
              <a:cs typeface="+mn-cs"/>
            </a:rPr>
            <a:t>will decline linearly for the following five years to 10 percent per year (i.e. decline of 2% point each year). During this period, the </a:t>
          </a:r>
          <a:r>
            <a:rPr lang="en-US" sz="1400" b="1">
              <a:solidFill>
                <a:schemeClr val="dk1"/>
              </a:solidFill>
              <a:effectLst/>
              <a:latin typeface="+mn-lt"/>
              <a:ea typeface="+mn-ea"/>
              <a:cs typeface="+mn-cs"/>
            </a:rPr>
            <a:t>dividend payout ratio will increase linearly from 20 percent to 60 percent (i.e. decline of 8% point each year)</a:t>
          </a:r>
          <a:r>
            <a:rPr lang="en-US" sz="1400">
              <a:solidFill>
                <a:schemeClr val="dk1"/>
              </a:solidFill>
              <a:effectLst/>
              <a:latin typeface="+mn-lt"/>
              <a:ea typeface="+mn-ea"/>
              <a:cs typeface="+mn-cs"/>
            </a:rPr>
            <a:t>. After the tenth year, the growth rate in earnings per share will remain stable at 10 percent for ever. During the stable growth rate period, </a:t>
          </a:r>
          <a:r>
            <a:rPr lang="en-US" sz="1400" b="1">
              <a:solidFill>
                <a:schemeClr val="dk1"/>
              </a:solidFill>
              <a:effectLst/>
              <a:latin typeface="+mn-lt"/>
              <a:ea typeface="+mn-ea"/>
              <a:cs typeface="+mn-cs"/>
            </a:rPr>
            <a:t>the payout ratio will be 60 percent</a:t>
          </a:r>
          <a:r>
            <a:rPr lang="en-US" sz="1400">
              <a:solidFill>
                <a:schemeClr val="dk1"/>
              </a:solidFill>
              <a:effectLst/>
              <a:latin typeface="+mn-lt"/>
              <a:ea typeface="+mn-ea"/>
              <a:cs typeface="+mn-cs"/>
            </a:rPr>
            <a:t>. During the high growth period, the cost of equity will be 18 percent; during the transition period, the cost of equity will fall by 0.8 percent per year; finally, during the stable growth period, the cost of equity will be 14 percent. What is the intrinsic value per share as per the three-stage dividend discount model? (</a:t>
          </a:r>
          <a:r>
            <a:rPr lang="en-US" sz="1400" b="1">
              <a:solidFill>
                <a:schemeClr val="dk1"/>
              </a:solidFill>
              <a:effectLst/>
              <a:latin typeface="+mn-lt"/>
              <a:ea typeface="+mn-ea"/>
              <a:cs typeface="+mn-cs"/>
            </a:rPr>
            <a:t>Refer to Excel</a:t>
          </a:r>
          <a:r>
            <a:rPr lang="en-US" sz="1400">
              <a:solidFill>
                <a:schemeClr val="dk1"/>
              </a:solidFill>
              <a:effectLst/>
              <a:latin typeface="+mn-lt"/>
              <a:ea typeface="+mn-ea"/>
              <a:cs typeface="+mn-cs"/>
            </a:rPr>
            <a:t>)</a:t>
          </a:r>
          <a:endParaRPr lang="en-US" sz="1400">
            <a:effectLst/>
          </a:endParaRPr>
        </a:p>
        <a:p>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CEF13-70AF-49A8-B907-76C0A7289582}">
  <dimension ref="A1:C22"/>
  <sheetViews>
    <sheetView workbookViewId="0">
      <selection activeCell="I17" sqref="I17"/>
    </sheetView>
  </sheetViews>
  <sheetFormatPr defaultRowHeight="15" x14ac:dyDescent="0.25"/>
  <cols>
    <col min="1" max="1" width="5" bestFit="1" customWidth="1"/>
    <col min="2" max="2" width="19.5703125" bestFit="1" customWidth="1"/>
    <col min="3" max="3" width="9" style="15" bestFit="1" customWidth="1"/>
  </cols>
  <sheetData>
    <row r="1" spans="1:3" x14ac:dyDescent="0.25">
      <c r="A1" s="10" t="s">
        <v>3</v>
      </c>
      <c r="B1" s="10" t="s">
        <v>15</v>
      </c>
      <c r="C1" s="10" t="s">
        <v>16</v>
      </c>
    </row>
    <row r="2" spans="1:3" x14ac:dyDescent="0.25">
      <c r="A2" s="1">
        <v>1</v>
      </c>
      <c r="B2" s="1">
        <v>90</v>
      </c>
      <c r="C2" s="2">
        <f>B2/1.1^A2</f>
        <v>81.818181818181813</v>
      </c>
    </row>
    <row r="3" spans="1:3" x14ac:dyDescent="0.25">
      <c r="A3" s="1">
        <v>2</v>
      </c>
      <c r="B3" s="1">
        <v>90</v>
      </c>
      <c r="C3" s="2">
        <f t="shared" ref="C3:C16" si="0">B3/1.1^A3</f>
        <v>74.380165289256183</v>
      </c>
    </row>
    <row r="4" spans="1:3" x14ac:dyDescent="0.25">
      <c r="A4" s="1">
        <v>3</v>
      </c>
      <c r="B4" s="1">
        <v>90</v>
      </c>
      <c r="C4" s="2">
        <f t="shared" si="0"/>
        <v>67.618332081141972</v>
      </c>
    </row>
    <row r="5" spans="1:3" x14ac:dyDescent="0.25">
      <c r="A5" s="1">
        <v>4</v>
      </c>
      <c r="B5" s="1">
        <v>90</v>
      </c>
      <c r="C5" s="2">
        <f t="shared" si="0"/>
        <v>61.471210982856348</v>
      </c>
    </row>
    <row r="6" spans="1:3" x14ac:dyDescent="0.25">
      <c r="A6" s="1">
        <v>5</v>
      </c>
      <c r="B6" s="1">
        <v>90</v>
      </c>
      <c r="C6" s="2">
        <f t="shared" si="0"/>
        <v>55.882919075323947</v>
      </c>
    </row>
    <row r="7" spans="1:3" x14ac:dyDescent="0.25">
      <c r="A7" s="1">
        <v>6</v>
      </c>
      <c r="B7" s="1">
        <v>90</v>
      </c>
      <c r="C7" s="2">
        <f t="shared" si="0"/>
        <v>50.802653704839948</v>
      </c>
    </row>
    <row r="8" spans="1:3" x14ac:dyDescent="0.25">
      <c r="A8" s="1">
        <v>7</v>
      </c>
      <c r="B8" s="1">
        <v>90</v>
      </c>
      <c r="C8" s="2">
        <f t="shared" si="0"/>
        <v>46.18423064076358</v>
      </c>
    </row>
    <row r="9" spans="1:3" x14ac:dyDescent="0.25">
      <c r="A9" s="1">
        <v>8</v>
      </c>
      <c r="B9" s="1">
        <v>90</v>
      </c>
      <c r="C9" s="2">
        <f t="shared" si="0"/>
        <v>41.985664218875982</v>
      </c>
    </row>
    <row r="10" spans="1:3" x14ac:dyDescent="0.25">
      <c r="A10" s="1">
        <v>9</v>
      </c>
      <c r="B10" s="1">
        <v>90</v>
      </c>
      <c r="C10" s="2">
        <f t="shared" si="0"/>
        <v>38.168785653523621</v>
      </c>
    </row>
    <row r="11" spans="1:3" x14ac:dyDescent="0.25">
      <c r="A11" s="1">
        <v>10</v>
      </c>
      <c r="B11" s="1">
        <v>90</v>
      </c>
      <c r="C11" s="2">
        <f t="shared" si="0"/>
        <v>34.698896048657829</v>
      </c>
    </row>
    <row r="12" spans="1:3" x14ac:dyDescent="0.25">
      <c r="A12" s="1">
        <v>11</v>
      </c>
      <c r="B12" s="1">
        <v>90</v>
      </c>
      <c r="C12" s="2">
        <f t="shared" si="0"/>
        <v>31.544450953325299</v>
      </c>
    </row>
    <row r="13" spans="1:3" x14ac:dyDescent="0.25">
      <c r="A13" s="1">
        <v>12</v>
      </c>
      <c r="B13" s="1">
        <v>90</v>
      </c>
      <c r="C13" s="2">
        <f t="shared" si="0"/>
        <v>28.67677359393209</v>
      </c>
    </row>
    <row r="14" spans="1:3" x14ac:dyDescent="0.25">
      <c r="A14" s="1">
        <v>13</v>
      </c>
      <c r="B14" s="1">
        <v>90</v>
      </c>
      <c r="C14" s="2">
        <f t="shared" si="0"/>
        <v>26.069794176301901</v>
      </c>
    </row>
    <row r="15" spans="1:3" x14ac:dyDescent="0.25">
      <c r="A15" s="1">
        <v>14</v>
      </c>
      <c r="B15" s="1">
        <v>90</v>
      </c>
      <c r="C15" s="2">
        <f t="shared" si="0"/>
        <v>23.699812887547175</v>
      </c>
    </row>
    <row r="16" spans="1:3" x14ac:dyDescent="0.25">
      <c r="A16" s="1">
        <v>15</v>
      </c>
      <c r="B16" s="1">
        <v>90</v>
      </c>
      <c r="C16" s="2">
        <f t="shared" si="0"/>
        <v>21.545284443224705</v>
      </c>
    </row>
    <row r="17" spans="1:3" x14ac:dyDescent="0.25">
      <c r="A17" s="1"/>
      <c r="B17" s="10" t="s">
        <v>14</v>
      </c>
      <c r="C17" s="14">
        <f>SUM(C2:C16)</f>
        <v>684.54715556775238</v>
      </c>
    </row>
    <row r="19" spans="1:3" x14ac:dyDescent="0.25">
      <c r="B19" s="12" t="s">
        <v>17</v>
      </c>
      <c r="C19" s="2">
        <f>1000/1.1^15</f>
        <v>239.3920493691634</v>
      </c>
    </row>
    <row r="20" spans="1:3" x14ac:dyDescent="0.25">
      <c r="B20" s="13" t="s">
        <v>18</v>
      </c>
      <c r="C20" s="14">
        <f>C17+C19</f>
        <v>923.93920493691576</v>
      </c>
    </row>
    <row r="22" spans="1:3" x14ac:dyDescent="0.25">
      <c r="B22" s="13" t="s">
        <v>19</v>
      </c>
      <c r="C22" s="16">
        <f>-(PV(0.1,15,90,1000,0))</f>
        <v>923.93920493691633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71F0C-D71C-47C0-8557-C26A921683A9}">
  <dimension ref="A2:C10"/>
  <sheetViews>
    <sheetView workbookViewId="0">
      <selection activeCell="B8" sqref="B8"/>
    </sheetView>
  </sheetViews>
  <sheetFormatPr defaultRowHeight="15" x14ac:dyDescent="0.25"/>
  <cols>
    <col min="1" max="1" width="16.28515625" bestFit="1" customWidth="1"/>
    <col min="3" max="3" width="5.5703125" bestFit="1" customWidth="1"/>
  </cols>
  <sheetData>
    <row r="2" spans="1:3" x14ac:dyDescent="0.25">
      <c r="A2" s="10" t="s">
        <v>3</v>
      </c>
      <c r="B2" s="10" t="s">
        <v>5</v>
      </c>
      <c r="C2" s="10" t="s">
        <v>1</v>
      </c>
    </row>
    <row r="3" spans="1:3" x14ac:dyDescent="0.25">
      <c r="A3" s="1">
        <v>1</v>
      </c>
      <c r="B3" s="2">
        <v>2.4</v>
      </c>
      <c r="C3" s="2">
        <f>B3/1.15^A3</f>
        <v>2.0869565217391304</v>
      </c>
    </row>
    <row r="4" spans="1:3" x14ac:dyDescent="0.25">
      <c r="A4" s="1">
        <v>2</v>
      </c>
      <c r="B4" s="2">
        <f>B3*1.2</f>
        <v>2.88</v>
      </c>
      <c r="C4" s="2">
        <f t="shared" ref="C4:C8" si="0">B4/1.15^A4</f>
        <v>2.1776937618147452</v>
      </c>
    </row>
    <row r="5" spans="1:3" x14ac:dyDescent="0.25">
      <c r="A5" s="1">
        <v>3</v>
      </c>
      <c r="B5" s="2">
        <f t="shared" ref="B5:B8" si="1">B4*1.2</f>
        <v>3.456</v>
      </c>
      <c r="C5" s="2">
        <f t="shared" si="0"/>
        <v>2.2723760992849518</v>
      </c>
    </row>
    <row r="6" spans="1:3" x14ac:dyDescent="0.25">
      <c r="A6" s="1">
        <v>4</v>
      </c>
      <c r="B6" s="2">
        <f t="shared" si="1"/>
        <v>4.1471999999999998</v>
      </c>
      <c r="C6" s="2">
        <f t="shared" si="0"/>
        <v>2.371175060123428</v>
      </c>
    </row>
    <row r="7" spans="1:3" x14ac:dyDescent="0.25">
      <c r="A7" s="1">
        <v>5</v>
      </c>
      <c r="B7" s="2">
        <f t="shared" si="1"/>
        <v>4.9766399999999997</v>
      </c>
      <c r="C7" s="2">
        <f t="shared" si="0"/>
        <v>2.474269627954881</v>
      </c>
    </row>
    <row r="8" spans="1:3" x14ac:dyDescent="0.25">
      <c r="A8" s="1">
        <v>6</v>
      </c>
      <c r="B8" s="2">
        <f t="shared" si="1"/>
        <v>5.9719679999999995</v>
      </c>
      <c r="C8" s="2">
        <f t="shared" si="0"/>
        <v>2.5818465683007457</v>
      </c>
    </row>
    <row r="9" spans="1:3" x14ac:dyDescent="0.25">
      <c r="A9" s="1" t="s">
        <v>4</v>
      </c>
      <c r="B9" s="2">
        <f>(B8*1.1)/(0.15-0.1)</f>
        <v>131.38329600000003</v>
      </c>
      <c r="C9" s="2">
        <f>B9/1.15^6</f>
        <v>56.800624502616422</v>
      </c>
    </row>
    <row r="10" spans="1:3" x14ac:dyDescent="0.25">
      <c r="A10" s="1"/>
      <c r="B10" s="1" t="s">
        <v>2</v>
      </c>
      <c r="C10" s="3">
        <f>SUM(C3:C9)</f>
        <v>70.764942141834297</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00477-176A-4363-9620-4EE5F9B81374}">
  <dimension ref="A1:H14"/>
  <sheetViews>
    <sheetView tabSelected="1" workbookViewId="0">
      <selection activeCell="H18" sqref="H18"/>
    </sheetView>
  </sheetViews>
  <sheetFormatPr defaultRowHeight="15" x14ac:dyDescent="0.25"/>
  <cols>
    <col min="1" max="1" width="12.7109375" bestFit="1" customWidth="1"/>
    <col min="2" max="2" width="9.85546875" bestFit="1" customWidth="1"/>
    <col min="4" max="4" width="13.28515625" customWidth="1"/>
    <col min="6" max="6" width="8.140625" customWidth="1"/>
    <col min="7" max="7" width="10.7109375" customWidth="1"/>
    <col min="8" max="8" width="7.5703125" customWidth="1"/>
  </cols>
  <sheetData>
    <row r="1" spans="1:8" ht="45" x14ac:dyDescent="0.25">
      <c r="A1" s="1" t="s">
        <v>0</v>
      </c>
      <c r="B1" s="4" t="s">
        <v>9</v>
      </c>
      <c r="C1" s="1" t="s">
        <v>7</v>
      </c>
      <c r="D1" s="4" t="s">
        <v>8</v>
      </c>
      <c r="E1" s="1" t="s">
        <v>10</v>
      </c>
      <c r="F1" s="4" t="s">
        <v>11</v>
      </c>
      <c r="G1" s="4" t="s">
        <v>13</v>
      </c>
      <c r="H1" s="4" t="s">
        <v>12</v>
      </c>
    </row>
    <row r="2" spans="1:8" x14ac:dyDescent="0.25">
      <c r="A2" s="1">
        <v>0</v>
      </c>
      <c r="B2" s="1"/>
      <c r="C2" s="1">
        <v>5</v>
      </c>
      <c r="D2" s="1"/>
      <c r="E2" s="1"/>
      <c r="F2" s="1"/>
      <c r="G2" s="1"/>
      <c r="H2" s="1"/>
    </row>
    <row r="3" spans="1:8" x14ac:dyDescent="0.25">
      <c r="A3" s="5">
        <v>1</v>
      </c>
      <c r="B3" s="6">
        <v>0.2</v>
      </c>
      <c r="C3" s="6">
        <f>C2*(1+B3)</f>
        <v>6</v>
      </c>
      <c r="D3" s="6">
        <v>0.2</v>
      </c>
      <c r="E3" s="6">
        <f>C3*D3</f>
        <v>1.2000000000000002</v>
      </c>
      <c r="F3" s="6">
        <v>0.18</v>
      </c>
      <c r="G3" s="6">
        <f>1+F3</f>
        <v>1.18</v>
      </c>
      <c r="H3" s="6">
        <f>E3/G3</f>
        <v>1.0169491525423731</v>
      </c>
    </row>
    <row r="4" spans="1:8" x14ac:dyDescent="0.25">
      <c r="A4" s="5">
        <v>2</v>
      </c>
      <c r="B4" s="6">
        <v>0.2</v>
      </c>
      <c r="C4" s="6">
        <f t="shared" ref="C4:C13" si="0">C3*(1+B4)</f>
        <v>7.1999999999999993</v>
      </c>
      <c r="D4" s="6">
        <v>0.2</v>
      </c>
      <c r="E4" s="6">
        <f t="shared" ref="E4:E13" si="1">C4*D4</f>
        <v>1.44</v>
      </c>
      <c r="F4" s="6">
        <v>0.18</v>
      </c>
      <c r="G4" s="6">
        <f>G3*(1+F4)</f>
        <v>1.3923999999999999</v>
      </c>
      <c r="H4" s="6">
        <f t="shared" ref="H4:H12" si="2">E4/G4</f>
        <v>1.0341855788566505</v>
      </c>
    </row>
    <row r="5" spans="1:8" x14ac:dyDescent="0.25">
      <c r="A5" s="5">
        <v>3</v>
      </c>
      <c r="B5" s="6">
        <v>0.2</v>
      </c>
      <c r="C5" s="6">
        <f t="shared" si="0"/>
        <v>8.6399999999999988</v>
      </c>
      <c r="D5" s="6">
        <v>0.2</v>
      </c>
      <c r="E5" s="6">
        <f t="shared" si="1"/>
        <v>1.7279999999999998</v>
      </c>
      <c r="F5" s="6">
        <v>0.18</v>
      </c>
      <c r="G5" s="6">
        <f t="shared" ref="G5:G12" si="3">G4*(1+F5)</f>
        <v>1.6430319999999998</v>
      </c>
      <c r="H5" s="6">
        <f t="shared" si="2"/>
        <v>1.051714147989814</v>
      </c>
    </row>
    <row r="6" spans="1:8" x14ac:dyDescent="0.25">
      <c r="A6" s="5">
        <v>4</v>
      </c>
      <c r="B6" s="6">
        <v>0.2</v>
      </c>
      <c r="C6" s="6">
        <f t="shared" si="0"/>
        <v>10.367999999999999</v>
      </c>
      <c r="D6" s="6">
        <v>0.2</v>
      </c>
      <c r="E6" s="6">
        <f t="shared" si="1"/>
        <v>2.0735999999999999</v>
      </c>
      <c r="F6" s="6">
        <v>0.18</v>
      </c>
      <c r="G6" s="6">
        <f t="shared" si="3"/>
        <v>1.9387777599999998</v>
      </c>
      <c r="H6" s="6">
        <f t="shared" si="2"/>
        <v>1.0695398115150652</v>
      </c>
    </row>
    <row r="7" spans="1:8" x14ac:dyDescent="0.25">
      <c r="A7" s="5">
        <v>5</v>
      </c>
      <c r="B7" s="6">
        <v>0.2</v>
      </c>
      <c r="C7" s="6">
        <f t="shared" si="0"/>
        <v>12.441599999999998</v>
      </c>
      <c r="D7" s="6">
        <v>0.2</v>
      </c>
      <c r="E7" s="6">
        <f t="shared" si="1"/>
        <v>2.4883199999999999</v>
      </c>
      <c r="F7" s="6">
        <v>0.18</v>
      </c>
      <c r="G7" s="6">
        <f t="shared" si="3"/>
        <v>2.2877577567999996</v>
      </c>
      <c r="H7" s="6">
        <f t="shared" si="2"/>
        <v>1.0876676049305747</v>
      </c>
    </row>
    <row r="8" spans="1:8" x14ac:dyDescent="0.25">
      <c r="A8" s="7">
        <v>6</v>
      </c>
      <c r="B8" s="3">
        <v>0.18</v>
      </c>
      <c r="C8" s="3">
        <f t="shared" si="0"/>
        <v>14.681087999999995</v>
      </c>
      <c r="D8" s="3">
        <v>0.28000000000000003</v>
      </c>
      <c r="E8" s="3">
        <f t="shared" si="1"/>
        <v>4.1107046399999989</v>
      </c>
      <c r="F8" s="9">
        <f>F7-0.008</f>
        <v>0.17199999999999999</v>
      </c>
      <c r="G8" s="3">
        <f t="shared" si="3"/>
        <v>2.6812520909695992</v>
      </c>
      <c r="H8" s="3">
        <f t="shared" si="2"/>
        <v>1.5331287400557247</v>
      </c>
    </row>
    <row r="9" spans="1:8" x14ac:dyDescent="0.25">
      <c r="A9" s="7">
        <v>7</v>
      </c>
      <c r="B9" s="3">
        <v>0.16</v>
      </c>
      <c r="C9" s="3">
        <f t="shared" si="0"/>
        <v>17.030062079999993</v>
      </c>
      <c r="D9" s="3">
        <v>0.36</v>
      </c>
      <c r="E9" s="3">
        <f t="shared" si="1"/>
        <v>6.1308223487999971</v>
      </c>
      <c r="F9" s="9">
        <f t="shared" ref="F9:F12" si="4">F8-0.008</f>
        <v>0.16399999999999998</v>
      </c>
      <c r="G9" s="3">
        <f t="shared" si="3"/>
        <v>3.1209774338886134</v>
      </c>
      <c r="H9" s="3">
        <f t="shared" si="2"/>
        <v>1.9643917582451844</v>
      </c>
    </row>
    <row r="10" spans="1:8" x14ac:dyDescent="0.25">
      <c r="A10" s="7">
        <v>8</v>
      </c>
      <c r="B10" s="3">
        <v>0.14000000000000001</v>
      </c>
      <c r="C10" s="3">
        <f t="shared" si="0"/>
        <v>19.414270771199995</v>
      </c>
      <c r="D10" s="3">
        <v>0.44</v>
      </c>
      <c r="E10" s="3">
        <f t="shared" si="1"/>
        <v>8.5422791393279969</v>
      </c>
      <c r="F10" s="9">
        <f t="shared" si="4"/>
        <v>0.15599999999999997</v>
      </c>
      <c r="G10" s="3">
        <f t="shared" si="3"/>
        <v>3.6078499135752367</v>
      </c>
      <c r="H10" s="3">
        <f t="shared" si="2"/>
        <v>2.3676924883116706</v>
      </c>
    </row>
    <row r="11" spans="1:8" x14ac:dyDescent="0.25">
      <c r="A11" s="7">
        <v>9</v>
      </c>
      <c r="B11" s="3">
        <v>0.12</v>
      </c>
      <c r="C11" s="3">
        <f t="shared" si="0"/>
        <v>21.743983263743996</v>
      </c>
      <c r="D11" s="3">
        <v>0.52</v>
      </c>
      <c r="E11" s="3">
        <f t="shared" si="1"/>
        <v>11.306871297146879</v>
      </c>
      <c r="F11" s="9">
        <f t="shared" si="4"/>
        <v>0.14799999999999996</v>
      </c>
      <c r="G11" s="3">
        <f t="shared" si="3"/>
        <v>4.1418117007843716</v>
      </c>
      <c r="H11" s="3">
        <f t="shared" si="2"/>
        <v>2.7299336894059176</v>
      </c>
    </row>
    <row r="12" spans="1:8" x14ac:dyDescent="0.25">
      <c r="A12" s="7">
        <v>10</v>
      </c>
      <c r="B12" s="3">
        <v>0.1</v>
      </c>
      <c r="C12" s="3">
        <f t="shared" si="0"/>
        <v>23.918381590118397</v>
      </c>
      <c r="D12" s="3">
        <v>0.6</v>
      </c>
      <c r="E12" s="3">
        <f t="shared" si="1"/>
        <v>14.351028954071039</v>
      </c>
      <c r="F12" s="9">
        <f t="shared" si="4"/>
        <v>0.13999999999999996</v>
      </c>
      <c r="G12" s="3">
        <f t="shared" si="3"/>
        <v>4.7216653388941836</v>
      </c>
      <c r="H12" s="3">
        <f t="shared" si="2"/>
        <v>3.0393998566260216</v>
      </c>
    </row>
    <row r="13" spans="1:8" x14ac:dyDescent="0.25">
      <c r="A13" s="1" t="s">
        <v>6</v>
      </c>
      <c r="B13" s="8">
        <v>0.1</v>
      </c>
      <c r="C13" s="2">
        <f t="shared" si="0"/>
        <v>26.310219749130237</v>
      </c>
      <c r="D13" s="2">
        <v>0.6</v>
      </c>
      <c r="E13" s="2">
        <f t="shared" si="1"/>
        <v>15.786131849478142</v>
      </c>
      <c r="F13" s="1"/>
      <c r="G13" s="1"/>
      <c r="H13" s="11">
        <f>(E13/(F12-B13))/G12</f>
        <v>83.583496057215697</v>
      </c>
    </row>
    <row r="14" spans="1:8" x14ac:dyDescent="0.25">
      <c r="A14" s="1"/>
      <c r="B14" s="1"/>
      <c r="C14" s="1"/>
      <c r="D14" s="1"/>
      <c r="E14" s="1"/>
      <c r="F14" s="1"/>
      <c r="G14" s="7" t="s">
        <v>14</v>
      </c>
      <c r="H14" s="3">
        <f>SUM(H3:H13)</f>
        <v>100.47809888569469</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AAB6E9E277804DABC86EB8C860FA82" ma:contentTypeVersion="8" ma:contentTypeDescription="Create a new document." ma:contentTypeScope="" ma:versionID="584dff0e9c9adbd15cc804d60ef9ef69">
  <xsd:schema xmlns:xsd="http://www.w3.org/2001/XMLSchema" xmlns:xs="http://www.w3.org/2001/XMLSchema" xmlns:p="http://schemas.microsoft.com/office/2006/metadata/properties" xmlns:ns2="358c27f4-605e-4a4d-a8b9-e26961c65206" targetNamespace="http://schemas.microsoft.com/office/2006/metadata/properties" ma:root="true" ma:fieldsID="717329f8c3ce53a831c3e0c2e5fef89b" ns2:_="">
    <xsd:import namespace="358c27f4-605e-4a4d-a8b9-e26961c6520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8c27f4-605e-4a4d-a8b9-e26961c6520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2370B8-710C-45E0-A7C4-C70A3F9F59E4}"/>
</file>

<file path=customXml/itemProps2.xml><?xml version="1.0" encoding="utf-8"?>
<ds:datastoreItem xmlns:ds="http://schemas.openxmlformats.org/officeDocument/2006/customXml" ds:itemID="{65E4B0F5-902D-4643-9DFD-2227751A075D}"/>
</file>

<file path=customXml/itemProps3.xml><?xml version="1.0" encoding="utf-8"?>
<ds:datastoreItem xmlns:ds="http://schemas.openxmlformats.org/officeDocument/2006/customXml" ds:itemID="{1F2BDD95-902B-4761-8DA0-26B83CF46BD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Preference shares</vt:lpstr>
      <vt:lpstr>DDM 2-stage</vt:lpstr>
      <vt:lpstr>DDM 3-stage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Sarveshwar Kumar Inani</cp:lastModifiedBy>
  <dcterms:created xsi:type="dcterms:W3CDTF">2015-06-05T18:17:20Z</dcterms:created>
  <dcterms:modified xsi:type="dcterms:W3CDTF">2024-10-19T07:53:43Z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0x010100B5AAB6E9E277804DABC86EB8C860FA82</vt:lpwstr>
  </property>
</Properties>
</file>