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. JGBS Current semester_Backup every week_1\1. BITS Courses\2. Global Financial Markets and Products ZG560\1. Sessions\"/>
    </mc:Choice>
  </mc:AlternateContent>
  <xr:revisionPtr revIDLastSave="0" documentId="13_ncr:1_{19546186-F573-4104-B514-CA7EE8935D0A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NOPLAT and ROIC" sheetId="1" r:id="rId1"/>
    <sheet name="FCF" sheetId="2" r:id="rId2"/>
    <sheet name="NOPLAT Forecasted period" sheetId="3" r:id="rId3"/>
    <sheet name="Forecasted FC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4" l="1"/>
  <c r="V19" i="4" s="1"/>
  <c r="F5" i="4" s="1"/>
  <c r="U17" i="4"/>
  <c r="U19" i="4" s="1"/>
  <c r="E5" i="4" s="1"/>
  <c r="T17" i="4"/>
  <c r="T19" i="4" s="1"/>
  <c r="D5" i="4" s="1"/>
  <c r="S17" i="4"/>
  <c r="S19" i="4" s="1"/>
  <c r="C5" i="4" s="1"/>
  <c r="R17" i="4"/>
  <c r="R19" i="4" s="1"/>
  <c r="B5" i="4" s="1"/>
  <c r="F2" i="4"/>
  <c r="E2" i="4"/>
  <c r="D2" i="4"/>
  <c r="C2" i="4"/>
  <c r="B2" i="4"/>
  <c r="C16" i="3"/>
  <c r="J2" i="3" s="1"/>
  <c r="F14" i="3"/>
  <c r="F16" i="3" s="1"/>
  <c r="M2" i="3" s="1"/>
  <c r="D14" i="3"/>
  <c r="C14" i="3"/>
  <c r="F12" i="3"/>
  <c r="E12" i="3"/>
  <c r="D12" i="3"/>
  <c r="C12" i="3"/>
  <c r="B12" i="3"/>
  <c r="F11" i="3"/>
  <c r="E11" i="3"/>
  <c r="E14" i="3" s="1"/>
  <c r="D11" i="3"/>
  <c r="C11" i="3"/>
  <c r="B11" i="3"/>
  <c r="B14" i="3" s="1"/>
  <c r="B16" i="3" s="1"/>
  <c r="I2" i="3" s="1"/>
  <c r="F7" i="3"/>
  <c r="E7" i="3"/>
  <c r="D7" i="3"/>
  <c r="D16" i="3" s="1"/>
  <c r="K2" i="3" s="1"/>
  <c r="C7" i="3"/>
  <c r="B7" i="3"/>
  <c r="I6" i="3"/>
  <c r="M3" i="3"/>
  <c r="M7" i="3" s="1"/>
  <c r="L3" i="3"/>
  <c r="L7" i="3" s="1"/>
  <c r="K3" i="3"/>
  <c r="K7" i="3" s="1"/>
  <c r="J3" i="3"/>
  <c r="J7" i="3" s="1"/>
  <c r="I3" i="3"/>
  <c r="I7" i="3" s="1"/>
  <c r="C8" i="2"/>
  <c r="D8" i="2"/>
  <c r="C6" i="2"/>
  <c r="D6" i="2"/>
  <c r="H4" i="1"/>
  <c r="I4" i="1"/>
  <c r="H7" i="1"/>
  <c r="H8" i="1" s="1"/>
  <c r="I7" i="1"/>
  <c r="I8" i="1" s="1"/>
  <c r="B14" i="1"/>
  <c r="D13" i="1"/>
  <c r="D12" i="1"/>
  <c r="C11" i="1"/>
  <c r="C14" i="1" s="1"/>
  <c r="D11" i="1"/>
  <c r="B11" i="1"/>
  <c r="C7" i="1"/>
  <c r="D7" i="1"/>
  <c r="B7" i="1"/>
  <c r="B16" i="1" s="1"/>
  <c r="F6" i="4" l="1"/>
  <c r="B6" i="4"/>
  <c r="C6" i="4"/>
  <c r="D6" i="4"/>
  <c r="E6" i="4"/>
  <c r="M8" i="3"/>
  <c r="M4" i="3"/>
  <c r="K8" i="3"/>
  <c r="K4" i="3"/>
  <c r="J8" i="3"/>
  <c r="J4" i="3"/>
  <c r="E16" i="3"/>
  <c r="L2" i="3" s="1"/>
  <c r="I8" i="3"/>
  <c r="I4" i="3"/>
  <c r="D14" i="1"/>
  <c r="D16" i="1" s="1"/>
  <c r="C16" i="1"/>
  <c r="L8" i="3" l="1"/>
  <c r="L4" i="3"/>
</calcChain>
</file>

<file path=xl/sharedStrings.xml><?xml version="1.0" encoding="utf-8"?>
<sst xmlns="http://schemas.openxmlformats.org/spreadsheetml/2006/main" count="95" uniqueCount="46">
  <si>
    <t xml:space="preserve">Year 1 </t>
  </si>
  <si>
    <t>Year 2</t>
  </si>
  <si>
    <t>Year 3</t>
  </si>
  <si>
    <t>PBT Given</t>
  </si>
  <si>
    <t>Adjusment for:</t>
  </si>
  <si>
    <t>Less: Income from Marketable Securities</t>
  </si>
  <si>
    <t>-</t>
  </si>
  <si>
    <t>Less: Non-operating Income</t>
  </si>
  <si>
    <t>EBIT</t>
  </si>
  <si>
    <t>Tax adjustments:</t>
  </si>
  <si>
    <t>Tax provision given</t>
  </si>
  <si>
    <t>Adjusted tax on EBIT</t>
  </si>
  <si>
    <t>NOPLAT</t>
  </si>
  <si>
    <t>Add: Interest Expenses for debt</t>
  </si>
  <si>
    <t>Tax on Income from Marketable Securities (income decreased)</t>
  </si>
  <si>
    <t>Tax on Non-operating Income (income decreased)</t>
  </si>
  <si>
    <t>Tax on Interest paid (income increased)</t>
  </si>
  <si>
    <t xml:space="preserve"> Year 3</t>
  </si>
  <si>
    <t>Invested Capital at beginning of year</t>
  </si>
  <si>
    <t>ROIC (based on bginning capital)</t>
  </si>
  <si>
    <t>Year 1</t>
  </si>
  <si>
    <t>NA</t>
  </si>
  <si>
    <t>Cannot be computed</t>
  </si>
  <si>
    <t>Invested Capital at end of year</t>
  </si>
  <si>
    <t>Average Capital</t>
  </si>
  <si>
    <t>ROIC (based on average capital)</t>
  </si>
  <si>
    <t>Add: Depreciation</t>
  </si>
  <si>
    <t>Less: Increase in working capital</t>
  </si>
  <si>
    <t>Less: Increase in Fixed Assets</t>
  </si>
  <si>
    <t>Info not available</t>
  </si>
  <si>
    <t>Add: Post-tax non-operating income</t>
  </si>
  <si>
    <t>Free Cash Flow</t>
  </si>
  <si>
    <t>Free Cash Flow available to Investors (Equity+lenders)</t>
  </si>
  <si>
    <t>Year 4</t>
  </si>
  <si>
    <t>Year 5</t>
  </si>
  <si>
    <t>Year 6</t>
  </si>
  <si>
    <t>Year 7</t>
  </si>
  <si>
    <t>Year 8</t>
  </si>
  <si>
    <t>Operating Invested Capital at beginning of year</t>
  </si>
  <si>
    <t>ROIC (based on beginning capital)</t>
  </si>
  <si>
    <t>Operating Invested Capital at end of year</t>
  </si>
  <si>
    <t>Fixed Asset</t>
  </si>
  <si>
    <t>Net Effect</t>
  </si>
  <si>
    <t>Dep Charged</t>
  </si>
  <si>
    <t>Total Purchase</t>
  </si>
  <si>
    <t>Total Assets Minus Investment for this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</si>
</sst>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0" fontId="2" fillId="0" borderId="1" xfId="1" applyNumberFormat="1" applyFont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133350</xdr:rowOff>
    </xdr:from>
    <xdr:to>
      <xdr:col>14</xdr:col>
      <xdr:colOff>133350</xdr:colOff>
      <xdr:row>16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E66993-91B2-536A-EF00-A6861396DBB6}"/>
            </a:ext>
          </a:extLst>
        </xdr:cNvPr>
        <xdr:cNvSpPr txBox="1"/>
      </xdr:nvSpPr>
      <xdr:spPr>
        <a:xfrm>
          <a:off x="5724525" y="323850"/>
          <a:ext cx="5848350" cy="3143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r>
            <a:rPr lang="en-US" sz="1100"/>
            <a:t>1. Depreciation</a:t>
          </a:r>
          <a:r>
            <a:rPr lang="en-US" sz="1100" baseline="0"/>
            <a:t> is a non-cash expense and added back.</a:t>
          </a:r>
        </a:p>
        <a:p>
          <a:r>
            <a:rPr lang="en-US" sz="1100" baseline="0"/>
            <a:t>2. Increase is working capital is considered cash outflow and decrease is considered cash inflow.</a:t>
          </a:r>
        </a:p>
        <a:p>
          <a:r>
            <a:rPr lang="en-US" sz="1100" baseline="0"/>
            <a:t>3. If fixed asset is purchases it is reduced, if sold added. You can prepare fixed assets account to get the net cash inflow/outflow from the capex.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Focus is on valuing the business from core and recurring operations of the business. Hence, Free cash flow is used to compute valuation. </a:t>
          </a:r>
          <a:endParaRPr lang="en-US" b="1">
            <a:effectLst/>
          </a:endParaRP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5. After adjustments of post-tax non-operating incomes and expenses (except financial expenses like interest), purchase/sales of non-operating assets, we get FREE CASH FLOW AVAILABLE TO ALL INVESTORS.</a:t>
          </a:r>
        </a:p>
        <a:p>
          <a:r>
            <a:rPr lang="en-US" sz="1100" baseline="0"/>
            <a:t>6. In this example, </a:t>
          </a:r>
          <a:r>
            <a:rPr lang="en-US" sz="1100" b="1" baseline="0"/>
            <a:t>excess marketable investments are considered negative debt (kind of financing item). Hence, purchase of investments and interest on them are considered as financing activity</a:t>
          </a:r>
          <a:r>
            <a:rPr lang="en-US" sz="1100" baseline="0"/>
            <a:t>.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109234</xdr:rowOff>
    </xdr:from>
    <xdr:to>
      <xdr:col>4</xdr:col>
      <xdr:colOff>357525</xdr:colOff>
      <xdr:row>32</xdr:row>
      <xdr:rowOff>60031</xdr:rowOff>
    </xdr:to>
    <xdr:pic>
      <xdr:nvPicPr>
        <xdr:cNvPr id="2" name="Content Placeholder 5">
          <a:extLst>
            <a:ext uri="{FF2B5EF4-FFF2-40B4-BE49-F238E27FC236}">
              <a16:creationId xmlns:a16="http://schemas.microsoft.com/office/drawing/2014/main" id="{210440FA-2BFB-436F-8079-A92600939C6E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57234"/>
          <a:ext cx="5491500" cy="2998797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8</xdr:row>
      <xdr:rowOff>28575</xdr:rowOff>
    </xdr:from>
    <xdr:to>
      <xdr:col>12</xdr:col>
      <xdr:colOff>63592</xdr:colOff>
      <xdr:row>27</xdr:row>
      <xdr:rowOff>14010</xdr:rowOff>
    </xdr:to>
    <xdr:pic>
      <xdr:nvPicPr>
        <xdr:cNvPr id="3" name="Content Placeholder 6">
          <a:extLst>
            <a:ext uri="{FF2B5EF4-FFF2-40B4-BE49-F238E27FC236}">
              <a16:creationId xmlns:a16="http://schemas.microsoft.com/office/drawing/2014/main" id="{EA07836F-733C-4DED-8CB0-080F65BDDC75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200" y="1552575"/>
          <a:ext cx="5178517" cy="36049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9</xdr:row>
      <xdr:rowOff>130283</xdr:rowOff>
    </xdr:from>
    <xdr:to>
      <xdr:col>15</xdr:col>
      <xdr:colOff>71775</xdr:colOff>
      <xdr:row>25</xdr:row>
      <xdr:rowOff>81080</xdr:rowOff>
    </xdr:to>
    <xdr:pic>
      <xdr:nvPicPr>
        <xdr:cNvPr id="3" name="Content Placeholder 5">
          <a:extLst>
            <a:ext uri="{FF2B5EF4-FFF2-40B4-BE49-F238E27FC236}">
              <a16:creationId xmlns:a16="http://schemas.microsoft.com/office/drawing/2014/main" id="{CB943607-125B-4546-9025-3FB06A04AFFE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2606783"/>
          <a:ext cx="5491500" cy="29987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21049</xdr:rowOff>
    </xdr:from>
    <xdr:to>
      <xdr:col>5</xdr:col>
      <xdr:colOff>263617</xdr:colOff>
      <xdr:row>27</xdr:row>
      <xdr:rowOff>6484</xdr:rowOff>
    </xdr:to>
    <xdr:pic>
      <xdr:nvPicPr>
        <xdr:cNvPr id="4" name="Content Placeholder 6">
          <a:extLst>
            <a:ext uri="{FF2B5EF4-FFF2-40B4-BE49-F238E27FC236}">
              <a16:creationId xmlns:a16="http://schemas.microsoft.com/office/drawing/2014/main" id="{1E0E043D-4E17-468F-BE21-AE0E955A19FA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07049"/>
          <a:ext cx="5178517" cy="360493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171449</xdr:colOff>
      <xdr:row>26</xdr:row>
      <xdr:rowOff>151509</xdr:rowOff>
    </xdr:from>
    <xdr:to>
      <xdr:col>5</xdr:col>
      <xdr:colOff>312144</xdr:colOff>
      <xdr:row>47</xdr:row>
      <xdr:rowOff>161002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101F62-18B6-4E9B-9CD4-574365787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49" y="5866509"/>
          <a:ext cx="5055595" cy="400999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29</xdr:row>
      <xdr:rowOff>91498</xdr:rowOff>
    </xdr:from>
    <xdr:to>
      <xdr:col>13</xdr:col>
      <xdr:colOff>556329</xdr:colOff>
      <xdr:row>50</xdr:row>
      <xdr:rowOff>53404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62D8DE-56DD-45E3-859A-1C8D4B95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62575" y="6377998"/>
          <a:ext cx="4623504" cy="3962406"/>
        </a:xfrm>
        <a:prstGeom prst="rect">
          <a:avLst/>
        </a:prstGeom>
      </xdr:spPr>
    </xdr:pic>
    <xdr:clientData/>
  </xdr:twoCellAnchor>
  <xdr:twoCellAnchor>
    <xdr:from>
      <xdr:col>15</xdr:col>
      <xdr:colOff>201082</xdr:colOff>
      <xdr:row>8</xdr:row>
      <xdr:rowOff>179916</xdr:rowOff>
    </xdr:from>
    <xdr:to>
      <xdr:col>19</xdr:col>
      <xdr:colOff>465666</xdr:colOff>
      <xdr:row>13</xdr:row>
      <xdr:rowOff>31750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40246C1-2FC5-4F04-B93A-C14FFC46B4EB}"/>
            </a:ext>
          </a:extLst>
        </xdr:cNvPr>
        <xdr:cNvSpPr txBox="1"/>
      </xdr:nvSpPr>
      <xdr:spPr>
        <a:xfrm>
          <a:off x="10850032" y="2465916"/>
          <a:ext cx="3026834" cy="80433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Increase in Fixed</a:t>
          </a:r>
          <a:r>
            <a:rPr lang="en-US" sz="1100" b="1" baseline="0"/>
            <a:t> assets:</a:t>
          </a:r>
        </a:p>
        <a:p>
          <a:r>
            <a:rPr lang="en-US" sz="1100" b="1" baseline="0"/>
            <a:t>FA (year 4)-FA (year 3)+Depreciation charged in year 4 P&amp;l a/c</a:t>
          </a:r>
        </a:p>
        <a:p>
          <a:r>
            <a:rPr lang="en-US" sz="1100" b="1" baseline="0"/>
            <a:t>Year 4: (220-190+22)=52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G13" sqref="G13"/>
    </sheetView>
  </sheetViews>
  <sheetFormatPr defaultRowHeight="15" x14ac:dyDescent="0.25"/>
  <cols>
    <col min="1" max="1" width="67.42578125" bestFit="1" customWidth="1"/>
    <col min="2" max="2" width="6.85546875" bestFit="1" customWidth="1"/>
    <col min="3" max="4" width="6.42578125" bestFit="1" customWidth="1"/>
    <col min="6" max="6" width="34.140625" bestFit="1" customWidth="1"/>
    <col min="7" max="7" width="19.7109375" bestFit="1" customWidth="1"/>
  </cols>
  <sheetData>
    <row r="1" spans="1:9" x14ac:dyDescent="0.25">
      <c r="A1" s="3"/>
      <c r="B1" s="3" t="s">
        <v>0</v>
      </c>
      <c r="C1" s="3" t="s">
        <v>1</v>
      </c>
      <c r="D1" s="3" t="s">
        <v>2</v>
      </c>
      <c r="F1" s="1"/>
      <c r="G1" s="3" t="s">
        <v>20</v>
      </c>
      <c r="H1" s="3" t="s">
        <v>1</v>
      </c>
      <c r="I1" s="3" t="s">
        <v>17</v>
      </c>
    </row>
    <row r="2" spans="1:9" x14ac:dyDescent="0.25">
      <c r="A2" s="6" t="s">
        <v>3</v>
      </c>
      <c r="B2" s="4">
        <v>26</v>
      </c>
      <c r="C2" s="4">
        <v>30</v>
      </c>
      <c r="D2" s="4">
        <v>36</v>
      </c>
      <c r="F2" s="1" t="s">
        <v>12</v>
      </c>
      <c r="G2" s="4">
        <v>25.2</v>
      </c>
      <c r="H2" s="4">
        <v>30</v>
      </c>
      <c r="I2" s="4">
        <v>27</v>
      </c>
    </row>
    <row r="3" spans="1:9" x14ac:dyDescent="0.25">
      <c r="A3" s="6" t="s">
        <v>4</v>
      </c>
      <c r="B3" s="4"/>
      <c r="C3" s="4"/>
      <c r="D3" s="4"/>
      <c r="F3" s="1" t="s">
        <v>18</v>
      </c>
      <c r="G3" s="4" t="s">
        <v>21</v>
      </c>
      <c r="H3" s="4">
        <v>200</v>
      </c>
      <c r="I3" s="4">
        <v>238</v>
      </c>
    </row>
    <row r="4" spans="1:9" x14ac:dyDescent="0.25">
      <c r="A4" s="7" t="s">
        <v>5</v>
      </c>
      <c r="B4" s="4" t="s">
        <v>6</v>
      </c>
      <c r="C4" s="4" t="s">
        <v>6</v>
      </c>
      <c r="D4" s="4">
        <v>-3</v>
      </c>
      <c r="F4" s="2" t="s">
        <v>19</v>
      </c>
      <c r="G4" s="3" t="s">
        <v>22</v>
      </c>
      <c r="H4" s="9">
        <f>H2/H3</f>
        <v>0.15</v>
      </c>
      <c r="I4" s="9">
        <f>I2/I3</f>
        <v>0.1134453781512605</v>
      </c>
    </row>
    <row r="5" spans="1:9" x14ac:dyDescent="0.25">
      <c r="A5" s="7" t="s">
        <v>7</v>
      </c>
      <c r="B5" s="4" t="s">
        <v>6</v>
      </c>
      <c r="C5" s="4" t="s">
        <v>6</v>
      </c>
      <c r="D5" s="4">
        <v>-8</v>
      </c>
      <c r="F5" s="1"/>
      <c r="G5" s="4"/>
      <c r="H5" s="4"/>
      <c r="I5" s="4"/>
    </row>
    <row r="6" spans="1:9" x14ac:dyDescent="0.25">
      <c r="A6" s="7" t="s">
        <v>13</v>
      </c>
      <c r="B6" s="4">
        <v>12</v>
      </c>
      <c r="C6" s="4">
        <v>15</v>
      </c>
      <c r="D6" s="4">
        <v>16</v>
      </c>
      <c r="F6" s="1" t="s">
        <v>23</v>
      </c>
      <c r="G6" s="4">
        <v>200</v>
      </c>
      <c r="H6" s="4">
        <v>238</v>
      </c>
      <c r="I6" s="4">
        <v>260</v>
      </c>
    </row>
    <row r="7" spans="1:9" x14ac:dyDescent="0.25">
      <c r="A7" s="6" t="s">
        <v>8</v>
      </c>
      <c r="B7" s="3">
        <f>SUM(B2:B6)</f>
        <v>38</v>
      </c>
      <c r="C7" s="3">
        <f t="shared" ref="C7:D7" si="0">SUM(C2:C6)</f>
        <v>45</v>
      </c>
      <c r="D7" s="3">
        <f t="shared" si="0"/>
        <v>41</v>
      </c>
      <c r="F7" s="1" t="s">
        <v>24</v>
      </c>
      <c r="G7" s="4" t="s">
        <v>22</v>
      </c>
      <c r="H7" s="4">
        <f>(H3+H6)/2</f>
        <v>219</v>
      </c>
      <c r="I7" s="4">
        <f>(I3+I6)/2</f>
        <v>249</v>
      </c>
    </row>
    <row r="8" spans="1:9" x14ac:dyDescent="0.25">
      <c r="A8" s="7"/>
      <c r="B8" s="4"/>
      <c r="C8" s="4"/>
      <c r="D8" s="4"/>
      <c r="F8" s="2" t="s">
        <v>25</v>
      </c>
      <c r="G8" s="3" t="s">
        <v>22</v>
      </c>
      <c r="H8" s="9">
        <f>H2/H7</f>
        <v>0.13698630136986301</v>
      </c>
      <c r="I8" s="9">
        <f>I2/I7</f>
        <v>0.10843373493975904</v>
      </c>
    </row>
    <row r="9" spans="1:9" x14ac:dyDescent="0.25">
      <c r="A9" s="6" t="s">
        <v>9</v>
      </c>
      <c r="B9" s="4"/>
      <c r="C9" s="4"/>
      <c r="D9" s="4"/>
    </row>
    <row r="10" spans="1:9" x14ac:dyDescent="0.25">
      <c r="A10" s="7" t="s">
        <v>10</v>
      </c>
      <c r="B10" s="4">
        <v>8</v>
      </c>
      <c r="C10" s="4">
        <v>9</v>
      </c>
      <c r="D10" s="4">
        <v>12</v>
      </c>
    </row>
    <row r="11" spans="1:9" x14ac:dyDescent="0.25">
      <c r="A11" s="7" t="s">
        <v>16</v>
      </c>
      <c r="B11" s="4">
        <f>B6*0.4</f>
        <v>4.8000000000000007</v>
      </c>
      <c r="C11" s="4">
        <f t="shared" ref="C11:D11" si="1">C6*0.4</f>
        <v>6</v>
      </c>
      <c r="D11" s="4">
        <f t="shared" si="1"/>
        <v>6.4</v>
      </c>
    </row>
    <row r="12" spans="1:9" x14ac:dyDescent="0.25">
      <c r="A12" s="7" t="s">
        <v>14</v>
      </c>
      <c r="B12" s="4"/>
      <c r="C12" s="4"/>
      <c r="D12" s="4">
        <f>D4*0.4</f>
        <v>-1.2000000000000002</v>
      </c>
    </row>
    <row r="13" spans="1:9" x14ac:dyDescent="0.25">
      <c r="A13" s="7" t="s">
        <v>15</v>
      </c>
      <c r="B13" s="4"/>
      <c r="C13" s="4"/>
      <c r="D13" s="4">
        <f>D5*0.4</f>
        <v>-3.2</v>
      </c>
    </row>
    <row r="14" spans="1:9" x14ac:dyDescent="0.25">
      <c r="A14" s="6" t="s">
        <v>11</v>
      </c>
      <c r="B14" s="3">
        <f>SUM(B10:B13)</f>
        <v>12.8</v>
      </c>
      <c r="C14" s="3">
        <f t="shared" ref="C14:D14" si="2">SUM(C10:C13)</f>
        <v>15</v>
      </c>
      <c r="D14" s="3">
        <f t="shared" si="2"/>
        <v>14</v>
      </c>
    </row>
    <row r="15" spans="1:9" x14ac:dyDescent="0.25">
      <c r="A15" s="7"/>
      <c r="B15" s="4"/>
      <c r="C15" s="4"/>
      <c r="D15" s="4"/>
    </row>
    <row r="16" spans="1:9" x14ac:dyDescent="0.25">
      <c r="A16" s="8" t="s">
        <v>12</v>
      </c>
      <c r="B16" s="5">
        <f>B7-B14</f>
        <v>25.2</v>
      </c>
      <c r="C16" s="5">
        <f t="shared" ref="C16:D16" si="3">C7-C14</f>
        <v>30</v>
      </c>
      <c r="D16" s="5">
        <f t="shared" si="3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341DA-A83E-49CB-9325-A8C91DE4731F}">
  <dimension ref="A1:D8"/>
  <sheetViews>
    <sheetView workbookViewId="0">
      <selection activeCell="B15" sqref="B15"/>
    </sheetView>
  </sheetViews>
  <sheetFormatPr defaultRowHeight="15" x14ac:dyDescent="0.25"/>
  <cols>
    <col min="1" max="1" width="50" bestFit="1" customWidth="1"/>
    <col min="2" max="2" width="16.5703125" bestFit="1" customWidth="1"/>
    <col min="3" max="3" width="7.140625" bestFit="1" customWidth="1"/>
    <col min="4" max="4" width="6.42578125" bestFit="1" customWidth="1"/>
  </cols>
  <sheetData>
    <row r="1" spans="1:4" x14ac:dyDescent="0.25">
      <c r="A1" s="1"/>
      <c r="B1" s="3" t="s">
        <v>0</v>
      </c>
      <c r="C1" s="3" t="s">
        <v>1</v>
      </c>
      <c r="D1" s="3" t="s">
        <v>2</v>
      </c>
    </row>
    <row r="2" spans="1:4" x14ac:dyDescent="0.25">
      <c r="A2" s="2" t="s">
        <v>12</v>
      </c>
      <c r="B2" s="3">
        <v>25.2</v>
      </c>
      <c r="C2" s="3">
        <v>30</v>
      </c>
      <c r="D2" s="3">
        <v>27</v>
      </c>
    </row>
    <row r="3" spans="1:4" x14ac:dyDescent="0.25">
      <c r="A3" s="1" t="s">
        <v>26</v>
      </c>
      <c r="B3" s="4">
        <v>12</v>
      </c>
      <c r="C3" s="4">
        <v>15</v>
      </c>
      <c r="D3" s="4">
        <v>18</v>
      </c>
    </row>
    <row r="4" spans="1:4" x14ac:dyDescent="0.25">
      <c r="A4" s="1" t="s">
        <v>27</v>
      </c>
      <c r="B4" s="4">
        <v>0</v>
      </c>
      <c r="C4" s="4">
        <v>13</v>
      </c>
      <c r="D4" s="4">
        <v>7</v>
      </c>
    </row>
    <row r="5" spans="1:4" x14ac:dyDescent="0.25">
      <c r="A5" s="1" t="s">
        <v>28</v>
      </c>
      <c r="B5" s="4">
        <v>0</v>
      </c>
      <c r="C5" s="4">
        <v>40</v>
      </c>
      <c r="D5" s="4">
        <v>33</v>
      </c>
    </row>
    <row r="6" spans="1:4" x14ac:dyDescent="0.25">
      <c r="A6" s="10" t="s">
        <v>31</v>
      </c>
      <c r="B6" s="5" t="s">
        <v>29</v>
      </c>
      <c r="C6" s="5">
        <f t="shared" ref="C6:D6" si="0">C2+C3-C4-C5</f>
        <v>-8</v>
      </c>
      <c r="D6" s="5">
        <f t="shared" si="0"/>
        <v>5</v>
      </c>
    </row>
    <row r="7" spans="1:4" x14ac:dyDescent="0.25">
      <c r="A7" s="1" t="s">
        <v>30</v>
      </c>
      <c r="B7" s="4">
        <v>0</v>
      </c>
      <c r="C7" s="4">
        <v>0</v>
      </c>
      <c r="D7" s="4">
        <v>4.8</v>
      </c>
    </row>
    <row r="8" spans="1:4" x14ac:dyDescent="0.25">
      <c r="A8" s="2" t="s">
        <v>32</v>
      </c>
      <c r="B8" s="3" t="s">
        <v>29</v>
      </c>
      <c r="C8" s="3">
        <f>C6+C7</f>
        <v>-8</v>
      </c>
      <c r="D8" s="3">
        <f>D6+D7</f>
        <v>9.8000000000000007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4047-BB81-4FC5-9FA3-2457CAA78E31}">
  <dimension ref="A1:N16"/>
  <sheetViews>
    <sheetView workbookViewId="0">
      <selection activeCell="B12" sqref="B12"/>
    </sheetView>
  </sheetViews>
  <sheetFormatPr defaultRowHeight="15" x14ac:dyDescent="0.25"/>
  <cols>
    <col min="1" max="1" width="57.7109375" bestFit="1" customWidth="1"/>
    <col min="2" max="6" width="6.42578125" bestFit="1" customWidth="1"/>
    <col min="7" max="7" width="5" customWidth="1"/>
    <col min="8" max="8" width="43.7109375" bestFit="1" customWidth="1"/>
    <col min="9" max="13" width="7.140625" bestFit="1" customWidth="1"/>
  </cols>
  <sheetData>
    <row r="1" spans="1:14" x14ac:dyDescent="0.25">
      <c r="A1" s="3"/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H1" s="1"/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 spans="1:14" x14ac:dyDescent="0.25">
      <c r="A2" s="6" t="s">
        <v>3</v>
      </c>
      <c r="B2" s="4">
        <v>42</v>
      </c>
      <c r="C2" s="4">
        <v>44</v>
      </c>
      <c r="D2" s="4">
        <v>50</v>
      </c>
      <c r="E2" s="4">
        <v>57</v>
      </c>
      <c r="F2" s="4">
        <v>58</v>
      </c>
      <c r="H2" s="1" t="s">
        <v>12</v>
      </c>
      <c r="I2" s="4">
        <f>B16</f>
        <v>38</v>
      </c>
      <c r="J2" s="4">
        <f t="shared" ref="J2:M2" si="0">C16</f>
        <v>38.799999999999997</v>
      </c>
      <c r="K2" s="4">
        <f t="shared" si="0"/>
        <v>44.6</v>
      </c>
      <c r="L2" s="4">
        <f t="shared" si="0"/>
        <v>51.8</v>
      </c>
      <c r="M2" s="4">
        <f t="shared" si="0"/>
        <v>55</v>
      </c>
    </row>
    <row r="3" spans="1:14" x14ac:dyDescent="0.25">
      <c r="A3" s="6" t="s">
        <v>4</v>
      </c>
      <c r="B3" s="4"/>
      <c r="C3" s="4"/>
      <c r="D3" s="4"/>
      <c r="E3" s="4"/>
      <c r="F3" s="4"/>
      <c r="H3" s="1" t="s">
        <v>38</v>
      </c>
      <c r="I3" s="4">
        <f>'NOPLAT and ROIC'!I6</f>
        <v>260</v>
      </c>
      <c r="J3" s="4">
        <f>I6</f>
        <v>295</v>
      </c>
      <c r="K3" s="4">
        <f t="shared" ref="K3:M3" si="1">J6</f>
        <v>328</v>
      </c>
      <c r="L3" s="4">
        <f t="shared" si="1"/>
        <v>356</v>
      </c>
      <c r="M3" s="4">
        <f t="shared" si="1"/>
        <v>394</v>
      </c>
      <c r="N3" t="s">
        <v>45</v>
      </c>
    </row>
    <row r="4" spans="1:14" x14ac:dyDescent="0.25">
      <c r="A4" s="7" t="s">
        <v>5</v>
      </c>
      <c r="B4" s="4">
        <v>-3</v>
      </c>
      <c r="C4" s="4">
        <v>-2</v>
      </c>
      <c r="D4" s="4">
        <v>0</v>
      </c>
      <c r="E4" s="4">
        <v>0</v>
      </c>
      <c r="F4" s="4">
        <v>0</v>
      </c>
      <c r="H4" s="2" t="s">
        <v>39</v>
      </c>
      <c r="I4" s="9">
        <f>I2/I3</f>
        <v>0.14615384615384616</v>
      </c>
      <c r="J4" s="9">
        <f t="shared" ref="J4:M4" si="2">J2/J3</f>
        <v>0.13152542372881354</v>
      </c>
      <c r="K4" s="9">
        <f t="shared" si="2"/>
        <v>0.13597560975609757</v>
      </c>
      <c r="L4" s="9">
        <f t="shared" si="2"/>
        <v>0.14550561797752809</v>
      </c>
      <c r="M4" s="9">
        <f t="shared" si="2"/>
        <v>0.13959390862944163</v>
      </c>
    </row>
    <row r="5" spans="1:14" x14ac:dyDescent="0.25">
      <c r="A5" s="7" t="s">
        <v>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H5" s="1"/>
      <c r="I5" s="4"/>
      <c r="J5" s="4"/>
      <c r="K5" s="4"/>
      <c r="L5" s="4"/>
      <c r="M5" s="4"/>
    </row>
    <row r="6" spans="1:14" x14ac:dyDescent="0.25">
      <c r="A6" s="7" t="s">
        <v>13</v>
      </c>
      <c r="B6" s="4">
        <v>18</v>
      </c>
      <c r="C6" s="4">
        <v>20</v>
      </c>
      <c r="D6" s="4">
        <v>21</v>
      </c>
      <c r="E6" s="4">
        <v>23</v>
      </c>
      <c r="F6" s="4">
        <v>25</v>
      </c>
      <c r="H6" s="1" t="s">
        <v>40</v>
      </c>
      <c r="I6" s="4">
        <f>305-10</f>
        <v>295</v>
      </c>
      <c r="J6" s="4">
        <v>328</v>
      </c>
      <c r="K6" s="4">
        <v>356</v>
      </c>
      <c r="L6" s="4">
        <v>394</v>
      </c>
      <c r="M6" s="4">
        <v>433</v>
      </c>
      <c r="N6" t="s">
        <v>45</v>
      </c>
    </row>
    <row r="7" spans="1:14" x14ac:dyDescent="0.25">
      <c r="A7" s="6" t="s">
        <v>8</v>
      </c>
      <c r="B7" s="3">
        <f>SUM(B2:B6)</f>
        <v>57</v>
      </c>
      <c r="C7" s="3">
        <f t="shared" ref="C7:F7" si="3">SUM(C2:C6)</f>
        <v>62</v>
      </c>
      <c r="D7" s="3">
        <f t="shared" si="3"/>
        <v>71</v>
      </c>
      <c r="E7" s="3">
        <f t="shared" si="3"/>
        <v>80</v>
      </c>
      <c r="F7" s="3">
        <f t="shared" si="3"/>
        <v>83</v>
      </c>
      <c r="H7" s="1" t="s">
        <v>24</v>
      </c>
      <c r="I7" s="4">
        <f>(I3+I6)/2</f>
        <v>277.5</v>
      </c>
      <c r="J7" s="4">
        <f t="shared" ref="J7:M7" si="4">(J3+J6)/2</f>
        <v>311.5</v>
      </c>
      <c r="K7" s="4">
        <f t="shared" si="4"/>
        <v>342</v>
      </c>
      <c r="L7" s="4">
        <f t="shared" si="4"/>
        <v>375</v>
      </c>
      <c r="M7" s="4">
        <f t="shared" si="4"/>
        <v>413.5</v>
      </c>
    </row>
    <row r="8" spans="1:14" x14ac:dyDescent="0.25">
      <c r="A8" s="7"/>
      <c r="B8" s="4"/>
      <c r="C8" s="4"/>
      <c r="D8" s="4"/>
      <c r="E8" s="4"/>
      <c r="F8" s="4"/>
      <c r="H8" s="10" t="s">
        <v>25</v>
      </c>
      <c r="I8" s="9">
        <f>I2/I7</f>
        <v>0.13693693693693693</v>
      </c>
      <c r="J8" s="9">
        <f t="shared" ref="J8:M8" si="5">J2/J7</f>
        <v>0.12455858747993578</v>
      </c>
      <c r="K8" s="9">
        <f t="shared" si="5"/>
        <v>0.1304093567251462</v>
      </c>
      <c r="L8" s="9">
        <f t="shared" si="5"/>
        <v>0.13813333333333333</v>
      </c>
      <c r="M8" s="9">
        <f t="shared" si="5"/>
        <v>0.13301088270858524</v>
      </c>
    </row>
    <row r="9" spans="1:14" x14ac:dyDescent="0.25">
      <c r="A9" s="6" t="s">
        <v>9</v>
      </c>
      <c r="B9" s="4"/>
      <c r="C9" s="4"/>
      <c r="D9" s="4"/>
      <c r="E9" s="4"/>
      <c r="F9" s="4"/>
    </row>
    <row r="10" spans="1:14" x14ac:dyDescent="0.25">
      <c r="A10" s="7" t="s">
        <v>10</v>
      </c>
      <c r="B10" s="4">
        <v>13</v>
      </c>
      <c r="C10" s="4">
        <v>16</v>
      </c>
      <c r="D10" s="4">
        <v>18</v>
      </c>
      <c r="E10" s="4">
        <v>19</v>
      </c>
      <c r="F10" s="4">
        <v>18</v>
      </c>
    </row>
    <row r="11" spans="1:14" x14ac:dyDescent="0.25">
      <c r="A11" s="7" t="s">
        <v>16</v>
      </c>
      <c r="B11" s="4">
        <f>B6*0.4</f>
        <v>7.2</v>
      </c>
      <c r="C11" s="4">
        <f t="shared" ref="C11:F11" si="6">C6*0.4</f>
        <v>8</v>
      </c>
      <c r="D11" s="4">
        <f t="shared" si="6"/>
        <v>8.4</v>
      </c>
      <c r="E11" s="4">
        <f t="shared" si="6"/>
        <v>9.2000000000000011</v>
      </c>
      <c r="F11" s="4">
        <f t="shared" si="6"/>
        <v>10</v>
      </c>
    </row>
    <row r="12" spans="1:14" x14ac:dyDescent="0.25">
      <c r="A12" s="7" t="s">
        <v>14</v>
      </c>
      <c r="B12" s="4">
        <f>B4*0.4</f>
        <v>-1.2000000000000002</v>
      </c>
      <c r="C12" s="4">
        <f t="shared" ref="C12:F12" si="7">C4*0.4</f>
        <v>-0.8</v>
      </c>
      <c r="D12" s="4">
        <f t="shared" si="7"/>
        <v>0</v>
      </c>
      <c r="E12" s="4">
        <f t="shared" si="7"/>
        <v>0</v>
      </c>
      <c r="F12" s="4">
        <f t="shared" si="7"/>
        <v>0</v>
      </c>
    </row>
    <row r="13" spans="1:14" x14ac:dyDescent="0.25">
      <c r="A13" s="7" t="s">
        <v>15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</row>
    <row r="14" spans="1:14" x14ac:dyDescent="0.25">
      <c r="A14" s="6" t="s">
        <v>11</v>
      </c>
      <c r="B14" s="3">
        <f>SUM(B10:B13)</f>
        <v>19</v>
      </c>
      <c r="C14" s="3">
        <f t="shared" ref="C14:F14" si="8">SUM(C10:C13)</f>
        <v>23.2</v>
      </c>
      <c r="D14" s="3">
        <f t="shared" si="8"/>
        <v>26.4</v>
      </c>
      <c r="E14" s="3">
        <f t="shared" si="8"/>
        <v>28.200000000000003</v>
      </c>
      <c r="F14" s="3">
        <f t="shared" si="8"/>
        <v>28</v>
      </c>
    </row>
    <row r="15" spans="1:14" x14ac:dyDescent="0.25">
      <c r="A15" s="7"/>
      <c r="B15" s="4"/>
      <c r="C15" s="4"/>
      <c r="D15" s="4"/>
      <c r="E15" s="4"/>
      <c r="F15" s="4"/>
    </row>
    <row r="16" spans="1:14" x14ac:dyDescent="0.25">
      <c r="A16" s="8" t="s">
        <v>12</v>
      </c>
      <c r="B16" s="5">
        <f>B7-B14</f>
        <v>38</v>
      </c>
      <c r="C16" s="5">
        <f t="shared" ref="C16:F16" si="9">C7-C14</f>
        <v>38.799999999999997</v>
      </c>
      <c r="D16" s="5">
        <f t="shared" si="9"/>
        <v>44.6</v>
      </c>
      <c r="E16" s="5">
        <f t="shared" si="9"/>
        <v>51.8</v>
      </c>
      <c r="F16" s="5">
        <f t="shared" si="9"/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3F37-0396-44CF-903F-BFA0E3F7BBAA}">
  <dimension ref="A1:V19"/>
  <sheetViews>
    <sheetView tabSelected="1" topLeftCell="A31" workbookViewId="0">
      <selection activeCell="K7" sqref="K7"/>
    </sheetView>
  </sheetViews>
  <sheetFormatPr defaultRowHeight="15" x14ac:dyDescent="0.25"/>
  <cols>
    <col min="1" max="1" width="45.28515625" bestFit="1" customWidth="1"/>
    <col min="2" max="2" width="8.42578125" customWidth="1"/>
    <col min="3" max="3" width="7.140625" bestFit="1" customWidth="1"/>
    <col min="4" max="4" width="6.42578125" bestFit="1" customWidth="1"/>
    <col min="5" max="7" width="6.42578125" customWidth="1"/>
    <col min="17" max="17" width="14" bestFit="1" customWidth="1"/>
  </cols>
  <sheetData>
    <row r="1" spans="1:22" x14ac:dyDescent="0.25">
      <c r="A1" s="1"/>
      <c r="B1" s="3" t="s">
        <v>33</v>
      </c>
      <c r="C1" s="3" t="s">
        <v>34</v>
      </c>
      <c r="D1" s="3" t="s">
        <v>35</v>
      </c>
      <c r="E1" s="3" t="s">
        <v>36</v>
      </c>
      <c r="F1" s="3" t="s">
        <v>37</v>
      </c>
      <c r="G1" s="11"/>
    </row>
    <row r="2" spans="1:22" x14ac:dyDescent="0.25">
      <c r="A2" s="2" t="s">
        <v>12</v>
      </c>
      <c r="B2" s="3">
        <f>'NOPLAT Forecasted period'!B16</f>
        <v>38</v>
      </c>
      <c r="C2" s="3">
        <f>'NOPLAT Forecasted period'!C16</f>
        <v>38.799999999999997</v>
      </c>
      <c r="D2" s="3">
        <f>'NOPLAT Forecasted period'!D16</f>
        <v>44.6</v>
      </c>
      <c r="E2" s="3">
        <f>'NOPLAT Forecasted period'!E16</f>
        <v>51.8</v>
      </c>
      <c r="F2" s="3">
        <f>'NOPLAT Forecasted period'!F16</f>
        <v>55</v>
      </c>
      <c r="G2" s="11"/>
    </row>
    <row r="3" spans="1:22" x14ac:dyDescent="0.25">
      <c r="A3" s="1" t="s">
        <v>26</v>
      </c>
      <c r="B3" s="4">
        <v>22</v>
      </c>
      <c r="C3" s="4">
        <v>26</v>
      </c>
      <c r="D3" s="4">
        <v>29</v>
      </c>
      <c r="E3" s="4">
        <v>32</v>
      </c>
      <c r="F3" s="4">
        <v>35</v>
      </c>
      <c r="G3" s="12"/>
    </row>
    <row r="4" spans="1:22" x14ac:dyDescent="0.25">
      <c r="A4" s="1" t="s">
        <v>27</v>
      </c>
      <c r="B4" s="4">
        <v>5</v>
      </c>
      <c r="C4" s="4">
        <v>13</v>
      </c>
      <c r="D4" s="4">
        <v>2</v>
      </c>
      <c r="E4" s="4">
        <v>10</v>
      </c>
      <c r="F4" s="4">
        <v>9</v>
      </c>
      <c r="G4" s="12"/>
    </row>
    <row r="5" spans="1:22" x14ac:dyDescent="0.25">
      <c r="A5" s="1" t="s">
        <v>28</v>
      </c>
      <c r="B5" s="4">
        <f>R19</f>
        <v>52</v>
      </c>
      <c r="C5" s="4">
        <f t="shared" ref="C5:F5" si="0">S19</f>
        <v>46</v>
      </c>
      <c r="D5" s="4">
        <f t="shared" si="0"/>
        <v>55</v>
      </c>
      <c r="E5" s="4">
        <f t="shared" si="0"/>
        <v>60</v>
      </c>
      <c r="F5" s="4">
        <f t="shared" si="0"/>
        <v>65</v>
      </c>
      <c r="G5" s="12"/>
    </row>
    <row r="6" spans="1:22" x14ac:dyDescent="0.25">
      <c r="A6" s="13" t="s">
        <v>31</v>
      </c>
      <c r="B6" s="14">
        <f>B2+B3-B4-B5</f>
        <v>3</v>
      </c>
      <c r="C6" s="14">
        <f t="shared" ref="C6:F6" si="1">C2+C3-C4-C5</f>
        <v>5.7999999999999972</v>
      </c>
      <c r="D6" s="14">
        <f t="shared" si="1"/>
        <v>16.599999999999994</v>
      </c>
      <c r="E6" s="14">
        <f t="shared" si="1"/>
        <v>13.799999999999997</v>
      </c>
      <c r="F6" s="14">
        <f t="shared" si="1"/>
        <v>16</v>
      </c>
      <c r="G6" s="11"/>
    </row>
    <row r="16" spans="1:22" x14ac:dyDescent="0.25">
      <c r="Q16" s="3" t="s">
        <v>41</v>
      </c>
      <c r="R16" s="3" t="s">
        <v>33</v>
      </c>
      <c r="S16" s="3" t="s">
        <v>34</v>
      </c>
      <c r="T16" s="3" t="s">
        <v>35</v>
      </c>
      <c r="U16" s="3" t="s">
        <v>36</v>
      </c>
      <c r="V16" s="3" t="s">
        <v>37</v>
      </c>
    </row>
    <row r="17" spans="17:22" x14ac:dyDescent="0.25">
      <c r="Q17" s="4" t="s">
        <v>42</v>
      </c>
      <c r="R17" s="4">
        <f>220-190</f>
        <v>30</v>
      </c>
      <c r="S17" s="4">
        <f>240-220</f>
        <v>20</v>
      </c>
      <c r="T17" s="4">
        <f>266-240</f>
        <v>26</v>
      </c>
      <c r="U17" s="4">
        <f>294-266</f>
        <v>28</v>
      </c>
      <c r="V17" s="4">
        <f>324-294</f>
        <v>30</v>
      </c>
    </row>
    <row r="18" spans="17:22" x14ac:dyDescent="0.25">
      <c r="Q18" s="4" t="s">
        <v>43</v>
      </c>
      <c r="R18" s="4">
        <v>22</v>
      </c>
      <c r="S18" s="4">
        <v>26</v>
      </c>
      <c r="T18" s="4">
        <v>29</v>
      </c>
      <c r="U18" s="4">
        <v>32</v>
      </c>
      <c r="V18" s="4">
        <v>35</v>
      </c>
    </row>
    <row r="19" spans="17:22" x14ac:dyDescent="0.25">
      <c r="Q19" s="3" t="s">
        <v>44</v>
      </c>
      <c r="R19" s="3">
        <f>R17+R18</f>
        <v>52</v>
      </c>
      <c r="S19" s="3">
        <f t="shared" ref="S19:V19" si="2">S17+S18</f>
        <v>46</v>
      </c>
      <c r="T19" s="3">
        <f t="shared" si="2"/>
        <v>55</v>
      </c>
      <c r="U19" s="3">
        <f t="shared" si="2"/>
        <v>60</v>
      </c>
      <c r="V19" s="3">
        <f t="shared" si="2"/>
        <v>65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AB6E9E277804DABC86EB8C860FA82" ma:contentTypeVersion="8" ma:contentTypeDescription="Create a new document." ma:contentTypeScope="" ma:versionID="584dff0e9c9adbd15cc804d60ef9ef69">
  <xsd:schema xmlns:xsd="http://www.w3.org/2001/XMLSchema" xmlns:xs="http://www.w3.org/2001/XMLSchema" xmlns:p="http://schemas.microsoft.com/office/2006/metadata/properties" xmlns:ns2="358c27f4-605e-4a4d-a8b9-e26961c65206" targetNamespace="http://schemas.microsoft.com/office/2006/metadata/properties" ma:root="true" ma:fieldsID="717329f8c3ce53a831c3e0c2e5fef89b" ns2:_="">
    <xsd:import namespace="358c27f4-605e-4a4d-a8b9-e26961c65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8c27f4-605e-4a4d-a8b9-e26961c652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435B5A-81FC-4A7E-A8B9-8884AED5AC3E}"/>
</file>

<file path=customXml/itemProps2.xml><?xml version="1.0" encoding="utf-8"?>
<ds:datastoreItem xmlns:ds="http://schemas.openxmlformats.org/officeDocument/2006/customXml" ds:itemID="{C3A4A824-07DF-416C-B959-34CD4211FFD6}"/>
</file>

<file path=customXml/itemProps3.xml><?xml version="1.0" encoding="utf-8"?>
<ds:datastoreItem xmlns:ds="http://schemas.openxmlformats.org/officeDocument/2006/customXml" ds:itemID="{A45688C7-79C8-455A-8E0E-261EF7F460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NOPLAT and ROIC</vt:lpstr>
      <vt:lpstr>FCF</vt:lpstr>
      <vt:lpstr>NOPLAT Forecasted period</vt:lpstr>
      <vt:lpstr>Forecasted 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Sarveshwar Kumar Inani</cp:lastModifiedBy>
  <dcterms:created xsi:type="dcterms:W3CDTF">2015-06-05T18:17:20Z</dcterms:created>
  <dcterms:modified xsi:type="dcterms:W3CDTF">2024-11-02T07:44:08Z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0x010100B5AAB6E9E277804DABC86EB8C860FA82</vt:lpwstr>
  </property>
</Properties>
</file>