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0. JGBS Current semester_Backup every week_1\1. BITS Courses\2. Global Financial Markets and Products ZG560\Sessions\"/>
    </mc:Choice>
  </mc:AlternateContent>
  <xr:revisionPtr revIDLastSave="0" documentId="13_ncr:1_{AEA3B856-DE5E-45A4-A112-744A2F4E60B4}" xr6:coauthVersionLast="47" xr6:coauthVersionMax="47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YTM" sheetId="5" r:id="rId1"/>
    <sheet name="Bond sensitivity_decline" sheetId="1" r:id="rId2"/>
    <sheet name="Bond sensitivity_Rise" sheetId="2" r:id="rId3"/>
    <sheet name="Duration_IM Pandey Book" sheetId="3" r:id="rId4"/>
    <sheet name="Duration ZCB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3" l="1"/>
  <c r="B4" i="5"/>
  <c r="E8" i="5" s="1"/>
  <c r="E10" i="3" l="1"/>
  <c r="F10" i="3" s="1"/>
  <c r="D10" i="4"/>
  <c r="C10" i="4"/>
  <c r="C9" i="4"/>
  <c r="D9" i="4" s="1"/>
  <c r="E9" i="4" s="1"/>
  <c r="C8" i="4"/>
  <c r="C3" i="4"/>
  <c r="C4" i="4"/>
  <c r="C2" i="4"/>
  <c r="C14" i="3"/>
  <c r="C15" i="3"/>
  <c r="C16" i="3"/>
  <c r="C17" i="3"/>
  <c r="C13" i="3"/>
  <c r="C3" i="3"/>
  <c r="C4" i="3"/>
  <c r="C5" i="3"/>
  <c r="C6" i="3"/>
  <c r="C2" i="3"/>
  <c r="D16" i="2"/>
  <c r="D16" i="1"/>
  <c r="D3" i="2"/>
  <c r="D4" i="2"/>
  <c r="D5" i="2"/>
  <c r="D6" i="2"/>
  <c r="D7" i="2"/>
  <c r="D8" i="2"/>
  <c r="D9" i="2"/>
  <c r="D10" i="2"/>
  <c r="D11" i="2"/>
  <c r="D2" i="2"/>
  <c r="C11" i="2"/>
  <c r="C10" i="2"/>
  <c r="C9" i="2"/>
  <c r="C8" i="2"/>
  <c r="C7" i="2"/>
  <c r="C6" i="2"/>
  <c r="C5" i="2"/>
  <c r="C4" i="2"/>
  <c r="C3" i="2"/>
  <c r="C2" i="2"/>
  <c r="C12" i="2" s="1"/>
  <c r="D14" i="1"/>
  <c r="D12" i="1"/>
  <c r="C12" i="1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  <c r="D15" i="3" l="1"/>
  <c r="E15" i="3" s="1"/>
  <c r="D5" i="3"/>
  <c r="E5" i="3" s="1"/>
  <c r="C7" i="3"/>
  <c r="D6" i="3" s="1"/>
  <c r="E6" i="3" s="1"/>
  <c r="E10" i="4"/>
  <c r="C11" i="4"/>
  <c r="D8" i="4"/>
  <c r="C5" i="4"/>
  <c r="D2" i="4" s="1"/>
  <c r="C18" i="3"/>
  <c r="D12" i="2"/>
  <c r="D14" i="2"/>
  <c r="D13" i="3" l="1"/>
  <c r="D14" i="3"/>
  <c r="E14" i="3" s="1"/>
  <c r="D17" i="3"/>
  <c r="E17" i="3" s="1"/>
  <c r="D16" i="3"/>
  <c r="E16" i="3" s="1"/>
  <c r="D4" i="3"/>
  <c r="E4" i="3" s="1"/>
  <c r="D2" i="3"/>
  <c r="D3" i="3"/>
  <c r="E3" i="3" s="1"/>
  <c r="D11" i="4"/>
  <c r="E8" i="4"/>
  <c r="E11" i="4" s="1"/>
  <c r="D3" i="4"/>
  <c r="E3" i="4" s="1"/>
  <c r="D4" i="4"/>
  <c r="E4" i="4" s="1"/>
  <c r="E2" i="4"/>
  <c r="D7" i="3" l="1"/>
  <c r="E2" i="3"/>
  <c r="E7" i="3" s="1"/>
  <c r="E8" i="3" s="1"/>
  <c r="D18" i="3"/>
  <c r="E13" i="3"/>
  <c r="E18" i="3" s="1"/>
  <c r="E5" i="4"/>
  <c r="D5" i="4"/>
</calcChain>
</file>

<file path=xl/sharedStrings.xml><?xml version="1.0" encoding="utf-8"?>
<sst xmlns="http://schemas.openxmlformats.org/spreadsheetml/2006/main" count="58" uniqueCount="32">
  <si>
    <t>Time</t>
  </si>
  <si>
    <t>Cash Flows</t>
  </si>
  <si>
    <t>Discounted Value at 10%</t>
  </si>
  <si>
    <t>Discounted Value at 8%</t>
  </si>
  <si>
    <t>Discounted Value at 12%</t>
  </si>
  <si>
    <t>Bond Price Elasticity</t>
  </si>
  <si>
    <t>Year</t>
  </si>
  <si>
    <t>Cash Flow</t>
  </si>
  <si>
    <t>PV at 10%</t>
  </si>
  <si>
    <t>Proportion wrt Bond Price</t>
  </si>
  <si>
    <t>Proportion Year (t)</t>
  </si>
  <si>
    <t>CMP</t>
  </si>
  <si>
    <t>PV at 10.6%</t>
  </si>
  <si>
    <t>PV at 9%</t>
  </si>
  <si>
    <t>Duration</t>
  </si>
  <si>
    <t>Modified Duration</t>
  </si>
  <si>
    <t>1% increase in YTM</t>
  </si>
  <si>
    <t>Value of Bond with YTM 11% (1% rise)</t>
  </si>
  <si>
    <t>Decline in Price</t>
  </si>
  <si>
    <t>Confirmed approximately</t>
  </si>
  <si>
    <t>Current Market Price</t>
  </si>
  <si>
    <t>For 6% 5-year 1000 bond</t>
  </si>
  <si>
    <t>Cash flow</t>
  </si>
  <si>
    <t>Compute YTM or IRR</t>
  </si>
  <si>
    <t>1. Trial and Error method</t>
  </si>
  <si>
    <t>Coupon</t>
  </si>
  <si>
    <t>2. Lower and upper bound formula</t>
  </si>
  <si>
    <t>3. Excel IRR formula</t>
  </si>
  <si>
    <t>YTM/IRR</t>
  </si>
  <si>
    <t>Coupon+Maturity Value</t>
  </si>
  <si>
    <t>Explain with price change in market</t>
  </si>
  <si>
    <t>Change in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</si>
</sst>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2" fontId="0" fillId="0" borderId="0" xfId="0" applyNumberFormat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0" fontId="0" fillId="0" borderId="0" xfId="1" applyNumberFormat="1" applyFont="1"/>
    <xf numFmtId="0" fontId="2" fillId="0" borderId="1" xfId="0" applyFont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3" borderId="0" xfId="0" applyFill="1"/>
    <xf numFmtId="164" fontId="0" fillId="3" borderId="1" xfId="1" applyNumberFormat="1" applyFont="1" applyFill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10" fontId="0" fillId="3" borderId="0" xfId="0" applyNumberFormat="1" applyFill="1" applyAlignment="1">
      <alignment horizontal="center"/>
    </xf>
    <xf numFmtId="165" fontId="0" fillId="0" borderId="0" xfId="0" applyNumberFormat="1"/>
    <xf numFmtId="0" fontId="0" fillId="2" borderId="1" xfId="0" applyFill="1" applyBorder="1"/>
    <xf numFmtId="2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10</xdr:col>
      <xdr:colOff>409575</xdr:colOff>
      <xdr:row>16</xdr:row>
      <xdr:rowOff>123825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0DF6C1F-A109-4ECD-B9A6-E250B74D35E3}"/>
                </a:ext>
              </a:extLst>
            </xdr:cNvPr>
            <xdr:cNvSpPr txBox="1"/>
          </xdr:nvSpPr>
          <xdr:spPr>
            <a:xfrm>
              <a:off x="4486275" y="0"/>
              <a:ext cx="3933825" cy="31718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rtl="0" eaLnBrk="1" fontAlgn="auto" latinLnBrk="0" hangingPunct="1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𝐵𝑜𝑛𝑑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𝑃𝑟𝑖𝑐𝑒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𝐸𝑙𝑎𝑠𝑡𝑖𝑐𝑖𝑡𝑦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%∆ 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𝑖𝑛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𝐵𝑜𝑛𝑑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𝑃𝑟𝑖𝑐𝑒𝑠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%∆ 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𝑖𝑛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𝐼𝑛𝑡𝑒𝑟𝑒𝑠𝑡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𝑅𝑎𝑡𝑒𝑠</m:t>
                        </m:r>
                      </m:den>
                    </m:f>
                  </m:oMath>
                </m:oMathPara>
              </a14:m>
              <a:endParaRPr lang="en-US">
                <a:effectLst/>
              </a:endParaRPr>
            </a:p>
            <a:p>
              <a:pPr rtl="0" eaLnBrk="1" fontAlgn="auto" latinLnBrk="0" hangingPunct="1"/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Compute the price sensitivity of 10-year 5%-coupon bonds with a $1,000 par value. Initially, the interest rate (required rate of return) on the bonds is assumed to be10 percent. Then the interest rate changes to 8%. Compute the elasticity of bond prices.</a:t>
              </a:r>
              <a:endParaRPr lang="en-US">
                <a:effectLst/>
              </a:endParaRPr>
            </a:p>
            <a:p>
              <a:pPr rtl="0" eaLnBrk="1" fontAlgn="auto" latinLnBrk="0" hangingPunct="1"/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Bond price with RRR as 10%=692.77</a:t>
              </a:r>
              <a:endParaRPr lang="en-US" sz="1100">
                <a:effectLst/>
              </a:endParaRPr>
            </a:p>
            <a:p>
              <a:pPr rtl="0" eaLnBrk="1" fontAlgn="auto" latinLnBrk="0" hangingPunct="1"/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Bond price with RRR as 8%=798.70</a:t>
              </a:r>
              <a:endParaRPr lang="en-US">
                <a:effectLst/>
              </a:endParaRPr>
            </a:p>
            <a:p>
              <a:pPr rtl="0" eaLnBrk="1" fontAlgn="auto" latinLnBrk="0" hangingPunct="1"/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% Change in Bond prices= 15.29%</a:t>
              </a:r>
              <a:endParaRPr lang="en-US">
                <a:effectLst/>
              </a:endParaRPr>
            </a:p>
            <a:p>
              <a:pPr rtl="0" eaLnBrk="1" fontAlgn="auto" latinLnBrk="0" hangingPunct="1"/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% Change in Interest rates= (8-10)/10= -20%</a:t>
              </a:r>
              <a:endParaRPr lang="en-US">
                <a:effectLst/>
              </a:endParaRPr>
            </a:p>
            <a:p>
              <a:pPr rtl="0" eaLnBrk="1" fontAlgn="auto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𝐵𝑜𝑛𝑑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𝑃𝑟𝑖𝑐𝑒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𝐸𝑙𝑎𝑠𝑡𝑖𝑐𝑖𝑡𝑦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15.29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−20</m:t>
                        </m:r>
                      </m:den>
                    </m:f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=−0.76</m:t>
                    </m:r>
                  </m:oMath>
                </m:oMathPara>
              </a14:m>
              <a:endParaRPr lang="en-US">
                <a:effectLst/>
              </a:endParaRPr>
            </a:p>
            <a:p>
              <a:pPr rtl="0" eaLnBrk="1" fontAlgn="auto" latinLnBrk="0" hangingPunct="1"/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Interpretation: When interest rate goes down by 1%, the price of the bond goes up by 0.76%, and vice versa.</a:t>
              </a:r>
              <a:endParaRPr lang="en-US" sz="1100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0DF6C1F-A109-4ECD-B9A6-E250B74D35E3}"/>
                </a:ext>
              </a:extLst>
            </xdr:cNvPr>
            <xdr:cNvSpPr txBox="1"/>
          </xdr:nvSpPr>
          <xdr:spPr>
            <a:xfrm>
              <a:off x="4486275" y="0"/>
              <a:ext cx="3933825" cy="31718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rtl="0" eaLnBrk="1" fontAlgn="auto" latinLnBrk="0" hangingPunct="1"/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𝐵𝑜𝑛𝑑 𝑃𝑟𝑖𝑐𝑒 𝐸𝑙𝑎𝑠𝑡𝑖𝑐𝑖𝑡𝑦=(%∆ 𝑖𝑛 𝐵𝑜𝑛𝑑 𝑃𝑟𝑖𝑐𝑒𝑠)/(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%∆ 𝑖𝑛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𝐼𝑛𝑡𝑒𝑟𝑒𝑠𝑡 𝑅𝑎𝑡𝑒𝑠)</a:t>
              </a:r>
              <a:endParaRPr lang="en-US">
                <a:effectLst/>
              </a:endParaRPr>
            </a:p>
            <a:p>
              <a:pPr rtl="0" eaLnBrk="1" fontAlgn="auto" latinLnBrk="0" hangingPunct="1"/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Compute the price sensitivity of 10-year 5%-coupon bonds with a $1,000 par value. Initially, the interest rate (required rate of return) on the bonds is assumed to be10 percent. Then the interest rate changes to 8%. Compute the elasticity of bond prices.</a:t>
              </a:r>
              <a:endParaRPr lang="en-US">
                <a:effectLst/>
              </a:endParaRPr>
            </a:p>
            <a:p>
              <a:pPr rtl="0" eaLnBrk="1" fontAlgn="auto" latinLnBrk="0" hangingPunct="1"/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Bond price with RRR as 10%=692.77</a:t>
              </a:r>
              <a:endParaRPr lang="en-US" sz="1100">
                <a:effectLst/>
              </a:endParaRPr>
            </a:p>
            <a:p>
              <a:pPr rtl="0" eaLnBrk="1" fontAlgn="auto" latinLnBrk="0" hangingPunct="1"/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Bond price with RRR as 8%=798.70</a:t>
              </a:r>
              <a:endParaRPr lang="en-US">
                <a:effectLst/>
              </a:endParaRPr>
            </a:p>
            <a:p>
              <a:pPr rtl="0" eaLnBrk="1" fontAlgn="auto" latinLnBrk="0" hangingPunct="1"/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% Change in Bond prices= 15.29%</a:t>
              </a:r>
              <a:endParaRPr lang="en-US">
                <a:effectLst/>
              </a:endParaRPr>
            </a:p>
            <a:p>
              <a:pPr rtl="0" eaLnBrk="1" fontAlgn="auto" latinLnBrk="0" hangingPunct="1"/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% Change in Interest rates= (8-10)/10= -20%</a:t>
              </a:r>
              <a:endParaRPr lang="en-US">
                <a:effectLst/>
              </a:endParaRPr>
            </a:p>
            <a:p>
              <a:pPr rtl="0" eaLnBrk="1" fontAlgn="auto" latinLnBrk="0" hangingPunct="1"/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𝐵𝑜𝑛𝑑 𝑃𝑟𝑖𝑐𝑒 𝐸𝑙𝑎𝑠𝑡𝑖𝑐𝑖𝑡𝑦=15.29/(−20)=−0.76</a:t>
              </a:r>
              <a:endParaRPr lang="en-US">
                <a:effectLst/>
              </a:endParaRPr>
            </a:p>
            <a:p>
              <a:pPr rtl="0" eaLnBrk="1" fontAlgn="auto" latinLnBrk="0" hangingPunct="1"/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Interpretation: When interest rate goes down by 1%, the price of the bond goes up by 0.76%, and vice versa.</a:t>
              </a:r>
              <a:endParaRPr lang="en-US" sz="1100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10</xdr:col>
      <xdr:colOff>409575</xdr:colOff>
      <xdr:row>16</xdr:row>
      <xdr:rowOff>123825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81367EE-40E6-42DE-8483-F7B9BFB8D526}"/>
                </a:ext>
              </a:extLst>
            </xdr:cNvPr>
            <xdr:cNvSpPr txBox="1"/>
          </xdr:nvSpPr>
          <xdr:spPr>
            <a:xfrm>
              <a:off x="4486275" y="0"/>
              <a:ext cx="3933825" cy="31718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rtl="0" eaLnBrk="1" fontAlgn="auto" latinLnBrk="0" hangingPunct="1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𝐵𝑜𝑛𝑑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𝑃𝑟𝑖𝑐𝑒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𝐸𝑙𝑎𝑠𝑡𝑖𝑐𝑖𝑡𝑦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%∆ 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𝑖𝑛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𝐵𝑜𝑛𝑑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𝑃𝑟𝑖𝑐𝑒𝑠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%∆ 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𝑖𝑛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𝐼𝑛𝑡𝑒𝑟𝑒𝑠𝑡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𝑅𝑎𝑡𝑒𝑠</m:t>
                        </m:r>
                      </m:den>
                    </m:f>
                  </m:oMath>
                </m:oMathPara>
              </a14:m>
              <a:endParaRPr lang="en-US">
                <a:effectLst/>
              </a:endParaRPr>
            </a:p>
            <a:p>
              <a:pPr rtl="0" eaLnBrk="1" fontAlgn="auto" latinLnBrk="0" hangingPunct="1"/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Compute the price sensitivity of 10-year 5%-coupon bonds with a $1,000 par value. Initially, the interest rate (required rate of return) on the bonds is </a:t>
              </a:r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assumed to be10 percent. Then the interest rate changes to 12%.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Compute the elasticity of bond prices.</a:t>
              </a:r>
              <a:endParaRPr lang="en-US" sz="1100">
                <a:effectLst/>
              </a:endParaRPr>
            </a:p>
            <a:p>
              <a:pPr rtl="0" eaLnBrk="1" fontAlgn="auto" latinLnBrk="0" hangingPunct="1"/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Bond price with RRR as 10%=692.77</a:t>
              </a:r>
              <a:endParaRPr lang="en-US">
                <a:effectLst/>
              </a:endParaRPr>
            </a:p>
            <a:p>
              <a:pPr rtl="0" eaLnBrk="1" fontAlgn="auto" latinLnBrk="0" hangingPunct="1"/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Bond price with RRR as 8%=604.48</a:t>
              </a:r>
              <a:endParaRPr lang="en-US">
                <a:effectLst/>
              </a:endParaRPr>
            </a:p>
            <a:p>
              <a:pPr rtl="0" eaLnBrk="1" fontAlgn="auto" latinLnBrk="0" hangingPunct="1"/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% Change in Bond prices= -12.74%</a:t>
              </a:r>
              <a:endParaRPr lang="en-US">
                <a:effectLst/>
              </a:endParaRPr>
            </a:p>
            <a:p>
              <a:pPr rtl="0" eaLnBrk="1" fontAlgn="auto" latinLnBrk="0" hangingPunct="1"/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% Change in Interest rates= 20%</a:t>
              </a:r>
              <a:endParaRPr lang="en-US">
                <a:effectLst/>
              </a:endParaRPr>
            </a:p>
            <a:p>
              <a:pPr rtl="0" eaLnBrk="1" fontAlgn="auto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𝐵𝑜𝑛𝑑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𝑃𝑟𝑖𝑐𝑒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𝐸𝑙𝑎𝑠𝑡𝑖𝑐𝑖𝑡𝑦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−12.74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20</m:t>
                        </m:r>
                      </m:den>
                    </m:f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=−0.64</m:t>
                    </m:r>
                  </m:oMath>
                </m:oMathPara>
              </a14:m>
              <a:endParaRPr lang="en-US">
                <a:effectLst/>
              </a:endParaRPr>
            </a:p>
            <a:p>
              <a:pPr rtl="0" eaLnBrk="1" fontAlgn="auto" latinLnBrk="0" hangingPunct="1"/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Interpretation: When interest rate goes up by 1%, the price of the bond goes down by 0.64%, and vice versa.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81367EE-40E6-42DE-8483-F7B9BFB8D526}"/>
                </a:ext>
              </a:extLst>
            </xdr:cNvPr>
            <xdr:cNvSpPr txBox="1"/>
          </xdr:nvSpPr>
          <xdr:spPr>
            <a:xfrm>
              <a:off x="4486275" y="0"/>
              <a:ext cx="3933825" cy="31718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rtl="0" eaLnBrk="1" fontAlgn="auto" latinLnBrk="0" hangingPunct="1"/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𝐵𝑜𝑛𝑑 𝑃𝑟𝑖𝑐𝑒 𝐸𝑙𝑎𝑠𝑡𝑖𝑐𝑖𝑡𝑦=(%∆ 𝑖𝑛 𝐵𝑜𝑛𝑑 𝑃𝑟𝑖𝑐𝑒𝑠)/(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%∆ 𝑖𝑛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𝐼𝑛𝑡𝑒𝑟𝑒𝑠𝑡 𝑅𝑎𝑡𝑒𝑠)</a:t>
              </a:r>
              <a:endParaRPr lang="en-US">
                <a:effectLst/>
              </a:endParaRPr>
            </a:p>
            <a:p>
              <a:pPr rtl="0" eaLnBrk="1" fontAlgn="auto" latinLnBrk="0" hangingPunct="1"/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Compute the price sensitivity of 10-year 5%-coupon bonds with a $1,000 par value. Initially, the interest rate (required rate of return) on the bonds is </a:t>
              </a:r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assumed to be10 percent. Then the interest rate changes to 12%.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Compute the elasticity of bond prices.</a:t>
              </a:r>
              <a:endParaRPr lang="en-US" sz="1100">
                <a:effectLst/>
              </a:endParaRPr>
            </a:p>
            <a:p>
              <a:pPr rtl="0" eaLnBrk="1" fontAlgn="auto" latinLnBrk="0" hangingPunct="1"/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Bond price with RRR as 10%=692.77</a:t>
              </a:r>
              <a:endParaRPr lang="en-US">
                <a:effectLst/>
              </a:endParaRPr>
            </a:p>
            <a:p>
              <a:pPr rtl="0" eaLnBrk="1" fontAlgn="auto" latinLnBrk="0" hangingPunct="1"/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Bond price with RRR as 8%=604.48</a:t>
              </a:r>
              <a:endParaRPr lang="en-US">
                <a:effectLst/>
              </a:endParaRPr>
            </a:p>
            <a:p>
              <a:pPr rtl="0" eaLnBrk="1" fontAlgn="auto" latinLnBrk="0" hangingPunct="1"/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% Change in Bond prices= -12.74%</a:t>
              </a:r>
              <a:endParaRPr lang="en-US">
                <a:effectLst/>
              </a:endParaRPr>
            </a:p>
            <a:p>
              <a:pPr rtl="0" eaLnBrk="1" fontAlgn="auto" latinLnBrk="0" hangingPunct="1"/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% Change in Interest rates= 20%</a:t>
              </a:r>
              <a:endParaRPr lang="en-US">
                <a:effectLst/>
              </a:endParaRPr>
            </a:p>
            <a:p>
              <a:pPr rtl="0" eaLnBrk="1" fontAlgn="auto" latinLnBrk="0" hangingPunct="1"/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𝐵𝑜𝑛𝑑 𝑃𝑟𝑖𝑐𝑒 𝐸𝑙𝑎𝑠𝑡𝑖𝑐𝑖𝑡𝑦=(−12.74)/20=−0.64</a:t>
              </a:r>
              <a:endParaRPr lang="en-US">
                <a:effectLst/>
              </a:endParaRPr>
            </a:p>
            <a:p>
              <a:pPr rtl="0" eaLnBrk="1" fontAlgn="auto" latinLnBrk="0" hangingPunct="1"/>
              <a:r>
                <a:rPr lang="en-I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Interpretation: When interest rate goes up by 1%, the price of the bond goes down by 0.64%, and vice versa.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161924</xdr:colOff>
      <xdr:row>0</xdr:row>
      <xdr:rowOff>114300</xdr:rowOff>
    </xdr:from>
    <xdr:to>
      <xdr:col>11</xdr:col>
      <xdr:colOff>95250</xdr:colOff>
      <xdr:row>7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7DB4485-5A7E-489E-B139-FB686DFBAEDC}"/>
            </a:ext>
          </a:extLst>
        </xdr:cNvPr>
        <xdr:cNvSpPr txBox="1"/>
      </xdr:nvSpPr>
      <xdr:spPr>
        <a:xfrm>
          <a:off x="4895849" y="114300"/>
          <a:ext cx="3590926" cy="1314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 of Bonds: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8.5% bond of 1,000 face value has a current market value of 943.14 and a YTM of 10 per cent.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Modified duration = 3.87 years. It implies that if interest rate rises by 1% point, the bond prices will decline by approximately 3.87%. Please confirm it.</a:t>
          </a:r>
          <a:br>
            <a:rPr lang="en-US"/>
          </a:br>
          <a:endParaRPr lang="en-US" sz="1100"/>
        </a:p>
      </xdr:txBody>
    </xdr:sp>
    <xdr:clientData/>
  </xdr:twoCellAnchor>
  <xdr:twoCellAnchor>
    <xdr:from>
      <xdr:col>5</xdr:col>
      <xdr:colOff>57149</xdr:colOff>
      <xdr:row>11</xdr:row>
      <xdr:rowOff>9525</xdr:rowOff>
    </xdr:from>
    <xdr:to>
      <xdr:col>10</xdr:col>
      <xdr:colOff>200025</xdr:colOff>
      <xdr:row>17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0017F95-A84C-4F5E-926B-EC63132FC15D}"/>
            </a:ext>
          </a:extLst>
        </xdr:cNvPr>
        <xdr:cNvSpPr txBox="1"/>
      </xdr:nvSpPr>
      <xdr:spPr>
        <a:xfrm>
          <a:off x="5886449" y="2105025"/>
          <a:ext cx="3190876" cy="129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 of Bonds: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11.5% bond of 1,000 face value has a current market value of 1,033.6 and a yield to maturity of 10.6 per cent.</a:t>
          </a:r>
          <a:endParaRPr lang="en-US" sz="1100">
            <a:effectLst/>
          </a:endParaRPr>
        </a:p>
        <a:p>
          <a:endParaRPr lang="en-US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0</xdr:row>
      <xdr:rowOff>133350</xdr:rowOff>
    </xdr:from>
    <xdr:to>
      <xdr:col>12</xdr:col>
      <xdr:colOff>266699</xdr:colOff>
      <xdr:row>4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7B02A1E-3CF8-41FC-A41F-F56648407578}"/>
            </a:ext>
          </a:extLst>
        </xdr:cNvPr>
        <xdr:cNvSpPr txBox="1"/>
      </xdr:nvSpPr>
      <xdr:spPr>
        <a:xfrm>
          <a:off x="5324474" y="133350"/>
          <a:ext cx="3857625" cy="790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duration of a bond with $1,000 par value and a 7 percent coupon rate, three years remaining to maturity, and a 9 percent yield to maturity is calculated as: (Macaulay Duration=2.8 Years, Modified duration=2.62)</a:t>
          </a:r>
          <a:endParaRPr lang="en-US" sz="1100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6</xdr:col>
      <xdr:colOff>95250</xdr:colOff>
      <xdr:row>6</xdr:row>
      <xdr:rowOff>171450</xdr:rowOff>
    </xdr:from>
    <xdr:to>
      <xdr:col>12</xdr:col>
      <xdr:colOff>438150</xdr:colOff>
      <xdr:row>12</xdr:row>
      <xdr:rowOff>66675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11F3548-F21D-4FD8-B6F7-F7C6E22883AD}"/>
            </a:ext>
          </a:extLst>
        </xdr:cNvPr>
        <xdr:cNvSpPr txBox="1"/>
      </xdr:nvSpPr>
      <xdr:spPr>
        <a:xfrm>
          <a:off x="5353050" y="1314450"/>
          <a:ext cx="4000500" cy="1038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duration of a zero-coupon bond with $1,000 par value, three years remaining to maturity, and a 9 percent yield to maturity is calculated as: (Macaulay Duration=3 Years, Modified duration=2.8)</a:t>
          </a:r>
          <a:endParaRPr lang="en-US" sz="1100">
            <a:effectLst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24E92-1A03-4B9B-AD17-EACB007F29A6}">
  <dimension ref="A1:F9"/>
  <sheetViews>
    <sheetView workbookViewId="0">
      <selection activeCell="D14" sqref="D14"/>
    </sheetView>
  </sheetViews>
  <sheetFormatPr defaultRowHeight="15" x14ac:dyDescent="0.25"/>
  <cols>
    <col min="1" max="1" width="19.5703125" bestFit="1" customWidth="1"/>
    <col min="2" max="2" width="9.5703125" bestFit="1" customWidth="1"/>
    <col min="3" max="3" width="22.7109375" bestFit="1" customWidth="1"/>
    <col min="4" max="4" width="33" bestFit="1" customWidth="1"/>
    <col min="5" max="5" width="12.28515625" customWidth="1"/>
  </cols>
  <sheetData>
    <row r="1" spans="1:6" x14ac:dyDescent="0.25">
      <c r="A1" t="s">
        <v>20</v>
      </c>
      <c r="B1" s="12">
        <v>600</v>
      </c>
      <c r="C1" s="14" t="s">
        <v>21</v>
      </c>
    </row>
    <row r="3" spans="1:6" x14ac:dyDescent="0.25">
      <c r="A3" s="2" t="s">
        <v>6</v>
      </c>
      <c r="B3" s="2" t="s">
        <v>22</v>
      </c>
      <c r="C3" s="2"/>
      <c r="D3" t="s">
        <v>23</v>
      </c>
    </row>
    <row r="4" spans="1:6" x14ac:dyDescent="0.25">
      <c r="A4" s="15">
        <v>0</v>
      </c>
      <c r="B4" s="15">
        <f>-B1</f>
        <v>-600</v>
      </c>
      <c r="C4" s="12" t="s">
        <v>20</v>
      </c>
      <c r="D4" t="s">
        <v>24</v>
      </c>
    </row>
    <row r="5" spans="1:6" x14ac:dyDescent="0.25">
      <c r="A5" s="2">
        <v>1</v>
      </c>
      <c r="B5" s="16">
        <v>60</v>
      </c>
      <c r="C5" s="2" t="s">
        <v>25</v>
      </c>
      <c r="D5" t="s">
        <v>26</v>
      </c>
    </row>
    <row r="6" spans="1:6" x14ac:dyDescent="0.25">
      <c r="A6" s="2">
        <v>2</v>
      </c>
      <c r="B6" s="16">
        <v>60</v>
      </c>
      <c r="C6" s="2" t="s">
        <v>25</v>
      </c>
      <c r="D6" s="14" t="s">
        <v>27</v>
      </c>
    </row>
    <row r="7" spans="1:6" x14ac:dyDescent="0.25">
      <c r="A7" s="2">
        <v>3</v>
      </c>
      <c r="B7" s="16">
        <v>60</v>
      </c>
      <c r="C7" s="2" t="s">
        <v>25</v>
      </c>
    </row>
    <row r="8" spans="1:6" x14ac:dyDescent="0.25">
      <c r="A8" s="2">
        <v>4</v>
      </c>
      <c r="B8" s="16">
        <v>60</v>
      </c>
      <c r="C8" s="2" t="s">
        <v>25</v>
      </c>
      <c r="D8" s="17" t="s">
        <v>28</v>
      </c>
      <c r="E8" s="18">
        <f>IRR(B4:B9)</f>
        <v>0.19115857619392873</v>
      </c>
      <c r="F8" s="19"/>
    </row>
    <row r="9" spans="1:6" x14ac:dyDescent="0.25">
      <c r="A9" s="2">
        <v>5</v>
      </c>
      <c r="B9" s="16">
        <v>1060</v>
      </c>
      <c r="C9" s="2" t="s">
        <v>29</v>
      </c>
      <c r="D9" s="14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workbookViewId="0">
      <selection activeCell="C12" sqref="C12"/>
    </sheetView>
  </sheetViews>
  <sheetFormatPr defaultRowHeight="15" x14ac:dyDescent="0.25"/>
  <cols>
    <col min="2" max="2" width="10.7109375" bestFit="1" customWidth="1"/>
    <col min="3" max="3" width="23.28515625" bestFit="1" customWidth="1"/>
    <col min="4" max="4" width="22.140625" bestFit="1" customWidth="1"/>
  </cols>
  <sheetData>
    <row r="1" spans="1:4" x14ac:dyDescent="0.25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25">
      <c r="A2" s="4">
        <v>1</v>
      </c>
      <c r="B2" s="4">
        <v>50</v>
      </c>
      <c r="C2" s="5">
        <f>B2/1.1^A2</f>
        <v>45.454545454545453</v>
      </c>
      <c r="D2" s="5">
        <f>B2/1.08^A2</f>
        <v>46.296296296296291</v>
      </c>
    </row>
    <row r="3" spans="1:4" x14ac:dyDescent="0.25">
      <c r="A3" s="4">
        <v>2</v>
      </c>
      <c r="B3" s="4">
        <v>50</v>
      </c>
      <c r="C3" s="5">
        <f t="shared" ref="C3:C11" si="0">B3/1.1^A3</f>
        <v>41.322314049586772</v>
      </c>
      <c r="D3" s="5">
        <f t="shared" ref="D3:D11" si="1">B3/1.08^A3</f>
        <v>42.866941015089161</v>
      </c>
    </row>
    <row r="4" spans="1:4" x14ac:dyDescent="0.25">
      <c r="A4" s="4">
        <v>3</v>
      </c>
      <c r="B4" s="4">
        <v>50</v>
      </c>
      <c r="C4" s="5">
        <f t="shared" si="0"/>
        <v>37.565740045078876</v>
      </c>
      <c r="D4" s="5">
        <f t="shared" si="1"/>
        <v>39.691612051008477</v>
      </c>
    </row>
    <row r="5" spans="1:4" x14ac:dyDescent="0.25">
      <c r="A5" s="4">
        <v>4</v>
      </c>
      <c r="B5" s="4">
        <v>50</v>
      </c>
      <c r="C5" s="5">
        <f t="shared" si="0"/>
        <v>34.150672768253528</v>
      </c>
      <c r="D5" s="5">
        <f t="shared" si="1"/>
        <v>36.751492639822665</v>
      </c>
    </row>
    <row r="6" spans="1:4" x14ac:dyDescent="0.25">
      <c r="A6" s="4">
        <v>5</v>
      </c>
      <c r="B6" s="4">
        <v>50</v>
      </c>
      <c r="C6" s="5">
        <f t="shared" si="0"/>
        <v>31.046066152957749</v>
      </c>
      <c r="D6" s="5">
        <f t="shared" si="1"/>
        <v>34.029159851687652</v>
      </c>
    </row>
    <row r="7" spans="1:4" x14ac:dyDescent="0.25">
      <c r="A7" s="4">
        <v>6</v>
      </c>
      <c r="B7" s="4">
        <v>50</v>
      </c>
      <c r="C7" s="5">
        <f t="shared" si="0"/>
        <v>28.22369650268886</v>
      </c>
      <c r="D7" s="5">
        <f t="shared" si="1"/>
        <v>31.508481344155228</v>
      </c>
    </row>
    <row r="8" spans="1:4" x14ac:dyDescent="0.25">
      <c r="A8" s="4">
        <v>7</v>
      </c>
      <c r="B8" s="4">
        <v>50</v>
      </c>
      <c r="C8" s="5">
        <f t="shared" si="0"/>
        <v>25.657905911535323</v>
      </c>
      <c r="D8" s="5">
        <f t="shared" si="1"/>
        <v>29.174519763106691</v>
      </c>
    </row>
    <row r="9" spans="1:4" x14ac:dyDescent="0.25">
      <c r="A9" s="4">
        <v>8</v>
      </c>
      <c r="B9" s="4">
        <v>50</v>
      </c>
      <c r="C9" s="5">
        <f t="shared" si="0"/>
        <v>23.325369010486657</v>
      </c>
      <c r="D9" s="5">
        <f t="shared" si="1"/>
        <v>27.013444225098787</v>
      </c>
    </row>
    <row r="10" spans="1:4" x14ac:dyDescent="0.25">
      <c r="A10" s="4">
        <v>9</v>
      </c>
      <c r="B10" s="4">
        <v>50</v>
      </c>
      <c r="C10" s="5">
        <f t="shared" si="0"/>
        <v>21.204880918624234</v>
      </c>
      <c r="D10" s="5">
        <f t="shared" si="1"/>
        <v>25.01244835657295</v>
      </c>
    </row>
    <row r="11" spans="1:4" x14ac:dyDescent="0.25">
      <c r="A11" s="4">
        <v>10</v>
      </c>
      <c r="B11" s="4">
        <v>1050</v>
      </c>
      <c r="C11" s="5">
        <f t="shared" si="0"/>
        <v>404.82045390100802</v>
      </c>
      <c r="D11" s="5">
        <f t="shared" si="1"/>
        <v>486.35316248891849</v>
      </c>
    </row>
    <row r="12" spans="1:4" x14ac:dyDescent="0.25">
      <c r="A12" s="4"/>
      <c r="B12" s="4"/>
      <c r="C12" s="6">
        <f>SUM(C2:C11)</f>
        <v>692.77164471476544</v>
      </c>
      <c r="D12" s="6">
        <f>SUM(D2:D11)</f>
        <v>798.69755803175644</v>
      </c>
    </row>
    <row r="14" spans="1:4" x14ac:dyDescent="0.25">
      <c r="C14" t="s">
        <v>31</v>
      </c>
      <c r="D14" s="7">
        <f>(D12-C12)/C12</f>
        <v>0.15290162945483116</v>
      </c>
    </row>
    <row r="16" spans="1:4" x14ac:dyDescent="0.25">
      <c r="C16" t="s">
        <v>5</v>
      </c>
      <c r="D16" s="1">
        <f>D14/0.2</f>
        <v>0.76450814727415572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26576-DF07-40F8-86E1-A69A203B89AB}">
  <dimension ref="A1:D16"/>
  <sheetViews>
    <sheetView workbookViewId="0">
      <selection activeCell="O12" sqref="O12"/>
    </sheetView>
  </sheetViews>
  <sheetFormatPr defaultRowHeight="15" x14ac:dyDescent="0.25"/>
  <cols>
    <col min="2" max="2" width="10.7109375" bestFit="1" customWidth="1"/>
    <col min="3" max="3" width="23.28515625" bestFit="1" customWidth="1"/>
    <col min="4" max="4" width="22.140625" bestFit="1" customWidth="1"/>
  </cols>
  <sheetData>
    <row r="1" spans="1:4" x14ac:dyDescent="0.25">
      <c r="A1" s="4" t="s">
        <v>0</v>
      </c>
      <c r="B1" s="4" t="s">
        <v>1</v>
      </c>
      <c r="C1" s="4" t="s">
        <v>2</v>
      </c>
      <c r="D1" s="4" t="s">
        <v>4</v>
      </c>
    </row>
    <row r="2" spans="1:4" x14ac:dyDescent="0.25">
      <c r="A2" s="4">
        <v>1</v>
      </c>
      <c r="B2" s="4">
        <v>50</v>
      </c>
      <c r="C2" s="5">
        <f>B2/1.1^A2</f>
        <v>45.454545454545453</v>
      </c>
      <c r="D2" s="5">
        <f>B2/1.12^A2</f>
        <v>44.642857142857139</v>
      </c>
    </row>
    <row r="3" spans="1:4" x14ac:dyDescent="0.25">
      <c r="A3" s="4">
        <v>2</v>
      </c>
      <c r="B3" s="4">
        <v>50</v>
      </c>
      <c r="C3" s="5">
        <f t="shared" ref="C3:C11" si="0">B3/1.1^A3</f>
        <v>41.322314049586772</v>
      </c>
      <c r="D3" s="5">
        <f t="shared" ref="D3:D11" si="1">B3/1.12^A3</f>
        <v>39.859693877551017</v>
      </c>
    </row>
    <row r="4" spans="1:4" x14ac:dyDescent="0.25">
      <c r="A4" s="4">
        <v>3</v>
      </c>
      <c r="B4" s="4">
        <v>50</v>
      </c>
      <c r="C4" s="5">
        <f t="shared" si="0"/>
        <v>37.565740045078876</v>
      </c>
      <c r="D4" s="5">
        <f t="shared" si="1"/>
        <v>35.589012390670547</v>
      </c>
    </row>
    <row r="5" spans="1:4" x14ac:dyDescent="0.25">
      <c r="A5" s="4">
        <v>4</v>
      </c>
      <c r="B5" s="4">
        <v>50</v>
      </c>
      <c r="C5" s="5">
        <f t="shared" si="0"/>
        <v>34.150672768253528</v>
      </c>
      <c r="D5" s="5">
        <f t="shared" si="1"/>
        <v>31.775903920241557</v>
      </c>
    </row>
    <row r="6" spans="1:4" x14ac:dyDescent="0.25">
      <c r="A6" s="4">
        <v>5</v>
      </c>
      <c r="B6" s="4">
        <v>50</v>
      </c>
      <c r="C6" s="5">
        <f t="shared" si="0"/>
        <v>31.046066152957749</v>
      </c>
      <c r="D6" s="5">
        <f t="shared" si="1"/>
        <v>28.371342785929961</v>
      </c>
    </row>
    <row r="7" spans="1:4" x14ac:dyDescent="0.25">
      <c r="A7" s="4">
        <v>6</v>
      </c>
      <c r="B7" s="4">
        <v>50</v>
      </c>
      <c r="C7" s="5">
        <f t="shared" si="0"/>
        <v>28.22369650268886</v>
      </c>
      <c r="D7" s="5">
        <f t="shared" si="1"/>
        <v>25.331556058866035</v>
      </c>
    </row>
    <row r="8" spans="1:4" x14ac:dyDescent="0.25">
      <c r="A8" s="4">
        <v>7</v>
      </c>
      <c r="B8" s="4">
        <v>50</v>
      </c>
      <c r="C8" s="5">
        <f t="shared" si="0"/>
        <v>25.657905911535323</v>
      </c>
      <c r="D8" s="5">
        <f t="shared" si="1"/>
        <v>22.617460766844673</v>
      </c>
    </row>
    <row r="9" spans="1:4" x14ac:dyDescent="0.25">
      <c r="A9" s="4">
        <v>8</v>
      </c>
      <c r="B9" s="4">
        <v>50</v>
      </c>
      <c r="C9" s="5">
        <f t="shared" si="0"/>
        <v>23.325369010486657</v>
      </c>
      <c r="D9" s="5">
        <f t="shared" si="1"/>
        <v>20.194161398968458</v>
      </c>
    </row>
    <row r="10" spans="1:4" x14ac:dyDescent="0.25">
      <c r="A10" s="4">
        <v>9</v>
      </c>
      <c r="B10" s="4">
        <v>50</v>
      </c>
      <c r="C10" s="5">
        <f t="shared" si="0"/>
        <v>21.204880918624234</v>
      </c>
      <c r="D10" s="5">
        <f t="shared" si="1"/>
        <v>18.030501249078977</v>
      </c>
    </row>
    <row r="11" spans="1:4" x14ac:dyDescent="0.25">
      <c r="A11" s="4">
        <v>10</v>
      </c>
      <c r="B11" s="4">
        <v>1050</v>
      </c>
      <c r="C11" s="5">
        <f t="shared" si="0"/>
        <v>404.82045390100802</v>
      </c>
      <c r="D11" s="5">
        <f t="shared" si="1"/>
        <v>338.07189842023081</v>
      </c>
    </row>
    <row r="12" spans="1:4" x14ac:dyDescent="0.25">
      <c r="A12" s="4"/>
      <c r="B12" s="4"/>
      <c r="C12" s="6">
        <f>SUM(C2:C11)</f>
        <v>692.77164471476544</v>
      </c>
      <c r="D12" s="6">
        <f>SUM(D2:D11)</f>
        <v>604.48438801123916</v>
      </c>
    </row>
    <row r="14" spans="1:4" x14ac:dyDescent="0.25">
      <c r="D14" s="7">
        <f>(D12-C12)/C12</f>
        <v>-0.12744063267756398</v>
      </c>
    </row>
    <row r="16" spans="1:4" x14ac:dyDescent="0.25">
      <c r="C16" t="s">
        <v>5</v>
      </c>
      <c r="D16" s="1">
        <f>D14/0.2</f>
        <v>-0.63720316338781979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0A631-667B-4D6B-8903-EDFB97B27BE8}">
  <dimension ref="A1:G19"/>
  <sheetViews>
    <sheetView workbookViewId="0">
      <selection activeCell="E18" sqref="E18"/>
    </sheetView>
  </sheetViews>
  <sheetFormatPr defaultRowHeight="15" x14ac:dyDescent="0.25"/>
  <cols>
    <col min="1" max="1" width="5" bestFit="1" customWidth="1"/>
    <col min="2" max="2" width="9.85546875" bestFit="1" customWidth="1"/>
    <col min="3" max="3" width="18" bestFit="1" customWidth="1"/>
    <col min="4" max="4" width="36.5703125" bestFit="1" customWidth="1"/>
    <col min="5" max="5" width="18" bestFit="1" customWidth="1"/>
  </cols>
  <sheetData>
    <row r="1" spans="1:7" x14ac:dyDescent="0.25">
      <c r="A1" s="8" t="s">
        <v>6</v>
      </c>
      <c r="B1" s="8" t="s">
        <v>7</v>
      </c>
      <c r="C1" s="8" t="s">
        <v>8</v>
      </c>
      <c r="D1" s="8" t="s">
        <v>9</v>
      </c>
      <c r="E1" s="8" t="s">
        <v>10</v>
      </c>
    </row>
    <row r="2" spans="1:7" x14ac:dyDescent="0.25">
      <c r="A2" s="2">
        <v>1</v>
      </c>
      <c r="B2" s="2">
        <v>85</v>
      </c>
      <c r="C2" s="3">
        <f>B2/1.1^A2</f>
        <v>77.272727272727266</v>
      </c>
      <c r="D2" s="3">
        <f>C2/$C$7</f>
        <v>8.1931499963625809E-2</v>
      </c>
      <c r="E2" s="3">
        <f>D2*A2</f>
        <v>8.1931499963625809E-2</v>
      </c>
    </row>
    <row r="3" spans="1:7" x14ac:dyDescent="0.25">
      <c r="A3" s="2">
        <v>2</v>
      </c>
      <c r="B3" s="2">
        <v>85</v>
      </c>
      <c r="C3" s="3">
        <f t="shared" ref="C3:C6" si="0">B3/1.1^A3</f>
        <v>70.24793388429751</v>
      </c>
      <c r="D3" s="3">
        <f t="shared" ref="D3:D6" si="1">C3/$C$7</f>
        <v>7.4483181785114372E-2</v>
      </c>
      <c r="E3" s="3">
        <f t="shared" ref="E3:E6" si="2">D3*A3</f>
        <v>0.14896636357022874</v>
      </c>
    </row>
    <row r="4" spans="1:7" x14ac:dyDescent="0.25">
      <c r="A4" s="2">
        <v>3</v>
      </c>
      <c r="B4" s="2">
        <v>85</v>
      </c>
      <c r="C4" s="3">
        <f t="shared" si="0"/>
        <v>63.861758076634089</v>
      </c>
      <c r="D4" s="3">
        <f t="shared" si="1"/>
        <v>6.7711983441013049E-2</v>
      </c>
      <c r="E4" s="3">
        <f t="shared" si="2"/>
        <v>0.20313595032303916</v>
      </c>
    </row>
    <row r="5" spans="1:7" x14ac:dyDescent="0.25">
      <c r="A5" s="2">
        <v>4</v>
      </c>
      <c r="B5" s="2">
        <v>85</v>
      </c>
      <c r="C5" s="3">
        <f t="shared" si="0"/>
        <v>58.056143706030994</v>
      </c>
      <c r="D5" s="3">
        <f t="shared" si="1"/>
        <v>6.1556348582739139E-2</v>
      </c>
      <c r="E5" s="3">
        <f t="shared" si="2"/>
        <v>0.24622539433095655</v>
      </c>
    </row>
    <row r="6" spans="1:7" x14ac:dyDescent="0.25">
      <c r="A6" s="2">
        <v>5</v>
      </c>
      <c r="B6" s="2">
        <v>1085</v>
      </c>
      <c r="C6" s="3">
        <f t="shared" si="0"/>
        <v>673.69963551918318</v>
      </c>
      <c r="D6" s="3">
        <f t="shared" si="1"/>
        <v>0.71431698622750761</v>
      </c>
      <c r="E6" s="3">
        <f t="shared" si="2"/>
        <v>3.5715849311375383</v>
      </c>
    </row>
    <row r="7" spans="1:7" x14ac:dyDescent="0.25">
      <c r="A7" s="2"/>
      <c r="B7" s="8" t="s">
        <v>11</v>
      </c>
      <c r="C7" s="10">
        <f>SUM(C2:C6)</f>
        <v>943.13819845887303</v>
      </c>
      <c r="D7" s="3">
        <f>SUM(D2:D6)</f>
        <v>1</v>
      </c>
      <c r="E7" s="9">
        <f>SUM(E2:E6)</f>
        <v>4.2518441393253887</v>
      </c>
    </row>
    <row r="8" spans="1:7" x14ac:dyDescent="0.25">
      <c r="D8" s="23" t="s">
        <v>15</v>
      </c>
      <c r="E8" s="22">
        <f>E7/(1.1)</f>
        <v>3.8653128539321711</v>
      </c>
    </row>
    <row r="9" spans="1:7" x14ac:dyDescent="0.25">
      <c r="E9" s="11"/>
      <c r="F9" t="s">
        <v>18</v>
      </c>
    </row>
    <row r="10" spans="1:7" x14ac:dyDescent="0.25">
      <c r="C10" s="20" t="s">
        <v>16</v>
      </c>
      <c r="D10" s="20" t="s">
        <v>17</v>
      </c>
      <c r="E10" s="21">
        <f>NPV(0.11,B2:B6)</f>
        <v>907.60257455876308</v>
      </c>
      <c r="F10" s="13">
        <f>(E10-C7)/C7</f>
        <v>-3.7678066648320088E-2</v>
      </c>
      <c r="G10" s="12" t="s">
        <v>19</v>
      </c>
    </row>
    <row r="12" spans="1:7" x14ac:dyDescent="0.25">
      <c r="A12" s="8" t="s">
        <v>6</v>
      </c>
      <c r="B12" s="8" t="s">
        <v>7</v>
      </c>
      <c r="C12" s="8" t="s">
        <v>12</v>
      </c>
      <c r="D12" s="8" t="s">
        <v>9</v>
      </c>
      <c r="E12" s="8" t="s">
        <v>10</v>
      </c>
    </row>
    <row r="13" spans="1:7" x14ac:dyDescent="0.25">
      <c r="A13" s="2">
        <v>1</v>
      </c>
      <c r="B13" s="2">
        <v>115</v>
      </c>
      <c r="C13" s="3">
        <f>B13/1.106^A13</f>
        <v>103.97830018083182</v>
      </c>
      <c r="D13" s="3">
        <f>C13/$C$18</f>
        <v>0.10059815151317515</v>
      </c>
      <c r="E13" s="3">
        <f>D13*A13</f>
        <v>0.10059815151317515</v>
      </c>
    </row>
    <row r="14" spans="1:7" x14ac:dyDescent="0.25">
      <c r="A14" s="2">
        <v>2</v>
      </c>
      <c r="B14" s="2">
        <v>115</v>
      </c>
      <c r="C14" s="3">
        <f t="shared" ref="C14:C17" si="3">B14/1.106^A14</f>
        <v>94.012929639088441</v>
      </c>
      <c r="D14" s="3">
        <f t="shared" ref="D14:D17" si="4">C14/$C$18</f>
        <v>9.0956737353684577E-2</v>
      </c>
      <c r="E14" s="3">
        <f t="shared" ref="E14:E17" si="5">D14*A14</f>
        <v>0.18191347470736915</v>
      </c>
    </row>
    <row r="15" spans="1:7" x14ac:dyDescent="0.25">
      <c r="A15" s="2">
        <v>3</v>
      </c>
      <c r="B15" s="2">
        <v>115</v>
      </c>
      <c r="C15" s="3">
        <f t="shared" si="3"/>
        <v>85.002648859935292</v>
      </c>
      <c r="D15" s="3">
        <f t="shared" si="4"/>
        <v>8.2239364695917333E-2</v>
      </c>
      <c r="E15" s="3">
        <f t="shared" si="5"/>
        <v>0.246718094087752</v>
      </c>
    </row>
    <row r="16" spans="1:7" x14ac:dyDescent="0.25">
      <c r="A16" s="2">
        <v>4</v>
      </c>
      <c r="B16" s="2">
        <v>115</v>
      </c>
      <c r="C16" s="3">
        <f t="shared" si="3"/>
        <v>76.855921211514726</v>
      </c>
      <c r="D16" s="3">
        <f t="shared" si="4"/>
        <v>7.4357472600286925E-2</v>
      </c>
      <c r="E16" s="3">
        <f t="shared" si="5"/>
        <v>0.2974298904011477</v>
      </c>
    </row>
    <row r="17" spans="1:5" x14ac:dyDescent="0.25">
      <c r="A17" s="2">
        <v>5</v>
      </c>
      <c r="B17" s="2">
        <v>1115</v>
      </c>
      <c r="C17" s="3">
        <f t="shared" si="3"/>
        <v>673.75070485760602</v>
      </c>
      <c r="D17" s="3">
        <f t="shared" si="4"/>
        <v>0.65184827383693611</v>
      </c>
      <c r="E17" s="3">
        <f t="shared" si="5"/>
        <v>3.2592413691846804</v>
      </c>
    </row>
    <row r="18" spans="1:5" x14ac:dyDescent="0.25">
      <c r="A18" s="2"/>
      <c r="B18" s="8" t="s">
        <v>11</v>
      </c>
      <c r="C18" s="10">
        <f>SUM(C13:C17)</f>
        <v>1033.6005047489762</v>
      </c>
      <c r="D18" s="3">
        <f>SUM(D13:D17)</f>
        <v>1</v>
      </c>
      <c r="E18" s="9">
        <f>SUM(E13:E17)</f>
        <v>4.0859009798941246</v>
      </c>
    </row>
    <row r="19" spans="1:5" x14ac:dyDescent="0.25">
      <c r="D19" s="23" t="s">
        <v>15</v>
      </c>
      <c r="E19" s="22">
        <f>E18/(1.106)</f>
        <v>3.6943046834485753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2B533-75A5-4D0D-930B-130485B6E9B2}">
  <dimension ref="A1:F11"/>
  <sheetViews>
    <sheetView tabSelected="1" workbookViewId="0">
      <selection activeCell="F17" sqref="F17"/>
    </sheetView>
  </sheetViews>
  <sheetFormatPr defaultRowHeight="15" x14ac:dyDescent="0.25"/>
  <cols>
    <col min="2" max="2" width="9.85546875" bestFit="1" customWidth="1"/>
    <col min="3" max="3" width="8.5703125" bestFit="1" customWidth="1"/>
    <col min="4" max="4" width="24.28515625" bestFit="1" customWidth="1"/>
    <col min="5" max="5" width="17.85546875" bestFit="1" customWidth="1"/>
  </cols>
  <sheetData>
    <row r="1" spans="1:6" x14ac:dyDescent="0.25">
      <c r="A1" s="8" t="s">
        <v>6</v>
      </c>
      <c r="B1" s="8" t="s">
        <v>7</v>
      </c>
      <c r="C1" s="8" t="s">
        <v>13</v>
      </c>
      <c r="D1" s="8" t="s">
        <v>9</v>
      </c>
      <c r="E1" s="8" t="s">
        <v>10</v>
      </c>
    </row>
    <row r="2" spans="1:6" x14ac:dyDescent="0.25">
      <c r="A2" s="2">
        <v>1</v>
      </c>
      <c r="B2" s="2">
        <v>70</v>
      </c>
      <c r="C2" s="3">
        <f>B2/1.09^A2</f>
        <v>64.220183486238525</v>
      </c>
      <c r="D2" s="3">
        <f>C2/$C$5</f>
        <v>6.7644759883754499E-2</v>
      </c>
      <c r="E2" s="3">
        <f>D2*A2</f>
        <v>6.7644759883754499E-2</v>
      </c>
    </row>
    <row r="3" spans="1:6" x14ac:dyDescent="0.25">
      <c r="A3" s="2">
        <v>2</v>
      </c>
      <c r="B3" s="2">
        <v>70</v>
      </c>
      <c r="C3" s="3">
        <f t="shared" ref="C3:C4" si="0">B3/1.09^A3</f>
        <v>58.917599528659196</v>
      </c>
      <c r="D3" s="3">
        <f>C3/$C$5</f>
        <v>6.2059412737389449E-2</v>
      </c>
      <c r="E3" s="3">
        <f t="shared" ref="E3:E4" si="1">D3*A3</f>
        <v>0.1241188254747789</v>
      </c>
    </row>
    <row r="4" spans="1:6" x14ac:dyDescent="0.25">
      <c r="A4" s="2">
        <v>3</v>
      </c>
      <c r="B4" s="2">
        <v>1070</v>
      </c>
      <c r="C4" s="3">
        <f t="shared" si="0"/>
        <v>826.23632366533866</v>
      </c>
      <c r="D4" s="3">
        <f>C4/$C$5</f>
        <v>0.87029582737885602</v>
      </c>
      <c r="E4" s="3">
        <f t="shared" si="1"/>
        <v>2.610887482136568</v>
      </c>
    </row>
    <row r="5" spans="1:6" x14ac:dyDescent="0.25">
      <c r="A5" s="2"/>
      <c r="B5" s="8" t="s">
        <v>11</v>
      </c>
      <c r="C5" s="10">
        <f>SUM(C2:C4)</f>
        <v>949.37410668023642</v>
      </c>
      <c r="D5" s="3">
        <f>SUM(D2:D4)</f>
        <v>1</v>
      </c>
      <c r="E5" s="9">
        <f>SUM(E2:E4)</f>
        <v>2.8026510674951015</v>
      </c>
      <c r="F5" t="s">
        <v>14</v>
      </c>
    </row>
    <row r="7" spans="1:6" x14ac:dyDescent="0.25">
      <c r="A7" s="8" t="s">
        <v>6</v>
      </c>
      <c r="B7" s="8" t="s">
        <v>7</v>
      </c>
      <c r="C7" s="8" t="s">
        <v>13</v>
      </c>
      <c r="D7" s="8" t="s">
        <v>9</v>
      </c>
      <c r="E7" s="8" t="s">
        <v>10</v>
      </c>
    </row>
    <row r="8" spans="1:6" x14ac:dyDescent="0.25">
      <c r="A8" s="2">
        <v>1</v>
      </c>
      <c r="B8" s="2">
        <v>0</v>
      </c>
      <c r="C8" s="3">
        <f>B8/1.09^A8</f>
        <v>0</v>
      </c>
      <c r="D8" s="3">
        <f>C8/$C$5</f>
        <v>0</v>
      </c>
      <c r="E8" s="3">
        <f>D8*A8</f>
        <v>0</v>
      </c>
    </row>
    <row r="9" spans="1:6" x14ac:dyDescent="0.25">
      <c r="A9" s="2">
        <v>2</v>
      </c>
      <c r="B9" s="2">
        <v>0</v>
      </c>
      <c r="C9" s="3">
        <f t="shared" ref="C9:C10" si="2">B9/1.09^A9</f>
        <v>0</v>
      </c>
      <c r="D9" s="3">
        <f>C9/$C$5</f>
        <v>0</v>
      </c>
      <c r="E9" s="3">
        <f t="shared" ref="E9:E10" si="3">D9*A9</f>
        <v>0</v>
      </c>
    </row>
    <row r="10" spans="1:6" x14ac:dyDescent="0.25">
      <c r="A10" s="2">
        <v>3</v>
      </c>
      <c r="B10" s="2">
        <v>1000</v>
      </c>
      <c r="C10" s="3">
        <f t="shared" si="2"/>
        <v>772.18348006106419</v>
      </c>
      <c r="D10" s="3">
        <f>C10/C11</f>
        <v>1</v>
      </c>
      <c r="E10" s="3">
        <f t="shared" si="3"/>
        <v>3</v>
      </c>
    </row>
    <row r="11" spans="1:6" x14ac:dyDescent="0.25">
      <c r="A11" s="2"/>
      <c r="B11" s="8" t="s">
        <v>11</v>
      </c>
      <c r="C11" s="10">
        <f>SUM(C8:C10)</f>
        <v>772.18348006106419</v>
      </c>
      <c r="D11" s="3">
        <f>SUM(D8:D10)</f>
        <v>1</v>
      </c>
      <c r="E11" s="9">
        <f>SUM(E8:E10)</f>
        <v>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AAB6E9E277804DABC86EB8C860FA82" ma:contentTypeVersion="8" ma:contentTypeDescription="Create a new document." ma:contentTypeScope="" ma:versionID="584dff0e9c9adbd15cc804d60ef9ef69">
  <xsd:schema xmlns:xsd="http://www.w3.org/2001/XMLSchema" xmlns:xs="http://www.w3.org/2001/XMLSchema" xmlns:p="http://schemas.microsoft.com/office/2006/metadata/properties" xmlns:ns2="358c27f4-605e-4a4d-a8b9-e26961c65206" targetNamespace="http://schemas.microsoft.com/office/2006/metadata/properties" ma:root="true" ma:fieldsID="717329f8c3ce53a831c3e0c2e5fef89b" ns2:_="">
    <xsd:import namespace="358c27f4-605e-4a4d-a8b9-e26961c652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8c27f4-605e-4a4d-a8b9-e26961c652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6BB13F-ECD6-4DB2-89AF-B1098E4E902C}"/>
</file>

<file path=customXml/itemProps2.xml><?xml version="1.0" encoding="utf-8"?>
<ds:datastoreItem xmlns:ds="http://schemas.openxmlformats.org/officeDocument/2006/customXml" ds:itemID="{0D410D3A-2BB6-4864-B86B-815B01CCC212}"/>
</file>

<file path=customXml/itemProps3.xml><?xml version="1.0" encoding="utf-8"?>
<ds:datastoreItem xmlns:ds="http://schemas.openxmlformats.org/officeDocument/2006/customXml" ds:itemID="{F0E1B3D6-DBBD-422F-BE5E-67B81F6006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YTM</vt:lpstr>
      <vt:lpstr>Bond sensitivity_decline</vt:lpstr>
      <vt:lpstr>Bond sensitivity_Rise</vt:lpstr>
      <vt:lpstr>Duration_IM Pandey Book</vt:lpstr>
      <vt:lpstr>Duration ZCB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Sarveshwar Kumar Inani</cp:lastModifiedBy>
  <dcterms:created xsi:type="dcterms:W3CDTF">2015-06-05T18:17:20Z</dcterms:created>
  <dcterms:modified xsi:type="dcterms:W3CDTF">2024-09-14T07:20:19Z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0x010100B5AAB6E9E277804DABC86EB8C860FA82</vt:lpwstr>
  </property>
</Properties>
</file>